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Q\2018\TAMES_2018\2018_pa_funkcijam\"/>
    </mc:Choice>
  </mc:AlternateContent>
  <bookViews>
    <workbookView xWindow="0" yWindow="0" windowWidth="28800" windowHeight="12135" tabRatio="866" firstSheet="9" activeTab="12"/>
  </bookViews>
  <sheets>
    <sheet name="08.1.1." sheetId="12" r:id="rId1"/>
    <sheet name="08.1.2." sheetId="13" r:id="rId2"/>
    <sheet name="08.1.3." sheetId="35" r:id="rId3"/>
    <sheet name="08.1.4." sheetId="36" r:id="rId4"/>
    <sheet name="08.1.5." sheetId="37" r:id="rId5"/>
    <sheet name="08.1.6." sheetId="38" r:id="rId6"/>
    <sheet name="08.1.7." sheetId="39" r:id="rId7"/>
    <sheet name="08.1.8." sheetId="40" r:id="rId8"/>
    <sheet name="08.1.9." sheetId="41" r:id="rId9"/>
    <sheet name="08.1.10." sheetId="42" r:id="rId10"/>
    <sheet name="08.1.11." sheetId="43" r:id="rId11"/>
    <sheet name="08.1.12." sheetId="44" r:id="rId12"/>
    <sheet name="08.1.13." sheetId="46" r:id="rId13"/>
    <sheet name="08.2.1." sheetId="28" r:id="rId14"/>
    <sheet name="08.2.2." sheetId="29" r:id="rId15"/>
    <sheet name="08.2.3." sheetId="30" r:id="rId16"/>
    <sheet name="08.2.4." sheetId="31" r:id="rId17"/>
    <sheet name="08.2.5." sheetId="32" r:id="rId18"/>
    <sheet name="08.2.6." sheetId="33" r:id="rId19"/>
    <sheet name="08.2.7." sheetId="34" r:id="rId20"/>
    <sheet name="08.3.1." sheetId="15" r:id="rId21"/>
    <sheet name="08.4.1." sheetId="16" r:id="rId22"/>
    <sheet name="08.4.2." sheetId="17" r:id="rId23"/>
    <sheet name="08.4.3." sheetId="18" r:id="rId24"/>
    <sheet name="08.5.1." sheetId="19" r:id="rId25"/>
    <sheet name="08.5.2." sheetId="20" r:id="rId26"/>
    <sheet name="08.5.3." sheetId="21" r:id="rId27"/>
    <sheet name="08.5.4." sheetId="22" r:id="rId28"/>
    <sheet name="08.5.5." sheetId="23" r:id="rId29"/>
    <sheet name="08.5.6." sheetId="24" r:id="rId30"/>
    <sheet name="08.6.1." sheetId="25" r:id="rId31"/>
    <sheet name="08.6.2." sheetId="26" r:id="rId32"/>
    <sheet name="08.7.1." sheetId="14" r:id="rId33"/>
  </sheets>
  <definedNames>
    <definedName name="_xlnm._FilterDatabase" localSheetId="0" hidden="1">'08.1.1.'!$A$18:$M$298</definedName>
    <definedName name="_xlnm._FilterDatabase" localSheetId="9" hidden="1">'08.1.10.'!$A$18:$M$298</definedName>
    <definedName name="_xlnm._FilterDatabase" localSheetId="10" hidden="1">'08.1.11.'!$A$18:$M$298</definedName>
    <definedName name="_xlnm._FilterDatabase" localSheetId="11" hidden="1">'08.1.12.'!$A$18:$M$298</definedName>
    <definedName name="_xlnm._FilterDatabase" localSheetId="12" hidden="1">'08.1.13.'!$A$18:$L$298</definedName>
    <definedName name="_xlnm._FilterDatabase" localSheetId="1" hidden="1">'08.1.2.'!$A$18:$M$298</definedName>
    <definedName name="_xlnm._FilterDatabase" localSheetId="2" hidden="1">'08.1.3.'!$A$18:$M$298</definedName>
    <definedName name="_xlnm._FilterDatabase" localSheetId="3" hidden="1">'08.1.4.'!$A$18:$M$298</definedName>
    <definedName name="_xlnm._FilterDatabase" localSheetId="4" hidden="1">'08.1.5.'!$A$18:$M$298</definedName>
    <definedName name="_xlnm._FilterDatabase" localSheetId="5" hidden="1">'08.1.6.'!$A$18:$M$298</definedName>
    <definedName name="_xlnm._FilterDatabase" localSheetId="6" hidden="1">'08.1.7.'!$A$18:$M$298</definedName>
    <definedName name="_xlnm._FilterDatabase" localSheetId="7" hidden="1">'08.1.8.'!$A$18:$M$298</definedName>
    <definedName name="_xlnm._FilterDatabase" localSheetId="8" hidden="1">'08.1.9.'!$A$18:$M$298</definedName>
    <definedName name="_xlnm._FilterDatabase" localSheetId="13" hidden="1">'08.2.1.'!$A$18:$M$298</definedName>
    <definedName name="_xlnm._FilterDatabase" localSheetId="14" hidden="1">'08.2.2.'!$A$18:$M$298</definedName>
    <definedName name="_xlnm._FilterDatabase" localSheetId="15" hidden="1">'08.2.3.'!$A$18:$M$298</definedName>
    <definedName name="_xlnm._FilterDatabase" localSheetId="16" hidden="1">'08.2.4.'!$A$18:$M$298</definedName>
    <definedName name="_xlnm._FilterDatabase" localSheetId="17" hidden="1">'08.2.5.'!$A$18:$M$298</definedName>
    <definedName name="_xlnm._FilterDatabase" localSheetId="18" hidden="1">'08.2.6.'!$A$18:$M$298</definedName>
    <definedName name="_xlnm._FilterDatabase" localSheetId="19" hidden="1">'08.2.7.'!$A$18:$M$298</definedName>
    <definedName name="_xlnm._FilterDatabase" localSheetId="20" hidden="1">'08.3.1.'!$A$18:$L$298</definedName>
    <definedName name="_xlnm._FilterDatabase" localSheetId="21" hidden="1">'08.4.1.'!$A$18:$L$298</definedName>
    <definedName name="_xlnm._FilterDatabase" localSheetId="22" hidden="1">'08.4.2.'!$A$18:$M$298</definedName>
    <definedName name="_xlnm._FilterDatabase" localSheetId="23" hidden="1">'08.4.3.'!$A$18:$L$298</definedName>
    <definedName name="_xlnm._FilterDatabase" localSheetId="24" hidden="1">'08.5.1.'!$A$18:$L$298</definedName>
    <definedName name="_xlnm._FilterDatabase" localSheetId="25" hidden="1">'08.5.2.'!$A$18:$L$298</definedName>
    <definedName name="_xlnm._FilterDatabase" localSheetId="26" hidden="1">'08.5.3.'!$A$18:$L$298</definedName>
    <definedName name="_xlnm._FilterDatabase" localSheetId="27" hidden="1">'08.5.4.'!$A$18:$L$298</definedName>
    <definedName name="_xlnm._FilterDatabase" localSheetId="28" hidden="1">'08.5.5.'!$A$18:$L$298</definedName>
    <definedName name="_xlnm._FilterDatabase" localSheetId="29" hidden="1">'08.5.6.'!$A$18:$L$298</definedName>
    <definedName name="_xlnm._FilterDatabase" localSheetId="30" hidden="1">'08.6.1.'!$A$18:$L$298</definedName>
    <definedName name="_xlnm._FilterDatabase" localSheetId="31" hidden="1">'08.6.2.'!$A$18:$M$298</definedName>
    <definedName name="_xlnm._FilterDatabase" localSheetId="32" hidden="1">'08.7.1.'!$A$18:$L$298</definedName>
    <definedName name="_xlnm.Print_Titles" localSheetId="0">'08.1.1.'!$18:$18</definedName>
    <definedName name="_xlnm.Print_Titles" localSheetId="9">'08.1.10.'!$18:$18</definedName>
    <definedName name="_xlnm.Print_Titles" localSheetId="10">'08.1.11.'!$18:$18</definedName>
    <definedName name="_xlnm.Print_Titles" localSheetId="11">'08.1.12.'!$18:$18</definedName>
    <definedName name="_xlnm.Print_Titles" localSheetId="12">'08.1.13.'!$18:$18</definedName>
    <definedName name="_xlnm.Print_Titles" localSheetId="1">'08.1.2.'!$18:$18</definedName>
    <definedName name="_xlnm.Print_Titles" localSheetId="2">'08.1.3.'!$18:$18</definedName>
    <definedName name="_xlnm.Print_Titles" localSheetId="3">'08.1.4.'!$18:$18</definedName>
    <definedName name="_xlnm.Print_Titles" localSheetId="4">'08.1.5.'!$18:$18</definedName>
    <definedName name="_xlnm.Print_Titles" localSheetId="5">'08.1.6.'!$18:$18</definedName>
    <definedName name="_xlnm.Print_Titles" localSheetId="6">'08.1.7.'!$18:$18</definedName>
    <definedName name="_xlnm.Print_Titles" localSheetId="7">'08.1.8.'!$18:$18</definedName>
    <definedName name="_xlnm.Print_Titles" localSheetId="8">'08.1.9.'!$18:$18</definedName>
    <definedName name="_xlnm.Print_Titles" localSheetId="13">'08.2.1.'!$18:$18</definedName>
    <definedName name="_xlnm.Print_Titles" localSheetId="14">'08.2.2.'!$18:$18</definedName>
    <definedName name="_xlnm.Print_Titles" localSheetId="15">'08.2.3.'!$18:$18</definedName>
    <definedName name="_xlnm.Print_Titles" localSheetId="16">'08.2.4.'!$18:$18</definedName>
    <definedName name="_xlnm.Print_Titles" localSheetId="17">'08.2.5.'!$18:$18</definedName>
    <definedName name="_xlnm.Print_Titles" localSheetId="18">'08.2.6.'!$18:$18</definedName>
    <definedName name="_xlnm.Print_Titles" localSheetId="19">'08.2.7.'!$18:$18</definedName>
    <definedName name="_xlnm.Print_Titles" localSheetId="20">'08.3.1.'!$18:$18</definedName>
    <definedName name="_xlnm.Print_Titles" localSheetId="21">'08.4.1.'!$18:$18</definedName>
    <definedName name="_xlnm.Print_Titles" localSheetId="22">'08.4.2.'!$18:$18</definedName>
    <definedName name="_xlnm.Print_Titles" localSheetId="23">'08.4.3.'!$18:$18</definedName>
    <definedName name="_xlnm.Print_Titles" localSheetId="24">'08.5.1.'!$18:$18</definedName>
    <definedName name="_xlnm.Print_Titles" localSheetId="25">'08.5.2.'!$18:$18</definedName>
    <definedName name="_xlnm.Print_Titles" localSheetId="26">'08.5.3.'!$18:$18</definedName>
    <definedName name="_xlnm.Print_Titles" localSheetId="27">'08.5.4.'!$18:$18</definedName>
    <definedName name="_xlnm.Print_Titles" localSheetId="28">'08.5.5.'!$18:$18</definedName>
    <definedName name="_xlnm.Print_Titles" localSheetId="29">'08.5.6.'!$18:$18</definedName>
    <definedName name="_xlnm.Print_Titles" localSheetId="30">'08.6.1.'!$18:$18</definedName>
    <definedName name="_xlnm.Print_Titles" localSheetId="31">'08.6.2.'!$18:$18</definedName>
    <definedName name="_xlnm.Print_Titles" localSheetId="32">'08.7.1.'!$18:$18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8" i="46" l="1"/>
  <c r="C298" i="46"/>
  <c r="H297" i="46"/>
  <c r="C297" i="46"/>
  <c r="H296" i="46"/>
  <c r="C296" i="46"/>
  <c r="H295" i="46"/>
  <c r="C295" i="46"/>
  <c r="H294" i="46"/>
  <c r="C294" i="46"/>
  <c r="H293" i="46"/>
  <c r="C293" i="46"/>
  <c r="H292" i="46"/>
  <c r="C292" i="46"/>
  <c r="H291" i="46"/>
  <c r="C291" i="46"/>
  <c r="L290" i="46"/>
  <c r="K290" i="46"/>
  <c r="J290" i="46"/>
  <c r="I290" i="46"/>
  <c r="H290" i="46"/>
  <c r="G290" i="46"/>
  <c r="F290" i="46"/>
  <c r="E290" i="46"/>
  <c r="D290" i="46"/>
  <c r="C290" i="46"/>
  <c r="K288" i="46"/>
  <c r="H285" i="46"/>
  <c r="C285" i="46"/>
  <c r="H284" i="46"/>
  <c r="C284" i="46"/>
  <c r="L283" i="46"/>
  <c r="K283" i="46"/>
  <c r="J283" i="46"/>
  <c r="I283" i="46"/>
  <c r="G283" i="46"/>
  <c r="F283" i="46"/>
  <c r="E283" i="46"/>
  <c r="D283" i="46"/>
  <c r="H282" i="46"/>
  <c r="C282" i="46"/>
  <c r="L281" i="46"/>
  <c r="K281" i="46"/>
  <c r="J281" i="46"/>
  <c r="I281" i="46"/>
  <c r="H281" i="46" s="1"/>
  <c r="G281" i="46"/>
  <c r="F281" i="46"/>
  <c r="E281" i="46"/>
  <c r="C281" i="46" s="1"/>
  <c r="D281" i="46"/>
  <c r="H280" i="46"/>
  <c r="C280" i="46"/>
  <c r="H279" i="46"/>
  <c r="C279" i="46"/>
  <c r="H278" i="46"/>
  <c r="C278" i="46"/>
  <c r="H277" i="46"/>
  <c r="C277" i="46"/>
  <c r="L276" i="46"/>
  <c r="K276" i="46"/>
  <c r="J276" i="46"/>
  <c r="I276" i="46"/>
  <c r="H276" i="46"/>
  <c r="G276" i="46"/>
  <c r="F276" i="46"/>
  <c r="E276" i="46"/>
  <c r="D276" i="46"/>
  <c r="C276" i="46" s="1"/>
  <c r="H275" i="46"/>
  <c r="C275" i="46"/>
  <c r="H274" i="46"/>
  <c r="C274" i="46"/>
  <c r="H273" i="46"/>
  <c r="C273" i="46"/>
  <c r="L272" i="46"/>
  <c r="K272" i="46"/>
  <c r="J272" i="46"/>
  <c r="I272" i="46"/>
  <c r="H272" i="46"/>
  <c r="G272" i="46"/>
  <c r="F272" i="46"/>
  <c r="E272" i="46"/>
  <c r="D272" i="46"/>
  <c r="C272" i="46" s="1"/>
  <c r="H271" i="46"/>
  <c r="C271" i="46"/>
  <c r="L270" i="46"/>
  <c r="L269" i="46" s="1"/>
  <c r="K270" i="46"/>
  <c r="K269" i="46" s="1"/>
  <c r="J270" i="46"/>
  <c r="I270" i="46"/>
  <c r="H270" i="46"/>
  <c r="G270" i="46"/>
  <c r="G269" i="46" s="1"/>
  <c r="F270" i="46"/>
  <c r="E270" i="46"/>
  <c r="D270" i="46"/>
  <c r="D269" i="46" s="1"/>
  <c r="J269" i="46"/>
  <c r="F269" i="46"/>
  <c r="H268" i="46"/>
  <c r="C268" i="46"/>
  <c r="H267" i="46"/>
  <c r="C267" i="46"/>
  <c r="H266" i="46"/>
  <c r="C266" i="46"/>
  <c r="H265" i="46"/>
  <c r="C265" i="46"/>
  <c r="L264" i="46"/>
  <c r="K264" i="46"/>
  <c r="H264" i="46" s="1"/>
  <c r="J264" i="46"/>
  <c r="I264" i="46"/>
  <c r="G264" i="46"/>
  <c r="F264" i="46"/>
  <c r="E264" i="46"/>
  <c r="D264" i="46"/>
  <c r="C264" i="46"/>
  <c r="H263" i="46"/>
  <c r="C263" i="46"/>
  <c r="H262" i="46"/>
  <c r="C262" i="46"/>
  <c r="H261" i="46"/>
  <c r="C261" i="46"/>
  <c r="L260" i="46"/>
  <c r="L259" i="46" s="1"/>
  <c r="K260" i="46"/>
  <c r="J260" i="46"/>
  <c r="I260" i="46"/>
  <c r="G260" i="46"/>
  <c r="F260" i="46"/>
  <c r="E260" i="46"/>
  <c r="D260" i="46"/>
  <c r="D259" i="46" s="1"/>
  <c r="C260" i="46"/>
  <c r="J259" i="46"/>
  <c r="I259" i="46"/>
  <c r="F259" i="46"/>
  <c r="E259" i="46"/>
  <c r="H258" i="46"/>
  <c r="C258" i="46"/>
  <c r="H257" i="46"/>
  <c r="C257" i="46"/>
  <c r="H256" i="46"/>
  <c r="C256" i="46"/>
  <c r="H255" i="46"/>
  <c r="C255" i="46"/>
  <c r="H254" i="46"/>
  <c r="C254" i="46"/>
  <c r="H253" i="46"/>
  <c r="C253" i="46"/>
  <c r="L252" i="46"/>
  <c r="L251" i="46" s="1"/>
  <c r="K252" i="46"/>
  <c r="K251" i="46" s="1"/>
  <c r="J252" i="46"/>
  <c r="I252" i="46"/>
  <c r="H252" i="46"/>
  <c r="G252" i="46"/>
  <c r="G251" i="46" s="1"/>
  <c r="F252" i="46"/>
  <c r="E252" i="46"/>
  <c r="D252" i="46"/>
  <c r="D251" i="46" s="1"/>
  <c r="J251" i="46"/>
  <c r="I251" i="46"/>
  <c r="H251" i="46" s="1"/>
  <c r="F251" i="46"/>
  <c r="E251" i="46"/>
  <c r="H250" i="46"/>
  <c r="C250" i="46"/>
  <c r="H249" i="46"/>
  <c r="C249" i="46"/>
  <c r="H248" i="46"/>
  <c r="C248" i="46"/>
  <c r="H247" i="46"/>
  <c r="C247" i="46"/>
  <c r="L246" i="46"/>
  <c r="K246" i="46"/>
  <c r="H246" i="46" s="1"/>
  <c r="J246" i="46"/>
  <c r="I246" i="46"/>
  <c r="G246" i="46"/>
  <c r="F246" i="46"/>
  <c r="E246" i="46"/>
  <c r="D246" i="46"/>
  <c r="C246" i="46"/>
  <c r="H245" i="46"/>
  <c r="C245" i="46"/>
  <c r="H244" i="46"/>
  <c r="C244" i="46"/>
  <c r="H243" i="46"/>
  <c r="C243" i="46"/>
  <c r="H242" i="46"/>
  <c r="C242" i="46"/>
  <c r="H241" i="46"/>
  <c r="C241" i="46"/>
  <c r="H240" i="46"/>
  <c r="C240" i="46"/>
  <c r="H239" i="46"/>
  <c r="C239" i="46"/>
  <c r="L238" i="46"/>
  <c r="L231" i="46" s="1"/>
  <c r="K238" i="46"/>
  <c r="J238" i="46"/>
  <c r="I238" i="46"/>
  <c r="G238" i="46"/>
  <c r="G231" i="46" s="1"/>
  <c r="F238" i="46"/>
  <c r="E238" i="46"/>
  <c r="D238" i="46"/>
  <c r="D231" i="46" s="1"/>
  <c r="H237" i="46"/>
  <c r="C237" i="46"/>
  <c r="H236" i="46"/>
  <c r="C236" i="46"/>
  <c r="L235" i="46"/>
  <c r="K235" i="46"/>
  <c r="J235" i="46"/>
  <c r="I235" i="46"/>
  <c r="G235" i="46"/>
  <c r="F235" i="46"/>
  <c r="E235" i="46"/>
  <c r="D235" i="46"/>
  <c r="C235" i="46" s="1"/>
  <c r="H234" i="46"/>
  <c r="C234" i="46"/>
  <c r="L233" i="46"/>
  <c r="K233" i="46"/>
  <c r="J233" i="46"/>
  <c r="I233" i="46"/>
  <c r="G233" i="46"/>
  <c r="F233" i="46"/>
  <c r="F231" i="46" s="1"/>
  <c r="F230" i="46" s="1"/>
  <c r="E233" i="46"/>
  <c r="D233" i="46"/>
  <c r="H232" i="46"/>
  <c r="C232" i="46"/>
  <c r="J231" i="46"/>
  <c r="J230" i="46" s="1"/>
  <c r="E231" i="46"/>
  <c r="E230" i="46" s="1"/>
  <c r="L230" i="46"/>
  <c r="D230" i="46"/>
  <c r="H229" i="46"/>
  <c r="C229" i="46"/>
  <c r="H228" i="46"/>
  <c r="C228" i="46"/>
  <c r="L227" i="46"/>
  <c r="K227" i="46"/>
  <c r="J227" i="46"/>
  <c r="I227" i="46"/>
  <c r="G227" i="46"/>
  <c r="F227" i="46"/>
  <c r="E227" i="46"/>
  <c r="D227" i="46"/>
  <c r="H226" i="46"/>
  <c r="C226" i="46"/>
  <c r="H225" i="46"/>
  <c r="C225" i="46"/>
  <c r="H224" i="46"/>
  <c r="C224" i="46"/>
  <c r="H223" i="46"/>
  <c r="C223" i="46"/>
  <c r="H222" i="46"/>
  <c r="C222" i="46"/>
  <c r="H221" i="46"/>
  <c r="C221" i="46"/>
  <c r="H220" i="46"/>
  <c r="C220" i="46"/>
  <c r="H219" i="46"/>
  <c r="C219" i="46"/>
  <c r="H218" i="46"/>
  <c r="C218" i="46"/>
  <c r="H217" i="46"/>
  <c r="C217" i="46"/>
  <c r="L216" i="46"/>
  <c r="K216" i="46"/>
  <c r="J216" i="46"/>
  <c r="I216" i="46"/>
  <c r="G216" i="46"/>
  <c r="F216" i="46"/>
  <c r="E216" i="46"/>
  <c r="D216" i="46"/>
  <c r="C216" i="46"/>
  <c r="H215" i="46"/>
  <c r="C215" i="46"/>
  <c r="H214" i="46"/>
  <c r="C214" i="46"/>
  <c r="H213" i="46"/>
  <c r="C213" i="46"/>
  <c r="H212" i="46"/>
  <c r="C212" i="46"/>
  <c r="H211" i="46"/>
  <c r="C211" i="46"/>
  <c r="H210" i="46"/>
  <c r="C210" i="46"/>
  <c r="H209" i="46"/>
  <c r="C209" i="46"/>
  <c r="H208" i="46"/>
  <c r="C208" i="46"/>
  <c r="H207" i="46"/>
  <c r="C207" i="46"/>
  <c r="H206" i="46"/>
  <c r="C206" i="46"/>
  <c r="L205" i="46"/>
  <c r="K205" i="46"/>
  <c r="J205" i="46"/>
  <c r="J204" i="46" s="1"/>
  <c r="I205" i="46"/>
  <c r="G205" i="46"/>
  <c r="F205" i="46"/>
  <c r="E205" i="46"/>
  <c r="E204" i="46" s="1"/>
  <c r="E195" i="46" s="1"/>
  <c r="D205" i="46"/>
  <c r="C205" i="46" s="1"/>
  <c r="L204" i="46"/>
  <c r="G204" i="46"/>
  <c r="D204" i="46"/>
  <c r="H203" i="46"/>
  <c r="C203" i="46"/>
  <c r="H202" i="46"/>
  <c r="C202" i="46"/>
  <c r="H201" i="46"/>
  <c r="C201" i="46"/>
  <c r="H200" i="46"/>
  <c r="C200" i="46"/>
  <c r="H199" i="46"/>
  <c r="C199" i="46"/>
  <c r="L198" i="46"/>
  <c r="K198" i="46"/>
  <c r="J198" i="46"/>
  <c r="I198" i="46"/>
  <c r="H198" i="46"/>
  <c r="G198" i="46"/>
  <c r="F198" i="46"/>
  <c r="E198" i="46"/>
  <c r="D198" i="46"/>
  <c r="C198" i="46" s="1"/>
  <c r="H197" i="46"/>
  <c r="C197" i="46"/>
  <c r="L196" i="46"/>
  <c r="L195" i="46" s="1"/>
  <c r="K196" i="46"/>
  <c r="J196" i="46"/>
  <c r="I196" i="46"/>
  <c r="H196" i="46"/>
  <c r="G196" i="46"/>
  <c r="F196" i="46"/>
  <c r="E196" i="46"/>
  <c r="D196" i="46"/>
  <c r="D195" i="46" s="1"/>
  <c r="D194" i="46" s="1"/>
  <c r="J195" i="46"/>
  <c r="J194" i="46" s="1"/>
  <c r="L194" i="46"/>
  <c r="H193" i="46"/>
  <c r="C193" i="46"/>
  <c r="L192" i="46"/>
  <c r="L191" i="46" s="1"/>
  <c r="K192" i="46"/>
  <c r="J192" i="46"/>
  <c r="I192" i="46"/>
  <c r="G192" i="46"/>
  <c r="G191" i="46" s="1"/>
  <c r="F192" i="46"/>
  <c r="E192" i="46"/>
  <c r="D192" i="46"/>
  <c r="D191" i="46" s="1"/>
  <c r="C192" i="46"/>
  <c r="J191" i="46"/>
  <c r="I191" i="46"/>
  <c r="F191" i="46"/>
  <c r="E191" i="46"/>
  <c r="E187" i="46" s="1"/>
  <c r="H190" i="46"/>
  <c r="C190" i="46"/>
  <c r="H189" i="46"/>
  <c r="C189" i="46"/>
  <c r="L188" i="46"/>
  <c r="L187" i="46" s="1"/>
  <c r="K188" i="46"/>
  <c r="J188" i="46"/>
  <c r="I188" i="46"/>
  <c r="H188" i="46"/>
  <c r="G188" i="46"/>
  <c r="F188" i="46"/>
  <c r="E188" i="46"/>
  <c r="D188" i="46"/>
  <c r="D187" i="46" s="1"/>
  <c r="J187" i="46"/>
  <c r="I187" i="46"/>
  <c r="F187" i="46"/>
  <c r="H186" i="46"/>
  <c r="C186" i="46"/>
  <c r="H185" i="46"/>
  <c r="C185" i="46"/>
  <c r="L184" i="46"/>
  <c r="K184" i="46"/>
  <c r="H184" i="46" s="1"/>
  <c r="J184" i="46"/>
  <c r="I184" i="46"/>
  <c r="G184" i="46"/>
  <c r="F184" i="46"/>
  <c r="E184" i="46"/>
  <c r="D184" i="46"/>
  <c r="C184" i="46"/>
  <c r="H183" i="46"/>
  <c r="C183" i="46"/>
  <c r="H182" i="46"/>
  <c r="C182" i="46"/>
  <c r="H181" i="46"/>
  <c r="C181" i="46"/>
  <c r="H180" i="46"/>
  <c r="C180" i="46"/>
  <c r="L179" i="46"/>
  <c r="K179" i="46"/>
  <c r="J179" i="46"/>
  <c r="I179" i="46"/>
  <c r="H179" i="46" s="1"/>
  <c r="G179" i="46"/>
  <c r="F179" i="46"/>
  <c r="E179" i="46"/>
  <c r="D179" i="46"/>
  <c r="C179" i="46" s="1"/>
  <c r="H178" i="46"/>
  <c r="C178" i="46"/>
  <c r="H177" i="46"/>
  <c r="C177" i="46"/>
  <c r="H176" i="46"/>
  <c r="C176" i="46"/>
  <c r="L175" i="46"/>
  <c r="K175" i="46"/>
  <c r="J175" i="46"/>
  <c r="J174" i="46" s="1"/>
  <c r="I175" i="46"/>
  <c r="G175" i="46"/>
  <c r="F175" i="46"/>
  <c r="F174" i="46" s="1"/>
  <c r="F173" i="46" s="1"/>
  <c r="E175" i="46"/>
  <c r="E174" i="46" s="1"/>
  <c r="D175" i="46"/>
  <c r="L174" i="46"/>
  <c r="L173" i="46" s="1"/>
  <c r="K174" i="46"/>
  <c r="K173" i="46" s="1"/>
  <c r="G174" i="46"/>
  <c r="D174" i="46"/>
  <c r="D173" i="46" s="1"/>
  <c r="J173" i="46"/>
  <c r="E173" i="46"/>
  <c r="H172" i="46"/>
  <c r="C172" i="46"/>
  <c r="H171" i="46"/>
  <c r="C171" i="46"/>
  <c r="H170" i="46"/>
  <c r="C170" i="46"/>
  <c r="H169" i="46"/>
  <c r="C169" i="46"/>
  <c r="H168" i="46"/>
  <c r="C168" i="46"/>
  <c r="H167" i="46"/>
  <c r="C167" i="46"/>
  <c r="L166" i="46"/>
  <c r="L165" i="46" s="1"/>
  <c r="K166" i="46"/>
  <c r="K165" i="46" s="1"/>
  <c r="J166" i="46"/>
  <c r="I166" i="46"/>
  <c r="H166" i="46"/>
  <c r="G166" i="46"/>
  <c r="G165" i="46" s="1"/>
  <c r="F166" i="46"/>
  <c r="E166" i="46"/>
  <c r="D166" i="46"/>
  <c r="D165" i="46" s="1"/>
  <c r="J165" i="46"/>
  <c r="I165" i="46"/>
  <c r="H165" i="46" s="1"/>
  <c r="F165" i="46"/>
  <c r="E165" i="46"/>
  <c r="H164" i="46"/>
  <c r="C164" i="46"/>
  <c r="H163" i="46"/>
  <c r="C163" i="46"/>
  <c r="H162" i="46"/>
  <c r="C162" i="46"/>
  <c r="H161" i="46"/>
  <c r="C161" i="46"/>
  <c r="L160" i="46"/>
  <c r="K160" i="46"/>
  <c r="H160" i="46" s="1"/>
  <c r="J160" i="46"/>
  <c r="I160" i="46"/>
  <c r="G160" i="46"/>
  <c r="F160" i="46"/>
  <c r="E160" i="46"/>
  <c r="D160" i="46"/>
  <c r="C160" i="46"/>
  <c r="H159" i="46"/>
  <c r="C159" i="46"/>
  <c r="H158" i="46"/>
  <c r="C158" i="46"/>
  <c r="H157" i="46"/>
  <c r="C157" i="46"/>
  <c r="H156" i="46"/>
  <c r="C156" i="46"/>
  <c r="H155" i="46"/>
  <c r="C155" i="46"/>
  <c r="H154" i="46"/>
  <c r="C154" i="46"/>
  <c r="H153" i="46"/>
  <c r="C153" i="46"/>
  <c r="H152" i="46"/>
  <c r="C152" i="46"/>
  <c r="L151" i="46"/>
  <c r="K151" i="46"/>
  <c r="J151" i="46"/>
  <c r="I151" i="46"/>
  <c r="H151" i="46" s="1"/>
  <c r="G151" i="46"/>
  <c r="F151" i="46"/>
  <c r="E151" i="46"/>
  <c r="D151" i="46"/>
  <c r="C151" i="46" s="1"/>
  <c r="H150" i="46"/>
  <c r="C150" i="46"/>
  <c r="H149" i="46"/>
  <c r="C149" i="46"/>
  <c r="H148" i="46"/>
  <c r="C148" i="46"/>
  <c r="H147" i="46"/>
  <c r="C147" i="46"/>
  <c r="H146" i="46"/>
  <c r="C146" i="46"/>
  <c r="H145" i="46"/>
  <c r="C145" i="46"/>
  <c r="L144" i="46"/>
  <c r="K144" i="46"/>
  <c r="J144" i="46"/>
  <c r="I144" i="46"/>
  <c r="H144" i="46"/>
  <c r="G144" i="46"/>
  <c r="F144" i="46"/>
  <c r="E144" i="46"/>
  <c r="D144" i="46"/>
  <c r="C144" i="46" s="1"/>
  <c r="H143" i="46"/>
  <c r="C143" i="46"/>
  <c r="H142" i="46"/>
  <c r="C142" i="46"/>
  <c r="L141" i="46"/>
  <c r="K141" i="46"/>
  <c r="J141" i="46"/>
  <c r="I141" i="46"/>
  <c r="G141" i="46"/>
  <c r="F141" i="46"/>
  <c r="E141" i="46"/>
  <c r="D141" i="46"/>
  <c r="H140" i="46"/>
  <c r="C140" i="46"/>
  <c r="H139" i="46"/>
  <c r="C139" i="46"/>
  <c r="H138" i="46"/>
  <c r="C138" i="46"/>
  <c r="H137" i="46"/>
  <c r="C137" i="46"/>
  <c r="L136" i="46"/>
  <c r="K136" i="46"/>
  <c r="J136" i="46"/>
  <c r="I136" i="46"/>
  <c r="G136" i="46"/>
  <c r="G130" i="46" s="1"/>
  <c r="F136" i="46"/>
  <c r="E136" i="46"/>
  <c r="D136" i="46"/>
  <c r="C136" i="46"/>
  <c r="H135" i="46"/>
  <c r="C135" i="46"/>
  <c r="H134" i="46"/>
  <c r="C134" i="46"/>
  <c r="H133" i="46"/>
  <c r="C133" i="46"/>
  <c r="H132" i="46"/>
  <c r="C132" i="46"/>
  <c r="L131" i="46"/>
  <c r="K131" i="46"/>
  <c r="J131" i="46"/>
  <c r="J130" i="46" s="1"/>
  <c r="I131" i="46"/>
  <c r="G131" i="46"/>
  <c r="F131" i="46"/>
  <c r="E131" i="46"/>
  <c r="D131" i="46"/>
  <c r="L130" i="46"/>
  <c r="D130" i="46"/>
  <c r="H129" i="46"/>
  <c r="C129" i="46"/>
  <c r="L128" i="46"/>
  <c r="K128" i="46"/>
  <c r="J128" i="46"/>
  <c r="I128" i="46"/>
  <c r="H128" i="46"/>
  <c r="G128" i="46"/>
  <c r="F128" i="46"/>
  <c r="E128" i="46"/>
  <c r="D128" i="46"/>
  <c r="C128" i="46"/>
  <c r="H127" i="46"/>
  <c r="C127" i="46"/>
  <c r="H126" i="46"/>
  <c r="C126" i="46"/>
  <c r="H125" i="46"/>
  <c r="C125" i="46"/>
  <c r="H124" i="46"/>
  <c r="C124" i="46"/>
  <c r="H123" i="46"/>
  <c r="C123" i="46"/>
  <c r="L122" i="46"/>
  <c r="K122" i="46"/>
  <c r="J122" i="46"/>
  <c r="I122" i="46"/>
  <c r="H122" i="46"/>
  <c r="G122" i="46"/>
  <c r="F122" i="46"/>
  <c r="E122" i="46"/>
  <c r="D122" i="46"/>
  <c r="C122" i="46" s="1"/>
  <c r="H121" i="46"/>
  <c r="C121" i="46"/>
  <c r="H120" i="46"/>
  <c r="C120" i="46"/>
  <c r="H119" i="46"/>
  <c r="C119" i="46"/>
  <c r="H118" i="46"/>
  <c r="C118" i="46"/>
  <c r="H117" i="46"/>
  <c r="C117" i="46"/>
  <c r="L116" i="46"/>
  <c r="K116" i="46"/>
  <c r="J116" i="46"/>
  <c r="I116" i="46"/>
  <c r="H116" i="46"/>
  <c r="G116" i="46"/>
  <c r="F116" i="46"/>
  <c r="E116" i="46"/>
  <c r="D116" i="46"/>
  <c r="C116" i="46" s="1"/>
  <c r="H115" i="46"/>
  <c r="C115" i="46"/>
  <c r="H114" i="46"/>
  <c r="C114" i="46"/>
  <c r="H113" i="46"/>
  <c r="C113" i="46"/>
  <c r="L112" i="46"/>
  <c r="K112" i="46"/>
  <c r="J112" i="46"/>
  <c r="I112" i="46"/>
  <c r="H112" i="46"/>
  <c r="G112" i="46"/>
  <c r="F112" i="46"/>
  <c r="E112" i="46"/>
  <c r="D112" i="46"/>
  <c r="C112" i="46" s="1"/>
  <c r="H111" i="46"/>
  <c r="C111" i="46"/>
  <c r="H110" i="46"/>
  <c r="C110" i="46"/>
  <c r="H109" i="46"/>
  <c r="C109" i="46"/>
  <c r="H108" i="46"/>
  <c r="C108" i="46"/>
  <c r="H107" i="46"/>
  <c r="C107" i="46"/>
  <c r="H106" i="46"/>
  <c r="C106" i="46"/>
  <c r="H105" i="46"/>
  <c r="C105" i="46"/>
  <c r="H104" i="46"/>
  <c r="C104" i="46"/>
  <c r="L103" i="46"/>
  <c r="K103" i="46"/>
  <c r="J103" i="46"/>
  <c r="I103" i="46"/>
  <c r="G103" i="46"/>
  <c r="F103" i="46"/>
  <c r="E103" i="46"/>
  <c r="D103" i="46"/>
  <c r="H102" i="46"/>
  <c r="C102" i="46"/>
  <c r="H101" i="46"/>
  <c r="C101" i="46"/>
  <c r="H100" i="46"/>
  <c r="C100" i="46"/>
  <c r="H99" i="46"/>
  <c r="C99" i="46"/>
  <c r="H98" i="46"/>
  <c r="C98" i="46"/>
  <c r="H97" i="46"/>
  <c r="C97" i="46"/>
  <c r="H96" i="46"/>
  <c r="C96" i="46"/>
  <c r="L95" i="46"/>
  <c r="K95" i="46"/>
  <c r="J95" i="46"/>
  <c r="I95" i="46"/>
  <c r="G95" i="46"/>
  <c r="F95" i="46"/>
  <c r="E95" i="46"/>
  <c r="D95" i="46"/>
  <c r="C95" i="46" s="1"/>
  <c r="H94" i="46"/>
  <c r="C94" i="46"/>
  <c r="H93" i="46"/>
  <c r="C93" i="46"/>
  <c r="H92" i="46"/>
  <c r="C92" i="46"/>
  <c r="H91" i="46"/>
  <c r="C91" i="46"/>
  <c r="H90" i="46"/>
  <c r="C90" i="46"/>
  <c r="L89" i="46"/>
  <c r="K89" i="46"/>
  <c r="J89" i="46"/>
  <c r="I89" i="46"/>
  <c r="G89" i="46"/>
  <c r="F89" i="46"/>
  <c r="F83" i="46" s="1"/>
  <c r="E89" i="46"/>
  <c r="D89" i="46"/>
  <c r="H88" i="46"/>
  <c r="C88" i="46"/>
  <c r="H87" i="46"/>
  <c r="C87" i="46"/>
  <c r="H86" i="46"/>
  <c r="C86" i="46"/>
  <c r="H85" i="46"/>
  <c r="C85" i="46"/>
  <c r="L84" i="46"/>
  <c r="L83" i="46" s="1"/>
  <c r="K84" i="46"/>
  <c r="J84" i="46"/>
  <c r="I84" i="46"/>
  <c r="G84" i="46"/>
  <c r="G83" i="46" s="1"/>
  <c r="F84" i="46"/>
  <c r="E84" i="46"/>
  <c r="D84" i="46"/>
  <c r="D83" i="46" s="1"/>
  <c r="C84" i="46"/>
  <c r="J83" i="46"/>
  <c r="E83" i="46"/>
  <c r="H82" i="46"/>
  <c r="C82" i="46"/>
  <c r="H81" i="46"/>
  <c r="C81" i="46"/>
  <c r="L80" i="46"/>
  <c r="L76" i="46" s="1"/>
  <c r="L75" i="46" s="1"/>
  <c r="K80" i="46"/>
  <c r="J80" i="46"/>
  <c r="I80" i="46"/>
  <c r="H80" i="46"/>
  <c r="G80" i="46"/>
  <c r="F80" i="46"/>
  <c r="E80" i="46"/>
  <c r="D80" i="46"/>
  <c r="C80" i="46" s="1"/>
  <c r="H79" i="46"/>
  <c r="C79" i="46"/>
  <c r="H78" i="46"/>
  <c r="C78" i="46"/>
  <c r="L77" i="46"/>
  <c r="K77" i="46"/>
  <c r="J77" i="46"/>
  <c r="J76" i="46" s="1"/>
  <c r="I77" i="46"/>
  <c r="G77" i="46"/>
  <c r="F77" i="46"/>
  <c r="F76" i="46" s="1"/>
  <c r="E77" i="46"/>
  <c r="E76" i="46" s="1"/>
  <c r="D77" i="46"/>
  <c r="K76" i="46"/>
  <c r="G76" i="46"/>
  <c r="J75" i="46"/>
  <c r="H74" i="46"/>
  <c r="C74" i="46"/>
  <c r="H73" i="46"/>
  <c r="C73" i="46"/>
  <c r="H72" i="46"/>
  <c r="C72" i="46"/>
  <c r="H71" i="46"/>
  <c r="C71" i="46"/>
  <c r="H70" i="46"/>
  <c r="C70" i="46"/>
  <c r="L69" i="46"/>
  <c r="K69" i="46"/>
  <c r="J69" i="46"/>
  <c r="J67" i="46" s="1"/>
  <c r="I69" i="46"/>
  <c r="G69" i="46"/>
  <c r="F69" i="46"/>
  <c r="F67" i="46" s="1"/>
  <c r="E69" i="46"/>
  <c r="E67" i="46" s="1"/>
  <c r="D69" i="46"/>
  <c r="H68" i="46"/>
  <c r="C68" i="46"/>
  <c r="L67" i="46"/>
  <c r="K67" i="46"/>
  <c r="I67" i="46"/>
  <c r="H67" i="46" s="1"/>
  <c r="G67" i="46"/>
  <c r="D67" i="46"/>
  <c r="C67" i="46" s="1"/>
  <c r="H66" i="46"/>
  <c r="C66" i="46"/>
  <c r="H65" i="46"/>
  <c r="C65" i="46"/>
  <c r="H64" i="46"/>
  <c r="C64" i="46"/>
  <c r="H63" i="46"/>
  <c r="C63" i="46"/>
  <c r="H62" i="46"/>
  <c r="C62" i="46"/>
  <c r="H61" i="46"/>
  <c r="C61" i="46"/>
  <c r="H60" i="46"/>
  <c r="C60" i="46"/>
  <c r="H59" i="46"/>
  <c r="C59" i="46"/>
  <c r="L58" i="46"/>
  <c r="L54" i="46" s="1"/>
  <c r="L53" i="46" s="1"/>
  <c r="L52" i="46" s="1"/>
  <c r="L51" i="46" s="1"/>
  <c r="L50" i="46" s="1"/>
  <c r="K58" i="46"/>
  <c r="J58" i="46"/>
  <c r="I58" i="46"/>
  <c r="H58" i="46"/>
  <c r="G58" i="46"/>
  <c r="F58" i="46"/>
  <c r="E58" i="46"/>
  <c r="D58" i="46"/>
  <c r="H57" i="46"/>
  <c r="C57" i="46"/>
  <c r="H56" i="46"/>
  <c r="C56" i="46"/>
  <c r="L55" i="46"/>
  <c r="K55" i="46"/>
  <c r="J55" i="46"/>
  <c r="J54" i="46" s="1"/>
  <c r="I55" i="46"/>
  <c r="G55" i="46"/>
  <c r="F55" i="46"/>
  <c r="F54" i="46" s="1"/>
  <c r="F53" i="46" s="1"/>
  <c r="E55" i="46"/>
  <c r="E54" i="46" s="1"/>
  <c r="E53" i="46" s="1"/>
  <c r="D55" i="46"/>
  <c r="K54" i="46"/>
  <c r="K53" i="46" s="1"/>
  <c r="G54" i="46"/>
  <c r="G53" i="46" s="1"/>
  <c r="J53" i="46"/>
  <c r="J52" i="46" s="1"/>
  <c r="J51" i="46" s="1"/>
  <c r="H47" i="46"/>
  <c r="C47" i="46"/>
  <c r="H46" i="46"/>
  <c r="C46" i="46"/>
  <c r="L45" i="46"/>
  <c r="G45" i="46"/>
  <c r="C45" i="46"/>
  <c r="H44" i="46"/>
  <c r="C44" i="46"/>
  <c r="K43" i="46"/>
  <c r="J43" i="46"/>
  <c r="I43" i="46"/>
  <c r="F43" i="46"/>
  <c r="E43" i="46"/>
  <c r="D43" i="46"/>
  <c r="C43" i="46" s="1"/>
  <c r="H42" i="46"/>
  <c r="C42" i="46"/>
  <c r="I41" i="46"/>
  <c r="H41" i="46" s="1"/>
  <c r="D41" i="46"/>
  <c r="C41" i="46" s="1"/>
  <c r="H40" i="46"/>
  <c r="C40" i="46"/>
  <c r="H39" i="46"/>
  <c r="C39" i="46"/>
  <c r="H38" i="46"/>
  <c r="C38" i="46"/>
  <c r="H37" i="46"/>
  <c r="C37" i="46"/>
  <c r="K36" i="46"/>
  <c r="H36" i="46" s="1"/>
  <c r="F36" i="46"/>
  <c r="C36" i="46"/>
  <c r="H35" i="46"/>
  <c r="C35" i="46"/>
  <c r="H34" i="46"/>
  <c r="C34" i="46"/>
  <c r="K33" i="46"/>
  <c r="H33" i="46" s="1"/>
  <c r="F33" i="46"/>
  <c r="C33" i="46"/>
  <c r="H32" i="46"/>
  <c r="C32" i="46"/>
  <c r="K31" i="46"/>
  <c r="H31" i="46"/>
  <c r="F31" i="46"/>
  <c r="C31" i="46" s="1"/>
  <c r="H30" i="46"/>
  <c r="C30" i="46"/>
  <c r="H29" i="46"/>
  <c r="C29" i="46"/>
  <c r="H28" i="46"/>
  <c r="C28" i="46"/>
  <c r="K27" i="46"/>
  <c r="H27" i="46" s="1"/>
  <c r="F27" i="46"/>
  <c r="C27" i="46" s="1"/>
  <c r="H25" i="46"/>
  <c r="C25" i="46"/>
  <c r="I24" i="46"/>
  <c r="H24" i="46"/>
  <c r="C24" i="46"/>
  <c r="H23" i="46"/>
  <c r="C23" i="46"/>
  <c r="H22" i="46"/>
  <c r="C22" i="46"/>
  <c r="L21" i="46"/>
  <c r="L289" i="46" s="1"/>
  <c r="L288" i="46" s="1"/>
  <c r="K21" i="46"/>
  <c r="K289" i="46" s="1"/>
  <c r="J21" i="46"/>
  <c r="I21" i="46"/>
  <c r="I289" i="46" s="1"/>
  <c r="I288" i="46" s="1"/>
  <c r="G21" i="46"/>
  <c r="G289" i="46" s="1"/>
  <c r="G288" i="46" s="1"/>
  <c r="F21" i="46"/>
  <c r="E21" i="46"/>
  <c r="E289" i="46" s="1"/>
  <c r="E288" i="46" s="1"/>
  <c r="D21" i="46"/>
  <c r="D289" i="46" s="1"/>
  <c r="D288" i="46" s="1"/>
  <c r="L20" i="46"/>
  <c r="I20" i="46"/>
  <c r="G20" i="46"/>
  <c r="E20" i="46"/>
  <c r="J50" i="46" l="1"/>
  <c r="J287" i="46"/>
  <c r="L286" i="46"/>
  <c r="F75" i="46"/>
  <c r="F52" i="46" s="1"/>
  <c r="F51" i="46" s="1"/>
  <c r="F50" i="46" s="1"/>
  <c r="K83" i="46"/>
  <c r="H84" i="46"/>
  <c r="H95" i="46"/>
  <c r="I83" i="46"/>
  <c r="H83" i="46" s="1"/>
  <c r="C174" i="46"/>
  <c r="K204" i="46"/>
  <c r="H216" i="46"/>
  <c r="G259" i="46"/>
  <c r="G230" i="46" s="1"/>
  <c r="G286" i="46" s="1"/>
  <c r="K191" i="46"/>
  <c r="H192" i="46"/>
  <c r="H235" i="46"/>
  <c r="I231" i="46"/>
  <c r="C238" i="46"/>
  <c r="K259" i="46"/>
  <c r="H260" i="46"/>
  <c r="F289" i="46"/>
  <c r="F288" i="46" s="1"/>
  <c r="F26" i="46"/>
  <c r="C21" i="46"/>
  <c r="K26" i="46"/>
  <c r="L287" i="46"/>
  <c r="H45" i="46"/>
  <c r="K75" i="46"/>
  <c r="K52" i="46" s="1"/>
  <c r="K130" i="46"/>
  <c r="H136" i="46"/>
  <c r="H205" i="46"/>
  <c r="I204" i="46"/>
  <c r="I269" i="46"/>
  <c r="H269" i="46" s="1"/>
  <c r="J20" i="46"/>
  <c r="J289" i="46"/>
  <c r="J288" i="46" s="1"/>
  <c r="C58" i="46"/>
  <c r="D54" i="46"/>
  <c r="D20" i="46"/>
  <c r="H21" i="46"/>
  <c r="H289" i="46" s="1"/>
  <c r="H288" i="46" s="1"/>
  <c r="H43" i="46"/>
  <c r="H131" i="46"/>
  <c r="I130" i="46"/>
  <c r="H130" i="46" s="1"/>
  <c r="K231" i="46"/>
  <c r="K230" i="46" s="1"/>
  <c r="K286" i="46" s="1"/>
  <c r="H238" i="46"/>
  <c r="C83" i="46"/>
  <c r="C131" i="46"/>
  <c r="E130" i="46"/>
  <c r="E75" i="46" s="1"/>
  <c r="E52" i="46" s="1"/>
  <c r="C173" i="46"/>
  <c r="C191" i="46"/>
  <c r="C231" i="46"/>
  <c r="D76" i="46"/>
  <c r="C55" i="46"/>
  <c r="H55" i="46"/>
  <c r="I54" i="46"/>
  <c r="C69" i="46"/>
  <c r="H69" i="46"/>
  <c r="G75" i="46"/>
  <c r="C77" i="46"/>
  <c r="H77" i="46"/>
  <c r="I76" i="46"/>
  <c r="C89" i="46"/>
  <c r="H89" i="46"/>
  <c r="C103" i="46"/>
  <c r="H103" i="46"/>
  <c r="F130" i="46"/>
  <c r="C141" i="46"/>
  <c r="H141" i="46"/>
  <c r="C166" i="46"/>
  <c r="G173" i="46"/>
  <c r="C175" i="46"/>
  <c r="H175" i="46"/>
  <c r="I174" i="46"/>
  <c r="C188" i="46"/>
  <c r="G187" i="46"/>
  <c r="K187" i="46"/>
  <c r="H187" i="46" s="1"/>
  <c r="H191" i="46"/>
  <c r="C196" i="46"/>
  <c r="G195" i="46"/>
  <c r="K195" i="46"/>
  <c r="F204" i="46"/>
  <c r="F195" i="46" s="1"/>
  <c r="F194" i="46" s="1"/>
  <c r="H227" i="46"/>
  <c r="C233" i="46"/>
  <c r="H233" i="46"/>
  <c r="C252" i="46"/>
  <c r="H259" i="46"/>
  <c r="E269" i="46"/>
  <c r="C270" i="46"/>
  <c r="C283" i="46"/>
  <c r="H283" i="46"/>
  <c r="C165" i="46"/>
  <c r="C187" i="46"/>
  <c r="C227" i="46"/>
  <c r="C251" i="46"/>
  <c r="C269" i="46"/>
  <c r="J286" i="46"/>
  <c r="K51" i="46" l="1"/>
  <c r="K50" i="46" s="1"/>
  <c r="E286" i="46"/>
  <c r="H76" i="46"/>
  <c r="I75" i="46"/>
  <c r="H75" i="46" s="1"/>
  <c r="K287" i="46"/>
  <c r="H26" i="46"/>
  <c r="K20" i="46"/>
  <c r="H20" i="46" s="1"/>
  <c r="C20" i="46"/>
  <c r="C289" i="46"/>
  <c r="C288" i="46" s="1"/>
  <c r="I53" i="46"/>
  <c r="H54" i="46"/>
  <c r="C259" i="46"/>
  <c r="E194" i="46"/>
  <c r="D53" i="46"/>
  <c r="C54" i="46"/>
  <c r="F287" i="46"/>
  <c r="C26" i="46"/>
  <c r="H174" i="46"/>
  <c r="I173" i="46"/>
  <c r="H173" i="46" s="1"/>
  <c r="H231" i="46"/>
  <c r="I230" i="46"/>
  <c r="K194" i="46"/>
  <c r="D75" i="46"/>
  <c r="C76" i="46"/>
  <c r="F286" i="46"/>
  <c r="C230" i="46"/>
  <c r="G194" i="46"/>
  <c r="C195" i="46"/>
  <c r="G52" i="46"/>
  <c r="C204" i="46"/>
  <c r="H204" i="46"/>
  <c r="I195" i="46"/>
  <c r="F20" i="46"/>
  <c r="C130" i="46"/>
  <c r="C75" i="46" l="1"/>
  <c r="C286" i="46" s="1"/>
  <c r="D286" i="46"/>
  <c r="G51" i="46"/>
  <c r="C53" i="46"/>
  <c r="D52" i="46"/>
  <c r="H53" i="46"/>
  <c r="I52" i="46"/>
  <c r="H195" i="46"/>
  <c r="I194" i="46"/>
  <c r="H194" i="46" s="1"/>
  <c r="H230" i="46"/>
  <c r="I286" i="46"/>
  <c r="C194" i="46"/>
  <c r="E51" i="46"/>
  <c r="E50" i="46" l="1"/>
  <c r="E287" i="46"/>
  <c r="D51" i="46"/>
  <c r="C52" i="46"/>
  <c r="H52" i="46"/>
  <c r="I51" i="46"/>
  <c r="G50" i="46"/>
  <c r="G287" i="46"/>
  <c r="H286" i="46"/>
  <c r="D287" i="46" l="1"/>
  <c r="C287" i="46" s="1"/>
  <c r="C51" i="46"/>
  <c r="D50" i="46"/>
  <c r="C50" i="46" s="1"/>
  <c r="H51" i="46"/>
  <c r="I50" i="46"/>
  <c r="H50" i="46" s="1"/>
  <c r="I287" i="46"/>
  <c r="H287" i="46" s="1"/>
  <c r="H298" i="44" l="1"/>
  <c r="C298" i="44"/>
  <c r="H297" i="44"/>
  <c r="C297" i="44"/>
  <c r="H296" i="44"/>
  <c r="C296" i="44"/>
  <c r="H295" i="44"/>
  <c r="C295" i="44"/>
  <c r="H294" i="44"/>
  <c r="C294" i="44"/>
  <c r="H293" i="44"/>
  <c r="C293" i="44"/>
  <c r="H292" i="44"/>
  <c r="C292" i="44"/>
  <c r="H291" i="44"/>
  <c r="C291" i="44"/>
  <c r="C290" i="44" s="1"/>
  <c r="L290" i="44"/>
  <c r="K290" i="44"/>
  <c r="J290" i="44"/>
  <c r="I290" i="44"/>
  <c r="H290" i="44"/>
  <c r="G290" i="44"/>
  <c r="F290" i="44"/>
  <c r="E290" i="44"/>
  <c r="D290" i="44"/>
  <c r="H285" i="44"/>
  <c r="C285" i="44"/>
  <c r="H284" i="44"/>
  <c r="C284" i="44"/>
  <c r="L283" i="44"/>
  <c r="K283" i="44"/>
  <c r="J283" i="44"/>
  <c r="I283" i="44"/>
  <c r="H283" i="44"/>
  <c r="G283" i="44"/>
  <c r="F283" i="44"/>
  <c r="E283" i="44"/>
  <c r="D283" i="44"/>
  <c r="C283" i="44" s="1"/>
  <c r="H282" i="44"/>
  <c r="C282" i="44"/>
  <c r="L281" i="44"/>
  <c r="K281" i="44"/>
  <c r="J281" i="44"/>
  <c r="I281" i="44"/>
  <c r="H281" i="44" s="1"/>
  <c r="G281" i="44"/>
  <c r="F281" i="44"/>
  <c r="E281" i="44"/>
  <c r="D281" i="44"/>
  <c r="H280" i="44"/>
  <c r="C280" i="44"/>
  <c r="H279" i="44"/>
  <c r="C279" i="44"/>
  <c r="H278" i="44"/>
  <c r="C278" i="44"/>
  <c r="C277" i="44"/>
  <c r="L276" i="44"/>
  <c r="K276" i="44"/>
  <c r="J276" i="44"/>
  <c r="G276" i="44"/>
  <c r="G270" i="44" s="1"/>
  <c r="G269" i="44" s="1"/>
  <c r="F276" i="44"/>
  <c r="E276" i="44"/>
  <c r="D276" i="44"/>
  <c r="C276" i="44"/>
  <c r="H275" i="44"/>
  <c r="C275" i="44"/>
  <c r="H274" i="44"/>
  <c r="C274" i="44"/>
  <c r="H273" i="44"/>
  <c r="C273" i="44"/>
  <c r="L272" i="44"/>
  <c r="K272" i="44"/>
  <c r="J272" i="44"/>
  <c r="J270" i="44" s="1"/>
  <c r="J269" i="44" s="1"/>
  <c r="G272" i="44"/>
  <c r="F272" i="44"/>
  <c r="E272" i="44"/>
  <c r="E270" i="44" s="1"/>
  <c r="E269" i="44" s="1"/>
  <c r="D272" i="44"/>
  <c r="C271" i="44"/>
  <c r="L270" i="44"/>
  <c r="L269" i="44" s="1"/>
  <c r="K270" i="44"/>
  <c r="K269" i="44" s="1"/>
  <c r="D270" i="44"/>
  <c r="D269" i="44" s="1"/>
  <c r="H268" i="44"/>
  <c r="C268" i="44"/>
  <c r="H267" i="44"/>
  <c r="C267" i="44"/>
  <c r="H266" i="44"/>
  <c r="C266" i="44"/>
  <c r="C265" i="44"/>
  <c r="L264" i="44"/>
  <c r="K264" i="44"/>
  <c r="J264" i="44"/>
  <c r="G264" i="44"/>
  <c r="F264" i="44"/>
  <c r="E264" i="44"/>
  <c r="D264" i="44"/>
  <c r="C264" i="44"/>
  <c r="H263" i="44"/>
  <c r="C263" i="44"/>
  <c r="H262" i="44"/>
  <c r="C262" i="44"/>
  <c r="H261" i="44"/>
  <c r="C261" i="44"/>
  <c r="L260" i="44"/>
  <c r="K260" i="44"/>
  <c r="J260" i="44"/>
  <c r="J259" i="44" s="1"/>
  <c r="G260" i="44"/>
  <c r="F260" i="44"/>
  <c r="E260" i="44"/>
  <c r="D260" i="44"/>
  <c r="L259" i="44"/>
  <c r="E259" i="44"/>
  <c r="D259" i="44"/>
  <c r="H258" i="44"/>
  <c r="C258" i="44"/>
  <c r="H257" i="44"/>
  <c r="C257" i="44"/>
  <c r="C256" i="44"/>
  <c r="H255" i="44"/>
  <c r="C255" i="44"/>
  <c r="H254" i="44"/>
  <c r="C254" i="44"/>
  <c r="H253" i="44"/>
  <c r="C253" i="44"/>
  <c r="L252" i="44"/>
  <c r="L251" i="44" s="1"/>
  <c r="K252" i="44"/>
  <c r="J252" i="44"/>
  <c r="G252" i="44"/>
  <c r="F252" i="44"/>
  <c r="E252" i="44"/>
  <c r="E251" i="44" s="1"/>
  <c r="D252" i="44"/>
  <c r="K251" i="44"/>
  <c r="J251" i="44"/>
  <c r="G251" i="44"/>
  <c r="F251" i="44"/>
  <c r="C250" i="44"/>
  <c r="H249" i="44"/>
  <c r="C249" i="44"/>
  <c r="H248" i="44"/>
  <c r="C248" i="44"/>
  <c r="H247" i="44"/>
  <c r="C247" i="44"/>
  <c r="L246" i="44"/>
  <c r="K246" i="44"/>
  <c r="J246" i="44"/>
  <c r="G246" i="44"/>
  <c r="F246" i="44"/>
  <c r="E246" i="44"/>
  <c r="D246" i="44"/>
  <c r="C246" i="44" s="1"/>
  <c r="H245" i="44"/>
  <c r="C245" i="44"/>
  <c r="H244" i="44"/>
  <c r="C244" i="44"/>
  <c r="H243" i="44"/>
  <c r="C243" i="44"/>
  <c r="H242" i="44"/>
  <c r="C242" i="44"/>
  <c r="H241" i="44"/>
  <c r="C241" i="44"/>
  <c r="H240" i="44"/>
  <c r="C240" i="44"/>
  <c r="C239" i="44"/>
  <c r="L238" i="44"/>
  <c r="K238" i="44"/>
  <c r="J238" i="44"/>
  <c r="G238" i="44"/>
  <c r="F238" i="44"/>
  <c r="E238" i="44"/>
  <c r="D238" i="44"/>
  <c r="C238" i="44"/>
  <c r="H237" i="44"/>
  <c r="C237" i="44"/>
  <c r="C236" i="44"/>
  <c r="L235" i="44"/>
  <c r="K235" i="44"/>
  <c r="K231" i="44" s="1"/>
  <c r="J235" i="44"/>
  <c r="G235" i="44"/>
  <c r="G231" i="44" s="1"/>
  <c r="F235" i="44"/>
  <c r="E235" i="44"/>
  <c r="D235" i="44"/>
  <c r="C235" i="44"/>
  <c r="H234" i="44"/>
  <c r="C234" i="44"/>
  <c r="L233" i="44"/>
  <c r="L231" i="44" s="1"/>
  <c r="L230" i="44" s="1"/>
  <c r="K233" i="44"/>
  <c r="J233" i="44"/>
  <c r="G233" i="44"/>
  <c r="F233" i="44"/>
  <c r="E233" i="44"/>
  <c r="D233" i="44"/>
  <c r="H232" i="44"/>
  <c r="C232" i="44"/>
  <c r="J231" i="44"/>
  <c r="J230" i="44" s="1"/>
  <c r="F231" i="44"/>
  <c r="E231" i="44"/>
  <c r="H229" i="44"/>
  <c r="C229" i="44"/>
  <c r="C228" i="44"/>
  <c r="L227" i="44"/>
  <c r="K227" i="44"/>
  <c r="K204" i="44" s="1"/>
  <c r="J227" i="44"/>
  <c r="G227" i="44"/>
  <c r="G204" i="44" s="1"/>
  <c r="F227" i="44"/>
  <c r="E227" i="44"/>
  <c r="D227" i="44"/>
  <c r="C227" i="44"/>
  <c r="H226" i="44"/>
  <c r="D226" i="44"/>
  <c r="C226" i="44"/>
  <c r="H225" i="44"/>
  <c r="C225" i="44"/>
  <c r="H224" i="44"/>
  <c r="C224" i="44"/>
  <c r="H223" i="44"/>
  <c r="C223" i="44"/>
  <c r="H222" i="44"/>
  <c r="C222" i="44"/>
  <c r="H221" i="44"/>
  <c r="C221" i="44"/>
  <c r="C220" i="44"/>
  <c r="H219" i="44"/>
  <c r="C219" i="44"/>
  <c r="H218" i="44"/>
  <c r="C218" i="44"/>
  <c r="H217" i="44"/>
  <c r="C217" i="44"/>
  <c r="L216" i="44"/>
  <c r="K216" i="44"/>
  <c r="J216" i="44"/>
  <c r="G216" i="44"/>
  <c r="F216" i="44"/>
  <c r="E216" i="44"/>
  <c r="D216" i="44"/>
  <c r="C216" i="44" s="1"/>
  <c r="H215" i="44"/>
  <c r="C215" i="44"/>
  <c r="H214" i="44"/>
  <c r="C214" i="44"/>
  <c r="H213" i="44"/>
  <c r="C213" i="44"/>
  <c r="H212" i="44"/>
  <c r="C212" i="44"/>
  <c r="H211" i="44"/>
  <c r="C211" i="44"/>
  <c r="H210" i="44"/>
  <c r="C210" i="44"/>
  <c r="C209" i="44"/>
  <c r="H208" i="44"/>
  <c r="C208" i="44"/>
  <c r="H207" i="44"/>
  <c r="C207" i="44"/>
  <c r="H206" i="44"/>
  <c r="C206" i="44"/>
  <c r="L205" i="44"/>
  <c r="K205" i="44"/>
  <c r="J205" i="44"/>
  <c r="G205" i="44"/>
  <c r="F205" i="44"/>
  <c r="E205" i="44"/>
  <c r="E204" i="44" s="1"/>
  <c r="D205" i="44"/>
  <c r="J204" i="44"/>
  <c r="F204" i="44"/>
  <c r="H203" i="44"/>
  <c r="C203" i="44"/>
  <c r="H202" i="44"/>
  <c r="C202" i="44"/>
  <c r="H201" i="44"/>
  <c r="C201" i="44"/>
  <c r="H200" i="44"/>
  <c r="C200" i="44"/>
  <c r="C199" i="44"/>
  <c r="L198" i="44"/>
  <c r="L196" i="44" s="1"/>
  <c r="K198" i="44"/>
  <c r="K196" i="44" s="1"/>
  <c r="K195" i="44" s="1"/>
  <c r="J198" i="44"/>
  <c r="J196" i="44" s="1"/>
  <c r="G198" i="44"/>
  <c r="G196" i="44" s="1"/>
  <c r="G195" i="44" s="1"/>
  <c r="F198" i="44"/>
  <c r="F196" i="44" s="1"/>
  <c r="F195" i="44" s="1"/>
  <c r="E198" i="44"/>
  <c r="D198" i="44"/>
  <c r="C198" i="44"/>
  <c r="H197" i="44"/>
  <c r="C197" i="44"/>
  <c r="E196" i="44"/>
  <c r="D196" i="44"/>
  <c r="J195" i="44"/>
  <c r="J194" i="44" s="1"/>
  <c r="H193" i="44"/>
  <c r="C193" i="44"/>
  <c r="L192" i="44"/>
  <c r="K192" i="44"/>
  <c r="J192" i="44"/>
  <c r="J191" i="44" s="1"/>
  <c r="I192" i="44"/>
  <c r="G192" i="44"/>
  <c r="F192" i="44"/>
  <c r="F191" i="44" s="1"/>
  <c r="E192" i="44"/>
  <c r="E191" i="44" s="1"/>
  <c r="D192" i="44"/>
  <c r="C192" i="44" s="1"/>
  <c r="L191" i="44"/>
  <c r="K191" i="44"/>
  <c r="G191" i="44"/>
  <c r="D191" i="44"/>
  <c r="C191" i="44" s="1"/>
  <c r="H190" i="44"/>
  <c r="C190" i="44"/>
  <c r="C189" i="44"/>
  <c r="L188" i="44"/>
  <c r="K188" i="44"/>
  <c r="K187" i="44" s="1"/>
  <c r="J188" i="44"/>
  <c r="G188" i="44"/>
  <c r="F188" i="44"/>
  <c r="E188" i="44"/>
  <c r="D188" i="44"/>
  <c r="C188" i="44"/>
  <c r="J187" i="44"/>
  <c r="F187" i="44"/>
  <c r="E187" i="44"/>
  <c r="H186" i="44"/>
  <c r="C186" i="44"/>
  <c r="H185" i="44"/>
  <c r="C185" i="44"/>
  <c r="L184" i="44"/>
  <c r="K184" i="44"/>
  <c r="J184" i="44"/>
  <c r="G184" i="44"/>
  <c r="F184" i="44"/>
  <c r="E184" i="44"/>
  <c r="D184" i="44"/>
  <c r="C184" i="44" s="1"/>
  <c r="H183" i="44"/>
  <c r="C183" i="44"/>
  <c r="H182" i="44"/>
  <c r="C182" i="44"/>
  <c r="H181" i="44"/>
  <c r="C181" i="44"/>
  <c r="H180" i="44"/>
  <c r="C180" i="44"/>
  <c r="L179" i="44"/>
  <c r="K179" i="44"/>
  <c r="J179" i="44"/>
  <c r="I179" i="44"/>
  <c r="H179" i="44" s="1"/>
  <c r="G179" i="44"/>
  <c r="F179" i="44"/>
  <c r="E179" i="44"/>
  <c r="C179" i="44" s="1"/>
  <c r="D179" i="44"/>
  <c r="H178" i="44"/>
  <c r="C178" i="44"/>
  <c r="H177" i="44"/>
  <c r="C177" i="44"/>
  <c r="H176" i="44"/>
  <c r="C176" i="44"/>
  <c r="L175" i="44"/>
  <c r="L174" i="44" s="1"/>
  <c r="L173" i="44" s="1"/>
  <c r="K175" i="44"/>
  <c r="J175" i="44"/>
  <c r="I175" i="44"/>
  <c r="G175" i="44"/>
  <c r="F175" i="44"/>
  <c r="E175" i="44"/>
  <c r="E174" i="44" s="1"/>
  <c r="E173" i="44" s="1"/>
  <c r="D175" i="44"/>
  <c r="D174" i="44" s="1"/>
  <c r="K174" i="44"/>
  <c r="K173" i="44" s="1"/>
  <c r="J174" i="44"/>
  <c r="J173" i="44" s="1"/>
  <c r="G174" i="44"/>
  <c r="G173" i="44" s="1"/>
  <c r="F174" i="44"/>
  <c r="F173" i="44" s="1"/>
  <c r="H172" i="44"/>
  <c r="C172" i="44"/>
  <c r="H171" i="44"/>
  <c r="C171" i="44"/>
  <c r="C170" i="44"/>
  <c r="H169" i="44"/>
  <c r="C169" i="44"/>
  <c r="H168" i="44"/>
  <c r="C168" i="44"/>
  <c r="H167" i="44"/>
  <c r="C167" i="44"/>
  <c r="L166" i="44"/>
  <c r="L165" i="44" s="1"/>
  <c r="K166" i="44"/>
  <c r="J166" i="44"/>
  <c r="G166" i="44"/>
  <c r="F166" i="44"/>
  <c r="E166" i="44"/>
  <c r="E165" i="44" s="1"/>
  <c r="D166" i="44"/>
  <c r="D165" i="44" s="1"/>
  <c r="K165" i="44"/>
  <c r="J165" i="44"/>
  <c r="G165" i="44"/>
  <c r="F165" i="44"/>
  <c r="H164" i="44"/>
  <c r="C164" i="44"/>
  <c r="H163" i="44"/>
  <c r="C163" i="44"/>
  <c r="C162" i="44"/>
  <c r="H161" i="44"/>
  <c r="C161" i="44"/>
  <c r="L160" i="44"/>
  <c r="K160" i="44"/>
  <c r="J160" i="44"/>
  <c r="G160" i="44"/>
  <c r="F160" i="44"/>
  <c r="E160" i="44"/>
  <c r="D160" i="44"/>
  <c r="C160" i="44" s="1"/>
  <c r="H159" i="44"/>
  <c r="C159" i="44"/>
  <c r="H158" i="44"/>
  <c r="C158" i="44"/>
  <c r="H157" i="44"/>
  <c r="C157" i="44"/>
  <c r="H156" i="44"/>
  <c r="C156" i="44"/>
  <c r="H155" i="44"/>
  <c r="C155" i="44"/>
  <c r="H154" i="44"/>
  <c r="C154" i="44"/>
  <c r="H153" i="44"/>
  <c r="C153" i="44"/>
  <c r="H152" i="44"/>
  <c r="C152" i="44"/>
  <c r="L151" i="44"/>
  <c r="K151" i="44"/>
  <c r="J151" i="44"/>
  <c r="G151" i="44"/>
  <c r="F151" i="44"/>
  <c r="C151" i="44" s="1"/>
  <c r="E151" i="44"/>
  <c r="D151" i="44"/>
  <c r="H150" i="44"/>
  <c r="C150" i="44"/>
  <c r="H149" i="44"/>
  <c r="C149" i="44"/>
  <c r="H148" i="44"/>
  <c r="C148" i="44"/>
  <c r="H147" i="44"/>
  <c r="C147" i="44"/>
  <c r="H146" i="44"/>
  <c r="C146" i="44"/>
  <c r="C145" i="44"/>
  <c r="L144" i="44"/>
  <c r="K144" i="44"/>
  <c r="J144" i="44"/>
  <c r="G144" i="44"/>
  <c r="F144" i="44"/>
  <c r="C144" i="44" s="1"/>
  <c r="E144" i="44"/>
  <c r="D144" i="44"/>
  <c r="H143" i="44"/>
  <c r="C143" i="44"/>
  <c r="C142" i="44"/>
  <c r="L141" i="44"/>
  <c r="K141" i="44"/>
  <c r="J141" i="44"/>
  <c r="G141" i="44"/>
  <c r="F141" i="44"/>
  <c r="C141" i="44" s="1"/>
  <c r="E141" i="44"/>
  <c r="D141" i="44"/>
  <c r="H140" i="44"/>
  <c r="C140" i="44"/>
  <c r="H139" i="44"/>
  <c r="C139" i="44"/>
  <c r="H138" i="44"/>
  <c r="C138" i="44"/>
  <c r="H137" i="44"/>
  <c r="C137" i="44"/>
  <c r="L136" i="44"/>
  <c r="K136" i="44"/>
  <c r="J136" i="44"/>
  <c r="I136" i="44"/>
  <c r="H136" i="44" s="1"/>
  <c r="G136" i="44"/>
  <c r="F136" i="44"/>
  <c r="E136" i="44"/>
  <c r="D136" i="44"/>
  <c r="C136" i="44" s="1"/>
  <c r="H135" i="44"/>
  <c r="C135" i="44"/>
  <c r="H134" i="44"/>
  <c r="C134" i="44"/>
  <c r="H133" i="44"/>
  <c r="C133" i="44"/>
  <c r="H132" i="44"/>
  <c r="C132" i="44"/>
  <c r="L131" i="44"/>
  <c r="K131" i="44"/>
  <c r="K130" i="44" s="1"/>
  <c r="J131" i="44"/>
  <c r="J130" i="44" s="1"/>
  <c r="G131" i="44"/>
  <c r="G130" i="44" s="1"/>
  <c r="F131" i="44"/>
  <c r="F130" i="44" s="1"/>
  <c r="E131" i="44"/>
  <c r="D131" i="44"/>
  <c r="L130" i="44"/>
  <c r="E130" i="44"/>
  <c r="D130" i="44"/>
  <c r="C130" i="44" s="1"/>
  <c r="C129" i="44"/>
  <c r="C128" i="44" s="1"/>
  <c r="L128" i="44"/>
  <c r="K128" i="44"/>
  <c r="J128" i="44"/>
  <c r="G128" i="44"/>
  <c r="F128" i="44"/>
  <c r="E128" i="44"/>
  <c r="E83" i="44" s="1"/>
  <c r="D128" i="44"/>
  <c r="H127" i="44"/>
  <c r="C127" i="44"/>
  <c r="H126" i="44"/>
  <c r="C126" i="44"/>
  <c r="H125" i="44"/>
  <c r="C125" i="44"/>
  <c r="H124" i="44"/>
  <c r="C124" i="44"/>
  <c r="H123" i="44"/>
  <c r="C123" i="44"/>
  <c r="L122" i="44"/>
  <c r="K122" i="44"/>
  <c r="J122" i="44"/>
  <c r="G122" i="44"/>
  <c r="F122" i="44"/>
  <c r="C122" i="44" s="1"/>
  <c r="E122" i="44"/>
  <c r="D122" i="44"/>
  <c r="H121" i="44"/>
  <c r="C121" i="44"/>
  <c r="H120" i="44"/>
  <c r="C120" i="44"/>
  <c r="H119" i="44"/>
  <c r="C119" i="44"/>
  <c r="H118" i="44"/>
  <c r="C118" i="44"/>
  <c r="C117" i="44"/>
  <c r="L116" i="44"/>
  <c r="K116" i="44"/>
  <c r="J116" i="44"/>
  <c r="G116" i="44"/>
  <c r="F116" i="44"/>
  <c r="E116" i="44"/>
  <c r="D116" i="44"/>
  <c r="C116" i="44"/>
  <c r="H115" i="44"/>
  <c r="C115" i="44"/>
  <c r="H114" i="44"/>
  <c r="C114" i="44"/>
  <c r="C113" i="44"/>
  <c r="L112" i="44"/>
  <c r="K112" i="44"/>
  <c r="J112" i="44"/>
  <c r="G112" i="44"/>
  <c r="F112" i="44"/>
  <c r="C112" i="44" s="1"/>
  <c r="E112" i="44"/>
  <c r="D112" i="44"/>
  <c r="H111" i="44"/>
  <c r="C111" i="44"/>
  <c r="H110" i="44"/>
  <c r="C110" i="44"/>
  <c r="H109" i="44"/>
  <c r="C109" i="44"/>
  <c r="H108" i="44"/>
  <c r="C108" i="44"/>
  <c r="C107" i="44"/>
  <c r="H106" i="44"/>
  <c r="C106" i="44"/>
  <c r="H105" i="44"/>
  <c r="C105" i="44"/>
  <c r="H104" i="44"/>
  <c r="C104" i="44"/>
  <c r="L103" i="44"/>
  <c r="K103" i="44"/>
  <c r="J103" i="44"/>
  <c r="G103" i="44"/>
  <c r="F103" i="44"/>
  <c r="E103" i="44"/>
  <c r="D103" i="44"/>
  <c r="C103" i="44" s="1"/>
  <c r="H102" i="44"/>
  <c r="C102" i="44"/>
  <c r="H101" i="44"/>
  <c r="C101" i="44"/>
  <c r="H100" i="44"/>
  <c r="C100" i="44"/>
  <c r="H99" i="44"/>
  <c r="C99" i="44"/>
  <c r="H98" i="44"/>
  <c r="C98" i="44"/>
  <c r="H97" i="44"/>
  <c r="C97" i="44"/>
  <c r="C96" i="44"/>
  <c r="L95" i="44"/>
  <c r="K95" i="44"/>
  <c r="K83" i="44" s="1"/>
  <c r="J95" i="44"/>
  <c r="G95" i="44"/>
  <c r="G83" i="44" s="1"/>
  <c r="F95" i="44"/>
  <c r="E95" i="44"/>
  <c r="D95" i="44"/>
  <c r="C95" i="44"/>
  <c r="H94" i="44"/>
  <c r="C94" i="44"/>
  <c r="C93" i="44"/>
  <c r="H92" i="44"/>
  <c r="C92" i="44"/>
  <c r="H91" i="44"/>
  <c r="C91" i="44"/>
  <c r="H90" i="44"/>
  <c r="C90" i="44"/>
  <c r="L89" i="44"/>
  <c r="K89" i="44"/>
  <c r="J89" i="44"/>
  <c r="G89" i="44"/>
  <c r="F89" i="44"/>
  <c r="E89" i="44"/>
  <c r="D89" i="44"/>
  <c r="C89" i="44" s="1"/>
  <c r="H88" i="44"/>
  <c r="C88" i="44"/>
  <c r="H87" i="44"/>
  <c r="C87" i="44"/>
  <c r="H86" i="44"/>
  <c r="C86" i="44"/>
  <c r="H85" i="44"/>
  <c r="C85" i="44"/>
  <c r="L84" i="44"/>
  <c r="K84" i="44"/>
  <c r="J84" i="44"/>
  <c r="J83" i="44" s="1"/>
  <c r="G84" i="44"/>
  <c r="F84" i="44"/>
  <c r="F83" i="44" s="1"/>
  <c r="E84" i="44"/>
  <c r="D84" i="44"/>
  <c r="L83" i="44"/>
  <c r="D83" i="44"/>
  <c r="H82" i="44"/>
  <c r="C82" i="44"/>
  <c r="H81" i="44"/>
  <c r="C81" i="44"/>
  <c r="L80" i="44"/>
  <c r="K80" i="44"/>
  <c r="J80" i="44"/>
  <c r="G80" i="44"/>
  <c r="F80" i="44"/>
  <c r="E80" i="44"/>
  <c r="D80" i="44"/>
  <c r="C80" i="44" s="1"/>
  <c r="H79" i="44"/>
  <c r="C79" i="44"/>
  <c r="H78" i="44"/>
  <c r="C78" i="44"/>
  <c r="L77" i="44"/>
  <c r="L76" i="44" s="1"/>
  <c r="L75" i="44" s="1"/>
  <c r="K77" i="44"/>
  <c r="K76" i="44" s="1"/>
  <c r="J77" i="44"/>
  <c r="G77" i="44"/>
  <c r="G76" i="44" s="1"/>
  <c r="F77" i="44"/>
  <c r="E77" i="44"/>
  <c r="D77" i="44"/>
  <c r="D76" i="44" s="1"/>
  <c r="J76" i="44"/>
  <c r="F76" i="44"/>
  <c r="F75" i="44" s="1"/>
  <c r="E76" i="44"/>
  <c r="H74" i="44"/>
  <c r="C74" i="44"/>
  <c r="H73" i="44"/>
  <c r="C73" i="44"/>
  <c r="H72" i="44"/>
  <c r="C72" i="44"/>
  <c r="H71" i="44"/>
  <c r="C71" i="44"/>
  <c r="H70" i="44"/>
  <c r="C70" i="44"/>
  <c r="L69" i="44"/>
  <c r="K69" i="44"/>
  <c r="J69" i="44"/>
  <c r="I69" i="44"/>
  <c r="G69" i="44"/>
  <c r="F69" i="44"/>
  <c r="E69" i="44"/>
  <c r="E67" i="44" s="1"/>
  <c r="D69" i="44"/>
  <c r="C69" i="44" s="1"/>
  <c r="H68" i="44"/>
  <c r="C68" i="44"/>
  <c r="L67" i="44"/>
  <c r="K67" i="44"/>
  <c r="J67" i="44"/>
  <c r="G67" i="44"/>
  <c r="F67" i="44"/>
  <c r="D67" i="44"/>
  <c r="H66" i="44"/>
  <c r="C66" i="44"/>
  <c r="H65" i="44"/>
  <c r="C65" i="44"/>
  <c r="H64" i="44"/>
  <c r="C64" i="44"/>
  <c r="H63" i="44"/>
  <c r="C63" i="44"/>
  <c r="C62" i="44"/>
  <c r="H61" i="44"/>
  <c r="C61" i="44"/>
  <c r="H60" i="44"/>
  <c r="C60" i="44"/>
  <c r="H59" i="44"/>
  <c r="C59" i="44"/>
  <c r="L58" i="44"/>
  <c r="K58" i="44"/>
  <c r="J58" i="44"/>
  <c r="G58" i="44"/>
  <c r="F58" i="44"/>
  <c r="E58" i="44"/>
  <c r="D58" i="44"/>
  <c r="C58" i="44" s="1"/>
  <c r="H57" i="44"/>
  <c r="C57" i="44"/>
  <c r="H56" i="44"/>
  <c r="C56" i="44"/>
  <c r="L55" i="44"/>
  <c r="L54" i="44" s="1"/>
  <c r="K55" i="44"/>
  <c r="K54" i="44" s="1"/>
  <c r="K53" i="44" s="1"/>
  <c r="J55" i="44"/>
  <c r="G55" i="44"/>
  <c r="G54" i="44" s="1"/>
  <c r="G53" i="44" s="1"/>
  <c r="F55" i="44"/>
  <c r="E55" i="44"/>
  <c r="D55" i="44"/>
  <c r="J54" i="44"/>
  <c r="F54" i="44"/>
  <c r="F53" i="44" s="1"/>
  <c r="F52" i="44" s="1"/>
  <c r="E54" i="44"/>
  <c r="E53" i="44" s="1"/>
  <c r="L53" i="44"/>
  <c r="H47" i="44"/>
  <c r="C47" i="44"/>
  <c r="H46" i="44"/>
  <c r="C46" i="44"/>
  <c r="L45" i="44"/>
  <c r="G45" i="44"/>
  <c r="C45" i="44" s="1"/>
  <c r="H44" i="44"/>
  <c r="C44" i="44"/>
  <c r="K43" i="44"/>
  <c r="J43" i="44"/>
  <c r="I43" i="44"/>
  <c r="H43" i="44" s="1"/>
  <c r="F43" i="44"/>
  <c r="E43" i="44"/>
  <c r="D43" i="44"/>
  <c r="C43" i="44" s="1"/>
  <c r="H42" i="44"/>
  <c r="C42" i="44"/>
  <c r="I41" i="44"/>
  <c r="H41" i="44" s="1"/>
  <c r="D41" i="44"/>
  <c r="C41" i="44" s="1"/>
  <c r="H40" i="44"/>
  <c r="C40" i="44"/>
  <c r="H39" i="44"/>
  <c r="C39" i="44"/>
  <c r="H38" i="44"/>
  <c r="C38" i="44"/>
  <c r="H37" i="44"/>
  <c r="C37" i="44"/>
  <c r="K36" i="44"/>
  <c r="H36" i="44" s="1"/>
  <c r="F36" i="44"/>
  <c r="C36" i="44" s="1"/>
  <c r="H35" i="44"/>
  <c r="C35" i="44"/>
  <c r="H34" i="44"/>
  <c r="C34" i="44"/>
  <c r="K33" i="44"/>
  <c r="H33" i="44" s="1"/>
  <c r="F33" i="44"/>
  <c r="C33" i="44" s="1"/>
  <c r="H32" i="44"/>
  <c r="C32" i="44"/>
  <c r="K31" i="44"/>
  <c r="H31" i="44" s="1"/>
  <c r="F31" i="44"/>
  <c r="H30" i="44"/>
  <c r="C30" i="44"/>
  <c r="H29" i="44"/>
  <c r="C29" i="44"/>
  <c r="H28" i="44"/>
  <c r="C28" i="44"/>
  <c r="K27" i="44"/>
  <c r="H27" i="44" s="1"/>
  <c r="F27" i="44"/>
  <c r="C27" i="44" s="1"/>
  <c r="H25" i="44"/>
  <c r="C25" i="44"/>
  <c r="D24" i="44"/>
  <c r="C24" i="44" s="1"/>
  <c r="H23" i="44"/>
  <c r="C23" i="44"/>
  <c r="H22" i="44"/>
  <c r="C22" i="44"/>
  <c r="L21" i="44"/>
  <c r="L289" i="44" s="1"/>
  <c r="L288" i="44" s="1"/>
  <c r="K21" i="44"/>
  <c r="K289" i="44" s="1"/>
  <c r="K288" i="44" s="1"/>
  <c r="J21" i="44"/>
  <c r="I21" i="44"/>
  <c r="I289" i="44" s="1"/>
  <c r="I288" i="44" s="1"/>
  <c r="G21" i="44"/>
  <c r="G289" i="44" s="1"/>
  <c r="G288" i="44" s="1"/>
  <c r="F21" i="44"/>
  <c r="E21" i="44"/>
  <c r="E289" i="44" s="1"/>
  <c r="E288" i="44" s="1"/>
  <c r="D21" i="44"/>
  <c r="D289" i="44" s="1"/>
  <c r="D288" i="44" s="1"/>
  <c r="G20" i="44"/>
  <c r="E20" i="44"/>
  <c r="D20" i="44"/>
  <c r="H298" i="43"/>
  <c r="C298" i="43"/>
  <c r="H297" i="43"/>
  <c r="C297" i="43"/>
  <c r="H296" i="43"/>
  <c r="C296" i="43"/>
  <c r="H295" i="43"/>
  <c r="C295" i="43"/>
  <c r="H294" i="43"/>
  <c r="C294" i="43"/>
  <c r="H293" i="43"/>
  <c r="C293" i="43"/>
  <c r="H292" i="43"/>
  <c r="C292" i="43"/>
  <c r="H291" i="43"/>
  <c r="H290" i="43" s="1"/>
  <c r="C291" i="43"/>
  <c r="L290" i="43"/>
  <c r="K290" i="43"/>
  <c r="J290" i="43"/>
  <c r="I290" i="43"/>
  <c r="G290" i="43"/>
  <c r="F290" i="43"/>
  <c r="E290" i="43"/>
  <c r="D290" i="43"/>
  <c r="C290" i="43"/>
  <c r="H285" i="43"/>
  <c r="C285" i="43"/>
  <c r="H284" i="43"/>
  <c r="C284" i="43"/>
  <c r="L283" i="43"/>
  <c r="K283" i="43"/>
  <c r="J283" i="43"/>
  <c r="G283" i="43"/>
  <c r="F283" i="43"/>
  <c r="E283" i="43"/>
  <c r="D283" i="43"/>
  <c r="H282" i="43"/>
  <c r="C282" i="43"/>
  <c r="L281" i="43"/>
  <c r="K281" i="43"/>
  <c r="J281" i="43"/>
  <c r="G281" i="43"/>
  <c r="F281" i="43"/>
  <c r="E281" i="43"/>
  <c r="D281" i="43"/>
  <c r="C281" i="43"/>
  <c r="H280" i="43"/>
  <c r="C280" i="43"/>
  <c r="H279" i="43"/>
  <c r="C279" i="43"/>
  <c r="H278" i="43"/>
  <c r="C278" i="43"/>
  <c r="H277" i="43"/>
  <c r="C277" i="43"/>
  <c r="L276" i="43"/>
  <c r="K276" i="43"/>
  <c r="J276" i="43"/>
  <c r="I276" i="43"/>
  <c r="H276" i="43" s="1"/>
  <c r="G276" i="43"/>
  <c r="F276" i="43"/>
  <c r="E276" i="43"/>
  <c r="C276" i="43" s="1"/>
  <c r="D276" i="43"/>
  <c r="H275" i="43"/>
  <c r="C275" i="43"/>
  <c r="H274" i="43"/>
  <c r="C274" i="43"/>
  <c r="H273" i="43"/>
  <c r="C273" i="43"/>
  <c r="L272" i="43"/>
  <c r="L270" i="43" s="1"/>
  <c r="L269" i="43" s="1"/>
  <c r="K272" i="43"/>
  <c r="J272" i="43"/>
  <c r="J270" i="43" s="1"/>
  <c r="J269" i="43" s="1"/>
  <c r="G272" i="43"/>
  <c r="F272" i="43"/>
  <c r="F270" i="43" s="1"/>
  <c r="F269" i="43" s="1"/>
  <c r="E272" i="43"/>
  <c r="D272" i="43"/>
  <c r="C272" i="43" s="1"/>
  <c r="H271" i="43"/>
  <c r="C271" i="43"/>
  <c r="K270" i="43"/>
  <c r="G270" i="43"/>
  <c r="E270" i="43"/>
  <c r="E269" i="43" s="1"/>
  <c r="K269" i="43"/>
  <c r="G269" i="43"/>
  <c r="H268" i="43"/>
  <c r="C268" i="43"/>
  <c r="H267" i="43"/>
  <c r="C267" i="43"/>
  <c r="C266" i="43"/>
  <c r="H265" i="43"/>
  <c r="C265" i="43"/>
  <c r="L264" i="43"/>
  <c r="K264" i="43"/>
  <c r="K259" i="43" s="1"/>
  <c r="J264" i="43"/>
  <c r="G264" i="43"/>
  <c r="G259" i="43" s="1"/>
  <c r="F264" i="43"/>
  <c r="E264" i="43"/>
  <c r="C264" i="43" s="1"/>
  <c r="D264" i="43"/>
  <c r="H263" i="43"/>
  <c r="C263" i="43"/>
  <c r="H262" i="43"/>
  <c r="C262" i="43"/>
  <c r="H261" i="43"/>
  <c r="C261" i="43"/>
  <c r="L260" i="43"/>
  <c r="L259" i="43" s="1"/>
  <c r="K260" i="43"/>
  <c r="J260" i="43"/>
  <c r="G260" i="43"/>
  <c r="F260" i="43"/>
  <c r="E260" i="43"/>
  <c r="E259" i="43" s="1"/>
  <c r="D260" i="43"/>
  <c r="C260" i="43" s="1"/>
  <c r="J259" i="43"/>
  <c r="F259" i="43"/>
  <c r="H258" i="43"/>
  <c r="C258" i="43"/>
  <c r="H257" i="43"/>
  <c r="C257" i="43"/>
  <c r="H256" i="43"/>
  <c r="C256" i="43"/>
  <c r="H255" i="43"/>
  <c r="C255" i="43"/>
  <c r="H254" i="43"/>
  <c r="C254" i="43"/>
  <c r="H253" i="43"/>
  <c r="C253" i="43"/>
  <c r="L252" i="43"/>
  <c r="K252" i="43"/>
  <c r="K251" i="43" s="1"/>
  <c r="J252" i="43"/>
  <c r="J251" i="43" s="1"/>
  <c r="G252" i="43"/>
  <c r="G251" i="43" s="1"/>
  <c r="F252" i="43"/>
  <c r="F251" i="43" s="1"/>
  <c r="E252" i="43"/>
  <c r="D252" i="43"/>
  <c r="C252" i="43" s="1"/>
  <c r="L251" i="43"/>
  <c r="E251" i="43"/>
  <c r="D251" i="43"/>
  <c r="H250" i="43"/>
  <c r="C250" i="43"/>
  <c r="H249" i="43"/>
  <c r="C249" i="43"/>
  <c r="H248" i="43"/>
  <c r="C248" i="43"/>
  <c r="H247" i="43"/>
  <c r="C247" i="43"/>
  <c r="L246" i="43"/>
  <c r="K246" i="43"/>
  <c r="J246" i="43"/>
  <c r="G246" i="43"/>
  <c r="F246" i="43"/>
  <c r="E246" i="43"/>
  <c r="D246" i="43"/>
  <c r="C246" i="43" s="1"/>
  <c r="H245" i="43"/>
  <c r="C245" i="43"/>
  <c r="H244" i="43"/>
  <c r="C244" i="43"/>
  <c r="H243" i="43"/>
  <c r="C243" i="43"/>
  <c r="H242" i="43"/>
  <c r="C242" i="43"/>
  <c r="H241" i="43"/>
  <c r="C241" i="43"/>
  <c r="H240" i="43"/>
  <c r="C240" i="43"/>
  <c r="H239" i="43"/>
  <c r="C239" i="43"/>
  <c r="L238" i="43"/>
  <c r="K238" i="43"/>
  <c r="J238" i="43"/>
  <c r="G238" i="43"/>
  <c r="F238" i="43"/>
  <c r="E238" i="43"/>
  <c r="C238" i="43" s="1"/>
  <c r="D238" i="43"/>
  <c r="H237" i="43"/>
  <c r="C237" i="43"/>
  <c r="C236" i="43"/>
  <c r="L235" i="43"/>
  <c r="K235" i="43"/>
  <c r="J235" i="43"/>
  <c r="G235" i="43"/>
  <c r="F235" i="43"/>
  <c r="E235" i="43"/>
  <c r="C235" i="43" s="1"/>
  <c r="D235" i="43"/>
  <c r="I233" i="43"/>
  <c r="H233" i="43" s="1"/>
  <c r="H234" i="43"/>
  <c r="C234" i="43"/>
  <c r="L233" i="43"/>
  <c r="L231" i="43" s="1"/>
  <c r="L230" i="43" s="1"/>
  <c r="K233" i="43"/>
  <c r="J233" i="43"/>
  <c r="J231" i="43" s="1"/>
  <c r="J230" i="43" s="1"/>
  <c r="G233" i="43"/>
  <c r="F233" i="43"/>
  <c r="F231" i="43" s="1"/>
  <c r="F230" i="43" s="1"/>
  <c r="E233" i="43"/>
  <c r="D233" i="43"/>
  <c r="C233" i="43" s="1"/>
  <c r="H232" i="43"/>
  <c r="C232" i="43"/>
  <c r="K231" i="43"/>
  <c r="K230" i="43" s="1"/>
  <c r="G231" i="43"/>
  <c r="H229" i="43"/>
  <c r="C229" i="43"/>
  <c r="H228" i="43"/>
  <c r="C228" i="43"/>
  <c r="L227" i="43"/>
  <c r="K227" i="43"/>
  <c r="J227" i="43"/>
  <c r="I227" i="43"/>
  <c r="H227" i="43" s="1"/>
  <c r="G227" i="43"/>
  <c r="F227" i="43"/>
  <c r="E227" i="43"/>
  <c r="C227" i="43" s="1"/>
  <c r="D227" i="43"/>
  <c r="H226" i="43"/>
  <c r="D226" i="43"/>
  <c r="C226" i="43"/>
  <c r="H225" i="43"/>
  <c r="C225" i="43"/>
  <c r="H224" i="43"/>
  <c r="C224" i="43"/>
  <c r="H223" i="43"/>
  <c r="C223" i="43"/>
  <c r="H222" i="43"/>
  <c r="C222" i="43"/>
  <c r="H221" i="43"/>
  <c r="C221" i="43"/>
  <c r="H220" i="43"/>
  <c r="C220" i="43"/>
  <c r="H219" i="43"/>
  <c r="C219" i="43"/>
  <c r="H218" i="43"/>
  <c r="C218" i="43"/>
  <c r="C217" i="43"/>
  <c r="L216" i="43"/>
  <c r="K216" i="43"/>
  <c r="J216" i="43"/>
  <c r="G216" i="43"/>
  <c r="F216" i="43"/>
  <c r="E216" i="43"/>
  <c r="D216" i="43"/>
  <c r="C216" i="43" s="1"/>
  <c r="H215" i="43"/>
  <c r="C215" i="43"/>
  <c r="H214" i="43"/>
  <c r="C214" i="43"/>
  <c r="H213" i="43"/>
  <c r="C213" i="43"/>
  <c r="H212" i="43"/>
  <c r="C212" i="43"/>
  <c r="H211" i="43"/>
  <c r="C211" i="43"/>
  <c r="H210" i="43"/>
  <c r="C210" i="43"/>
  <c r="H209" i="43"/>
  <c r="C209" i="43"/>
  <c r="H208" i="43"/>
  <c r="C208" i="43"/>
  <c r="H207" i="43"/>
  <c r="C207" i="43"/>
  <c r="C206" i="43"/>
  <c r="L205" i="43"/>
  <c r="K205" i="43"/>
  <c r="K204" i="43" s="1"/>
  <c r="J205" i="43"/>
  <c r="J204" i="43" s="1"/>
  <c r="G205" i="43"/>
  <c r="G204" i="43" s="1"/>
  <c r="F205" i="43"/>
  <c r="F204" i="43" s="1"/>
  <c r="E205" i="43"/>
  <c r="D205" i="43"/>
  <c r="C205" i="43" s="1"/>
  <c r="L204" i="43"/>
  <c r="D204" i="43"/>
  <c r="D195" i="43" s="1"/>
  <c r="H203" i="43"/>
  <c r="C203" i="43"/>
  <c r="H202" i="43"/>
  <c r="C202" i="43"/>
  <c r="H201" i="43"/>
  <c r="C201" i="43"/>
  <c r="H200" i="43"/>
  <c r="C200" i="43"/>
  <c r="H199" i="43"/>
  <c r="C199" i="43"/>
  <c r="L198" i="43"/>
  <c r="K198" i="43"/>
  <c r="K196" i="43" s="1"/>
  <c r="J198" i="43"/>
  <c r="I198" i="43"/>
  <c r="H198" i="43" s="1"/>
  <c r="G198" i="43"/>
  <c r="G196" i="43" s="1"/>
  <c r="G195" i="43" s="1"/>
  <c r="F198" i="43"/>
  <c r="E198" i="43"/>
  <c r="D198" i="43"/>
  <c r="H197" i="43"/>
  <c r="C197" i="43"/>
  <c r="L196" i="43"/>
  <c r="J196" i="43"/>
  <c r="J195" i="43" s="1"/>
  <c r="J194" i="43" s="1"/>
  <c r="F196" i="43"/>
  <c r="F195" i="43" s="1"/>
  <c r="D196" i="43"/>
  <c r="L195" i="43"/>
  <c r="L194" i="43" s="1"/>
  <c r="F194" i="43"/>
  <c r="C193" i="43"/>
  <c r="L192" i="43"/>
  <c r="L191" i="43" s="1"/>
  <c r="L187" i="43" s="1"/>
  <c r="K192" i="43"/>
  <c r="K191" i="43" s="1"/>
  <c r="K187" i="43" s="1"/>
  <c r="J192" i="43"/>
  <c r="G192" i="43"/>
  <c r="G191" i="43" s="1"/>
  <c r="F192" i="43"/>
  <c r="E192" i="43"/>
  <c r="D192" i="43"/>
  <c r="D191" i="43" s="1"/>
  <c r="C192" i="43"/>
  <c r="J191" i="43"/>
  <c r="F191" i="43"/>
  <c r="E191" i="43"/>
  <c r="H190" i="43"/>
  <c r="C190" i="43"/>
  <c r="H189" i="43"/>
  <c r="C189" i="43"/>
  <c r="L188" i="43"/>
  <c r="K188" i="43"/>
  <c r="J188" i="43"/>
  <c r="J187" i="43" s="1"/>
  <c r="I188" i="43"/>
  <c r="G188" i="43"/>
  <c r="F188" i="43"/>
  <c r="F187" i="43" s="1"/>
  <c r="E188" i="43"/>
  <c r="D188" i="43"/>
  <c r="G187" i="43"/>
  <c r="H186" i="43"/>
  <c r="C186" i="43"/>
  <c r="C185" i="43"/>
  <c r="L184" i="43"/>
  <c r="K184" i="43"/>
  <c r="J184" i="43"/>
  <c r="G184" i="43"/>
  <c r="F184" i="43"/>
  <c r="E184" i="43"/>
  <c r="D184" i="43"/>
  <c r="C184" i="43"/>
  <c r="H183" i="43"/>
  <c r="C183" i="43"/>
  <c r="H182" i="43"/>
  <c r="C182" i="43"/>
  <c r="H181" i="43"/>
  <c r="C181" i="43"/>
  <c r="H180" i="43"/>
  <c r="C180" i="43"/>
  <c r="L179" i="43"/>
  <c r="K179" i="43"/>
  <c r="J179" i="43"/>
  <c r="G179" i="43"/>
  <c r="F179" i="43"/>
  <c r="E179" i="43"/>
  <c r="C179" i="43" s="1"/>
  <c r="D179" i="43"/>
  <c r="H178" i="43"/>
  <c r="C178" i="43"/>
  <c r="H177" i="43"/>
  <c r="C177" i="43"/>
  <c r="H176" i="43"/>
  <c r="C176" i="43"/>
  <c r="L175" i="43"/>
  <c r="L174" i="43" s="1"/>
  <c r="K175" i="43"/>
  <c r="J175" i="43"/>
  <c r="I175" i="43"/>
  <c r="H175" i="43" s="1"/>
  <c r="G175" i="43"/>
  <c r="F175" i="43"/>
  <c r="E175" i="43"/>
  <c r="E174" i="43" s="1"/>
  <c r="E173" i="43" s="1"/>
  <c r="D175" i="43"/>
  <c r="K174" i="43"/>
  <c r="K173" i="43" s="1"/>
  <c r="J174" i="43"/>
  <c r="J173" i="43" s="1"/>
  <c r="G174" i="43"/>
  <c r="G173" i="43" s="1"/>
  <c r="F174" i="43"/>
  <c r="F173" i="43" s="1"/>
  <c r="L173" i="43"/>
  <c r="H172" i="43"/>
  <c r="C172" i="43"/>
  <c r="H171" i="43"/>
  <c r="C171" i="43"/>
  <c r="H170" i="43"/>
  <c r="C170" i="43"/>
  <c r="H169" i="43"/>
  <c r="C169" i="43"/>
  <c r="H168" i="43"/>
  <c r="C168" i="43"/>
  <c r="H167" i="43"/>
  <c r="C167" i="43"/>
  <c r="L166" i="43"/>
  <c r="L165" i="43" s="1"/>
  <c r="K166" i="43"/>
  <c r="J166" i="43"/>
  <c r="G166" i="43"/>
  <c r="F166" i="43"/>
  <c r="E166" i="43"/>
  <c r="E165" i="43" s="1"/>
  <c r="D166" i="43"/>
  <c r="K165" i="43"/>
  <c r="J165" i="43"/>
  <c r="G165" i="43"/>
  <c r="F165" i="43"/>
  <c r="H164" i="43"/>
  <c r="C164" i="43"/>
  <c r="H163" i="43"/>
  <c r="C163" i="43"/>
  <c r="H162" i="43"/>
  <c r="C162" i="43"/>
  <c r="C161" i="43"/>
  <c r="L160" i="43"/>
  <c r="K160" i="43"/>
  <c r="J160" i="43"/>
  <c r="G160" i="43"/>
  <c r="F160" i="43"/>
  <c r="E160" i="43"/>
  <c r="D160" i="43"/>
  <c r="C160" i="43" s="1"/>
  <c r="H159" i="43"/>
  <c r="C159" i="43"/>
  <c r="H158" i="43"/>
  <c r="C158" i="43"/>
  <c r="H157" i="43"/>
  <c r="C157" i="43"/>
  <c r="H156" i="43"/>
  <c r="C156" i="43"/>
  <c r="H155" i="43"/>
  <c r="C155" i="43"/>
  <c r="H154" i="43"/>
  <c r="C154" i="43"/>
  <c r="H153" i="43"/>
  <c r="C153" i="43"/>
  <c r="H152" i="43"/>
  <c r="C152" i="43"/>
  <c r="L151" i="43"/>
  <c r="K151" i="43"/>
  <c r="J151" i="43"/>
  <c r="G151" i="43"/>
  <c r="F151" i="43"/>
  <c r="E151" i="43"/>
  <c r="D151" i="43"/>
  <c r="C151" i="43" s="1"/>
  <c r="H150" i="43"/>
  <c r="C150" i="43"/>
  <c r="H149" i="43"/>
  <c r="C149" i="43"/>
  <c r="H148" i="43"/>
  <c r="C148" i="43"/>
  <c r="H147" i="43"/>
  <c r="C147" i="43"/>
  <c r="H146" i="43"/>
  <c r="C146" i="43"/>
  <c r="H145" i="43"/>
  <c r="C145" i="43"/>
  <c r="L144" i="43"/>
  <c r="K144" i="43"/>
  <c r="J144" i="43"/>
  <c r="G144" i="43"/>
  <c r="F144" i="43"/>
  <c r="C144" i="43" s="1"/>
  <c r="E144" i="43"/>
  <c r="D144" i="43"/>
  <c r="H143" i="43"/>
  <c r="C143" i="43"/>
  <c r="H142" i="43"/>
  <c r="C142" i="43"/>
  <c r="L141" i="43"/>
  <c r="K141" i="43"/>
  <c r="J141" i="43"/>
  <c r="G141" i="43"/>
  <c r="F141" i="43"/>
  <c r="C141" i="43" s="1"/>
  <c r="E141" i="43"/>
  <c r="D141" i="43"/>
  <c r="H140" i="43"/>
  <c r="C140" i="43"/>
  <c r="H139" i="43"/>
  <c r="C139" i="43"/>
  <c r="H138" i="43"/>
  <c r="C138" i="43"/>
  <c r="H137" i="43"/>
  <c r="C137" i="43"/>
  <c r="L136" i="43"/>
  <c r="K136" i="43"/>
  <c r="J136" i="43"/>
  <c r="I136" i="43"/>
  <c r="H136" i="43" s="1"/>
  <c r="G136" i="43"/>
  <c r="F136" i="43"/>
  <c r="E136" i="43"/>
  <c r="D136" i="43"/>
  <c r="C136" i="43" s="1"/>
  <c r="H135" i="43"/>
  <c r="C135" i="43"/>
  <c r="H134" i="43"/>
  <c r="C134" i="43"/>
  <c r="H133" i="43"/>
  <c r="C133" i="43"/>
  <c r="H132" i="43"/>
  <c r="C132" i="43"/>
  <c r="L131" i="43"/>
  <c r="K131" i="43"/>
  <c r="K130" i="43" s="1"/>
  <c r="J131" i="43"/>
  <c r="J130" i="43" s="1"/>
  <c r="G131" i="43"/>
  <c r="G130" i="43" s="1"/>
  <c r="F131" i="43"/>
  <c r="E131" i="43"/>
  <c r="D131" i="43"/>
  <c r="L130" i="43"/>
  <c r="E130" i="43"/>
  <c r="D130" i="43"/>
  <c r="H129" i="43"/>
  <c r="H128" i="43" s="1"/>
  <c r="C129" i="43"/>
  <c r="C128" i="43" s="1"/>
  <c r="L128" i="43"/>
  <c r="K128" i="43"/>
  <c r="J128" i="43"/>
  <c r="I128" i="43"/>
  <c r="G128" i="43"/>
  <c r="F128" i="43"/>
  <c r="E128" i="43"/>
  <c r="E83" i="43" s="1"/>
  <c r="D128" i="43"/>
  <c r="H127" i="43"/>
  <c r="C127" i="43"/>
  <c r="H126" i="43"/>
  <c r="C126" i="43"/>
  <c r="H125" i="43"/>
  <c r="C125" i="43"/>
  <c r="H124" i="43"/>
  <c r="C124" i="43"/>
  <c r="C123" i="43"/>
  <c r="L122" i="43"/>
  <c r="K122" i="43"/>
  <c r="J122" i="43"/>
  <c r="G122" i="43"/>
  <c r="F122" i="43"/>
  <c r="C122" i="43" s="1"/>
  <c r="E122" i="43"/>
  <c r="D122" i="43"/>
  <c r="H121" i="43"/>
  <c r="C121" i="43"/>
  <c r="H120" i="43"/>
  <c r="C120" i="43"/>
  <c r="H119" i="43"/>
  <c r="C119" i="43"/>
  <c r="H118" i="43"/>
  <c r="C118" i="43"/>
  <c r="C117" i="43"/>
  <c r="L116" i="43"/>
  <c r="K116" i="43"/>
  <c r="J116" i="43"/>
  <c r="G116" i="43"/>
  <c r="F116" i="43"/>
  <c r="E116" i="43"/>
  <c r="D116" i="43"/>
  <c r="C116" i="43"/>
  <c r="H115" i="43"/>
  <c r="C115" i="43"/>
  <c r="H114" i="43"/>
  <c r="C114" i="43"/>
  <c r="C113" i="43"/>
  <c r="L112" i="43"/>
  <c r="K112" i="43"/>
  <c r="J112" i="43"/>
  <c r="G112" i="43"/>
  <c r="F112" i="43"/>
  <c r="C112" i="43" s="1"/>
  <c r="E112" i="43"/>
  <c r="D112" i="43"/>
  <c r="H111" i="43"/>
  <c r="C111" i="43"/>
  <c r="H110" i="43"/>
  <c r="C110" i="43"/>
  <c r="H109" i="43"/>
  <c r="C109" i="43"/>
  <c r="H108" i="43"/>
  <c r="C108" i="43"/>
  <c r="C107" i="43"/>
  <c r="H106" i="43"/>
  <c r="C106" i="43"/>
  <c r="H105" i="43"/>
  <c r="C105" i="43"/>
  <c r="H104" i="43"/>
  <c r="C104" i="43"/>
  <c r="L103" i="43"/>
  <c r="L83" i="43" s="1"/>
  <c r="K103" i="43"/>
  <c r="J103" i="43"/>
  <c r="G103" i="43"/>
  <c r="F103" i="43"/>
  <c r="E103" i="43"/>
  <c r="D103" i="43"/>
  <c r="C103" i="43" s="1"/>
  <c r="H102" i="43"/>
  <c r="C102" i="43"/>
  <c r="H101" i="43"/>
  <c r="C101" i="43"/>
  <c r="H100" i="43"/>
  <c r="C100" i="43"/>
  <c r="H99" i="43"/>
  <c r="C99" i="43"/>
  <c r="H98" i="43"/>
  <c r="C98" i="43"/>
  <c r="H97" i="43"/>
  <c r="C97" i="43"/>
  <c r="C96" i="43"/>
  <c r="L95" i="43"/>
  <c r="K95" i="43"/>
  <c r="J95" i="43"/>
  <c r="G95" i="43"/>
  <c r="F95" i="43"/>
  <c r="E95" i="43"/>
  <c r="D95" i="43"/>
  <c r="C95" i="43"/>
  <c r="H94" i="43"/>
  <c r="C94" i="43"/>
  <c r="C93" i="43"/>
  <c r="H92" i="43"/>
  <c r="C92" i="43"/>
  <c r="H91" i="43"/>
  <c r="C91" i="43"/>
  <c r="H90" i="43"/>
  <c r="C90" i="43"/>
  <c r="L89" i="43"/>
  <c r="K89" i="43"/>
  <c r="J89" i="43"/>
  <c r="G89" i="43"/>
  <c r="F89" i="43"/>
  <c r="E89" i="43"/>
  <c r="D89" i="43"/>
  <c r="C89" i="43" s="1"/>
  <c r="H88" i="43"/>
  <c r="C88" i="43"/>
  <c r="H87" i="43"/>
  <c r="C87" i="43"/>
  <c r="H86" i="43"/>
  <c r="C86" i="43"/>
  <c r="H85" i="43"/>
  <c r="C85" i="43"/>
  <c r="L84" i="43"/>
  <c r="K84" i="43"/>
  <c r="K83" i="43" s="1"/>
  <c r="J84" i="43"/>
  <c r="J83" i="43" s="1"/>
  <c r="G84" i="43"/>
  <c r="G83" i="43" s="1"/>
  <c r="F84" i="43"/>
  <c r="F83" i="43" s="1"/>
  <c r="E84" i="43"/>
  <c r="D84" i="43"/>
  <c r="C84" i="43" s="1"/>
  <c r="D83" i="43"/>
  <c r="C83" i="43" s="1"/>
  <c r="H82" i="43"/>
  <c r="C82" i="43"/>
  <c r="H81" i="43"/>
  <c r="C81" i="43"/>
  <c r="L80" i="43"/>
  <c r="K80" i="43"/>
  <c r="J80" i="43"/>
  <c r="G80" i="43"/>
  <c r="F80" i="43"/>
  <c r="E80" i="43"/>
  <c r="D80" i="43"/>
  <c r="C80" i="43" s="1"/>
  <c r="H79" i="43"/>
  <c r="C79" i="43"/>
  <c r="H78" i="43"/>
  <c r="C78" i="43"/>
  <c r="L77" i="43"/>
  <c r="K77" i="43"/>
  <c r="J77" i="43"/>
  <c r="G77" i="43"/>
  <c r="F77" i="43"/>
  <c r="E77" i="43"/>
  <c r="E76" i="43" s="1"/>
  <c r="E75" i="43" s="1"/>
  <c r="D77" i="43"/>
  <c r="K76" i="43"/>
  <c r="J76" i="43"/>
  <c r="J75" i="43" s="1"/>
  <c r="G76" i="43"/>
  <c r="F76" i="43"/>
  <c r="H74" i="43"/>
  <c r="C74" i="43"/>
  <c r="H73" i="43"/>
  <c r="C73" i="43"/>
  <c r="H72" i="43"/>
  <c r="C72" i="43"/>
  <c r="H71" i="43"/>
  <c r="C71" i="43"/>
  <c r="H70" i="43"/>
  <c r="C70" i="43"/>
  <c r="L69" i="43"/>
  <c r="K69" i="43"/>
  <c r="K67" i="43" s="1"/>
  <c r="J69" i="43"/>
  <c r="G69" i="43"/>
  <c r="G67" i="43" s="1"/>
  <c r="F69" i="43"/>
  <c r="E69" i="43"/>
  <c r="D69" i="43"/>
  <c r="H68" i="43"/>
  <c r="C68" i="43"/>
  <c r="L67" i="43"/>
  <c r="J67" i="43"/>
  <c r="F67" i="43"/>
  <c r="D67" i="43"/>
  <c r="H66" i="43"/>
  <c r="C66" i="43"/>
  <c r="H65" i="43"/>
  <c r="C65" i="43"/>
  <c r="H64" i="43"/>
  <c r="C64" i="43"/>
  <c r="H63" i="43"/>
  <c r="C63" i="43"/>
  <c r="H62" i="43"/>
  <c r="C62" i="43"/>
  <c r="H61" i="43"/>
  <c r="C61" i="43"/>
  <c r="H60" i="43"/>
  <c r="C60" i="43"/>
  <c r="H59" i="43"/>
  <c r="C59" i="43"/>
  <c r="L58" i="43"/>
  <c r="K58" i="43"/>
  <c r="J58" i="43"/>
  <c r="G58" i="43"/>
  <c r="F58" i="43"/>
  <c r="E58" i="43"/>
  <c r="D58" i="43"/>
  <c r="C58" i="43" s="1"/>
  <c r="H57" i="43"/>
  <c r="C57" i="43"/>
  <c r="H56" i="43"/>
  <c r="C56" i="43"/>
  <c r="L55" i="43"/>
  <c r="L54" i="43" s="1"/>
  <c r="K55" i="43"/>
  <c r="J55" i="43"/>
  <c r="G55" i="43"/>
  <c r="F55" i="43"/>
  <c r="E55" i="43"/>
  <c r="E54" i="43" s="1"/>
  <c r="D55" i="43"/>
  <c r="K54" i="43"/>
  <c r="K53" i="43" s="1"/>
  <c r="J54" i="43"/>
  <c r="G54" i="43"/>
  <c r="G53" i="43" s="1"/>
  <c r="F54" i="43"/>
  <c r="F53" i="43" s="1"/>
  <c r="L53" i="43"/>
  <c r="H47" i="43"/>
  <c r="C47" i="43"/>
  <c r="H46" i="43"/>
  <c r="C46" i="43"/>
  <c r="L45" i="43"/>
  <c r="L20" i="43" s="1"/>
  <c r="G45" i="43"/>
  <c r="H44" i="43"/>
  <c r="C44" i="43"/>
  <c r="K43" i="43"/>
  <c r="J43" i="43"/>
  <c r="I43" i="43"/>
  <c r="H43" i="43" s="1"/>
  <c r="F43" i="43"/>
  <c r="E43" i="43"/>
  <c r="D43" i="43"/>
  <c r="C43" i="43" s="1"/>
  <c r="H42" i="43"/>
  <c r="C42" i="43"/>
  <c r="I41" i="43"/>
  <c r="H41" i="43" s="1"/>
  <c r="D41" i="43"/>
  <c r="C41" i="43" s="1"/>
  <c r="H40" i="43"/>
  <c r="C40" i="43"/>
  <c r="H39" i="43"/>
  <c r="C39" i="43"/>
  <c r="H38" i="43"/>
  <c r="C38" i="43"/>
  <c r="H37" i="43"/>
  <c r="C37" i="43"/>
  <c r="K36" i="43"/>
  <c r="H36" i="43" s="1"/>
  <c r="F36" i="43"/>
  <c r="C36" i="43" s="1"/>
  <c r="H35" i="43"/>
  <c r="C35" i="43"/>
  <c r="H34" i="43"/>
  <c r="C34" i="43"/>
  <c r="K33" i="43"/>
  <c r="H33" i="43" s="1"/>
  <c r="F33" i="43"/>
  <c r="C33" i="43" s="1"/>
  <c r="H32" i="43"/>
  <c r="C32" i="43"/>
  <c r="K31" i="43"/>
  <c r="H31" i="43" s="1"/>
  <c r="F31" i="43"/>
  <c r="H30" i="43"/>
  <c r="C30" i="43"/>
  <c r="H29" i="43"/>
  <c r="C29" i="43"/>
  <c r="H28" i="43"/>
  <c r="C28" i="43"/>
  <c r="K27" i="43"/>
  <c r="H27" i="43" s="1"/>
  <c r="F27" i="43"/>
  <c r="C27" i="43" s="1"/>
  <c r="H25" i="43"/>
  <c r="C25" i="43"/>
  <c r="D24" i="43"/>
  <c r="C24" i="43" s="1"/>
  <c r="H23" i="43"/>
  <c r="C23" i="43"/>
  <c r="H22" i="43"/>
  <c r="C22" i="43"/>
  <c r="L21" i="43"/>
  <c r="L289" i="43" s="1"/>
  <c r="L288" i="43" s="1"/>
  <c r="K21" i="43"/>
  <c r="K289" i="43" s="1"/>
  <c r="K288" i="43" s="1"/>
  <c r="J21" i="43"/>
  <c r="I21" i="43"/>
  <c r="G21" i="43"/>
  <c r="G289" i="43" s="1"/>
  <c r="G288" i="43" s="1"/>
  <c r="F21" i="43"/>
  <c r="E21" i="43"/>
  <c r="E289" i="43" s="1"/>
  <c r="E288" i="43" s="1"/>
  <c r="D21" i="43"/>
  <c r="D289" i="43" s="1"/>
  <c r="D288" i="43" s="1"/>
  <c r="E20" i="43"/>
  <c r="D20" i="43"/>
  <c r="H298" i="42"/>
  <c r="C298" i="42"/>
  <c r="H297" i="42"/>
  <c r="C297" i="42"/>
  <c r="H296" i="42"/>
  <c r="C296" i="42"/>
  <c r="H295" i="42"/>
  <c r="C295" i="42"/>
  <c r="H294" i="42"/>
  <c r="C294" i="42"/>
  <c r="H293" i="42"/>
  <c r="C293" i="42"/>
  <c r="H292" i="42"/>
  <c r="C292" i="42"/>
  <c r="H291" i="42"/>
  <c r="H290" i="42" s="1"/>
  <c r="C291" i="42"/>
  <c r="L290" i="42"/>
  <c r="K290" i="42"/>
  <c r="J290" i="42"/>
  <c r="I290" i="42"/>
  <c r="G290" i="42"/>
  <c r="F290" i="42"/>
  <c r="E290" i="42"/>
  <c r="D290" i="42"/>
  <c r="C290" i="42"/>
  <c r="C285" i="42"/>
  <c r="H284" i="42"/>
  <c r="C284" i="42"/>
  <c r="L283" i="42"/>
  <c r="K283" i="42"/>
  <c r="J283" i="42"/>
  <c r="G283" i="42"/>
  <c r="F283" i="42"/>
  <c r="E283" i="42"/>
  <c r="D283" i="42"/>
  <c r="H282" i="42"/>
  <c r="C282" i="42"/>
  <c r="L281" i="42"/>
  <c r="K281" i="42"/>
  <c r="J281" i="42"/>
  <c r="G281" i="42"/>
  <c r="F281" i="42"/>
  <c r="E281" i="42"/>
  <c r="D281" i="42"/>
  <c r="C281" i="42" s="1"/>
  <c r="H280" i="42"/>
  <c r="C280" i="42"/>
  <c r="H279" i="42"/>
  <c r="C279" i="42"/>
  <c r="H278" i="42"/>
  <c r="C278" i="42"/>
  <c r="H277" i="42"/>
  <c r="C277" i="42"/>
  <c r="L276" i="42"/>
  <c r="K276" i="42"/>
  <c r="J276" i="42"/>
  <c r="G276" i="42"/>
  <c r="F276" i="42"/>
  <c r="E276" i="42"/>
  <c r="D276" i="42"/>
  <c r="C276" i="42" s="1"/>
  <c r="H275" i="42"/>
  <c r="C275" i="42"/>
  <c r="H274" i="42"/>
  <c r="C274" i="42"/>
  <c r="H273" i="42"/>
  <c r="C273" i="42"/>
  <c r="L272" i="42"/>
  <c r="K272" i="42"/>
  <c r="K270" i="42" s="1"/>
  <c r="K269" i="42" s="1"/>
  <c r="J272" i="42"/>
  <c r="G272" i="42"/>
  <c r="G270" i="42" s="1"/>
  <c r="G269" i="42" s="1"/>
  <c r="F272" i="42"/>
  <c r="E272" i="42"/>
  <c r="E270" i="42" s="1"/>
  <c r="E269" i="42" s="1"/>
  <c r="D272" i="42"/>
  <c r="C272" i="42"/>
  <c r="H271" i="42"/>
  <c r="C271" i="42"/>
  <c r="L270" i="42"/>
  <c r="L269" i="42" s="1"/>
  <c r="J270" i="42"/>
  <c r="F270" i="42"/>
  <c r="D270" i="42"/>
  <c r="C270" i="42" s="1"/>
  <c r="J269" i="42"/>
  <c r="F269" i="42"/>
  <c r="H268" i="42"/>
  <c r="C268" i="42"/>
  <c r="H267" i="42"/>
  <c r="C267" i="42"/>
  <c r="H266" i="42"/>
  <c r="C266" i="42"/>
  <c r="C265" i="42"/>
  <c r="L264" i="42"/>
  <c r="L259" i="42" s="1"/>
  <c r="K264" i="42"/>
  <c r="J264" i="42"/>
  <c r="G264" i="42"/>
  <c r="F264" i="42"/>
  <c r="E264" i="42"/>
  <c r="D264" i="42"/>
  <c r="C264" i="42" s="1"/>
  <c r="H263" i="42"/>
  <c r="C263" i="42"/>
  <c r="H262" i="42"/>
  <c r="C262" i="42"/>
  <c r="H261" i="42"/>
  <c r="C261" i="42"/>
  <c r="L260" i="42"/>
  <c r="K260" i="42"/>
  <c r="K259" i="42" s="1"/>
  <c r="J260" i="42"/>
  <c r="J259" i="42" s="1"/>
  <c r="G260" i="42"/>
  <c r="G259" i="42" s="1"/>
  <c r="F260" i="42"/>
  <c r="F259" i="42" s="1"/>
  <c r="E260" i="42"/>
  <c r="D260" i="42"/>
  <c r="C260" i="42"/>
  <c r="E259" i="42"/>
  <c r="H258" i="42"/>
  <c r="C258" i="42"/>
  <c r="H257" i="42"/>
  <c r="C257" i="42"/>
  <c r="H256" i="42"/>
  <c r="C256" i="42"/>
  <c r="H255" i="42"/>
  <c r="C255" i="42"/>
  <c r="C254" i="42"/>
  <c r="H253" i="42"/>
  <c r="C253" i="42"/>
  <c r="L252" i="42"/>
  <c r="K252" i="42"/>
  <c r="J252" i="42"/>
  <c r="G252" i="42"/>
  <c r="F252" i="42"/>
  <c r="E252" i="42"/>
  <c r="C252" i="42" s="1"/>
  <c r="D252" i="42"/>
  <c r="L251" i="42"/>
  <c r="K251" i="42"/>
  <c r="J251" i="42"/>
  <c r="G251" i="42"/>
  <c r="F251" i="42"/>
  <c r="D251" i="42"/>
  <c r="H250" i="42"/>
  <c r="C250" i="42"/>
  <c r="H249" i="42"/>
  <c r="C249" i="42"/>
  <c r="H248" i="42"/>
  <c r="C248" i="42"/>
  <c r="H247" i="42"/>
  <c r="C247" i="42"/>
  <c r="L246" i="42"/>
  <c r="K246" i="42"/>
  <c r="J246" i="42"/>
  <c r="I246" i="42"/>
  <c r="H246" i="42" s="1"/>
  <c r="G246" i="42"/>
  <c r="F246" i="42"/>
  <c r="E246" i="42"/>
  <c r="C246" i="42" s="1"/>
  <c r="D246" i="42"/>
  <c r="H245" i="42"/>
  <c r="C245" i="42"/>
  <c r="H244" i="42"/>
  <c r="C244" i="42"/>
  <c r="H243" i="42"/>
  <c r="C243" i="42"/>
  <c r="H242" i="42"/>
  <c r="C242" i="42"/>
  <c r="H241" i="42"/>
  <c r="C241" i="42"/>
  <c r="H240" i="42"/>
  <c r="C240" i="42"/>
  <c r="H239" i="42"/>
  <c r="C239" i="42"/>
  <c r="L238" i="42"/>
  <c r="K238" i="42"/>
  <c r="J238" i="42"/>
  <c r="G238" i="42"/>
  <c r="F238" i="42"/>
  <c r="E238" i="42"/>
  <c r="D238" i="42"/>
  <c r="C238" i="42" s="1"/>
  <c r="H237" i="42"/>
  <c r="C237" i="42"/>
  <c r="C236" i="42"/>
  <c r="L235" i="42"/>
  <c r="L231" i="42" s="1"/>
  <c r="L230" i="42" s="1"/>
  <c r="K235" i="42"/>
  <c r="J235" i="42"/>
  <c r="G235" i="42"/>
  <c r="F235" i="42"/>
  <c r="E235" i="42"/>
  <c r="D235" i="42"/>
  <c r="C235" i="42" s="1"/>
  <c r="H234" i="42"/>
  <c r="C234" i="42"/>
  <c r="L233" i="42"/>
  <c r="K233" i="42"/>
  <c r="K231" i="42" s="1"/>
  <c r="J233" i="42"/>
  <c r="G233" i="42"/>
  <c r="G231" i="42" s="1"/>
  <c r="G230" i="42" s="1"/>
  <c r="F233" i="42"/>
  <c r="E233" i="42"/>
  <c r="E231" i="42" s="1"/>
  <c r="D233" i="42"/>
  <c r="H232" i="42"/>
  <c r="C232" i="42"/>
  <c r="J231" i="42"/>
  <c r="J230" i="42" s="1"/>
  <c r="F231" i="42"/>
  <c r="F230" i="42" s="1"/>
  <c r="H229" i="42"/>
  <c r="C229" i="42"/>
  <c r="I227" i="42"/>
  <c r="H227" i="42" s="1"/>
  <c r="H228" i="42"/>
  <c r="C228" i="42"/>
  <c r="L227" i="42"/>
  <c r="L204" i="42" s="1"/>
  <c r="K227" i="42"/>
  <c r="J227" i="42"/>
  <c r="G227" i="42"/>
  <c r="F227" i="42"/>
  <c r="E227" i="42"/>
  <c r="D227" i="42"/>
  <c r="C227" i="42" s="1"/>
  <c r="H226" i="42"/>
  <c r="D226" i="42"/>
  <c r="D204" i="42" s="1"/>
  <c r="H225" i="42"/>
  <c r="C225" i="42"/>
  <c r="H224" i="42"/>
  <c r="C224" i="42"/>
  <c r="C223" i="42"/>
  <c r="H222" i="42"/>
  <c r="C222" i="42"/>
  <c r="H221" i="42"/>
  <c r="C221" i="42"/>
  <c r="H220" i="42"/>
  <c r="C220" i="42"/>
  <c r="H219" i="42"/>
  <c r="C219" i="42"/>
  <c r="H218" i="42"/>
  <c r="C218" i="42"/>
  <c r="H217" i="42"/>
  <c r="C217" i="42"/>
  <c r="L216" i="42"/>
  <c r="K216" i="42"/>
  <c r="J216" i="42"/>
  <c r="G216" i="42"/>
  <c r="F216" i="42"/>
  <c r="E216" i="42"/>
  <c r="C216" i="42" s="1"/>
  <c r="D216" i="42"/>
  <c r="H215" i="42"/>
  <c r="C215" i="42"/>
  <c r="H214" i="42"/>
  <c r="C214" i="42"/>
  <c r="H213" i="42"/>
  <c r="C213" i="42"/>
  <c r="H212" i="42"/>
  <c r="C212" i="42"/>
  <c r="H211" i="42"/>
  <c r="C211" i="42"/>
  <c r="H210" i="42"/>
  <c r="C210" i="42"/>
  <c r="H209" i="42"/>
  <c r="C209" i="42"/>
  <c r="H208" i="42"/>
  <c r="C208" i="42"/>
  <c r="H207" i="42"/>
  <c r="C207" i="42"/>
  <c r="C206" i="42"/>
  <c r="L205" i="42"/>
  <c r="K205" i="42"/>
  <c r="J205" i="42"/>
  <c r="J204" i="42" s="1"/>
  <c r="G205" i="42"/>
  <c r="F205" i="42"/>
  <c r="F204" i="42" s="1"/>
  <c r="E205" i="42"/>
  <c r="C205" i="42" s="1"/>
  <c r="D205" i="42"/>
  <c r="K204" i="42"/>
  <c r="G204" i="42"/>
  <c r="H203" i="42"/>
  <c r="C203" i="42"/>
  <c r="H202" i="42"/>
  <c r="C202" i="42"/>
  <c r="H201" i="42"/>
  <c r="C201" i="42"/>
  <c r="H200" i="42"/>
  <c r="C200" i="42"/>
  <c r="H199" i="42"/>
  <c r="C199" i="42"/>
  <c r="L198" i="42"/>
  <c r="L196" i="42" s="1"/>
  <c r="K198" i="42"/>
  <c r="J198" i="42"/>
  <c r="J196" i="42" s="1"/>
  <c r="G198" i="42"/>
  <c r="F198" i="42"/>
  <c r="F196" i="42" s="1"/>
  <c r="F195" i="42" s="1"/>
  <c r="F194" i="42" s="1"/>
  <c r="E198" i="42"/>
  <c r="D198" i="42"/>
  <c r="C198" i="42" s="1"/>
  <c r="H197" i="42"/>
  <c r="C197" i="42"/>
  <c r="K196" i="42"/>
  <c r="G196" i="42"/>
  <c r="E196" i="42"/>
  <c r="K195" i="42"/>
  <c r="G195" i="42"/>
  <c r="G194" i="42" s="1"/>
  <c r="I192" i="42"/>
  <c r="H193" i="42"/>
  <c r="C193" i="42"/>
  <c r="L192" i="42"/>
  <c r="K192" i="42"/>
  <c r="J192" i="42"/>
  <c r="J191" i="42" s="1"/>
  <c r="J187" i="42" s="1"/>
  <c r="G192" i="42"/>
  <c r="F192" i="42"/>
  <c r="F191" i="42" s="1"/>
  <c r="F187" i="42" s="1"/>
  <c r="E192" i="42"/>
  <c r="D192" i="42"/>
  <c r="C192" i="42" s="1"/>
  <c r="L191" i="42"/>
  <c r="K191" i="42"/>
  <c r="G191" i="42"/>
  <c r="E191" i="42"/>
  <c r="D191" i="42"/>
  <c r="H190" i="42"/>
  <c r="C190" i="42"/>
  <c r="H189" i="42"/>
  <c r="C189" i="42"/>
  <c r="L188" i="42"/>
  <c r="L187" i="42" s="1"/>
  <c r="K188" i="42"/>
  <c r="J188" i="42"/>
  <c r="G188" i="42"/>
  <c r="F188" i="42"/>
  <c r="E188" i="42"/>
  <c r="D188" i="42"/>
  <c r="C188" i="42" s="1"/>
  <c r="K187" i="42"/>
  <c r="G187" i="42"/>
  <c r="E187" i="42"/>
  <c r="H186" i="42"/>
  <c r="C186" i="42"/>
  <c r="H185" i="42"/>
  <c r="C185" i="42"/>
  <c r="L184" i="42"/>
  <c r="K184" i="42"/>
  <c r="J184" i="42"/>
  <c r="G184" i="42"/>
  <c r="F184" i="42"/>
  <c r="E184" i="42"/>
  <c r="D184" i="42"/>
  <c r="C184" i="42" s="1"/>
  <c r="H183" i="42"/>
  <c r="C183" i="42"/>
  <c r="H182" i="42"/>
  <c r="C182" i="42"/>
  <c r="H181" i="42"/>
  <c r="C181" i="42"/>
  <c r="H180" i="42"/>
  <c r="C180" i="42"/>
  <c r="L179" i="42"/>
  <c r="L174" i="42" s="1"/>
  <c r="L173" i="42" s="1"/>
  <c r="K179" i="42"/>
  <c r="J179" i="42"/>
  <c r="J174" i="42" s="1"/>
  <c r="J173" i="42" s="1"/>
  <c r="G179" i="42"/>
  <c r="F179" i="42"/>
  <c r="F174" i="42" s="1"/>
  <c r="F173" i="42" s="1"/>
  <c r="E179" i="42"/>
  <c r="D179" i="42"/>
  <c r="C179" i="42" s="1"/>
  <c r="H178" i="42"/>
  <c r="C178" i="42"/>
  <c r="H177" i="42"/>
  <c r="C177" i="42"/>
  <c r="H176" i="42"/>
  <c r="C176" i="42"/>
  <c r="L175" i="42"/>
  <c r="K175" i="42"/>
  <c r="K174" i="42" s="1"/>
  <c r="K173" i="42" s="1"/>
  <c r="J175" i="42"/>
  <c r="G175" i="42"/>
  <c r="G174" i="42" s="1"/>
  <c r="G173" i="42" s="1"/>
  <c r="F175" i="42"/>
  <c r="E175" i="42"/>
  <c r="D175" i="42"/>
  <c r="C175" i="42"/>
  <c r="E174" i="42"/>
  <c r="E173" i="42" s="1"/>
  <c r="H172" i="42"/>
  <c r="C172" i="42"/>
  <c r="H171" i="42"/>
  <c r="C171" i="42"/>
  <c r="H170" i="42"/>
  <c r="C170" i="42"/>
  <c r="H169" i="42"/>
  <c r="C169" i="42"/>
  <c r="H168" i="42"/>
  <c r="C168" i="42"/>
  <c r="H167" i="42"/>
  <c r="C167" i="42"/>
  <c r="L166" i="42"/>
  <c r="K166" i="42"/>
  <c r="K165" i="42" s="1"/>
  <c r="J166" i="42"/>
  <c r="J165" i="42" s="1"/>
  <c r="G166" i="42"/>
  <c r="G165" i="42" s="1"/>
  <c r="F166" i="42"/>
  <c r="F165" i="42" s="1"/>
  <c r="E166" i="42"/>
  <c r="D166" i="42"/>
  <c r="C166" i="42"/>
  <c r="L165" i="42"/>
  <c r="E165" i="42"/>
  <c r="C165" i="42" s="1"/>
  <c r="D165" i="42"/>
  <c r="H164" i="42"/>
  <c r="C164" i="42"/>
  <c r="H163" i="42"/>
  <c r="C163" i="42"/>
  <c r="H162" i="42"/>
  <c r="C162" i="42"/>
  <c r="H161" i="42"/>
  <c r="C161" i="42"/>
  <c r="L160" i="42"/>
  <c r="K160" i="42"/>
  <c r="J160" i="42"/>
  <c r="G160" i="42"/>
  <c r="F160" i="42"/>
  <c r="E160" i="42"/>
  <c r="D160" i="42"/>
  <c r="C160" i="42"/>
  <c r="H159" i="42"/>
  <c r="C159" i="42"/>
  <c r="H158" i="42"/>
  <c r="C158" i="42"/>
  <c r="H157" i="42"/>
  <c r="C157" i="42"/>
  <c r="H156" i="42"/>
  <c r="C156" i="42"/>
  <c r="H155" i="42"/>
  <c r="C155" i="42"/>
  <c r="H154" i="42"/>
  <c r="C154" i="42"/>
  <c r="H153" i="42"/>
  <c r="C153" i="42"/>
  <c r="C152" i="42"/>
  <c r="L151" i="42"/>
  <c r="K151" i="42"/>
  <c r="J151" i="42"/>
  <c r="G151" i="42"/>
  <c r="F151" i="42"/>
  <c r="E151" i="42"/>
  <c r="C151" i="42" s="1"/>
  <c r="D151" i="42"/>
  <c r="H150" i="42"/>
  <c r="C150" i="42"/>
  <c r="H149" i="42"/>
  <c r="C149" i="42"/>
  <c r="H148" i="42"/>
  <c r="C148" i="42"/>
  <c r="H147" i="42"/>
  <c r="C147" i="42"/>
  <c r="H146" i="42"/>
  <c r="C146" i="42"/>
  <c r="H145" i="42"/>
  <c r="C145" i="42"/>
  <c r="L144" i="42"/>
  <c r="K144" i="42"/>
  <c r="J144" i="42"/>
  <c r="G144" i="42"/>
  <c r="F144" i="42"/>
  <c r="E144" i="42"/>
  <c r="C144" i="42" s="1"/>
  <c r="D144" i="42"/>
  <c r="H143" i="42"/>
  <c r="C143" i="42"/>
  <c r="H142" i="42"/>
  <c r="C142" i="42"/>
  <c r="L141" i="42"/>
  <c r="K141" i="42"/>
  <c r="J141" i="42"/>
  <c r="G141" i="42"/>
  <c r="F141" i="42"/>
  <c r="E141" i="42"/>
  <c r="D141" i="42"/>
  <c r="C141" i="42"/>
  <c r="H140" i="42"/>
  <c r="C140" i="42"/>
  <c r="H139" i="42"/>
  <c r="C139" i="42"/>
  <c r="H138" i="42"/>
  <c r="C138" i="42"/>
  <c r="H137" i="42"/>
  <c r="C137" i="42"/>
  <c r="L136" i="42"/>
  <c r="K136" i="42"/>
  <c r="J136" i="42"/>
  <c r="G136" i="42"/>
  <c r="F136" i="42"/>
  <c r="E136" i="42"/>
  <c r="C136" i="42" s="1"/>
  <c r="D136" i="42"/>
  <c r="H135" i="42"/>
  <c r="C135" i="42"/>
  <c r="H134" i="42"/>
  <c r="C134" i="42"/>
  <c r="H133" i="42"/>
  <c r="C133" i="42"/>
  <c r="C132" i="42"/>
  <c r="L131" i="42"/>
  <c r="K131" i="42"/>
  <c r="K130" i="42" s="1"/>
  <c r="J131" i="42"/>
  <c r="G131" i="42"/>
  <c r="G130" i="42" s="1"/>
  <c r="F131" i="42"/>
  <c r="E131" i="42"/>
  <c r="D131" i="42"/>
  <c r="C131" i="42"/>
  <c r="L130" i="42"/>
  <c r="J130" i="42"/>
  <c r="F130" i="42"/>
  <c r="E130" i="42"/>
  <c r="C130" i="42" s="1"/>
  <c r="D130" i="42"/>
  <c r="H129" i="42"/>
  <c r="H128" i="42" s="1"/>
  <c r="C129" i="42"/>
  <c r="L128" i="42"/>
  <c r="K128" i="42"/>
  <c r="J128" i="42"/>
  <c r="J83" i="42" s="1"/>
  <c r="I128" i="42"/>
  <c r="G128" i="42"/>
  <c r="F128" i="42"/>
  <c r="F83" i="42" s="1"/>
  <c r="E128" i="42"/>
  <c r="D128" i="42"/>
  <c r="C128" i="42"/>
  <c r="H127" i="42"/>
  <c r="C127" i="42"/>
  <c r="H126" i="42"/>
  <c r="C126" i="42"/>
  <c r="H125" i="42"/>
  <c r="C125" i="42"/>
  <c r="H124" i="42"/>
  <c r="C124" i="42"/>
  <c r="C123" i="42"/>
  <c r="L122" i="42"/>
  <c r="K122" i="42"/>
  <c r="J122" i="42"/>
  <c r="G122" i="42"/>
  <c r="F122" i="42"/>
  <c r="E122" i="42"/>
  <c r="D122" i="42"/>
  <c r="C122" i="42"/>
  <c r="H121" i="42"/>
  <c r="C121" i="42"/>
  <c r="H120" i="42"/>
  <c r="C120" i="42"/>
  <c r="H119" i="42"/>
  <c r="C119" i="42"/>
  <c r="H118" i="42"/>
  <c r="C118" i="42"/>
  <c r="C117" i="42"/>
  <c r="L116" i="42"/>
  <c r="K116" i="42"/>
  <c r="J116" i="42"/>
  <c r="G116" i="42"/>
  <c r="F116" i="42"/>
  <c r="E116" i="42"/>
  <c r="D116" i="42"/>
  <c r="C116" i="42" s="1"/>
  <c r="H115" i="42"/>
  <c r="C115" i="42"/>
  <c r="H114" i="42"/>
  <c r="C114" i="42"/>
  <c r="C113" i="42"/>
  <c r="L112" i="42"/>
  <c r="K112" i="42"/>
  <c r="J112" i="42"/>
  <c r="G112" i="42"/>
  <c r="F112" i="42"/>
  <c r="E112" i="42"/>
  <c r="D112" i="42"/>
  <c r="C112" i="42"/>
  <c r="H111" i="42"/>
  <c r="C111" i="42"/>
  <c r="H110" i="42"/>
  <c r="C110" i="42"/>
  <c r="H109" i="42"/>
  <c r="C109" i="42"/>
  <c r="H108" i="42"/>
  <c r="C108" i="42"/>
  <c r="H107" i="42"/>
  <c r="C107" i="42"/>
  <c r="H106" i="42"/>
  <c r="C106" i="42"/>
  <c r="H105" i="42"/>
  <c r="C105" i="42"/>
  <c r="H104" i="42"/>
  <c r="C104" i="42"/>
  <c r="L103" i="42"/>
  <c r="K103" i="42"/>
  <c r="J103" i="42"/>
  <c r="G103" i="42"/>
  <c r="F103" i="42"/>
  <c r="E103" i="42"/>
  <c r="C103" i="42" s="1"/>
  <c r="D103" i="42"/>
  <c r="H102" i="42"/>
  <c r="C102" i="42"/>
  <c r="H101" i="42"/>
  <c r="C101" i="42"/>
  <c r="H100" i="42"/>
  <c r="C100" i="42"/>
  <c r="H99" i="42"/>
  <c r="C99" i="42"/>
  <c r="H98" i="42"/>
  <c r="C98" i="42"/>
  <c r="H97" i="42"/>
  <c r="C97" i="42"/>
  <c r="H96" i="42"/>
  <c r="C96" i="42"/>
  <c r="L95" i="42"/>
  <c r="L83" i="42" s="1"/>
  <c r="K95" i="42"/>
  <c r="J95" i="42"/>
  <c r="G95" i="42"/>
  <c r="F95" i="42"/>
  <c r="E95" i="42"/>
  <c r="D95" i="42"/>
  <c r="H94" i="42"/>
  <c r="C94" i="42"/>
  <c r="H93" i="42"/>
  <c r="C93" i="42"/>
  <c r="H92" i="42"/>
  <c r="C92" i="42"/>
  <c r="H91" i="42"/>
  <c r="C91" i="42"/>
  <c r="H90" i="42"/>
  <c r="C90" i="42"/>
  <c r="L89" i="42"/>
  <c r="K89" i="42"/>
  <c r="J89" i="42"/>
  <c r="I89" i="42"/>
  <c r="H89" i="42" s="1"/>
  <c r="G89" i="42"/>
  <c r="F89" i="42"/>
  <c r="E89" i="42"/>
  <c r="C89" i="42" s="1"/>
  <c r="D89" i="42"/>
  <c r="H88" i="42"/>
  <c r="C88" i="42"/>
  <c r="H87" i="42"/>
  <c r="C87" i="42"/>
  <c r="H86" i="42"/>
  <c r="C86" i="42"/>
  <c r="C85" i="42"/>
  <c r="L84" i="42"/>
  <c r="K84" i="42"/>
  <c r="K83" i="42" s="1"/>
  <c r="J84" i="42"/>
  <c r="G84" i="42"/>
  <c r="G83" i="42" s="1"/>
  <c r="F84" i="42"/>
  <c r="E84" i="42"/>
  <c r="D84" i="42"/>
  <c r="C84" i="42"/>
  <c r="H82" i="42"/>
  <c r="C82" i="42"/>
  <c r="H81" i="42"/>
  <c r="C81" i="42"/>
  <c r="L80" i="42"/>
  <c r="K80" i="42"/>
  <c r="J80" i="42"/>
  <c r="G80" i="42"/>
  <c r="F80" i="42"/>
  <c r="E80" i="42"/>
  <c r="C80" i="42" s="1"/>
  <c r="D80" i="42"/>
  <c r="H79" i="42"/>
  <c r="C79" i="42"/>
  <c r="H78" i="42"/>
  <c r="C78" i="42"/>
  <c r="L77" i="42"/>
  <c r="K77" i="42"/>
  <c r="J77" i="42"/>
  <c r="J76" i="42" s="1"/>
  <c r="J75" i="42" s="1"/>
  <c r="G77" i="42"/>
  <c r="F77" i="42"/>
  <c r="F76" i="42" s="1"/>
  <c r="F75" i="42" s="1"/>
  <c r="E77" i="42"/>
  <c r="D77" i="42"/>
  <c r="L76" i="42"/>
  <c r="K76" i="42"/>
  <c r="K75" i="42" s="1"/>
  <c r="G76" i="42"/>
  <c r="G75" i="42" s="1"/>
  <c r="D76" i="42"/>
  <c r="H74" i="42"/>
  <c r="C74" i="42"/>
  <c r="H73" i="42"/>
  <c r="C73" i="42"/>
  <c r="H72" i="42"/>
  <c r="C72" i="42"/>
  <c r="H71" i="42"/>
  <c r="C71" i="42"/>
  <c r="H70" i="42"/>
  <c r="C70" i="42"/>
  <c r="L69" i="42"/>
  <c r="K69" i="42"/>
  <c r="J69" i="42"/>
  <c r="J67" i="42" s="1"/>
  <c r="G69" i="42"/>
  <c r="F69" i="42"/>
  <c r="F67" i="42" s="1"/>
  <c r="E69" i="42"/>
  <c r="D69" i="42"/>
  <c r="C69" i="42" s="1"/>
  <c r="C68" i="42"/>
  <c r="L67" i="42"/>
  <c r="K67" i="42"/>
  <c r="G67" i="42"/>
  <c r="E67" i="42"/>
  <c r="D67" i="42"/>
  <c r="C67" i="42"/>
  <c r="H66" i="42"/>
  <c r="C66" i="42"/>
  <c r="H65" i="42"/>
  <c r="C65" i="42"/>
  <c r="H64" i="42"/>
  <c r="C64" i="42"/>
  <c r="H63" i="42"/>
  <c r="C63" i="42"/>
  <c r="H62" i="42"/>
  <c r="C62" i="42"/>
  <c r="H61" i="42"/>
  <c r="C61" i="42"/>
  <c r="H60" i="42"/>
  <c r="C60" i="42"/>
  <c r="H59" i="42"/>
  <c r="C59" i="42"/>
  <c r="L58" i="42"/>
  <c r="K58" i="42"/>
  <c r="J58" i="42"/>
  <c r="G58" i="42"/>
  <c r="F58" i="42"/>
  <c r="E58" i="42"/>
  <c r="C58" i="42" s="1"/>
  <c r="D58" i="42"/>
  <c r="H57" i="42"/>
  <c r="C57" i="42"/>
  <c r="C56" i="42"/>
  <c r="L55" i="42"/>
  <c r="K55" i="42"/>
  <c r="J55" i="42"/>
  <c r="J54" i="42" s="1"/>
  <c r="J53" i="42" s="1"/>
  <c r="J52" i="42" s="1"/>
  <c r="G55" i="42"/>
  <c r="F55" i="42"/>
  <c r="F54" i="42" s="1"/>
  <c r="F53" i="42" s="1"/>
  <c r="F52" i="42" s="1"/>
  <c r="F51" i="42" s="1"/>
  <c r="F50" i="42" s="1"/>
  <c r="E55" i="42"/>
  <c r="D55" i="42"/>
  <c r="L54" i="42"/>
  <c r="L53" i="42" s="1"/>
  <c r="K54" i="42"/>
  <c r="G54" i="42"/>
  <c r="G53" i="42" s="1"/>
  <c r="G52" i="42" s="1"/>
  <c r="G51" i="42" s="1"/>
  <c r="G50" i="42" s="1"/>
  <c r="D54" i="42"/>
  <c r="D53" i="42" s="1"/>
  <c r="H47" i="42"/>
  <c r="C47" i="42"/>
  <c r="H46" i="42"/>
  <c r="C46" i="42"/>
  <c r="L45" i="42"/>
  <c r="H45" i="42"/>
  <c r="G45" i="42"/>
  <c r="C45" i="42"/>
  <c r="H44" i="42"/>
  <c r="C44" i="42"/>
  <c r="K43" i="42"/>
  <c r="J43" i="42"/>
  <c r="I43" i="42"/>
  <c r="F43" i="42"/>
  <c r="E43" i="42"/>
  <c r="C43" i="42" s="1"/>
  <c r="D43" i="42"/>
  <c r="H42" i="42"/>
  <c r="C42" i="42"/>
  <c r="I41" i="42"/>
  <c r="H41" i="42"/>
  <c r="D41" i="42"/>
  <c r="C41" i="42"/>
  <c r="H40" i="42"/>
  <c r="C40" i="42"/>
  <c r="H39" i="42"/>
  <c r="C39" i="42"/>
  <c r="H38" i="42"/>
  <c r="C38" i="42"/>
  <c r="H37" i="42"/>
  <c r="C37" i="42"/>
  <c r="K36" i="42"/>
  <c r="H36" i="42"/>
  <c r="F36" i="42"/>
  <c r="C36" i="42"/>
  <c r="H35" i="42"/>
  <c r="C35" i="42"/>
  <c r="H34" i="42"/>
  <c r="C34" i="42"/>
  <c r="K33" i="42"/>
  <c r="H33" i="42"/>
  <c r="F33" i="42"/>
  <c r="C33" i="42"/>
  <c r="H32" i="42"/>
  <c r="C32" i="42"/>
  <c r="K31" i="42"/>
  <c r="K26" i="42" s="1"/>
  <c r="H31" i="42"/>
  <c r="F31" i="42"/>
  <c r="C31" i="42"/>
  <c r="H30" i="42"/>
  <c r="C30" i="42"/>
  <c r="H29" i="42"/>
  <c r="C29" i="42"/>
  <c r="H28" i="42"/>
  <c r="C28" i="42"/>
  <c r="K27" i="42"/>
  <c r="H27" i="42"/>
  <c r="F27" i="42"/>
  <c r="C27" i="42"/>
  <c r="F26" i="42"/>
  <c r="F287" i="42" s="1"/>
  <c r="C26" i="42"/>
  <c r="H25" i="42"/>
  <c r="C25" i="42"/>
  <c r="D24" i="42"/>
  <c r="C24" i="42"/>
  <c r="H23" i="42"/>
  <c r="C23" i="42"/>
  <c r="H22" i="42"/>
  <c r="C22" i="42"/>
  <c r="L21" i="42"/>
  <c r="L289" i="42" s="1"/>
  <c r="L288" i="42" s="1"/>
  <c r="K21" i="42"/>
  <c r="J21" i="42"/>
  <c r="J289" i="42" s="1"/>
  <c r="J288" i="42" s="1"/>
  <c r="I21" i="42"/>
  <c r="G21" i="42"/>
  <c r="F21" i="42"/>
  <c r="F289" i="42" s="1"/>
  <c r="F288" i="42" s="1"/>
  <c r="E21" i="42"/>
  <c r="E289" i="42" s="1"/>
  <c r="E288" i="42" s="1"/>
  <c r="D21" i="42"/>
  <c r="D289" i="42" s="1"/>
  <c r="D288" i="42" s="1"/>
  <c r="C21" i="42"/>
  <c r="F20" i="42"/>
  <c r="D20" i="42"/>
  <c r="H298" i="41"/>
  <c r="C298" i="41"/>
  <c r="H297" i="41"/>
  <c r="C297" i="41"/>
  <c r="H296" i="41"/>
  <c r="C296" i="41"/>
  <c r="H295" i="41"/>
  <c r="C295" i="41"/>
  <c r="H294" i="41"/>
  <c r="C294" i="41"/>
  <c r="H293" i="41"/>
  <c r="C293" i="41"/>
  <c r="H292" i="41"/>
  <c r="C292" i="41"/>
  <c r="H291" i="41"/>
  <c r="C291" i="41"/>
  <c r="L290" i="41"/>
  <c r="K290" i="41"/>
  <c r="J290" i="41"/>
  <c r="I290" i="41"/>
  <c r="H290" i="41"/>
  <c r="G290" i="41"/>
  <c r="F290" i="41"/>
  <c r="E290" i="41"/>
  <c r="D290" i="41"/>
  <c r="C290" i="41"/>
  <c r="H285" i="41"/>
  <c r="C285" i="41"/>
  <c r="C284" i="41"/>
  <c r="L283" i="41"/>
  <c r="K283" i="41"/>
  <c r="J283" i="41"/>
  <c r="G283" i="41"/>
  <c r="F283" i="41"/>
  <c r="E283" i="41"/>
  <c r="D283" i="41"/>
  <c r="C283" i="41"/>
  <c r="H282" i="41"/>
  <c r="C282" i="41"/>
  <c r="L281" i="41"/>
  <c r="K281" i="41"/>
  <c r="J281" i="41"/>
  <c r="G281" i="41"/>
  <c r="F281" i="41"/>
  <c r="E281" i="41"/>
  <c r="D281" i="41"/>
  <c r="C281" i="41" s="1"/>
  <c r="H280" i="41"/>
  <c r="C280" i="41"/>
  <c r="H279" i="41"/>
  <c r="C279" i="41"/>
  <c r="C278" i="41"/>
  <c r="H277" i="41"/>
  <c r="C277" i="41"/>
  <c r="L276" i="41"/>
  <c r="K276" i="41"/>
  <c r="J276" i="41"/>
  <c r="G276" i="41"/>
  <c r="F276" i="41"/>
  <c r="E276" i="41"/>
  <c r="D276" i="41"/>
  <c r="C276" i="41" s="1"/>
  <c r="H275" i="41"/>
  <c r="C275" i="41"/>
  <c r="H274" i="41"/>
  <c r="C274" i="41"/>
  <c r="H273" i="41"/>
  <c r="C273" i="41"/>
  <c r="L272" i="41"/>
  <c r="L270" i="41" s="1"/>
  <c r="K272" i="41"/>
  <c r="J272" i="41"/>
  <c r="I272" i="41"/>
  <c r="G272" i="41"/>
  <c r="F272" i="41"/>
  <c r="E272" i="41"/>
  <c r="E270" i="41" s="1"/>
  <c r="E269" i="41" s="1"/>
  <c r="D272" i="41"/>
  <c r="C272" i="41" s="1"/>
  <c r="H271" i="41"/>
  <c r="C271" i="41"/>
  <c r="K270" i="41"/>
  <c r="J270" i="41"/>
  <c r="J269" i="41" s="1"/>
  <c r="G270" i="41"/>
  <c r="F270" i="41"/>
  <c r="F269" i="41" s="1"/>
  <c r="D270" i="41"/>
  <c r="C270" i="41" s="1"/>
  <c r="L269" i="41"/>
  <c r="K269" i="41"/>
  <c r="G269" i="41"/>
  <c r="D269" i="41"/>
  <c r="C269" i="41" s="1"/>
  <c r="H268" i="41"/>
  <c r="C268" i="41"/>
  <c r="H267" i="41"/>
  <c r="C267" i="41"/>
  <c r="C266" i="41"/>
  <c r="H265" i="41"/>
  <c r="C265" i="41"/>
  <c r="L264" i="41"/>
  <c r="K264" i="41"/>
  <c r="J264" i="41"/>
  <c r="J259" i="41" s="1"/>
  <c r="G264" i="41"/>
  <c r="F264" i="41"/>
  <c r="E264" i="41"/>
  <c r="D264" i="41"/>
  <c r="H263" i="41"/>
  <c r="C263" i="41"/>
  <c r="H262" i="41"/>
  <c r="C262" i="41"/>
  <c r="C261" i="41"/>
  <c r="L260" i="41"/>
  <c r="K260" i="41"/>
  <c r="J260" i="41"/>
  <c r="G260" i="41"/>
  <c r="F260" i="41"/>
  <c r="E260" i="41"/>
  <c r="E259" i="41" s="1"/>
  <c r="D260" i="41"/>
  <c r="C260" i="41" s="1"/>
  <c r="L259" i="41"/>
  <c r="K259" i="41"/>
  <c r="G259" i="41"/>
  <c r="D259" i="41"/>
  <c r="H258" i="41"/>
  <c r="C258" i="41"/>
  <c r="H257" i="41"/>
  <c r="C257" i="41"/>
  <c r="H256" i="41"/>
  <c r="C256" i="41"/>
  <c r="H255" i="41"/>
  <c r="C255" i="41"/>
  <c r="H254" i="41"/>
  <c r="C254" i="41"/>
  <c r="C253" i="41"/>
  <c r="L252" i="41"/>
  <c r="K252" i="41"/>
  <c r="K251" i="41" s="1"/>
  <c r="J252" i="41"/>
  <c r="G252" i="41"/>
  <c r="G251" i="41" s="1"/>
  <c r="F252" i="41"/>
  <c r="E252" i="41"/>
  <c r="D252" i="41"/>
  <c r="C252" i="41"/>
  <c r="L251" i="41"/>
  <c r="J251" i="41"/>
  <c r="F251" i="41"/>
  <c r="E251" i="41"/>
  <c r="D251" i="41"/>
  <c r="H250" i="41"/>
  <c r="C250" i="41"/>
  <c r="H249" i="41"/>
  <c r="C249" i="41"/>
  <c r="H248" i="41"/>
  <c r="C248" i="41"/>
  <c r="C247" i="41"/>
  <c r="L246" i="41"/>
  <c r="K246" i="41"/>
  <c r="J246" i="41"/>
  <c r="G246" i="41"/>
  <c r="F246" i="41"/>
  <c r="E246" i="41"/>
  <c r="D246" i="41"/>
  <c r="C246" i="41"/>
  <c r="H245" i="41"/>
  <c r="C245" i="41"/>
  <c r="H244" i="41"/>
  <c r="C244" i="41"/>
  <c r="H243" i="41"/>
  <c r="C243" i="41"/>
  <c r="H242" i="41"/>
  <c r="C242" i="41"/>
  <c r="H241" i="41"/>
  <c r="C241" i="41"/>
  <c r="C240" i="41"/>
  <c r="H239" i="41"/>
  <c r="C239" i="41"/>
  <c r="L238" i="41"/>
  <c r="K238" i="41"/>
  <c r="J238" i="41"/>
  <c r="G238" i="41"/>
  <c r="F238" i="41"/>
  <c r="E238" i="41"/>
  <c r="D238" i="41"/>
  <c r="C238" i="41" s="1"/>
  <c r="C237" i="41"/>
  <c r="H236" i="41"/>
  <c r="C236" i="41"/>
  <c r="L235" i="41"/>
  <c r="K235" i="41"/>
  <c r="J235" i="41"/>
  <c r="G235" i="41"/>
  <c r="F235" i="41"/>
  <c r="E235" i="41"/>
  <c r="D235" i="41"/>
  <c r="C235" i="41" s="1"/>
  <c r="I233" i="41"/>
  <c r="H233" i="41" s="1"/>
  <c r="H234" i="41"/>
  <c r="C234" i="41"/>
  <c r="L233" i="41"/>
  <c r="K233" i="41"/>
  <c r="J233" i="41"/>
  <c r="J231" i="41" s="1"/>
  <c r="J230" i="41" s="1"/>
  <c r="G233" i="41"/>
  <c r="F233" i="41"/>
  <c r="F231" i="41" s="1"/>
  <c r="E233" i="41"/>
  <c r="E231" i="41" s="1"/>
  <c r="D233" i="41"/>
  <c r="H232" i="41"/>
  <c r="C232" i="41"/>
  <c r="L231" i="41"/>
  <c r="L230" i="41" s="1"/>
  <c r="K231" i="41"/>
  <c r="K230" i="41" s="1"/>
  <c r="G231" i="41"/>
  <c r="G230" i="41" s="1"/>
  <c r="D231" i="41"/>
  <c r="D230" i="41" s="1"/>
  <c r="H229" i="41"/>
  <c r="C229" i="41"/>
  <c r="C228" i="41"/>
  <c r="L227" i="41"/>
  <c r="K227" i="41"/>
  <c r="J227" i="41"/>
  <c r="G227" i="41"/>
  <c r="F227" i="41"/>
  <c r="E227" i="41"/>
  <c r="D227" i="41"/>
  <c r="C227" i="41" s="1"/>
  <c r="H226" i="41"/>
  <c r="C226" i="41"/>
  <c r="H225" i="41"/>
  <c r="C225" i="41"/>
  <c r="H224" i="41"/>
  <c r="C224" i="41"/>
  <c r="H223" i="41"/>
  <c r="C223" i="41"/>
  <c r="H222" i="41"/>
  <c r="C222" i="41"/>
  <c r="H221" i="41"/>
  <c r="C221" i="41"/>
  <c r="H220" i="41"/>
  <c r="C220" i="41"/>
  <c r="H219" i="41"/>
  <c r="C219" i="41"/>
  <c r="H218" i="41"/>
  <c r="C218" i="41"/>
  <c r="H217" i="41"/>
  <c r="C217" i="41"/>
  <c r="L216" i="41"/>
  <c r="K216" i="41"/>
  <c r="J216" i="41"/>
  <c r="G216" i="41"/>
  <c r="F216" i="41"/>
  <c r="E216" i="41"/>
  <c r="D216" i="41"/>
  <c r="C216" i="41" s="1"/>
  <c r="H215" i="41"/>
  <c r="C215" i="41"/>
  <c r="H214" i="41"/>
  <c r="C214" i="41"/>
  <c r="H213" i="41"/>
  <c r="C213" i="41"/>
  <c r="H212" i="41"/>
  <c r="C212" i="41"/>
  <c r="H211" i="41"/>
  <c r="C211" i="41"/>
  <c r="H210" i="41"/>
  <c r="C210" i="41"/>
  <c r="H209" i="41"/>
  <c r="C209" i="41"/>
  <c r="H208" i="41"/>
  <c r="C208" i="41"/>
  <c r="H207" i="41"/>
  <c r="C207" i="41"/>
  <c r="C206" i="41"/>
  <c r="L205" i="41"/>
  <c r="K205" i="41"/>
  <c r="J205" i="41"/>
  <c r="J204" i="41" s="1"/>
  <c r="G205" i="41"/>
  <c r="F205" i="41"/>
  <c r="F204" i="41" s="1"/>
  <c r="E205" i="41"/>
  <c r="E204" i="41" s="1"/>
  <c r="D205" i="41"/>
  <c r="C205" i="41" s="1"/>
  <c r="L204" i="41"/>
  <c r="K204" i="41"/>
  <c r="G204" i="41"/>
  <c r="D204" i="41"/>
  <c r="H203" i="41"/>
  <c r="C203" i="41"/>
  <c r="H202" i="41"/>
  <c r="C202" i="41"/>
  <c r="H201" i="41"/>
  <c r="C201" i="41"/>
  <c r="H200" i="41"/>
  <c r="C200" i="41"/>
  <c r="H199" i="41"/>
  <c r="C199" i="41"/>
  <c r="L198" i="41"/>
  <c r="L196" i="41" s="1"/>
  <c r="L195" i="41" s="1"/>
  <c r="L194" i="41" s="1"/>
  <c r="K198" i="41"/>
  <c r="K196" i="41" s="1"/>
  <c r="K195" i="41" s="1"/>
  <c r="J198" i="41"/>
  <c r="G198" i="41"/>
  <c r="G196" i="41" s="1"/>
  <c r="G195" i="41" s="1"/>
  <c r="G194" i="41" s="1"/>
  <c r="F198" i="41"/>
  <c r="E198" i="41"/>
  <c r="D198" i="41"/>
  <c r="C198" i="41" s="1"/>
  <c r="H197" i="41"/>
  <c r="C197" i="41"/>
  <c r="J196" i="41"/>
  <c r="F196" i="41"/>
  <c r="E196" i="41"/>
  <c r="E195" i="41" s="1"/>
  <c r="I192" i="41"/>
  <c r="H193" i="41"/>
  <c r="C193" i="41"/>
  <c r="L192" i="41"/>
  <c r="K192" i="41"/>
  <c r="K191" i="41" s="1"/>
  <c r="K187" i="41" s="1"/>
  <c r="J192" i="41"/>
  <c r="J191" i="41" s="1"/>
  <c r="J187" i="41" s="1"/>
  <c r="G192" i="41"/>
  <c r="G191" i="41" s="1"/>
  <c r="G187" i="41" s="1"/>
  <c r="F192" i="41"/>
  <c r="F191" i="41" s="1"/>
  <c r="F187" i="41" s="1"/>
  <c r="E192" i="41"/>
  <c r="D192" i="41"/>
  <c r="L191" i="41"/>
  <c r="E191" i="41"/>
  <c r="D191" i="41"/>
  <c r="H190" i="41"/>
  <c r="C190" i="41"/>
  <c r="H189" i="41"/>
  <c r="C189" i="41"/>
  <c r="L188" i="41"/>
  <c r="L187" i="41" s="1"/>
  <c r="K188" i="41"/>
  <c r="J188" i="41"/>
  <c r="I188" i="41"/>
  <c r="H188" i="41" s="1"/>
  <c r="G188" i="41"/>
  <c r="F188" i="41"/>
  <c r="E188" i="41"/>
  <c r="E187" i="41" s="1"/>
  <c r="D188" i="41"/>
  <c r="C188" i="41" s="1"/>
  <c r="H186" i="41"/>
  <c r="C186" i="41"/>
  <c r="C185" i="41"/>
  <c r="L184" i="41"/>
  <c r="K184" i="41"/>
  <c r="J184" i="41"/>
  <c r="G184" i="41"/>
  <c r="F184" i="41"/>
  <c r="C184" i="41" s="1"/>
  <c r="E184" i="41"/>
  <c r="D184" i="41"/>
  <c r="H183" i="41"/>
  <c r="C183" i="41"/>
  <c r="H182" i="41"/>
  <c r="C182" i="41"/>
  <c r="H181" i="41"/>
  <c r="C181" i="41"/>
  <c r="H180" i="41"/>
  <c r="C180" i="41"/>
  <c r="L179" i="41"/>
  <c r="K179" i="41"/>
  <c r="J179" i="41"/>
  <c r="G179" i="41"/>
  <c r="F179" i="41"/>
  <c r="E179" i="41"/>
  <c r="D179" i="41"/>
  <c r="C179" i="41" s="1"/>
  <c r="H178" i="41"/>
  <c r="C178" i="41"/>
  <c r="H177" i="41"/>
  <c r="C177" i="41"/>
  <c r="H176" i="41"/>
  <c r="C176" i="41"/>
  <c r="L175" i="41"/>
  <c r="L174" i="41" s="1"/>
  <c r="L173" i="41" s="1"/>
  <c r="K175" i="41"/>
  <c r="K174" i="41" s="1"/>
  <c r="K173" i="41" s="1"/>
  <c r="J175" i="41"/>
  <c r="G175" i="41"/>
  <c r="G174" i="41" s="1"/>
  <c r="G173" i="41" s="1"/>
  <c r="F175" i="41"/>
  <c r="E175" i="41"/>
  <c r="D175" i="41"/>
  <c r="D174" i="41" s="1"/>
  <c r="C175" i="41"/>
  <c r="J174" i="41"/>
  <c r="J173" i="41" s="1"/>
  <c r="F174" i="41"/>
  <c r="F173" i="41" s="1"/>
  <c r="E174" i="41"/>
  <c r="E173" i="41" s="1"/>
  <c r="H172" i="41"/>
  <c r="C172" i="41"/>
  <c r="H171" i="41"/>
  <c r="C171" i="41"/>
  <c r="H170" i="41"/>
  <c r="C170" i="41"/>
  <c r="H169" i="41"/>
  <c r="C169" i="41"/>
  <c r="H168" i="41"/>
  <c r="C168" i="41"/>
  <c r="H167" i="41"/>
  <c r="C167" i="41"/>
  <c r="L166" i="41"/>
  <c r="K166" i="41"/>
  <c r="K165" i="41" s="1"/>
  <c r="J166" i="41"/>
  <c r="G166" i="41"/>
  <c r="G165" i="41" s="1"/>
  <c r="F166" i="41"/>
  <c r="E166" i="41"/>
  <c r="D166" i="41"/>
  <c r="C166" i="41"/>
  <c r="L165" i="41"/>
  <c r="J165" i="41"/>
  <c r="F165" i="41"/>
  <c r="E165" i="41"/>
  <c r="D165" i="41"/>
  <c r="H164" i="41"/>
  <c r="C164" i="41"/>
  <c r="H163" i="41"/>
  <c r="C163" i="41"/>
  <c r="H162" i="41"/>
  <c r="C162" i="41"/>
  <c r="H161" i="41"/>
  <c r="C161" i="41"/>
  <c r="L160" i="41"/>
  <c r="K160" i="41"/>
  <c r="J160" i="41"/>
  <c r="G160" i="41"/>
  <c r="F160" i="41"/>
  <c r="E160" i="41"/>
  <c r="D160" i="41"/>
  <c r="C160" i="41"/>
  <c r="H159" i="41"/>
  <c r="C159" i="41"/>
  <c r="H158" i="41"/>
  <c r="C158" i="41"/>
  <c r="H157" i="41"/>
  <c r="C157" i="41"/>
  <c r="H156" i="41"/>
  <c r="C156" i="41"/>
  <c r="H155" i="41"/>
  <c r="C155" i="41"/>
  <c r="H154" i="41"/>
  <c r="C154" i="41"/>
  <c r="H153" i="41"/>
  <c r="C153" i="41"/>
  <c r="H152" i="41"/>
  <c r="C152" i="41"/>
  <c r="L151" i="41"/>
  <c r="K151" i="41"/>
  <c r="J151" i="41"/>
  <c r="G151" i="41"/>
  <c r="F151" i="41"/>
  <c r="E151" i="41"/>
  <c r="C151" i="41" s="1"/>
  <c r="D151" i="41"/>
  <c r="H150" i="41"/>
  <c r="C150" i="41"/>
  <c r="H149" i="41"/>
  <c r="C149" i="41"/>
  <c r="H148" i="41"/>
  <c r="C148" i="41"/>
  <c r="H147" i="41"/>
  <c r="C147" i="41"/>
  <c r="H146" i="41"/>
  <c r="C146" i="41"/>
  <c r="H145" i="41"/>
  <c r="C145" i="41"/>
  <c r="L144" i="41"/>
  <c r="K144" i="41"/>
  <c r="J144" i="41"/>
  <c r="I144" i="41"/>
  <c r="H144" i="41" s="1"/>
  <c r="G144" i="41"/>
  <c r="F144" i="41"/>
  <c r="E144" i="41"/>
  <c r="C144" i="41" s="1"/>
  <c r="D144" i="41"/>
  <c r="H143" i="41"/>
  <c r="C143" i="41"/>
  <c r="C142" i="41"/>
  <c r="L141" i="41"/>
  <c r="K141" i="41"/>
  <c r="J141" i="41"/>
  <c r="G141" i="41"/>
  <c r="F141" i="41"/>
  <c r="E141" i="41"/>
  <c r="C141" i="41" s="1"/>
  <c r="D141" i="41"/>
  <c r="H140" i="41"/>
  <c r="C140" i="41"/>
  <c r="H139" i="41"/>
  <c r="C139" i="41"/>
  <c r="H138" i="41"/>
  <c r="C138" i="41"/>
  <c r="H137" i="41"/>
  <c r="C137" i="41"/>
  <c r="L136" i="41"/>
  <c r="K136" i="41"/>
  <c r="J136" i="41"/>
  <c r="G136" i="41"/>
  <c r="F136" i="41"/>
  <c r="E136" i="41"/>
  <c r="D136" i="41"/>
  <c r="C136" i="41"/>
  <c r="H135" i="41"/>
  <c r="C135" i="41"/>
  <c r="H134" i="41"/>
  <c r="C134" i="41"/>
  <c r="H133" i="41"/>
  <c r="C133" i="41"/>
  <c r="H132" i="41"/>
  <c r="C132" i="41"/>
  <c r="L131" i="41"/>
  <c r="K131" i="41"/>
  <c r="J131" i="41"/>
  <c r="J130" i="41" s="1"/>
  <c r="I131" i="41"/>
  <c r="H131" i="41" s="1"/>
  <c r="G131" i="41"/>
  <c r="F131" i="41"/>
  <c r="F130" i="41" s="1"/>
  <c r="E131" i="41"/>
  <c r="C131" i="41" s="1"/>
  <c r="D131" i="41"/>
  <c r="L130" i="41"/>
  <c r="K130" i="41"/>
  <c r="G130" i="41"/>
  <c r="D130" i="41"/>
  <c r="H129" i="41"/>
  <c r="C129" i="41"/>
  <c r="C128" i="41" s="1"/>
  <c r="L128" i="41"/>
  <c r="K128" i="41"/>
  <c r="J128" i="41"/>
  <c r="I128" i="41"/>
  <c r="H128" i="41"/>
  <c r="G128" i="41"/>
  <c r="F128" i="41"/>
  <c r="E128" i="41"/>
  <c r="D128" i="41"/>
  <c r="H127" i="41"/>
  <c r="C127" i="41"/>
  <c r="H126" i="41"/>
  <c r="C126" i="41"/>
  <c r="H125" i="41"/>
  <c r="C125" i="41"/>
  <c r="H124" i="41"/>
  <c r="C124" i="41"/>
  <c r="C123" i="41"/>
  <c r="L122" i="41"/>
  <c r="K122" i="41"/>
  <c r="J122" i="41"/>
  <c r="G122" i="41"/>
  <c r="F122" i="41"/>
  <c r="E122" i="41"/>
  <c r="C122" i="41" s="1"/>
  <c r="D122" i="41"/>
  <c r="H121" i="41"/>
  <c r="C121" i="41"/>
  <c r="H120" i="41"/>
  <c r="C120" i="41"/>
  <c r="H119" i="41"/>
  <c r="C119" i="41"/>
  <c r="H118" i="41"/>
  <c r="C118" i="41"/>
  <c r="H117" i="41"/>
  <c r="C117" i="41"/>
  <c r="L116" i="41"/>
  <c r="K116" i="41"/>
  <c r="J116" i="41"/>
  <c r="G116" i="41"/>
  <c r="F116" i="41"/>
  <c r="C116" i="41" s="1"/>
  <c r="E116" i="41"/>
  <c r="D116" i="41"/>
  <c r="H115" i="41"/>
  <c r="C115" i="41"/>
  <c r="H114" i="41"/>
  <c r="C114" i="41"/>
  <c r="H113" i="41"/>
  <c r="C113" i="41"/>
  <c r="L112" i="41"/>
  <c r="K112" i="41"/>
  <c r="J112" i="41"/>
  <c r="G112" i="41"/>
  <c r="F112" i="41"/>
  <c r="E112" i="41"/>
  <c r="C112" i="41" s="1"/>
  <c r="D112" i="41"/>
  <c r="H111" i="41"/>
  <c r="C111" i="41"/>
  <c r="H110" i="41"/>
  <c r="C110" i="41"/>
  <c r="H109" i="41"/>
  <c r="C109" i="41"/>
  <c r="H108" i="41"/>
  <c r="C108" i="41"/>
  <c r="H107" i="41"/>
  <c r="C107" i="41"/>
  <c r="H106" i="41"/>
  <c r="C106" i="41"/>
  <c r="H105" i="41"/>
  <c r="C105" i="41"/>
  <c r="H104" i="41"/>
  <c r="C104" i="41"/>
  <c r="L103" i="41"/>
  <c r="K103" i="41"/>
  <c r="J103" i="41"/>
  <c r="G103" i="41"/>
  <c r="F103" i="41"/>
  <c r="E103" i="41"/>
  <c r="D103" i="41"/>
  <c r="C103" i="41"/>
  <c r="H102" i="41"/>
  <c r="C102" i="41"/>
  <c r="H101" i="41"/>
  <c r="C101" i="41"/>
  <c r="H100" i="41"/>
  <c r="C100" i="41"/>
  <c r="H99" i="41"/>
  <c r="C99" i="41"/>
  <c r="H98" i="41"/>
  <c r="C98" i="41"/>
  <c r="H97" i="41"/>
  <c r="C97" i="41"/>
  <c r="H96" i="41"/>
  <c r="C96" i="41"/>
  <c r="L95" i="41"/>
  <c r="K95" i="41"/>
  <c r="J95" i="41"/>
  <c r="J83" i="41" s="1"/>
  <c r="J75" i="41" s="1"/>
  <c r="G95" i="41"/>
  <c r="F95" i="41"/>
  <c r="F83" i="41" s="1"/>
  <c r="E95" i="41"/>
  <c r="D95" i="41"/>
  <c r="H94" i="41"/>
  <c r="C94" i="41"/>
  <c r="H93" i="41"/>
  <c r="C93" i="41"/>
  <c r="H92" i="41"/>
  <c r="C92" i="41"/>
  <c r="H91" i="41"/>
  <c r="C91" i="41"/>
  <c r="H90" i="41"/>
  <c r="C90" i="41"/>
  <c r="L89" i="41"/>
  <c r="K89" i="41"/>
  <c r="J89" i="41"/>
  <c r="G89" i="41"/>
  <c r="F89" i="41"/>
  <c r="E89" i="41"/>
  <c r="D89" i="41"/>
  <c r="C89" i="41"/>
  <c r="H88" i="41"/>
  <c r="C88" i="41"/>
  <c r="H87" i="41"/>
  <c r="C87" i="41"/>
  <c r="H86" i="41"/>
  <c r="C86" i="41"/>
  <c r="H85" i="41"/>
  <c r="C85" i="41"/>
  <c r="L84" i="41"/>
  <c r="K84" i="41"/>
  <c r="J84" i="41"/>
  <c r="G84" i="41"/>
  <c r="F84" i="41"/>
  <c r="E84" i="41"/>
  <c r="C84" i="41" s="1"/>
  <c r="D84" i="41"/>
  <c r="L83" i="41"/>
  <c r="K83" i="41"/>
  <c r="G83" i="41"/>
  <c r="D83" i="41"/>
  <c r="H82" i="41"/>
  <c r="C82" i="41"/>
  <c r="H81" i="41"/>
  <c r="C81" i="41"/>
  <c r="L80" i="41"/>
  <c r="K80" i="41"/>
  <c r="J80" i="41"/>
  <c r="G80" i="41"/>
  <c r="F80" i="41"/>
  <c r="E80" i="41"/>
  <c r="D80" i="41"/>
  <c r="C80" i="41"/>
  <c r="H79" i="41"/>
  <c r="C79" i="41"/>
  <c r="H78" i="41"/>
  <c r="C78" i="41"/>
  <c r="L77" i="41"/>
  <c r="K77" i="41"/>
  <c r="K76" i="41" s="1"/>
  <c r="K75" i="41" s="1"/>
  <c r="J77" i="41"/>
  <c r="G77" i="41"/>
  <c r="G76" i="41" s="1"/>
  <c r="F77" i="41"/>
  <c r="E77" i="41"/>
  <c r="D77" i="41"/>
  <c r="C77" i="41"/>
  <c r="L76" i="41"/>
  <c r="J76" i="41"/>
  <c r="F76" i="41"/>
  <c r="E76" i="41"/>
  <c r="D76" i="41"/>
  <c r="C76" i="41" s="1"/>
  <c r="L75" i="41"/>
  <c r="D75" i="41"/>
  <c r="H74" i="41"/>
  <c r="C74" i="41"/>
  <c r="H73" i="41"/>
  <c r="C73" i="41"/>
  <c r="H72" i="41"/>
  <c r="C72" i="41"/>
  <c r="H71" i="41"/>
  <c r="C71" i="41"/>
  <c r="H70" i="41"/>
  <c r="C70" i="41"/>
  <c r="L69" i="41"/>
  <c r="L67" i="41" s="1"/>
  <c r="L53" i="41" s="1"/>
  <c r="K69" i="41"/>
  <c r="J69" i="41"/>
  <c r="G69" i="41"/>
  <c r="F69" i="41"/>
  <c r="E69" i="41"/>
  <c r="D69" i="41"/>
  <c r="C69" i="41" s="1"/>
  <c r="H68" i="41"/>
  <c r="C68" i="41"/>
  <c r="K67" i="41"/>
  <c r="J67" i="41"/>
  <c r="G67" i="41"/>
  <c r="F67" i="41"/>
  <c r="E67" i="41"/>
  <c r="H66" i="41"/>
  <c r="C66" i="41"/>
  <c r="H65" i="41"/>
  <c r="C65" i="41"/>
  <c r="H64" i="41"/>
  <c r="C64" i="41"/>
  <c r="H63" i="41"/>
  <c r="C63" i="41"/>
  <c r="H62" i="41"/>
  <c r="C62" i="41"/>
  <c r="H61" i="41"/>
  <c r="C61" i="41"/>
  <c r="H60" i="41"/>
  <c r="C60" i="41"/>
  <c r="H59" i="41"/>
  <c r="C59" i="41"/>
  <c r="L58" i="41"/>
  <c r="K58" i="41"/>
  <c r="J58" i="41"/>
  <c r="G58" i="41"/>
  <c r="F58" i="41"/>
  <c r="E58" i="41"/>
  <c r="D58" i="41"/>
  <c r="C58" i="41"/>
  <c r="H57" i="41"/>
  <c r="C57" i="41"/>
  <c r="H56" i="41"/>
  <c r="C56" i="41"/>
  <c r="L55" i="41"/>
  <c r="K55" i="41"/>
  <c r="K54" i="41" s="1"/>
  <c r="K53" i="41" s="1"/>
  <c r="K52" i="41" s="1"/>
  <c r="J55" i="41"/>
  <c r="G55" i="41"/>
  <c r="G54" i="41" s="1"/>
  <c r="G53" i="41" s="1"/>
  <c r="F55" i="41"/>
  <c r="E55" i="41"/>
  <c r="D55" i="41"/>
  <c r="C55" i="41"/>
  <c r="L54" i="41"/>
  <c r="J54" i="41"/>
  <c r="F54" i="41"/>
  <c r="E54" i="41"/>
  <c r="E53" i="41" s="1"/>
  <c r="D54" i="41"/>
  <c r="C54" i="41" s="1"/>
  <c r="J53" i="41"/>
  <c r="F53" i="41"/>
  <c r="H47" i="41"/>
  <c r="C47" i="41"/>
  <c r="H46" i="41"/>
  <c r="C46" i="41"/>
  <c r="L45" i="41"/>
  <c r="H45" i="41"/>
  <c r="G45" i="41"/>
  <c r="C45" i="41" s="1"/>
  <c r="H44" i="41"/>
  <c r="C44" i="41"/>
  <c r="K43" i="41"/>
  <c r="J43" i="41"/>
  <c r="I43" i="41"/>
  <c r="H43" i="41"/>
  <c r="F43" i="41"/>
  <c r="E43" i="41"/>
  <c r="D43" i="41"/>
  <c r="C43" i="41"/>
  <c r="H42" i="41"/>
  <c r="C42" i="41"/>
  <c r="I41" i="41"/>
  <c r="H41" i="41"/>
  <c r="D41" i="41"/>
  <c r="C41" i="41" s="1"/>
  <c r="H40" i="41"/>
  <c r="C40" i="41"/>
  <c r="H39" i="41"/>
  <c r="C39" i="41"/>
  <c r="H38" i="41"/>
  <c r="C38" i="41"/>
  <c r="H37" i="41"/>
  <c r="C37" i="41"/>
  <c r="K36" i="41"/>
  <c r="H36" i="41"/>
  <c r="F36" i="41"/>
  <c r="C36" i="41" s="1"/>
  <c r="H35" i="41"/>
  <c r="C35" i="41"/>
  <c r="H34" i="41"/>
  <c r="C34" i="41"/>
  <c r="K33" i="41"/>
  <c r="H33" i="41"/>
  <c r="F33" i="41"/>
  <c r="C33" i="41" s="1"/>
  <c r="H32" i="41"/>
  <c r="C32" i="41"/>
  <c r="K31" i="41"/>
  <c r="H31" i="41" s="1"/>
  <c r="F31" i="41"/>
  <c r="C31" i="41"/>
  <c r="H30" i="41"/>
  <c r="C30" i="41"/>
  <c r="H29" i="41"/>
  <c r="C29" i="41"/>
  <c r="H28" i="41"/>
  <c r="C28" i="41"/>
  <c r="K27" i="41"/>
  <c r="H27" i="41"/>
  <c r="F27" i="41"/>
  <c r="C27" i="41" s="1"/>
  <c r="K26" i="41"/>
  <c r="H26" i="41"/>
  <c r="F26" i="41"/>
  <c r="C26" i="41" s="1"/>
  <c r="H25" i="41"/>
  <c r="C25" i="41"/>
  <c r="C24" i="41"/>
  <c r="H23" i="41"/>
  <c r="C23" i="41"/>
  <c r="H22" i="41"/>
  <c r="C22" i="41"/>
  <c r="L21" i="41"/>
  <c r="L289" i="41" s="1"/>
  <c r="L288" i="41" s="1"/>
  <c r="K21" i="41"/>
  <c r="K289" i="41" s="1"/>
  <c r="K288" i="41" s="1"/>
  <c r="J21" i="41"/>
  <c r="J289" i="41" s="1"/>
  <c r="J288" i="41" s="1"/>
  <c r="I21" i="41"/>
  <c r="H21" i="41"/>
  <c r="G21" i="41"/>
  <c r="G289" i="41" s="1"/>
  <c r="G288" i="41" s="1"/>
  <c r="F21" i="41"/>
  <c r="F289" i="41" s="1"/>
  <c r="F288" i="41" s="1"/>
  <c r="E21" i="41"/>
  <c r="E289" i="41" s="1"/>
  <c r="E288" i="41" s="1"/>
  <c r="D21" i="41"/>
  <c r="D289" i="41" s="1"/>
  <c r="D288" i="41" s="1"/>
  <c r="K20" i="41"/>
  <c r="J20" i="41"/>
  <c r="G20" i="41"/>
  <c r="F20" i="41"/>
  <c r="E20" i="41"/>
  <c r="H298" i="40"/>
  <c r="C298" i="40"/>
  <c r="H297" i="40"/>
  <c r="C297" i="40"/>
  <c r="H296" i="40"/>
  <c r="C296" i="40"/>
  <c r="H295" i="40"/>
  <c r="C295" i="40"/>
  <c r="H294" i="40"/>
  <c r="C294" i="40"/>
  <c r="H293" i="40"/>
  <c r="C293" i="40"/>
  <c r="H292" i="40"/>
  <c r="C292" i="40"/>
  <c r="H291" i="40"/>
  <c r="C291" i="40"/>
  <c r="L290" i="40"/>
  <c r="K290" i="40"/>
  <c r="J290" i="40"/>
  <c r="I290" i="40"/>
  <c r="H290" i="40"/>
  <c r="G290" i="40"/>
  <c r="F290" i="40"/>
  <c r="E290" i="40"/>
  <c r="D290" i="40"/>
  <c r="C290" i="40"/>
  <c r="H285" i="40"/>
  <c r="C285" i="40"/>
  <c r="I283" i="40"/>
  <c r="H284" i="40"/>
  <c r="C284" i="40"/>
  <c r="L283" i="40"/>
  <c r="K283" i="40"/>
  <c r="J283" i="40"/>
  <c r="G283" i="40"/>
  <c r="F283" i="40"/>
  <c r="C283" i="40" s="1"/>
  <c r="E283" i="40"/>
  <c r="D283" i="40"/>
  <c r="H282" i="40"/>
  <c r="C282" i="40"/>
  <c r="L281" i="40"/>
  <c r="K281" i="40"/>
  <c r="J281" i="40"/>
  <c r="G281" i="40"/>
  <c r="F281" i="40"/>
  <c r="E281" i="40"/>
  <c r="D281" i="40"/>
  <c r="C281" i="40"/>
  <c r="H280" i="40"/>
  <c r="C280" i="40"/>
  <c r="H279" i="40"/>
  <c r="C279" i="40"/>
  <c r="H278" i="40"/>
  <c r="C278" i="40"/>
  <c r="H277" i="40"/>
  <c r="C277" i="40"/>
  <c r="L276" i="40"/>
  <c r="K276" i="40"/>
  <c r="J276" i="40"/>
  <c r="I276" i="40"/>
  <c r="H276" i="40" s="1"/>
  <c r="G276" i="40"/>
  <c r="F276" i="40"/>
  <c r="E276" i="40"/>
  <c r="C276" i="40" s="1"/>
  <c r="D276" i="40"/>
  <c r="H275" i="40"/>
  <c r="C275" i="40"/>
  <c r="C274" i="40"/>
  <c r="H273" i="40"/>
  <c r="C273" i="40"/>
  <c r="L272" i="40"/>
  <c r="L270" i="40" s="1"/>
  <c r="L269" i="40" s="1"/>
  <c r="K272" i="40"/>
  <c r="J272" i="40"/>
  <c r="G272" i="40"/>
  <c r="F272" i="40"/>
  <c r="E272" i="40"/>
  <c r="D272" i="40"/>
  <c r="C272" i="40" s="1"/>
  <c r="H271" i="40"/>
  <c r="C271" i="40"/>
  <c r="K270" i="40"/>
  <c r="K269" i="40" s="1"/>
  <c r="J270" i="40"/>
  <c r="J269" i="40" s="1"/>
  <c r="G270" i="40"/>
  <c r="G269" i="40" s="1"/>
  <c r="F270" i="40"/>
  <c r="F269" i="40" s="1"/>
  <c r="E270" i="40"/>
  <c r="E269" i="40"/>
  <c r="H268" i="40"/>
  <c r="C268" i="40"/>
  <c r="H267" i="40"/>
  <c r="C267" i="40"/>
  <c r="H266" i="40"/>
  <c r="C266" i="40"/>
  <c r="H265" i="40"/>
  <c r="C265" i="40"/>
  <c r="L264" i="40"/>
  <c r="K264" i="40"/>
  <c r="J264" i="40"/>
  <c r="G264" i="40"/>
  <c r="F264" i="40"/>
  <c r="E264" i="40"/>
  <c r="D264" i="40"/>
  <c r="C264" i="40"/>
  <c r="H263" i="40"/>
  <c r="C263" i="40"/>
  <c r="H262" i="40"/>
  <c r="C262" i="40"/>
  <c r="H261" i="40"/>
  <c r="C261" i="40"/>
  <c r="L260" i="40"/>
  <c r="K260" i="40"/>
  <c r="J260" i="40"/>
  <c r="J259" i="40" s="1"/>
  <c r="G260" i="40"/>
  <c r="F260" i="40"/>
  <c r="F259" i="40" s="1"/>
  <c r="E260" i="40"/>
  <c r="C260" i="40" s="1"/>
  <c r="D260" i="40"/>
  <c r="L259" i="40"/>
  <c r="K259" i="40"/>
  <c r="G259" i="40"/>
  <c r="D259" i="40"/>
  <c r="H258" i="40"/>
  <c r="C258" i="40"/>
  <c r="H257" i="40"/>
  <c r="C257" i="40"/>
  <c r="H256" i="40"/>
  <c r="C256" i="40"/>
  <c r="H255" i="40"/>
  <c r="C255" i="40"/>
  <c r="H254" i="40"/>
  <c r="C254" i="40"/>
  <c r="H253" i="40"/>
  <c r="C253" i="40"/>
  <c r="L252" i="40"/>
  <c r="L251" i="40" s="1"/>
  <c r="K252" i="40"/>
  <c r="K251" i="40" s="1"/>
  <c r="J252" i="40"/>
  <c r="G252" i="40"/>
  <c r="G251" i="40" s="1"/>
  <c r="F252" i="40"/>
  <c r="E252" i="40"/>
  <c r="D252" i="40"/>
  <c r="D251" i="40" s="1"/>
  <c r="C251" i="40" s="1"/>
  <c r="C252" i="40"/>
  <c r="J251" i="40"/>
  <c r="F251" i="40"/>
  <c r="E251" i="40"/>
  <c r="H250" i="40"/>
  <c r="C250" i="40"/>
  <c r="H249" i="40"/>
  <c r="C249" i="40"/>
  <c r="H248" i="40"/>
  <c r="C248" i="40"/>
  <c r="H247" i="40"/>
  <c r="C247" i="40"/>
  <c r="L246" i="40"/>
  <c r="K246" i="40"/>
  <c r="J246" i="40"/>
  <c r="G246" i="40"/>
  <c r="F246" i="40"/>
  <c r="E246" i="40"/>
  <c r="D246" i="40"/>
  <c r="C246" i="40"/>
  <c r="H245" i="40"/>
  <c r="C245" i="40"/>
  <c r="H244" i="40"/>
  <c r="C244" i="40"/>
  <c r="H243" i="40"/>
  <c r="C243" i="40"/>
  <c r="H242" i="40"/>
  <c r="C242" i="40"/>
  <c r="H241" i="40"/>
  <c r="C241" i="40"/>
  <c r="H240" i="40"/>
  <c r="C240" i="40"/>
  <c r="H239" i="40"/>
  <c r="C239" i="40"/>
  <c r="L238" i="40"/>
  <c r="K238" i="40"/>
  <c r="J238" i="40"/>
  <c r="G238" i="40"/>
  <c r="F238" i="40"/>
  <c r="C238" i="40" s="1"/>
  <c r="E238" i="40"/>
  <c r="D238" i="40"/>
  <c r="H237" i="40"/>
  <c r="C237" i="40"/>
  <c r="H236" i="40"/>
  <c r="C236" i="40"/>
  <c r="L235" i="40"/>
  <c r="K235" i="40"/>
  <c r="J235" i="40"/>
  <c r="G235" i="40"/>
  <c r="F235" i="40"/>
  <c r="C235" i="40" s="1"/>
  <c r="E235" i="40"/>
  <c r="D235" i="40"/>
  <c r="C234" i="40"/>
  <c r="L233" i="40"/>
  <c r="K233" i="40"/>
  <c r="K231" i="40" s="1"/>
  <c r="J233" i="40"/>
  <c r="J231" i="40" s="1"/>
  <c r="J230" i="40" s="1"/>
  <c r="G233" i="40"/>
  <c r="G231" i="40" s="1"/>
  <c r="F233" i="40"/>
  <c r="F231" i="40" s="1"/>
  <c r="F230" i="40" s="1"/>
  <c r="E233" i="40"/>
  <c r="D233" i="40"/>
  <c r="C233" i="40"/>
  <c r="H232" i="40"/>
  <c r="C232" i="40"/>
  <c r="L231" i="40"/>
  <c r="L230" i="40" s="1"/>
  <c r="E231" i="40"/>
  <c r="D231" i="40"/>
  <c r="K230" i="40"/>
  <c r="G230" i="40"/>
  <c r="H229" i="40"/>
  <c r="C229" i="40"/>
  <c r="I227" i="40"/>
  <c r="H227" i="40" s="1"/>
  <c r="H228" i="40"/>
  <c r="C228" i="40"/>
  <c r="L227" i="40"/>
  <c r="K227" i="40"/>
  <c r="J227" i="40"/>
  <c r="G227" i="40"/>
  <c r="F227" i="40"/>
  <c r="E227" i="40"/>
  <c r="D227" i="40"/>
  <c r="C227" i="40"/>
  <c r="H226" i="40"/>
  <c r="C226" i="40"/>
  <c r="H225" i="40"/>
  <c r="C225" i="40"/>
  <c r="H224" i="40"/>
  <c r="C224" i="40"/>
  <c r="H223" i="40"/>
  <c r="C223" i="40"/>
  <c r="H222" i="40"/>
  <c r="C222" i="40"/>
  <c r="H221" i="40"/>
  <c r="C221" i="40"/>
  <c r="H220" i="40"/>
  <c r="C220" i="40"/>
  <c r="H219" i="40"/>
  <c r="C219" i="40"/>
  <c r="H218" i="40"/>
  <c r="C218" i="40"/>
  <c r="H217" i="40"/>
  <c r="C217" i="40"/>
  <c r="L216" i="40"/>
  <c r="K216" i="40"/>
  <c r="J216" i="40"/>
  <c r="G216" i="40"/>
  <c r="F216" i="40"/>
  <c r="E216" i="40"/>
  <c r="D216" i="40"/>
  <c r="C216" i="40" s="1"/>
  <c r="H215" i="40"/>
  <c r="C215" i="40"/>
  <c r="H214" i="40"/>
  <c r="C214" i="40"/>
  <c r="H213" i="40"/>
  <c r="C213" i="40"/>
  <c r="H212" i="40"/>
  <c r="C212" i="40"/>
  <c r="H211" i="40"/>
  <c r="C211" i="40"/>
  <c r="H210" i="40"/>
  <c r="C210" i="40"/>
  <c r="H209" i="40"/>
  <c r="C209" i="40"/>
  <c r="H208" i="40"/>
  <c r="C208" i="40"/>
  <c r="H207" i="40"/>
  <c r="C207" i="40"/>
  <c r="C206" i="40"/>
  <c r="L205" i="40"/>
  <c r="K205" i="40"/>
  <c r="K204" i="40" s="1"/>
  <c r="J205" i="40"/>
  <c r="J204" i="40" s="1"/>
  <c r="G205" i="40"/>
  <c r="G204" i="40" s="1"/>
  <c r="F205" i="40"/>
  <c r="F204" i="40" s="1"/>
  <c r="E205" i="40"/>
  <c r="D205" i="40"/>
  <c r="C205" i="40" s="1"/>
  <c r="L204" i="40"/>
  <c r="E204" i="40"/>
  <c r="D204" i="40"/>
  <c r="C204" i="40" s="1"/>
  <c r="H203" i="40"/>
  <c r="C203" i="40"/>
  <c r="H202" i="40"/>
  <c r="C202" i="40"/>
  <c r="H201" i="40"/>
  <c r="C201" i="40"/>
  <c r="H200" i="40"/>
  <c r="C200" i="40"/>
  <c r="H199" i="40"/>
  <c r="C199" i="40"/>
  <c r="L198" i="40"/>
  <c r="K198" i="40"/>
  <c r="K196" i="40" s="1"/>
  <c r="K195" i="40" s="1"/>
  <c r="K194" i="40" s="1"/>
  <c r="J198" i="40"/>
  <c r="G198" i="40"/>
  <c r="G196" i="40" s="1"/>
  <c r="G195" i="40" s="1"/>
  <c r="G194" i="40" s="1"/>
  <c r="F198" i="40"/>
  <c r="E198" i="40"/>
  <c r="E196" i="40" s="1"/>
  <c r="E195" i="40" s="1"/>
  <c r="D198" i="40"/>
  <c r="H197" i="40"/>
  <c r="C197" i="40"/>
  <c r="L196" i="40"/>
  <c r="J196" i="40"/>
  <c r="J195" i="40" s="1"/>
  <c r="J194" i="40" s="1"/>
  <c r="F196" i="40"/>
  <c r="F195" i="40" s="1"/>
  <c r="F194" i="40" s="1"/>
  <c r="D196" i="40"/>
  <c r="L195" i="40"/>
  <c r="L194" i="40" s="1"/>
  <c r="D195" i="40"/>
  <c r="C195" i="40" s="1"/>
  <c r="H193" i="40"/>
  <c r="C193" i="40"/>
  <c r="L192" i="40"/>
  <c r="L191" i="40" s="1"/>
  <c r="L187" i="40" s="1"/>
  <c r="K192" i="40"/>
  <c r="K191" i="40" s="1"/>
  <c r="K187" i="40" s="1"/>
  <c r="J192" i="40"/>
  <c r="G192" i="40"/>
  <c r="G191" i="40" s="1"/>
  <c r="G187" i="40" s="1"/>
  <c r="F192" i="40"/>
  <c r="E192" i="40"/>
  <c r="D192" i="40"/>
  <c r="D191" i="40" s="1"/>
  <c r="C192" i="40"/>
  <c r="J191" i="40"/>
  <c r="F191" i="40"/>
  <c r="E191" i="40"/>
  <c r="H190" i="40"/>
  <c r="C190" i="40"/>
  <c r="H189" i="40"/>
  <c r="C189" i="40"/>
  <c r="L188" i="40"/>
  <c r="K188" i="40"/>
  <c r="J188" i="40"/>
  <c r="J187" i="40" s="1"/>
  <c r="I188" i="40"/>
  <c r="H188" i="40" s="1"/>
  <c r="G188" i="40"/>
  <c r="F188" i="40"/>
  <c r="F187" i="40" s="1"/>
  <c r="E188" i="40"/>
  <c r="C188" i="40" s="1"/>
  <c r="D188" i="40"/>
  <c r="H186" i="40"/>
  <c r="C186" i="40"/>
  <c r="H185" i="40"/>
  <c r="C185" i="40"/>
  <c r="L184" i="40"/>
  <c r="K184" i="40"/>
  <c r="J184" i="40"/>
  <c r="G184" i="40"/>
  <c r="F184" i="40"/>
  <c r="E184" i="40"/>
  <c r="D184" i="40"/>
  <c r="C184" i="40"/>
  <c r="H183" i="40"/>
  <c r="C183" i="40"/>
  <c r="C182" i="40"/>
  <c r="H181" i="40"/>
  <c r="C181" i="40"/>
  <c r="H180" i="40"/>
  <c r="C180" i="40"/>
  <c r="L179" i="40"/>
  <c r="K179" i="40"/>
  <c r="J179" i="40"/>
  <c r="G179" i="40"/>
  <c r="F179" i="40"/>
  <c r="E179" i="40"/>
  <c r="C179" i="40" s="1"/>
  <c r="D179" i="40"/>
  <c r="H178" i="40"/>
  <c r="C178" i="40"/>
  <c r="H177" i="40"/>
  <c r="C177" i="40"/>
  <c r="H176" i="40"/>
  <c r="C176" i="40"/>
  <c r="L175" i="40"/>
  <c r="L174" i="40" s="1"/>
  <c r="L173" i="40" s="1"/>
  <c r="K175" i="40"/>
  <c r="J175" i="40"/>
  <c r="G175" i="40"/>
  <c r="F175" i="40"/>
  <c r="E175" i="40"/>
  <c r="E174" i="40" s="1"/>
  <c r="E173" i="40" s="1"/>
  <c r="D175" i="40"/>
  <c r="C175" i="40" s="1"/>
  <c r="K174" i="40"/>
  <c r="K173" i="40" s="1"/>
  <c r="J174" i="40"/>
  <c r="J173" i="40" s="1"/>
  <c r="G174" i="40"/>
  <c r="G173" i="40" s="1"/>
  <c r="F174" i="40"/>
  <c r="F173" i="40" s="1"/>
  <c r="H172" i="40"/>
  <c r="C172" i="40"/>
  <c r="H171" i="40"/>
  <c r="C171" i="40"/>
  <c r="H170" i="40"/>
  <c r="C170" i="40"/>
  <c r="H169" i="40"/>
  <c r="C169" i="40"/>
  <c r="H168" i="40"/>
  <c r="C168" i="40"/>
  <c r="H167" i="40"/>
  <c r="C167" i="40"/>
  <c r="L166" i="40"/>
  <c r="L165" i="40" s="1"/>
  <c r="K166" i="40"/>
  <c r="J166" i="40"/>
  <c r="G166" i="40"/>
  <c r="F166" i="40"/>
  <c r="E166" i="40"/>
  <c r="E165" i="40" s="1"/>
  <c r="D166" i="40"/>
  <c r="C166" i="40" s="1"/>
  <c r="K165" i="40"/>
  <c r="J165" i="40"/>
  <c r="G165" i="40"/>
  <c r="F165" i="40"/>
  <c r="H164" i="40"/>
  <c r="C164" i="40"/>
  <c r="H163" i="40"/>
  <c r="C163" i="40"/>
  <c r="H162" i="40"/>
  <c r="C162" i="40"/>
  <c r="H161" i="40"/>
  <c r="C161" i="40"/>
  <c r="L160" i="40"/>
  <c r="K160" i="40"/>
  <c r="J160" i="40"/>
  <c r="G160" i="40"/>
  <c r="F160" i="40"/>
  <c r="E160" i="40"/>
  <c r="D160" i="40"/>
  <c r="C160" i="40" s="1"/>
  <c r="H159" i="40"/>
  <c r="C159" i="40"/>
  <c r="H158" i="40"/>
  <c r="C158" i="40"/>
  <c r="H157" i="40"/>
  <c r="C157" i="40"/>
  <c r="H156" i="40"/>
  <c r="C156" i="40"/>
  <c r="H155" i="40"/>
  <c r="C155" i="40"/>
  <c r="H154" i="40"/>
  <c r="C154" i="40"/>
  <c r="H153" i="40"/>
  <c r="C153" i="40"/>
  <c r="H152" i="40"/>
  <c r="C152" i="40"/>
  <c r="L151" i="40"/>
  <c r="K151" i="40"/>
  <c r="J151" i="40"/>
  <c r="G151" i="40"/>
  <c r="F151" i="40"/>
  <c r="E151" i="40"/>
  <c r="D151" i="40"/>
  <c r="C151" i="40" s="1"/>
  <c r="H150" i="40"/>
  <c r="C150" i="40"/>
  <c r="H149" i="40"/>
  <c r="C149" i="40"/>
  <c r="H148" i="40"/>
  <c r="C148" i="40"/>
  <c r="H147" i="40"/>
  <c r="C147" i="40"/>
  <c r="H146" i="40"/>
  <c r="C146" i="40"/>
  <c r="H145" i="40"/>
  <c r="C145" i="40"/>
  <c r="L144" i="40"/>
  <c r="K144" i="40"/>
  <c r="J144" i="40"/>
  <c r="G144" i="40"/>
  <c r="F144" i="40"/>
  <c r="E144" i="40"/>
  <c r="D144" i="40"/>
  <c r="C144" i="40" s="1"/>
  <c r="H143" i="40"/>
  <c r="C143" i="40"/>
  <c r="I141" i="40"/>
  <c r="H141" i="40" s="1"/>
  <c r="H142" i="40"/>
  <c r="C142" i="40"/>
  <c r="L141" i="40"/>
  <c r="K141" i="40"/>
  <c r="J141" i="40"/>
  <c r="G141" i="40"/>
  <c r="F141" i="40"/>
  <c r="C141" i="40" s="1"/>
  <c r="E141" i="40"/>
  <c r="D141" i="40"/>
  <c r="H140" i="40"/>
  <c r="C140" i="40"/>
  <c r="H139" i="40"/>
  <c r="C139" i="40"/>
  <c r="H138" i="40"/>
  <c r="C138" i="40"/>
  <c r="H137" i="40"/>
  <c r="C137" i="40"/>
  <c r="L136" i="40"/>
  <c r="K136" i="40"/>
  <c r="J136" i="40"/>
  <c r="G136" i="40"/>
  <c r="F136" i="40"/>
  <c r="E136" i="40"/>
  <c r="D136" i="40"/>
  <c r="C136" i="40" s="1"/>
  <c r="H135" i="40"/>
  <c r="C135" i="40"/>
  <c r="H134" i="40"/>
  <c r="C134" i="40"/>
  <c r="H133" i="40"/>
  <c r="C133" i="40"/>
  <c r="C132" i="40"/>
  <c r="L131" i="40"/>
  <c r="K131" i="40"/>
  <c r="K130" i="40" s="1"/>
  <c r="J131" i="40"/>
  <c r="J130" i="40" s="1"/>
  <c r="G131" i="40"/>
  <c r="G130" i="40" s="1"/>
  <c r="F131" i="40"/>
  <c r="F130" i="40" s="1"/>
  <c r="E131" i="40"/>
  <c r="D131" i="40"/>
  <c r="L130" i="40"/>
  <c r="E130" i="40"/>
  <c r="D130" i="40"/>
  <c r="C130" i="40" s="1"/>
  <c r="H129" i="40"/>
  <c r="H128" i="40" s="1"/>
  <c r="C129" i="40"/>
  <c r="C128" i="40" s="1"/>
  <c r="L128" i="40"/>
  <c r="K128" i="40"/>
  <c r="J128" i="40"/>
  <c r="I128" i="40"/>
  <c r="G128" i="40"/>
  <c r="F128" i="40"/>
  <c r="E128" i="40"/>
  <c r="D128" i="40"/>
  <c r="H127" i="40"/>
  <c r="C127" i="40"/>
  <c r="H126" i="40"/>
  <c r="C126" i="40"/>
  <c r="H125" i="40"/>
  <c r="C125" i="40"/>
  <c r="H124" i="40"/>
  <c r="C124" i="40"/>
  <c r="H123" i="40"/>
  <c r="C123" i="40"/>
  <c r="L122" i="40"/>
  <c r="K122" i="40"/>
  <c r="J122" i="40"/>
  <c r="G122" i="40"/>
  <c r="F122" i="40"/>
  <c r="C122" i="40" s="1"/>
  <c r="E122" i="40"/>
  <c r="D122" i="40"/>
  <c r="H121" i="40"/>
  <c r="C121" i="40"/>
  <c r="H120" i="40"/>
  <c r="C120" i="40"/>
  <c r="H119" i="40"/>
  <c r="C119" i="40"/>
  <c r="H118" i="40"/>
  <c r="C118" i="40"/>
  <c r="H117" i="40"/>
  <c r="C117" i="40"/>
  <c r="L116" i="40"/>
  <c r="K116" i="40"/>
  <c r="J116" i="40"/>
  <c r="G116" i="40"/>
  <c r="F116" i="40"/>
  <c r="E116" i="40"/>
  <c r="D116" i="40"/>
  <c r="C116" i="40"/>
  <c r="H115" i="40"/>
  <c r="C115" i="40"/>
  <c r="H114" i="40"/>
  <c r="C114" i="40"/>
  <c r="H113" i="40"/>
  <c r="C113" i="40"/>
  <c r="L112" i="40"/>
  <c r="K112" i="40"/>
  <c r="J112" i="40"/>
  <c r="G112" i="40"/>
  <c r="F112" i="40"/>
  <c r="C112" i="40" s="1"/>
  <c r="E112" i="40"/>
  <c r="D112" i="40"/>
  <c r="H111" i="40"/>
  <c r="C111" i="40"/>
  <c r="H110" i="40"/>
  <c r="C110" i="40"/>
  <c r="H109" i="40"/>
  <c r="C109" i="40"/>
  <c r="H108" i="40"/>
  <c r="C108" i="40"/>
  <c r="H107" i="40"/>
  <c r="C107" i="40"/>
  <c r="H106" i="40"/>
  <c r="C106" i="40"/>
  <c r="H105" i="40"/>
  <c r="C105" i="40"/>
  <c r="H104" i="40"/>
  <c r="C104" i="40"/>
  <c r="L103" i="40"/>
  <c r="K103" i="40"/>
  <c r="J103" i="40"/>
  <c r="G103" i="40"/>
  <c r="F103" i="40"/>
  <c r="E103" i="40"/>
  <c r="D103" i="40"/>
  <c r="C103" i="40" s="1"/>
  <c r="H102" i="40"/>
  <c r="C102" i="40"/>
  <c r="H101" i="40"/>
  <c r="C101" i="40"/>
  <c r="H100" i="40"/>
  <c r="C100" i="40"/>
  <c r="H99" i="40"/>
  <c r="C99" i="40"/>
  <c r="H98" i="40"/>
  <c r="C98" i="40"/>
  <c r="H97" i="40"/>
  <c r="C97" i="40"/>
  <c r="H96" i="40"/>
  <c r="C96" i="40"/>
  <c r="L95" i="40"/>
  <c r="K95" i="40"/>
  <c r="J95" i="40"/>
  <c r="G95" i="40"/>
  <c r="F95" i="40"/>
  <c r="E95" i="40"/>
  <c r="D95" i="40"/>
  <c r="C95" i="40"/>
  <c r="H94" i="40"/>
  <c r="C94" i="40"/>
  <c r="H93" i="40"/>
  <c r="C93" i="40"/>
  <c r="H92" i="40"/>
  <c r="C92" i="40"/>
  <c r="H91" i="40"/>
  <c r="C91" i="40"/>
  <c r="H90" i="40"/>
  <c r="C90" i="40"/>
  <c r="L89" i="40"/>
  <c r="K89" i="40"/>
  <c r="J89" i="40"/>
  <c r="G89" i="40"/>
  <c r="F89" i="40"/>
  <c r="E89" i="40"/>
  <c r="D89" i="40"/>
  <c r="C89" i="40" s="1"/>
  <c r="H88" i="40"/>
  <c r="C88" i="40"/>
  <c r="H87" i="40"/>
  <c r="C87" i="40"/>
  <c r="H86" i="40"/>
  <c r="C86" i="40"/>
  <c r="H85" i="40"/>
  <c r="C85" i="40"/>
  <c r="L84" i="40"/>
  <c r="K84" i="40"/>
  <c r="K83" i="40" s="1"/>
  <c r="J84" i="40"/>
  <c r="J83" i="40" s="1"/>
  <c r="G84" i="40"/>
  <c r="G83" i="40" s="1"/>
  <c r="F84" i="40"/>
  <c r="F83" i="40" s="1"/>
  <c r="E84" i="40"/>
  <c r="D84" i="40"/>
  <c r="L83" i="40"/>
  <c r="E83" i="40"/>
  <c r="D83" i="40"/>
  <c r="H82" i="40"/>
  <c r="C82" i="40"/>
  <c r="H81" i="40"/>
  <c r="C81" i="40"/>
  <c r="L80" i="40"/>
  <c r="K80" i="40"/>
  <c r="J80" i="40"/>
  <c r="G80" i="40"/>
  <c r="F80" i="40"/>
  <c r="E80" i="40"/>
  <c r="D80" i="40"/>
  <c r="C80" i="40" s="1"/>
  <c r="H79" i="40"/>
  <c r="C79" i="40"/>
  <c r="H78" i="40"/>
  <c r="C78" i="40"/>
  <c r="L77" i="40"/>
  <c r="L76" i="40" s="1"/>
  <c r="K77" i="40"/>
  <c r="K76" i="40" s="1"/>
  <c r="J77" i="40"/>
  <c r="G77" i="40"/>
  <c r="G76" i="40" s="1"/>
  <c r="G75" i="40" s="1"/>
  <c r="F77" i="40"/>
  <c r="E77" i="40"/>
  <c r="D77" i="40"/>
  <c r="C77" i="40" s="1"/>
  <c r="J76" i="40"/>
  <c r="J75" i="40" s="1"/>
  <c r="F76" i="40"/>
  <c r="F75" i="40" s="1"/>
  <c r="E76" i="40"/>
  <c r="E75" i="40" s="1"/>
  <c r="H74" i="40"/>
  <c r="C74" i="40"/>
  <c r="H73" i="40"/>
  <c r="C73" i="40"/>
  <c r="C72" i="40"/>
  <c r="H71" i="40"/>
  <c r="C71" i="40"/>
  <c r="H70" i="40"/>
  <c r="C70" i="40"/>
  <c r="L69" i="40"/>
  <c r="K69" i="40"/>
  <c r="K67" i="40" s="1"/>
  <c r="J69" i="40"/>
  <c r="G69" i="40"/>
  <c r="G67" i="40" s="1"/>
  <c r="F69" i="40"/>
  <c r="E69" i="40"/>
  <c r="E67" i="40" s="1"/>
  <c r="D69" i="40"/>
  <c r="H68" i="40"/>
  <c r="C68" i="40"/>
  <c r="L67" i="40"/>
  <c r="J67" i="40"/>
  <c r="F67" i="40"/>
  <c r="D67" i="40"/>
  <c r="C67" i="40" s="1"/>
  <c r="H66" i="40"/>
  <c r="C66" i="40"/>
  <c r="H65" i="40"/>
  <c r="C65" i="40"/>
  <c r="H64" i="40"/>
  <c r="C64" i="40"/>
  <c r="H63" i="40"/>
  <c r="C63" i="40"/>
  <c r="H62" i="40"/>
  <c r="C62" i="40"/>
  <c r="H61" i="40"/>
  <c r="C61" i="40"/>
  <c r="H60" i="40"/>
  <c r="C60" i="40"/>
  <c r="H59" i="40"/>
  <c r="C59" i="40"/>
  <c r="L58" i="40"/>
  <c r="K58" i="40"/>
  <c r="J58" i="40"/>
  <c r="G58" i="40"/>
  <c r="F58" i="40"/>
  <c r="E58" i="40"/>
  <c r="D58" i="40"/>
  <c r="C58" i="40" s="1"/>
  <c r="H57" i="40"/>
  <c r="C57" i="40"/>
  <c r="I55" i="40"/>
  <c r="H56" i="40"/>
  <c r="C56" i="40"/>
  <c r="L55" i="40"/>
  <c r="L54" i="40" s="1"/>
  <c r="L53" i="40" s="1"/>
  <c r="K55" i="40"/>
  <c r="K54" i="40" s="1"/>
  <c r="J55" i="40"/>
  <c r="G55" i="40"/>
  <c r="G54" i="40" s="1"/>
  <c r="G53" i="40" s="1"/>
  <c r="F55" i="40"/>
  <c r="E55" i="40"/>
  <c r="D55" i="40"/>
  <c r="C55" i="40" s="1"/>
  <c r="J54" i="40"/>
  <c r="J53" i="40" s="1"/>
  <c r="F54" i="40"/>
  <c r="F53" i="40" s="1"/>
  <c r="E54" i="40"/>
  <c r="E53" i="40" s="1"/>
  <c r="H47" i="40"/>
  <c r="C47" i="40"/>
  <c r="H46" i="40"/>
  <c r="C46" i="40"/>
  <c r="L45" i="40"/>
  <c r="G45" i="40"/>
  <c r="C45" i="40" s="1"/>
  <c r="H44" i="40"/>
  <c r="C44" i="40"/>
  <c r="K43" i="40"/>
  <c r="J43" i="40"/>
  <c r="I43" i="40"/>
  <c r="H43" i="40" s="1"/>
  <c r="F43" i="40"/>
  <c r="E43" i="40"/>
  <c r="D43" i="40"/>
  <c r="C43" i="40" s="1"/>
  <c r="H42" i="40"/>
  <c r="C42" i="40"/>
  <c r="I41" i="40"/>
  <c r="H41" i="40" s="1"/>
  <c r="D41" i="40"/>
  <c r="C41" i="40" s="1"/>
  <c r="H40" i="40"/>
  <c r="C40" i="40"/>
  <c r="H39" i="40"/>
  <c r="C39" i="40"/>
  <c r="H38" i="40"/>
  <c r="C38" i="40"/>
  <c r="H37" i="40"/>
  <c r="C37" i="40"/>
  <c r="K36" i="40"/>
  <c r="H36" i="40" s="1"/>
  <c r="F36" i="40"/>
  <c r="C36" i="40" s="1"/>
  <c r="H35" i="40"/>
  <c r="C35" i="40"/>
  <c r="H34" i="40"/>
  <c r="C34" i="40"/>
  <c r="K33" i="40"/>
  <c r="H33" i="40" s="1"/>
  <c r="F33" i="40"/>
  <c r="C33" i="40" s="1"/>
  <c r="H32" i="40"/>
  <c r="C32" i="40"/>
  <c r="K31" i="40"/>
  <c r="H31" i="40" s="1"/>
  <c r="F31" i="40"/>
  <c r="C31" i="40" s="1"/>
  <c r="H30" i="40"/>
  <c r="C30" i="40"/>
  <c r="H29" i="40"/>
  <c r="C29" i="40"/>
  <c r="H28" i="40"/>
  <c r="C28" i="40"/>
  <c r="K27" i="40"/>
  <c r="H27" i="40" s="1"/>
  <c r="F27" i="40"/>
  <c r="C27" i="40" s="1"/>
  <c r="K26" i="40"/>
  <c r="H25" i="40"/>
  <c r="C25" i="40"/>
  <c r="C24" i="40"/>
  <c r="H23" i="40"/>
  <c r="C23" i="40"/>
  <c r="H22" i="40"/>
  <c r="C22" i="40"/>
  <c r="L21" i="40"/>
  <c r="L289" i="40" s="1"/>
  <c r="L288" i="40" s="1"/>
  <c r="K21" i="40"/>
  <c r="K289" i="40" s="1"/>
  <c r="K288" i="40" s="1"/>
  <c r="J21" i="40"/>
  <c r="J289" i="40" s="1"/>
  <c r="J288" i="40" s="1"/>
  <c r="I21" i="40"/>
  <c r="I289" i="40" s="1"/>
  <c r="I288" i="40" s="1"/>
  <c r="G21" i="40"/>
  <c r="G289" i="40" s="1"/>
  <c r="G288" i="40" s="1"/>
  <c r="F21" i="40"/>
  <c r="F289" i="40" s="1"/>
  <c r="F288" i="40" s="1"/>
  <c r="E21" i="40"/>
  <c r="E289" i="40" s="1"/>
  <c r="E288" i="40" s="1"/>
  <c r="D21" i="40"/>
  <c r="D289" i="40" s="1"/>
  <c r="D288" i="40" s="1"/>
  <c r="K20" i="40"/>
  <c r="J20" i="40"/>
  <c r="G20" i="40"/>
  <c r="H298" i="39"/>
  <c r="C298" i="39"/>
  <c r="H297" i="39"/>
  <c r="C297" i="39"/>
  <c r="H296" i="39"/>
  <c r="C296" i="39"/>
  <c r="H295" i="39"/>
  <c r="C295" i="39"/>
  <c r="H294" i="39"/>
  <c r="C294" i="39"/>
  <c r="H293" i="39"/>
  <c r="C293" i="39"/>
  <c r="H292" i="39"/>
  <c r="C292" i="39"/>
  <c r="H291" i="39"/>
  <c r="C291" i="39"/>
  <c r="C290" i="39" s="1"/>
  <c r="L290" i="39"/>
  <c r="K290" i="39"/>
  <c r="J290" i="39"/>
  <c r="I290" i="39"/>
  <c r="H290" i="39"/>
  <c r="G290" i="39"/>
  <c r="F290" i="39"/>
  <c r="E290" i="39"/>
  <c r="D290" i="39"/>
  <c r="H285" i="39"/>
  <c r="C285" i="39"/>
  <c r="H284" i="39"/>
  <c r="C284" i="39"/>
  <c r="L283" i="39"/>
  <c r="K283" i="39"/>
  <c r="J283" i="39"/>
  <c r="I283" i="39"/>
  <c r="H283" i="39" s="1"/>
  <c r="G283" i="39"/>
  <c r="F283" i="39"/>
  <c r="E283" i="39"/>
  <c r="C283" i="39" s="1"/>
  <c r="D283" i="39"/>
  <c r="I281" i="39"/>
  <c r="H281" i="39" s="1"/>
  <c r="H282" i="39"/>
  <c r="C282" i="39"/>
  <c r="L281" i="39"/>
  <c r="K281" i="39"/>
  <c r="J281" i="39"/>
  <c r="G281" i="39"/>
  <c r="F281" i="39"/>
  <c r="E281" i="39"/>
  <c r="D281" i="39"/>
  <c r="C281" i="39" s="1"/>
  <c r="H280" i="39"/>
  <c r="C280" i="39"/>
  <c r="H279" i="39"/>
  <c r="C279" i="39"/>
  <c r="H278" i="39"/>
  <c r="C278" i="39"/>
  <c r="H277" i="39"/>
  <c r="C277" i="39"/>
  <c r="L276" i="39"/>
  <c r="K276" i="39"/>
  <c r="J276" i="39"/>
  <c r="G276" i="39"/>
  <c r="F276" i="39"/>
  <c r="E276" i="39"/>
  <c r="D276" i="39"/>
  <c r="C276" i="39" s="1"/>
  <c r="H275" i="39"/>
  <c r="C275" i="39"/>
  <c r="H274" i="39"/>
  <c r="C274" i="39"/>
  <c r="H273" i="39"/>
  <c r="C273" i="39"/>
  <c r="L272" i="39"/>
  <c r="K272" i="39"/>
  <c r="K270" i="39" s="1"/>
  <c r="K269" i="39" s="1"/>
  <c r="J272" i="39"/>
  <c r="G272" i="39"/>
  <c r="G270" i="39" s="1"/>
  <c r="G269" i="39" s="1"/>
  <c r="F272" i="39"/>
  <c r="E272" i="39"/>
  <c r="E270" i="39" s="1"/>
  <c r="E269" i="39" s="1"/>
  <c r="D272" i="39"/>
  <c r="C272" i="39"/>
  <c r="H271" i="39"/>
  <c r="C271" i="39"/>
  <c r="L270" i="39"/>
  <c r="L269" i="39" s="1"/>
  <c r="J270" i="39"/>
  <c r="F270" i="39"/>
  <c r="D270" i="39"/>
  <c r="J269" i="39"/>
  <c r="F269" i="39"/>
  <c r="H268" i="39"/>
  <c r="C268" i="39"/>
  <c r="H267" i="39"/>
  <c r="C267" i="39"/>
  <c r="H266" i="39"/>
  <c r="C266" i="39"/>
  <c r="H265" i="39"/>
  <c r="C265" i="39"/>
  <c r="L264" i="39"/>
  <c r="L259" i="39" s="1"/>
  <c r="K264" i="39"/>
  <c r="J264" i="39"/>
  <c r="G264" i="39"/>
  <c r="F264" i="39"/>
  <c r="E264" i="39"/>
  <c r="D264" i="39"/>
  <c r="C264" i="39" s="1"/>
  <c r="H263" i="39"/>
  <c r="C263" i="39"/>
  <c r="H262" i="39"/>
  <c r="C262" i="39"/>
  <c r="H261" i="39"/>
  <c r="C261" i="39"/>
  <c r="L260" i="39"/>
  <c r="K260" i="39"/>
  <c r="K259" i="39" s="1"/>
  <c r="J260" i="39"/>
  <c r="J259" i="39" s="1"/>
  <c r="G260" i="39"/>
  <c r="G259" i="39" s="1"/>
  <c r="F260" i="39"/>
  <c r="F259" i="39" s="1"/>
  <c r="E260" i="39"/>
  <c r="D260" i="39"/>
  <c r="C260" i="39"/>
  <c r="E259" i="39"/>
  <c r="H258" i="39"/>
  <c r="C258" i="39"/>
  <c r="H257" i="39"/>
  <c r="C257" i="39"/>
  <c r="H256" i="39"/>
  <c r="C256" i="39"/>
  <c r="H255" i="39"/>
  <c r="C255" i="39"/>
  <c r="H254" i="39"/>
  <c r="C254" i="39"/>
  <c r="C253" i="39"/>
  <c r="L252" i="39"/>
  <c r="K252" i="39"/>
  <c r="J252" i="39"/>
  <c r="J251" i="39" s="1"/>
  <c r="G252" i="39"/>
  <c r="F252" i="39"/>
  <c r="F251" i="39" s="1"/>
  <c r="E252" i="39"/>
  <c r="C252" i="39" s="1"/>
  <c r="D252" i="39"/>
  <c r="L251" i="39"/>
  <c r="K251" i="39"/>
  <c r="G251" i="39"/>
  <c r="D251" i="39"/>
  <c r="H250" i="39"/>
  <c r="C250" i="39"/>
  <c r="H249" i="39"/>
  <c r="C249" i="39"/>
  <c r="H248" i="39"/>
  <c r="C248" i="39"/>
  <c r="H247" i="39"/>
  <c r="C247" i="39"/>
  <c r="L246" i="39"/>
  <c r="K246" i="39"/>
  <c r="J246" i="39"/>
  <c r="I246" i="39"/>
  <c r="H246" i="39" s="1"/>
  <c r="G246" i="39"/>
  <c r="F246" i="39"/>
  <c r="E246" i="39"/>
  <c r="C246" i="39" s="1"/>
  <c r="D246" i="39"/>
  <c r="H245" i="39"/>
  <c r="C245" i="39"/>
  <c r="H244" i="39"/>
  <c r="C244" i="39"/>
  <c r="H243" i="39"/>
  <c r="C243" i="39"/>
  <c r="H242" i="39"/>
  <c r="C242" i="39"/>
  <c r="H241" i="39"/>
  <c r="C241" i="39"/>
  <c r="H240" i="39"/>
  <c r="C240" i="39"/>
  <c r="H239" i="39"/>
  <c r="C239" i="39"/>
  <c r="L238" i="39"/>
  <c r="K238" i="39"/>
  <c r="J238" i="39"/>
  <c r="G238" i="39"/>
  <c r="F238" i="39"/>
  <c r="E238" i="39"/>
  <c r="D238" i="39"/>
  <c r="C238" i="39" s="1"/>
  <c r="H237" i="39"/>
  <c r="C237" i="39"/>
  <c r="I235" i="39"/>
  <c r="H235" i="39" s="1"/>
  <c r="H236" i="39"/>
  <c r="C236" i="39"/>
  <c r="L235" i="39"/>
  <c r="L231" i="39" s="1"/>
  <c r="K235" i="39"/>
  <c r="J235" i="39"/>
  <c r="G235" i="39"/>
  <c r="F235" i="39"/>
  <c r="E235" i="39"/>
  <c r="D235" i="39"/>
  <c r="C235" i="39" s="1"/>
  <c r="H234" i="39"/>
  <c r="C234" i="39"/>
  <c r="L233" i="39"/>
  <c r="K233" i="39"/>
  <c r="K231" i="39" s="1"/>
  <c r="K230" i="39" s="1"/>
  <c r="J233" i="39"/>
  <c r="I233" i="39"/>
  <c r="H233" i="39" s="1"/>
  <c r="G233" i="39"/>
  <c r="G231" i="39" s="1"/>
  <c r="F233" i="39"/>
  <c r="E233" i="39"/>
  <c r="E231" i="39" s="1"/>
  <c r="D233" i="39"/>
  <c r="H232" i="39"/>
  <c r="C232" i="39"/>
  <c r="J231" i="39"/>
  <c r="F231" i="39"/>
  <c r="F230" i="39" s="1"/>
  <c r="H229" i="39"/>
  <c r="C229" i="39"/>
  <c r="H228" i="39"/>
  <c r="C228" i="39"/>
  <c r="L227" i="39"/>
  <c r="K227" i="39"/>
  <c r="J227" i="39"/>
  <c r="I227" i="39"/>
  <c r="H227" i="39" s="1"/>
  <c r="G227" i="39"/>
  <c r="F227" i="39"/>
  <c r="E227" i="39"/>
  <c r="D227" i="39"/>
  <c r="C227" i="39" s="1"/>
  <c r="H226" i="39"/>
  <c r="C226" i="39"/>
  <c r="H225" i="39"/>
  <c r="C225" i="39"/>
  <c r="H224" i="39"/>
  <c r="C224" i="39"/>
  <c r="H223" i="39"/>
  <c r="C223" i="39"/>
  <c r="H222" i="39"/>
  <c r="C222" i="39"/>
  <c r="H221" i="39"/>
  <c r="C221" i="39"/>
  <c r="H220" i="39"/>
  <c r="C220" i="39"/>
  <c r="H219" i="39"/>
  <c r="C219" i="39"/>
  <c r="H218" i="39"/>
  <c r="C218" i="39"/>
  <c r="C217" i="39"/>
  <c r="L216" i="39"/>
  <c r="K216" i="39"/>
  <c r="J216" i="39"/>
  <c r="G216" i="39"/>
  <c r="F216" i="39"/>
  <c r="E216" i="39"/>
  <c r="D216" i="39"/>
  <c r="C216" i="39" s="1"/>
  <c r="H215" i="39"/>
  <c r="C215" i="39"/>
  <c r="H214" i="39"/>
  <c r="C214" i="39"/>
  <c r="H213" i="39"/>
  <c r="C213" i="39"/>
  <c r="H212" i="39"/>
  <c r="C212" i="39"/>
  <c r="H211" i="39"/>
  <c r="C211" i="39"/>
  <c r="H210" i="39"/>
  <c r="C210" i="39"/>
  <c r="H209" i="39"/>
  <c r="C209" i="39"/>
  <c r="H208" i="39"/>
  <c r="C208" i="39"/>
  <c r="H207" i="39"/>
  <c r="C207" i="39"/>
  <c r="C206" i="39"/>
  <c r="L205" i="39"/>
  <c r="L204" i="39" s="1"/>
  <c r="K205" i="39"/>
  <c r="K204" i="39" s="1"/>
  <c r="J205" i="39"/>
  <c r="G205" i="39"/>
  <c r="G204" i="39" s="1"/>
  <c r="F205" i="39"/>
  <c r="E205" i="39"/>
  <c r="D205" i="39"/>
  <c r="C205" i="39" s="1"/>
  <c r="J204" i="39"/>
  <c r="F204" i="39"/>
  <c r="E204" i="39"/>
  <c r="H203" i="39"/>
  <c r="C203" i="39"/>
  <c r="H202" i="39"/>
  <c r="C202" i="39"/>
  <c r="H201" i="39"/>
  <c r="C201" i="39"/>
  <c r="H200" i="39"/>
  <c r="C200" i="39"/>
  <c r="H199" i="39"/>
  <c r="C199" i="39"/>
  <c r="L198" i="39"/>
  <c r="K198" i="39"/>
  <c r="K196" i="39" s="1"/>
  <c r="J198" i="39"/>
  <c r="G198" i="39"/>
  <c r="G196" i="39" s="1"/>
  <c r="G195" i="39" s="1"/>
  <c r="F198" i="39"/>
  <c r="E198" i="39"/>
  <c r="E196" i="39" s="1"/>
  <c r="E195" i="39" s="1"/>
  <c r="D198" i="39"/>
  <c r="C198" i="39"/>
  <c r="H197" i="39"/>
  <c r="C197" i="39"/>
  <c r="L196" i="39"/>
  <c r="L195" i="39" s="1"/>
  <c r="J196" i="39"/>
  <c r="F196" i="39"/>
  <c r="D196" i="39"/>
  <c r="J195" i="39"/>
  <c r="F195" i="39"/>
  <c r="F194" i="39" s="1"/>
  <c r="H193" i="39"/>
  <c r="C193" i="39"/>
  <c r="L192" i="39"/>
  <c r="L191" i="39" s="1"/>
  <c r="L187" i="39" s="1"/>
  <c r="K192" i="39"/>
  <c r="J192" i="39"/>
  <c r="I192" i="39"/>
  <c r="H192" i="39" s="1"/>
  <c r="G192" i="39"/>
  <c r="F192" i="39"/>
  <c r="E192" i="39"/>
  <c r="C192" i="39" s="1"/>
  <c r="D192" i="39"/>
  <c r="D191" i="39" s="1"/>
  <c r="K191" i="39"/>
  <c r="J191" i="39"/>
  <c r="G191" i="39"/>
  <c r="F191" i="39"/>
  <c r="H190" i="39"/>
  <c r="C190" i="39"/>
  <c r="H189" i="39"/>
  <c r="C189" i="39"/>
  <c r="L188" i="39"/>
  <c r="K188" i="39"/>
  <c r="K187" i="39" s="1"/>
  <c r="J188" i="39"/>
  <c r="J187" i="39" s="1"/>
  <c r="G188" i="39"/>
  <c r="G187" i="39" s="1"/>
  <c r="F188" i="39"/>
  <c r="F187" i="39" s="1"/>
  <c r="E188" i="39"/>
  <c r="D188" i="39"/>
  <c r="C188" i="39"/>
  <c r="H186" i="39"/>
  <c r="C186" i="39"/>
  <c r="C185" i="39"/>
  <c r="L184" i="39"/>
  <c r="K184" i="39"/>
  <c r="J184" i="39"/>
  <c r="G184" i="39"/>
  <c r="F184" i="39"/>
  <c r="E184" i="39"/>
  <c r="C184" i="39" s="1"/>
  <c r="D184" i="39"/>
  <c r="H183" i="39"/>
  <c r="C183" i="39"/>
  <c r="H182" i="39"/>
  <c r="C182" i="39"/>
  <c r="H181" i="39"/>
  <c r="C181" i="39"/>
  <c r="H180" i="39"/>
  <c r="C180" i="39"/>
  <c r="L179" i="39"/>
  <c r="K179" i="39"/>
  <c r="K174" i="39" s="1"/>
  <c r="K173" i="39" s="1"/>
  <c r="J179" i="39"/>
  <c r="G179" i="39"/>
  <c r="G174" i="39" s="1"/>
  <c r="G173" i="39" s="1"/>
  <c r="F179" i="39"/>
  <c r="E179" i="39"/>
  <c r="D179" i="39"/>
  <c r="C179" i="39"/>
  <c r="H178" i="39"/>
  <c r="C178" i="39"/>
  <c r="H177" i="39"/>
  <c r="C177" i="39"/>
  <c r="H176" i="39"/>
  <c r="C176" i="39"/>
  <c r="L175" i="39"/>
  <c r="K175" i="39"/>
  <c r="J175" i="39"/>
  <c r="J174" i="39" s="1"/>
  <c r="J173" i="39" s="1"/>
  <c r="G175" i="39"/>
  <c r="F175" i="39"/>
  <c r="F174" i="39" s="1"/>
  <c r="F173" i="39" s="1"/>
  <c r="E175" i="39"/>
  <c r="E174" i="39" s="1"/>
  <c r="E173" i="39" s="1"/>
  <c r="D175" i="39"/>
  <c r="C175" i="39" s="1"/>
  <c r="L174" i="39"/>
  <c r="L173" i="39" s="1"/>
  <c r="D174" i="39"/>
  <c r="C174" i="39" s="1"/>
  <c r="H172" i="39"/>
  <c r="C172" i="39"/>
  <c r="H171" i="39"/>
  <c r="C171" i="39"/>
  <c r="H170" i="39"/>
  <c r="C170" i="39"/>
  <c r="H169" i="39"/>
  <c r="C169" i="39"/>
  <c r="H168" i="39"/>
  <c r="C168" i="39"/>
  <c r="H167" i="39"/>
  <c r="C167" i="39"/>
  <c r="L166" i="39"/>
  <c r="K166" i="39"/>
  <c r="J166" i="39"/>
  <c r="J165" i="39" s="1"/>
  <c r="G166" i="39"/>
  <c r="F166" i="39"/>
  <c r="F165" i="39" s="1"/>
  <c r="E166" i="39"/>
  <c r="E165" i="39" s="1"/>
  <c r="D166" i="39"/>
  <c r="C166" i="39" s="1"/>
  <c r="L165" i="39"/>
  <c r="K165" i="39"/>
  <c r="G165" i="39"/>
  <c r="D165" i="39"/>
  <c r="H164" i="39"/>
  <c r="C164" i="39"/>
  <c r="H163" i="39"/>
  <c r="C163" i="39"/>
  <c r="H162" i="39"/>
  <c r="C162" i="39"/>
  <c r="H161" i="39"/>
  <c r="C161" i="39"/>
  <c r="L160" i="39"/>
  <c r="K160" i="39"/>
  <c r="J160" i="39"/>
  <c r="G160" i="39"/>
  <c r="F160" i="39"/>
  <c r="E160" i="39"/>
  <c r="D160" i="39"/>
  <c r="C160" i="39" s="1"/>
  <c r="H159" i="39"/>
  <c r="C159" i="39"/>
  <c r="H158" i="39"/>
  <c r="C158" i="39"/>
  <c r="H157" i="39"/>
  <c r="C157" i="39"/>
  <c r="H156" i="39"/>
  <c r="C156" i="39"/>
  <c r="H155" i="39"/>
  <c r="C155" i="39"/>
  <c r="C154" i="39"/>
  <c r="H153" i="39"/>
  <c r="C153" i="39"/>
  <c r="H152" i="39"/>
  <c r="C152" i="39"/>
  <c r="L151" i="39"/>
  <c r="K151" i="39"/>
  <c r="J151" i="39"/>
  <c r="G151" i="39"/>
  <c r="F151" i="39"/>
  <c r="E151" i="39"/>
  <c r="D151" i="39"/>
  <c r="C151" i="39" s="1"/>
  <c r="H150" i="39"/>
  <c r="C150" i="39"/>
  <c r="H149" i="39"/>
  <c r="C149" i="39"/>
  <c r="H148" i="39"/>
  <c r="C148" i="39"/>
  <c r="C147" i="39"/>
  <c r="H146" i="39"/>
  <c r="C146" i="39"/>
  <c r="H145" i="39"/>
  <c r="C145" i="39"/>
  <c r="L144" i="39"/>
  <c r="K144" i="39"/>
  <c r="J144" i="39"/>
  <c r="G144" i="39"/>
  <c r="F144" i="39"/>
  <c r="E144" i="39"/>
  <c r="D144" i="39"/>
  <c r="C144" i="39" s="1"/>
  <c r="H143" i="39"/>
  <c r="C143" i="39"/>
  <c r="H142" i="39"/>
  <c r="C142" i="39"/>
  <c r="L141" i="39"/>
  <c r="K141" i="39"/>
  <c r="J141" i="39"/>
  <c r="G141" i="39"/>
  <c r="F141" i="39"/>
  <c r="E141" i="39"/>
  <c r="D141" i="39"/>
  <c r="C141" i="39" s="1"/>
  <c r="H140" i="39"/>
  <c r="C140" i="39"/>
  <c r="H139" i="39"/>
  <c r="C139" i="39"/>
  <c r="H138" i="39"/>
  <c r="C138" i="39"/>
  <c r="C137" i="39"/>
  <c r="L136" i="39"/>
  <c r="K136" i="39"/>
  <c r="J136" i="39"/>
  <c r="G136" i="39"/>
  <c r="F136" i="39"/>
  <c r="E136" i="39"/>
  <c r="D136" i="39"/>
  <c r="C136" i="39"/>
  <c r="H135" i="39"/>
  <c r="C135" i="39"/>
  <c r="H134" i="39"/>
  <c r="C134" i="39"/>
  <c r="H133" i="39"/>
  <c r="C133" i="39"/>
  <c r="I131" i="39"/>
  <c r="H132" i="39"/>
  <c r="C132" i="39"/>
  <c r="L131" i="39"/>
  <c r="L130" i="39" s="1"/>
  <c r="K131" i="39"/>
  <c r="J131" i="39"/>
  <c r="G131" i="39"/>
  <c r="F131" i="39"/>
  <c r="E131" i="39"/>
  <c r="E130" i="39" s="1"/>
  <c r="D131" i="39"/>
  <c r="C131" i="39" s="1"/>
  <c r="K130" i="39"/>
  <c r="J130" i="39"/>
  <c r="G130" i="39"/>
  <c r="F130" i="39"/>
  <c r="H129" i="39"/>
  <c r="H128" i="39" s="1"/>
  <c r="C129" i="39"/>
  <c r="L128" i="39"/>
  <c r="K128" i="39"/>
  <c r="J128" i="39"/>
  <c r="G128" i="39"/>
  <c r="F128" i="39"/>
  <c r="E128" i="39"/>
  <c r="D128" i="39"/>
  <c r="C128" i="39"/>
  <c r="H127" i="39"/>
  <c r="C127" i="39"/>
  <c r="H126" i="39"/>
  <c r="C126" i="39"/>
  <c r="H125" i="39"/>
  <c r="C125" i="39"/>
  <c r="H124" i="39"/>
  <c r="C124" i="39"/>
  <c r="H123" i="39"/>
  <c r="C123" i="39"/>
  <c r="L122" i="39"/>
  <c r="K122" i="39"/>
  <c r="J122" i="39"/>
  <c r="I122" i="39"/>
  <c r="H122" i="39" s="1"/>
  <c r="G122" i="39"/>
  <c r="F122" i="39"/>
  <c r="E122" i="39"/>
  <c r="D122" i="39"/>
  <c r="C122" i="39" s="1"/>
  <c r="H121" i="39"/>
  <c r="C121" i="39"/>
  <c r="H120" i="39"/>
  <c r="C120" i="39"/>
  <c r="H119" i="39"/>
  <c r="C119" i="39"/>
  <c r="H118" i="39"/>
  <c r="C118" i="39"/>
  <c r="H117" i="39"/>
  <c r="C117" i="39"/>
  <c r="L116" i="39"/>
  <c r="K116" i="39"/>
  <c r="J116" i="39"/>
  <c r="G116" i="39"/>
  <c r="F116" i="39"/>
  <c r="E116" i="39"/>
  <c r="C116" i="39" s="1"/>
  <c r="D116" i="39"/>
  <c r="H115" i="39"/>
  <c r="C115" i="39"/>
  <c r="H114" i="39"/>
  <c r="C114" i="39"/>
  <c r="H113" i="39"/>
  <c r="C113" i="39"/>
  <c r="L112" i="39"/>
  <c r="K112" i="39"/>
  <c r="J112" i="39"/>
  <c r="I112" i="39"/>
  <c r="H112" i="39" s="1"/>
  <c r="G112" i="39"/>
  <c r="F112" i="39"/>
  <c r="E112" i="39"/>
  <c r="D112" i="39"/>
  <c r="C112" i="39" s="1"/>
  <c r="H111" i="39"/>
  <c r="C111" i="39"/>
  <c r="H110" i="39"/>
  <c r="C110" i="39"/>
  <c r="H109" i="39"/>
  <c r="C109" i="39"/>
  <c r="H108" i="39"/>
  <c r="C108" i="39"/>
  <c r="H107" i="39"/>
  <c r="C107" i="39"/>
  <c r="H106" i="39"/>
  <c r="C106" i="39"/>
  <c r="H105" i="39"/>
  <c r="C105" i="39"/>
  <c r="C104" i="39"/>
  <c r="L103" i="39"/>
  <c r="K103" i="39"/>
  <c r="J103" i="39"/>
  <c r="G103" i="39"/>
  <c r="F103" i="39"/>
  <c r="E103" i="39"/>
  <c r="D103" i="39"/>
  <c r="C103" i="39"/>
  <c r="H102" i="39"/>
  <c r="C102" i="39"/>
  <c r="H101" i="39"/>
  <c r="C101" i="39"/>
  <c r="H100" i="39"/>
  <c r="C100" i="39"/>
  <c r="H99" i="39"/>
  <c r="C99" i="39"/>
  <c r="H98" i="39"/>
  <c r="C98" i="39"/>
  <c r="H97" i="39"/>
  <c r="C97" i="39"/>
  <c r="H96" i="39"/>
  <c r="C96" i="39"/>
  <c r="L95" i="39"/>
  <c r="K95" i="39"/>
  <c r="J95" i="39"/>
  <c r="J83" i="39" s="1"/>
  <c r="G95" i="39"/>
  <c r="F95" i="39"/>
  <c r="F83" i="39" s="1"/>
  <c r="E95" i="39"/>
  <c r="C95" i="39" s="1"/>
  <c r="D95" i="39"/>
  <c r="H94" i="39"/>
  <c r="C94" i="39"/>
  <c r="H93" i="39"/>
  <c r="C93" i="39"/>
  <c r="H92" i="39"/>
  <c r="C92" i="39"/>
  <c r="H91" i="39"/>
  <c r="C91" i="39"/>
  <c r="I89" i="39"/>
  <c r="C90" i="39"/>
  <c r="L89" i="39"/>
  <c r="K89" i="39"/>
  <c r="J89" i="39"/>
  <c r="G89" i="39"/>
  <c r="F89" i="39"/>
  <c r="E89" i="39"/>
  <c r="D89" i="39"/>
  <c r="C89" i="39"/>
  <c r="H88" i="39"/>
  <c r="C88" i="39"/>
  <c r="H87" i="39"/>
  <c r="C87" i="39"/>
  <c r="H86" i="39"/>
  <c r="C86" i="39"/>
  <c r="H85" i="39"/>
  <c r="C85" i="39"/>
  <c r="L84" i="39"/>
  <c r="L83" i="39" s="1"/>
  <c r="K84" i="39"/>
  <c r="J84" i="39"/>
  <c r="G84" i="39"/>
  <c r="F84" i="39"/>
  <c r="E84" i="39"/>
  <c r="E83" i="39" s="1"/>
  <c r="D84" i="39"/>
  <c r="K83" i="39"/>
  <c r="G83" i="39"/>
  <c r="G75" i="39" s="1"/>
  <c r="H82" i="39"/>
  <c r="C82" i="39"/>
  <c r="C81" i="39"/>
  <c r="L80" i="39"/>
  <c r="K80" i="39"/>
  <c r="J80" i="39"/>
  <c r="G80" i="39"/>
  <c r="F80" i="39"/>
  <c r="E80" i="39"/>
  <c r="D80" i="39"/>
  <c r="C80" i="39"/>
  <c r="H79" i="39"/>
  <c r="C79" i="39"/>
  <c r="C78" i="39"/>
  <c r="L77" i="39"/>
  <c r="K77" i="39"/>
  <c r="K76" i="39" s="1"/>
  <c r="K75" i="39" s="1"/>
  <c r="J77" i="39"/>
  <c r="J76" i="39" s="1"/>
  <c r="J75" i="39" s="1"/>
  <c r="G77" i="39"/>
  <c r="G76" i="39" s="1"/>
  <c r="F77" i="39"/>
  <c r="F76" i="39" s="1"/>
  <c r="E77" i="39"/>
  <c r="D77" i="39"/>
  <c r="C77" i="39"/>
  <c r="L76" i="39"/>
  <c r="E76" i="39"/>
  <c r="E75" i="39" s="1"/>
  <c r="D76" i="39"/>
  <c r="H74" i="39"/>
  <c r="C74" i="39"/>
  <c r="H73" i="39"/>
  <c r="C73" i="39"/>
  <c r="H72" i="39"/>
  <c r="C72" i="39"/>
  <c r="H71" i="39"/>
  <c r="C71" i="39"/>
  <c r="C70" i="39"/>
  <c r="L69" i="39"/>
  <c r="K69" i="39"/>
  <c r="K67" i="39" s="1"/>
  <c r="J69" i="39"/>
  <c r="G69" i="39"/>
  <c r="G67" i="39" s="1"/>
  <c r="F69" i="39"/>
  <c r="E69" i="39"/>
  <c r="D69" i="39"/>
  <c r="C69" i="39"/>
  <c r="H68" i="39"/>
  <c r="C68" i="39"/>
  <c r="L67" i="39"/>
  <c r="J67" i="39"/>
  <c r="F67" i="39"/>
  <c r="E67" i="39"/>
  <c r="D67" i="39"/>
  <c r="C67" i="39" s="1"/>
  <c r="H66" i="39"/>
  <c r="C66" i="39"/>
  <c r="H65" i="39"/>
  <c r="C65" i="39"/>
  <c r="H64" i="39"/>
  <c r="C64" i="39"/>
  <c r="H63" i="39"/>
  <c r="C63" i="39"/>
  <c r="H62" i="39"/>
  <c r="C62" i="39"/>
  <c r="H61" i="39"/>
  <c r="C61" i="39"/>
  <c r="H60" i="39"/>
  <c r="C60" i="39"/>
  <c r="C59" i="39"/>
  <c r="L58" i="39"/>
  <c r="K58" i="39"/>
  <c r="J58" i="39"/>
  <c r="G58" i="39"/>
  <c r="F58" i="39"/>
  <c r="C58" i="39" s="1"/>
  <c r="E58" i="39"/>
  <c r="D58" i="39"/>
  <c r="H57" i="39"/>
  <c r="C57" i="39"/>
  <c r="C56" i="39"/>
  <c r="L55" i="39"/>
  <c r="K55" i="39"/>
  <c r="K54" i="39" s="1"/>
  <c r="J55" i="39"/>
  <c r="J54" i="39" s="1"/>
  <c r="G55" i="39"/>
  <c r="G54" i="39" s="1"/>
  <c r="F55" i="39"/>
  <c r="F54" i="39" s="1"/>
  <c r="E55" i="39"/>
  <c r="D55" i="39"/>
  <c r="L54" i="39"/>
  <c r="L53" i="39" s="1"/>
  <c r="E54" i="39"/>
  <c r="E53" i="39" s="1"/>
  <c r="D54" i="39"/>
  <c r="K53" i="39"/>
  <c r="J53" i="39"/>
  <c r="G53" i="39"/>
  <c r="F53" i="39"/>
  <c r="H47" i="39"/>
  <c r="C47" i="39"/>
  <c r="H46" i="39"/>
  <c r="C46" i="39"/>
  <c r="L45" i="39"/>
  <c r="H45" i="39"/>
  <c r="G45" i="39"/>
  <c r="H44" i="39"/>
  <c r="C44" i="39"/>
  <c r="K43" i="39"/>
  <c r="J43" i="39"/>
  <c r="I43" i="39"/>
  <c r="H43" i="39"/>
  <c r="F43" i="39"/>
  <c r="E43" i="39"/>
  <c r="D43" i="39"/>
  <c r="C43" i="39"/>
  <c r="H42" i="39"/>
  <c r="C42" i="39"/>
  <c r="I41" i="39"/>
  <c r="H41" i="39"/>
  <c r="D41" i="39"/>
  <c r="C41" i="39" s="1"/>
  <c r="H40" i="39"/>
  <c r="C40" i="39"/>
  <c r="H39" i="39"/>
  <c r="C39" i="39"/>
  <c r="H38" i="39"/>
  <c r="C38" i="39"/>
  <c r="H37" i="39"/>
  <c r="C37" i="39"/>
  <c r="K36" i="39"/>
  <c r="H36" i="39"/>
  <c r="F36" i="39"/>
  <c r="C36" i="39" s="1"/>
  <c r="H35" i="39"/>
  <c r="C35" i="39"/>
  <c r="H34" i="39"/>
  <c r="C34" i="39"/>
  <c r="K33" i="39"/>
  <c r="H33" i="39"/>
  <c r="F33" i="39"/>
  <c r="C33" i="39" s="1"/>
  <c r="H32" i="39"/>
  <c r="C32" i="39"/>
  <c r="K31" i="39"/>
  <c r="F31" i="39"/>
  <c r="C31" i="39"/>
  <c r="H30" i="39"/>
  <c r="C30" i="39"/>
  <c r="H29" i="39"/>
  <c r="C29" i="39"/>
  <c r="H28" i="39"/>
  <c r="C28" i="39"/>
  <c r="K27" i="39"/>
  <c r="H27" i="39"/>
  <c r="F27" i="39"/>
  <c r="C27" i="39" s="1"/>
  <c r="H25" i="39"/>
  <c r="C25" i="39"/>
  <c r="C24" i="39"/>
  <c r="H23" i="39"/>
  <c r="C23" i="39"/>
  <c r="H22" i="39"/>
  <c r="C22" i="39"/>
  <c r="L21" i="39"/>
  <c r="K21" i="39"/>
  <c r="J21" i="39"/>
  <c r="J289" i="39" s="1"/>
  <c r="J288" i="39" s="1"/>
  <c r="I21" i="39"/>
  <c r="I289" i="39" s="1"/>
  <c r="I288" i="39" s="1"/>
  <c r="H21" i="39"/>
  <c r="H289" i="39" s="1"/>
  <c r="H288" i="39" s="1"/>
  <c r="G21" i="39"/>
  <c r="F21" i="39"/>
  <c r="F289" i="39" s="1"/>
  <c r="F288" i="39" s="1"/>
  <c r="E21" i="39"/>
  <c r="E289" i="39" s="1"/>
  <c r="E288" i="39" s="1"/>
  <c r="D21" i="39"/>
  <c r="J20" i="39"/>
  <c r="E20" i="39"/>
  <c r="H298" i="38"/>
  <c r="C298" i="38"/>
  <c r="H297" i="38"/>
  <c r="C297" i="38"/>
  <c r="H296" i="38"/>
  <c r="C296" i="38"/>
  <c r="H295" i="38"/>
  <c r="C295" i="38"/>
  <c r="H294" i="38"/>
  <c r="C294" i="38"/>
  <c r="H293" i="38"/>
  <c r="C293" i="38"/>
  <c r="H292" i="38"/>
  <c r="C292" i="38"/>
  <c r="H291" i="38"/>
  <c r="C291" i="38"/>
  <c r="L290" i="38"/>
  <c r="K290" i="38"/>
  <c r="J290" i="38"/>
  <c r="I290" i="38"/>
  <c r="H290" i="38"/>
  <c r="G290" i="38"/>
  <c r="F290" i="38"/>
  <c r="E290" i="38"/>
  <c r="D290" i="38"/>
  <c r="C290" i="38"/>
  <c r="H285" i="38"/>
  <c r="C285" i="38"/>
  <c r="C284" i="38"/>
  <c r="L283" i="38"/>
  <c r="K283" i="38"/>
  <c r="J283" i="38"/>
  <c r="G283" i="38"/>
  <c r="F283" i="38"/>
  <c r="E283" i="38"/>
  <c r="D283" i="38"/>
  <c r="C283" i="38"/>
  <c r="C282" i="38"/>
  <c r="L281" i="38"/>
  <c r="L269" i="38" s="1"/>
  <c r="K281" i="38"/>
  <c r="J281" i="38"/>
  <c r="G281" i="38"/>
  <c r="F281" i="38"/>
  <c r="E281" i="38"/>
  <c r="D281" i="38"/>
  <c r="C281" i="38" s="1"/>
  <c r="H280" i="38"/>
  <c r="C280" i="38"/>
  <c r="H279" i="38"/>
  <c r="C279" i="38"/>
  <c r="H278" i="38"/>
  <c r="C278" i="38"/>
  <c r="H277" i="38"/>
  <c r="C277" i="38"/>
  <c r="L276" i="38"/>
  <c r="K276" i="38"/>
  <c r="K270" i="38" s="1"/>
  <c r="K269" i="38" s="1"/>
  <c r="J276" i="38"/>
  <c r="G276" i="38"/>
  <c r="F276" i="38"/>
  <c r="C276" i="38" s="1"/>
  <c r="E276" i="38"/>
  <c r="D276" i="38"/>
  <c r="H275" i="38"/>
  <c r="C275" i="38"/>
  <c r="H274" i="38"/>
  <c r="C274" i="38"/>
  <c r="H273" i="38"/>
  <c r="C273" i="38"/>
  <c r="L272" i="38"/>
  <c r="L270" i="38" s="1"/>
  <c r="K272" i="38"/>
  <c r="J272" i="38"/>
  <c r="J270" i="38" s="1"/>
  <c r="J269" i="38" s="1"/>
  <c r="G272" i="38"/>
  <c r="F272" i="38"/>
  <c r="E272" i="38"/>
  <c r="E270" i="38" s="1"/>
  <c r="E269" i="38" s="1"/>
  <c r="D272" i="38"/>
  <c r="H271" i="38"/>
  <c r="C271" i="38"/>
  <c r="G270" i="38"/>
  <c r="G269" i="38" s="1"/>
  <c r="F270" i="38"/>
  <c r="F269" i="38" s="1"/>
  <c r="H268" i="38"/>
  <c r="C268" i="38"/>
  <c r="H267" i="38"/>
  <c r="C267" i="38"/>
  <c r="H266" i="38"/>
  <c r="C266" i="38"/>
  <c r="H265" i="38"/>
  <c r="C265" i="38"/>
  <c r="L264" i="38"/>
  <c r="K264" i="38"/>
  <c r="J264" i="38"/>
  <c r="G264" i="38"/>
  <c r="F264" i="38"/>
  <c r="E264" i="38"/>
  <c r="D264" i="38"/>
  <c r="C264" i="38"/>
  <c r="H263" i="38"/>
  <c r="C263" i="38"/>
  <c r="H262" i="38"/>
  <c r="C262" i="38"/>
  <c r="H261" i="38"/>
  <c r="C261" i="38"/>
  <c r="L260" i="38"/>
  <c r="K260" i="38"/>
  <c r="J260" i="38"/>
  <c r="J259" i="38" s="1"/>
  <c r="I260" i="38"/>
  <c r="G260" i="38"/>
  <c r="F260" i="38"/>
  <c r="F259" i="38" s="1"/>
  <c r="E260" i="38"/>
  <c r="E259" i="38" s="1"/>
  <c r="C259" i="38" s="1"/>
  <c r="D260" i="38"/>
  <c r="C260" i="38" s="1"/>
  <c r="L259" i="38"/>
  <c r="K259" i="38"/>
  <c r="G259" i="38"/>
  <c r="D259" i="38"/>
  <c r="H258" i="38"/>
  <c r="C258" i="38"/>
  <c r="H257" i="38"/>
  <c r="C257" i="38"/>
  <c r="H256" i="38"/>
  <c r="C256" i="38"/>
  <c r="H255" i="38"/>
  <c r="C255" i="38"/>
  <c r="H254" i="38"/>
  <c r="C254" i="38"/>
  <c r="C253" i="38"/>
  <c r="L252" i="38"/>
  <c r="L251" i="38" s="1"/>
  <c r="K252" i="38"/>
  <c r="K251" i="38" s="1"/>
  <c r="J252" i="38"/>
  <c r="G252" i="38"/>
  <c r="G251" i="38" s="1"/>
  <c r="F252" i="38"/>
  <c r="E252" i="38"/>
  <c r="D252" i="38"/>
  <c r="D251" i="38" s="1"/>
  <c r="J251" i="38"/>
  <c r="F251" i="38"/>
  <c r="E251" i="38"/>
  <c r="H250" i="38"/>
  <c r="C250" i="38"/>
  <c r="H249" i="38"/>
  <c r="C249" i="38"/>
  <c r="H248" i="38"/>
  <c r="C248" i="38"/>
  <c r="C247" i="38"/>
  <c r="L246" i="38"/>
  <c r="K246" i="38"/>
  <c r="J246" i="38"/>
  <c r="G246" i="38"/>
  <c r="F246" i="38"/>
  <c r="E246" i="38"/>
  <c r="D246" i="38"/>
  <c r="C246" i="38"/>
  <c r="H245" i="38"/>
  <c r="C245" i="38"/>
  <c r="H244" i="38"/>
  <c r="C244" i="38"/>
  <c r="H243" i="38"/>
  <c r="C243" i="38"/>
  <c r="H242" i="38"/>
  <c r="C242" i="38"/>
  <c r="H241" i="38"/>
  <c r="C241" i="38"/>
  <c r="H240" i="38"/>
  <c r="C240" i="38"/>
  <c r="H239" i="38"/>
  <c r="C239" i="38"/>
  <c r="L238" i="38"/>
  <c r="K238" i="38"/>
  <c r="J238" i="38"/>
  <c r="G238" i="38"/>
  <c r="F238" i="38"/>
  <c r="C238" i="38" s="1"/>
  <c r="E238" i="38"/>
  <c r="D238" i="38"/>
  <c r="H237" i="38"/>
  <c r="C237" i="38"/>
  <c r="C236" i="38"/>
  <c r="L235" i="38"/>
  <c r="K235" i="38"/>
  <c r="J235" i="38"/>
  <c r="G235" i="38"/>
  <c r="F235" i="38"/>
  <c r="C235" i="38" s="1"/>
  <c r="E235" i="38"/>
  <c r="D235" i="38"/>
  <c r="C234" i="38"/>
  <c r="L233" i="38"/>
  <c r="K233" i="38"/>
  <c r="J233" i="38"/>
  <c r="G233" i="38"/>
  <c r="F233" i="38"/>
  <c r="E233" i="38"/>
  <c r="D233" i="38"/>
  <c r="C233" i="38" s="1"/>
  <c r="H232" i="38"/>
  <c r="C232" i="38"/>
  <c r="L231" i="38"/>
  <c r="L230" i="38" s="1"/>
  <c r="E231" i="38"/>
  <c r="E230" i="38" s="1"/>
  <c r="D231" i="38"/>
  <c r="H229" i="38"/>
  <c r="C229" i="38"/>
  <c r="I227" i="38"/>
  <c r="C228" i="38"/>
  <c r="L227" i="38"/>
  <c r="K227" i="38"/>
  <c r="J227" i="38"/>
  <c r="G227" i="38"/>
  <c r="F227" i="38"/>
  <c r="C227" i="38" s="1"/>
  <c r="E227" i="38"/>
  <c r="D227" i="38"/>
  <c r="H226" i="38"/>
  <c r="C226" i="38"/>
  <c r="H225" i="38"/>
  <c r="C225" i="38"/>
  <c r="H224" i="38"/>
  <c r="C224" i="38"/>
  <c r="H223" i="38"/>
  <c r="C223" i="38"/>
  <c r="H222" i="38"/>
  <c r="C222" i="38"/>
  <c r="H221" i="38"/>
  <c r="C221" i="38"/>
  <c r="H220" i="38"/>
  <c r="C220" i="38"/>
  <c r="H219" i="38"/>
  <c r="C219" i="38"/>
  <c r="H218" i="38"/>
  <c r="C218" i="38"/>
  <c r="H217" i="38"/>
  <c r="C217" i="38"/>
  <c r="L216" i="38"/>
  <c r="K216" i="38"/>
  <c r="J216" i="38"/>
  <c r="G216" i="38"/>
  <c r="F216" i="38"/>
  <c r="C216" i="38" s="1"/>
  <c r="E216" i="38"/>
  <c r="D216" i="38"/>
  <c r="H215" i="38"/>
  <c r="C215" i="38"/>
  <c r="H214" i="38"/>
  <c r="C214" i="38"/>
  <c r="H213" i="38"/>
  <c r="C213" i="38"/>
  <c r="H212" i="38"/>
  <c r="C212" i="38"/>
  <c r="H211" i="38"/>
  <c r="C211" i="38"/>
  <c r="H210" i="38"/>
  <c r="C210" i="38"/>
  <c r="H209" i="38"/>
  <c r="C209" i="38"/>
  <c r="H208" i="38"/>
  <c r="C208" i="38"/>
  <c r="H207" i="38"/>
  <c r="C207" i="38"/>
  <c r="H206" i="38"/>
  <c r="C206" i="38"/>
  <c r="L205" i="38"/>
  <c r="K205" i="38"/>
  <c r="J205" i="38"/>
  <c r="J204" i="38" s="1"/>
  <c r="G205" i="38"/>
  <c r="G204" i="38" s="1"/>
  <c r="F205" i="38"/>
  <c r="E205" i="38"/>
  <c r="D205" i="38"/>
  <c r="C205" i="38"/>
  <c r="L204" i="38"/>
  <c r="E204" i="38"/>
  <c r="D204" i="38"/>
  <c r="H203" i="38"/>
  <c r="C203" i="38"/>
  <c r="H202" i="38"/>
  <c r="C202" i="38"/>
  <c r="H201" i="38"/>
  <c r="C201" i="38"/>
  <c r="H200" i="38"/>
  <c r="C200" i="38"/>
  <c r="C199" i="38"/>
  <c r="L198" i="38"/>
  <c r="K198" i="38"/>
  <c r="J198" i="38"/>
  <c r="G198" i="38"/>
  <c r="F198" i="38"/>
  <c r="F196" i="38" s="1"/>
  <c r="E198" i="38"/>
  <c r="E196" i="38" s="1"/>
  <c r="D198" i="38"/>
  <c r="H197" i="38"/>
  <c r="C197" i="38"/>
  <c r="L196" i="38"/>
  <c r="K196" i="38"/>
  <c r="J196" i="38"/>
  <c r="J195" i="38" s="1"/>
  <c r="G196" i="38"/>
  <c r="D196" i="38"/>
  <c r="L195" i="38"/>
  <c r="E195" i="38"/>
  <c r="E194" i="38" s="1"/>
  <c r="D195" i="38"/>
  <c r="H193" i="38"/>
  <c r="C193" i="38"/>
  <c r="L192" i="38"/>
  <c r="K192" i="38"/>
  <c r="J192" i="38"/>
  <c r="J191" i="38" s="1"/>
  <c r="J187" i="38" s="1"/>
  <c r="I192" i="38"/>
  <c r="H192" i="38" s="1"/>
  <c r="G192" i="38"/>
  <c r="F192" i="38"/>
  <c r="F191" i="38" s="1"/>
  <c r="F187" i="38" s="1"/>
  <c r="E192" i="38"/>
  <c r="C192" i="38" s="1"/>
  <c r="D192" i="38"/>
  <c r="L191" i="38"/>
  <c r="K191" i="38"/>
  <c r="G191" i="38"/>
  <c r="D191" i="38"/>
  <c r="H190" i="38"/>
  <c r="C190" i="38"/>
  <c r="H189" i="38"/>
  <c r="C189" i="38"/>
  <c r="L188" i="38"/>
  <c r="L187" i="38" s="1"/>
  <c r="K188" i="38"/>
  <c r="K187" i="38" s="1"/>
  <c r="J188" i="38"/>
  <c r="G188" i="38"/>
  <c r="G187" i="38" s="1"/>
  <c r="F188" i="38"/>
  <c r="E188" i="38"/>
  <c r="D188" i="38"/>
  <c r="D187" i="38" s="1"/>
  <c r="C188" i="38"/>
  <c r="H186" i="38"/>
  <c r="C186" i="38"/>
  <c r="H185" i="38"/>
  <c r="C185" i="38"/>
  <c r="L184" i="38"/>
  <c r="K184" i="38"/>
  <c r="J184" i="38"/>
  <c r="I184" i="38"/>
  <c r="H184" i="38" s="1"/>
  <c r="G184" i="38"/>
  <c r="F184" i="38"/>
  <c r="E184" i="38"/>
  <c r="C184" i="38" s="1"/>
  <c r="D184" i="38"/>
  <c r="H183" i="38"/>
  <c r="C183" i="38"/>
  <c r="H182" i="38"/>
  <c r="C182" i="38"/>
  <c r="H181" i="38"/>
  <c r="C181" i="38"/>
  <c r="H180" i="38"/>
  <c r="C180" i="38"/>
  <c r="L179" i="38"/>
  <c r="K179" i="38"/>
  <c r="J179" i="38"/>
  <c r="G179" i="38"/>
  <c r="F179" i="38"/>
  <c r="E179" i="38"/>
  <c r="D179" i="38"/>
  <c r="C179" i="38"/>
  <c r="H178" i="38"/>
  <c r="C178" i="38"/>
  <c r="H177" i="38"/>
  <c r="C177" i="38"/>
  <c r="C176" i="38"/>
  <c r="L175" i="38"/>
  <c r="K175" i="38"/>
  <c r="K174" i="38" s="1"/>
  <c r="K173" i="38" s="1"/>
  <c r="J175" i="38"/>
  <c r="J174" i="38" s="1"/>
  <c r="J173" i="38" s="1"/>
  <c r="G175" i="38"/>
  <c r="G174" i="38" s="1"/>
  <c r="G173" i="38" s="1"/>
  <c r="F175" i="38"/>
  <c r="F174" i="38" s="1"/>
  <c r="F173" i="38" s="1"/>
  <c r="E175" i="38"/>
  <c r="D175" i="38"/>
  <c r="L174" i="38"/>
  <c r="L173" i="38" s="1"/>
  <c r="E174" i="38"/>
  <c r="E173" i="38" s="1"/>
  <c r="D174" i="38"/>
  <c r="C174" i="38" s="1"/>
  <c r="H172" i="38"/>
  <c r="C172" i="38"/>
  <c r="H171" i="38"/>
  <c r="C171" i="38"/>
  <c r="H170" i="38"/>
  <c r="C170" i="38"/>
  <c r="H169" i="38"/>
  <c r="C169" i="38"/>
  <c r="H168" i="38"/>
  <c r="C168" i="38"/>
  <c r="H167" i="38"/>
  <c r="C167" i="38"/>
  <c r="L166" i="38"/>
  <c r="K166" i="38"/>
  <c r="K165" i="38" s="1"/>
  <c r="J166" i="38"/>
  <c r="J165" i="38" s="1"/>
  <c r="G166" i="38"/>
  <c r="G165" i="38" s="1"/>
  <c r="F166" i="38"/>
  <c r="F165" i="38" s="1"/>
  <c r="E166" i="38"/>
  <c r="D166" i="38"/>
  <c r="L165" i="38"/>
  <c r="E165" i="38"/>
  <c r="D165" i="38"/>
  <c r="H164" i="38"/>
  <c r="C164" i="38"/>
  <c r="H163" i="38"/>
  <c r="C163" i="38"/>
  <c r="H162" i="38"/>
  <c r="C162" i="38"/>
  <c r="I160" i="38"/>
  <c r="H160" i="38" s="1"/>
  <c r="H161" i="38"/>
  <c r="C161" i="38"/>
  <c r="L160" i="38"/>
  <c r="K160" i="38"/>
  <c r="J160" i="38"/>
  <c r="G160" i="38"/>
  <c r="F160" i="38"/>
  <c r="C160" i="38" s="1"/>
  <c r="E160" i="38"/>
  <c r="D160" i="38"/>
  <c r="H159" i="38"/>
  <c r="C159" i="38"/>
  <c r="H158" i="38"/>
  <c r="C158" i="38"/>
  <c r="H157" i="38"/>
  <c r="C157" i="38"/>
  <c r="H156" i="38"/>
  <c r="C156" i="38"/>
  <c r="H155" i="38"/>
  <c r="C155" i="38"/>
  <c r="H154" i="38"/>
  <c r="C154" i="38"/>
  <c r="H153" i="38"/>
  <c r="C153" i="38"/>
  <c r="H152" i="38"/>
  <c r="C152" i="38"/>
  <c r="L151" i="38"/>
  <c r="K151" i="38"/>
  <c r="J151" i="38"/>
  <c r="G151" i="38"/>
  <c r="F151" i="38"/>
  <c r="E151" i="38"/>
  <c r="D151" i="38"/>
  <c r="C151" i="38" s="1"/>
  <c r="H150" i="38"/>
  <c r="C150" i="38"/>
  <c r="H149" i="38"/>
  <c r="C149" i="38"/>
  <c r="H148" i="38"/>
  <c r="C148" i="38"/>
  <c r="H147" i="38"/>
  <c r="C147" i="38"/>
  <c r="H146" i="38"/>
  <c r="C146" i="38"/>
  <c r="H145" i="38"/>
  <c r="C145" i="38"/>
  <c r="L144" i="38"/>
  <c r="K144" i="38"/>
  <c r="J144" i="38"/>
  <c r="G144" i="38"/>
  <c r="F144" i="38"/>
  <c r="E144" i="38"/>
  <c r="D144" i="38"/>
  <c r="C144" i="38" s="1"/>
  <c r="H143" i="38"/>
  <c r="C143" i="38"/>
  <c r="H142" i="38"/>
  <c r="C142" i="38"/>
  <c r="L141" i="38"/>
  <c r="L130" i="38" s="1"/>
  <c r="K141" i="38"/>
  <c r="J141" i="38"/>
  <c r="I141" i="38"/>
  <c r="H141" i="38"/>
  <c r="G141" i="38"/>
  <c r="F141" i="38"/>
  <c r="E141" i="38"/>
  <c r="D141" i="38"/>
  <c r="C141" i="38" s="1"/>
  <c r="H140" i="38"/>
  <c r="C140" i="38"/>
  <c r="H139" i="38"/>
  <c r="C139" i="38"/>
  <c r="H138" i="38"/>
  <c r="C138" i="38"/>
  <c r="H137" i="38"/>
  <c r="C137" i="38"/>
  <c r="L136" i="38"/>
  <c r="K136" i="38"/>
  <c r="J136" i="38"/>
  <c r="G136" i="38"/>
  <c r="F136" i="38"/>
  <c r="C136" i="38" s="1"/>
  <c r="E136" i="38"/>
  <c r="D136" i="38"/>
  <c r="H135" i="38"/>
  <c r="D135" i="38"/>
  <c r="D131" i="38" s="1"/>
  <c r="C135" i="38"/>
  <c r="H134" i="38"/>
  <c r="C134" i="38"/>
  <c r="H133" i="38"/>
  <c r="C133" i="38"/>
  <c r="H132" i="38"/>
  <c r="C132" i="38"/>
  <c r="L131" i="38"/>
  <c r="K131" i="38"/>
  <c r="J131" i="38"/>
  <c r="J130" i="38" s="1"/>
  <c r="G131" i="38"/>
  <c r="F131" i="38"/>
  <c r="F130" i="38" s="1"/>
  <c r="E131" i="38"/>
  <c r="E130" i="38" s="1"/>
  <c r="K130" i="38"/>
  <c r="G130" i="38"/>
  <c r="I128" i="38"/>
  <c r="H129" i="38"/>
  <c r="H128" i="38" s="1"/>
  <c r="C129" i="38"/>
  <c r="C128" i="38" s="1"/>
  <c r="L128" i="38"/>
  <c r="K128" i="38"/>
  <c r="J128" i="38"/>
  <c r="G128" i="38"/>
  <c r="F128" i="38"/>
  <c r="E128" i="38"/>
  <c r="D128" i="38"/>
  <c r="H127" i="38"/>
  <c r="D127" i="38"/>
  <c r="C127" i="38" s="1"/>
  <c r="H126" i="38"/>
  <c r="C126" i="38"/>
  <c r="H125" i="38"/>
  <c r="C125" i="38"/>
  <c r="H124" i="38"/>
  <c r="C124" i="38"/>
  <c r="H123" i="38"/>
  <c r="C123" i="38"/>
  <c r="L122" i="38"/>
  <c r="K122" i="38"/>
  <c r="J122" i="38"/>
  <c r="G122" i="38"/>
  <c r="F122" i="38"/>
  <c r="E122" i="38"/>
  <c r="H121" i="38"/>
  <c r="C121" i="38"/>
  <c r="H120" i="38"/>
  <c r="C120" i="38"/>
  <c r="H119" i="38"/>
  <c r="C119" i="38"/>
  <c r="H118" i="38"/>
  <c r="C118" i="38"/>
  <c r="H117" i="38"/>
  <c r="C117" i="38"/>
  <c r="L116" i="38"/>
  <c r="K116" i="38"/>
  <c r="J116" i="38"/>
  <c r="G116" i="38"/>
  <c r="F116" i="38"/>
  <c r="E116" i="38"/>
  <c r="D116" i="38"/>
  <c r="C116" i="38"/>
  <c r="H115" i="38"/>
  <c r="C115" i="38"/>
  <c r="H114" i="38"/>
  <c r="C114" i="38"/>
  <c r="H113" i="38"/>
  <c r="C113" i="38"/>
  <c r="L112" i="38"/>
  <c r="K112" i="38"/>
  <c r="J112" i="38"/>
  <c r="G112" i="38"/>
  <c r="F112" i="38"/>
  <c r="C112" i="38" s="1"/>
  <c r="E112" i="38"/>
  <c r="D112" i="38"/>
  <c r="H111" i="38"/>
  <c r="C111" i="38"/>
  <c r="H110" i="38"/>
  <c r="C110" i="38"/>
  <c r="H109" i="38"/>
  <c r="C109" i="38"/>
  <c r="H108" i="38"/>
  <c r="C108" i="38"/>
  <c r="H107" i="38"/>
  <c r="C107" i="38"/>
  <c r="H106" i="38"/>
  <c r="C106" i="38"/>
  <c r="H105" i="38"/>
  <c r="C105" i="38"/>
  <c r="H104" i="38"/>
  <c r="C104" i="38"/>
  <c r="L103" i="38"/>
  <c r="K103" i="38"/>
  <c r="J103" i="38"/>
  <c r="G103" i="38"/>
  <c r="F103" i="38"/>
  <c r="E103" i="38"/>
  <c r="D103" i="38"/>
  <c r="C103" i="38" s="1"/>
  <c r="H102" i="38"/>
  <c r="D102" i="38"/>
  <c r="C102" i="38" s="1"/>
  <c r="H101" i="38"/>
  <c r="C101" i="38"/>
  <c r="H100" i="38"/>
  <c r="C100" i="38"/>
  <c r="H99" i="38"/>
  <c r="C99" i="38"/>
  <c r="H98" i="38"/>
  <c r="C98" i="38"/>
  <c r="H97" i="38"/>
  <c r="D97" i="38"/>
  <c r="C97" i="38" s="1"/>
  <c r="H96" i="38"/>
  <c r="D96" i="38"/>
  <c r="C96" i="38" s="1"/>
  <c r="L95" i="38"/>
  <c r="K95" i="38"/>
  <c r="J95" i="38"/>
  <c r="J83" i="38" s="1"/>
  <c r="G95" i="38"/>
  <c r="F95" i="38"/>
  <c r="F83" i="38" s="1"/>
  <c r="E95" i="38"/>
  <c r="H94" i="38"/>
  <c r="C94" i="38"/>
  <c r="H93" i="38"/>
  <c r="C93" i="38"/>
  <c r="H92" i="38"/>
  <c r="C92" i="38"/>
  <c r="H91" i="38"/>
  <c r="C91" i="38"/>
  <c r="H90" i="38"/>
  <c r="C90" i="38"/>
  <c r="L89" i="38"/>
  <c r="K89" i="38"/>
  <c r="J89" i="38"/>
  <c r="G89" i="38"/>
  <c r="F89" i="38"/>
  <c r="E89" i="38"/>
  <c r="D89" i="38"/>
  <c r="C89" i="38"/>
  <c r="H88" i="38"/>
  <c r="D88" i="38"/>
  <c r="C88" i="38"/>
  <c r="H87" i="38"/>
  <c r="C87" i="38"/>
  <c r="H86" i="38"/>
  <c r="D86" i="38"/>
  <c r="C86" i="38"/>
  <c r="H85" i="38"/>
  <c r="C85" i="38"/>
  <c r="L84" i="38"/>
  <c r="L83" i="38" s="1"/>
  <c r="K84" i="38"/>
  <c r="K83" i="38" s="1"/>
  <c r="J84" i="38"/>
  <c r="G84" i="38"/>
  <c r="G83" i="38" s="1"/>
  <c r="F84" i="38"/>
  <c r="E84" i="38"/>
  <c r="D84" i="38"/>
  <c r="C84" i="38"/>
  <c r="E83" i="38"/>
  <c r="H82" i="38"/>
  <c r="C82" i="38"/>
  <c r="H81" i="38"/>
  <c r="C81" i="38"/>
  <c r="L80" i="38"/>
  <c r="K80" i="38"/>
  <c r="J80" i="38"/>
  <c r="G80" i="38"/>
  <c r="F80" i="38"/>
  <c r="E80" i="38"/>
  <c r="C80" i="38" s="1"/>
  <c r="D80" i="38"/>
  <c r="H79" i="38"/>
  <c r="C79" i="38"/>
  <c r="H78" i="38"/>
  <c r="C78" i="38"/>
  <c r="L77" i="38"/>
  <c r="K77" i="38"/>
  <c r="J77" i="38"/>
  <c r="J76" i="38" s="1"/>
  <c r="I77" i="38"/>
  <c r="H77" i="38" s="1"/>
  <c r="G77" i="38"/>
  <c r="F77" i="38"/>
  <c r="F76" i="38" s="1"/>
  <c r="E77" i="38"/>
  <c r="C77" i="38" s="1"/>
  <c r="D77" i="38"/>
  <c r="L76" i="38"/>
  <c r="L75" i="38" s="1"/>
  <c r="K76" i="38"/>
  <c r="G76" i="38"/>
  <c r="D76" i="38"/>
  <c r="H74" i="38"/>
  <c r="C74" i="38"/>
  <c r="H73" i="38"/>
  <c r="C73" i="38"/>
  <c r="H72" i="38"/>
  <c r="C72" i="38"/>
  <c r="H71" i="38"/>
  <c r="C71" i="38"/>
  <c r="H70" i="38"/>
  <c r="C70" i="38"/>
  <c r="L69" i="38"/>
  <c r="K69" i="38"/>
  <c r="K67" i="38" s="1"/>
  <c r="J69" i="38"/>
  <c r="J67" i="38" s="1"/>
  <c r="G69" i="38"/>
  <c r="G67" i="38" s="1"/>
  <c r="F69" i="38"/>
  <c r="F67" i="38" s="1"/>
  <c r="E69" i="38"/>
  <c r="D69" i="38"/>
  <c r="H68" i="38"/>
  <c r="D68" i="38"/>
  <c r="C68" i="38"/>
  <c r="L67" i="38"/>
  <c r="E67" i="38"/>
  <c r="D67" i="38"/>
  <c r="C67" i="38" s="1"/>
  <c r="H66" i="38"/>
  <c r="D66" i="38"/>
  <c r="C66" i="38" s="1"/>
  <c r="H65" i="38"/>
  <c r="C65" i="38"/>
  <c r="H64" i="38"/>
  <c r="C64" i="38"/>
  <c r="H63" i="38"/>
  <c r="C63" i="38"/>
  <c r="H62" i="38"/>
  <c r="C62" i="38"/>
  <c r="H61" i="38"/>
  <c r="C61" i="38"/>
  <c r="H60" i="38"/>
  <c r="C60" i="38"/>
  <c r="H59" i="38"/>
  <c r="C59" i="38"/>
  <c r="L58" i="38"/>
  <c r="K58" i="38"/>
  <c r="J58" i="38"/>
  <c r="G58" i="38"/>
  <c r="F58" i="38"/>
  <c r="E58" i="38"/>
  <c r="D58" i="38"/>
  <c r="C58" i="38"/>
  <c r="H57" i="38"/>
  <c r="C57" i="38"/>
  <c r="H56" i="38"/>
  <c r="C56" i="38"/>
  <c r="L55" i="38"/>
  <c r="L54" i="38" s="1"/>
  <c r="L53" i="38" s="1"/>
  <c r="K55" i="38"/>
  <c r="K54" i="38" s="1"/>
  <c r="K53" i="38" s="1"/>
  <c r="J55" i="38"/>
  <c r="G55" i="38"/>
  <c r="G54" i="38" s="1"/>
  <c r="G53" i="38" s="1"/>
  <c r="F55" i="38"/>
  <c r="E55" i="38"/>
  <c r="D55" i="38"/>
  <c r="D54" i="38" s="1"/>
  <c r="C55" i="38"/>
  <c r="J54" i="38"/>
  <c r="F54" i="38"/>
  <c r="F53" i="38" s="1"/>
  <c r="E54" i="38"/>
  <c r="E53" i="38" s="1"/>
  <c r="H47" i="38"/>
  <c r="C47" i="38"/>
  <c r="H46" i="38"/>
  <c r="C46" i="38"/>
  <c r="L45" i="38"/>
  <c r="H45" i="38"/>
  <c r="G45" i="38"/>
  <c r="C45" i="38"/>
  <c r="H44" i="38"/>
  <c r="C44" i="38"/>
  <c r="K43" i="38"/>
  <c r="J43" i="38"/>
  <c r="I43" i="38"/>
  <c r="H43" i="38"/>
  <c r="F43" i="38"/>
  <c r="E43" i="38"/>
  <c r="D43" i="38"/>
  <c r="C43" i="38"/>
  <c r="H42" i="38"/>
  <c r="C42" i="38"/>
  <c r="I41" i="38"/>
  <c r="H41" i="38"/>
  <c r="D41" i="38"/>
  <c r="C41" i="38"/>
  <c r="H40" i="38"/>
  <c r="C40" i="38"/>
  <c r="H39" i="38"/>
  <c r="C39" i="38"/>
  <c r="H38" i="38"/>
  <c r="C38" i="38"/>
  <c r="H37" i="38"/>
  <c r="C37" i="38"/>
  <c r="K36" i="38"/>
  <c r="H36" i="38"/>
  <c r="F36" i="38"/>
  <c r="C36" i="38"/>
  <c r="H35" i="38"/>
  <c r="C35" i="38"/>
  <c r="H34" i="38"/>
  <c r="C34" i="38"/>
  <c r="K33" i="38"/>
  <c r="H33" i="38"/>
  <c r="F33" i="38"/>
  <c r="C33" i="38"/>
  <c r="H32" i="38"/>
  <c r="C32" i="38"/>
  <c r="K31" i="38"/>
  <c r="H31" i="38"/>
  <c r="F31" i="38"/>
  <c r="F26" i="38" s="1"/>
  <c r="C31" i="38"/>
  <c r="H30" i="38"/>
  <c r="C30" i="38"/>
  <c r="H29" i="38"/>
  <c r="C29" i="38"/>
  <c r="H28" i="38"/>
  <c r="C28" i="38"/>
  <c r="K27" i="38"/>
  <c r="H27" i="38"/>
  <c r="F27" i="38"/>
  <c r="C27" i="38"/>
  <c r="K26" i="38"/>
  <c r="H26" i="38"/>
  <c r="H25" i="38"/>
  <c r="C25" i="38"/>
  <c r="D24" i="38"/>
  <c r="C24" i="38"/>
  <c r="H23" i="38"/>
  <c r="C23" i="38"/>
  <c r="H22" i="38"/>
  <c r="C22" i="38"/>
  <c r="L21" i="38"/>
  <c r="K21" i="38"/>
  <c r="K289" i="38" s="1"/>
  <c r="K288" i="38" s="1"/>
  <c r="J21" i="38"/>
  <c r="J20" i="38" s="1"/>
  <c r="I21" i="38"/>
  <c r="G21" i="38"/>
  <c r="G289" i="38" s="1"/>
  <c r="G288" i="38" s="1"/>
  <c r="F21" i="38"/>
  <c r="F20" i="38" s="1"/>
  <c r="E21" i="38"/>
  <c r="C21" i="38" s="1"/>
  <c r="C289" i="38" s="1"/>
  <c r="D21" i="38"/>
  <c r="D289" i="38" s="1"/>
  <c r="D288" i="38" s="1"/>
  <c r="L20" i="38"/>
  <c r="K20" i="38"/>
  <c r="G20" i="38"/>
  <c r="D20" i="38"/>
  <c r="H298" i="37"/>
  <c r="C298" i="37"/>
  <c r="H297" i="37"/>
  <c r="C297" i="37"/>
  <c r="H296" i="37"/>
  <c r="C296" i="37"/>
  <c r="H295" i="37"/>
  <c r="C295" i="37"/>
  <c r="H294" i="37"/>
  <c r="C294" i="37"/>
  <c r="H293" i="37"/>
  <c r="C293" i="37"/>
  <c r="H292" i="37"/>
  <c r="C292" i="37"/>
  <c r="H291" i="37"/>
  <c r="H290" i="37" s="1"/>
  <c r="C291" i="37"/>
  <c r="C290" i="37" s="1"/>
  <c r="L290" i="37"/>
  <c r="K290" i="37"/>
  <c r="J290" i="37"/>
  <c r="I290" i="37"/>
  <c r="G290" i="37"/>
  <c r="F290" i="37"/>
  <c r="E290" i="37"/>
  <c r="D290" i="37"/>
  <c r="H285" i="37"/>
  <c r="C285" i="37"/>
  <c r="H284" i="37"/>
  <c r="C284" i="37"/>
  <c r="L283" i="37"/>
  <c r="K283" i="37"/>
  <c r="J283" i="37"/>
  <c r="I283" i="37"/>
  <c r="H283" i="37" s="1"/>
  <c r="G283" i="37"/>
  <c r="F283" i="37"/>
  <c r="E283" i="37"/>
  <c r="C283" i="37" s="1"/>
  <c r="D283" i="37"/>
  <c r="I281" i="37"/>
  <c r="H281" i="37" s="1"/>
  <c r="C282" i="37"/>
  <c r="L281" i="37"/>
  <c r="K281" i="37"/>
  <c r="J281" i="37"/>
  <c r="G281" i="37"/>
  <c r="F281" i="37"/>
  <c r="C281" i="37" s="1"/>
  <c r="E281" i="37"/>
  <c r="D281" i="37"/>
  <c r="H280" i="37"/>
  <c r="C280" i="37"/>
  <c r="H279" i="37"/>
  <c r="C279" i="37"/>
  <c r="H278" i="37"/>
  <c r="C278" i="37"/>
  <c r="I276" i="37"/>
  <c r="H276" i="37" s="1"/>
  <c r="H277" i="37"/>
  <c r="C277" i="37"/>
  <c r="L276" i="37"/>
  <c r="K276" i="37"/>
  <c r="J276" i="37"/>
  <c r="G276" i="37"/>
  <c r="F276" i="37"/>
  <c r="E276" i="37"/>
  <c r="D276" i="37"/>
  <c r="C276" i="37" s="1"/>
  <c r="H275" i="37"/>
  <c r="C275" i="37"/>
  <c r="H274" i="37"/>
  <c r="C274" i="37"/>
  <c r="H273" i="37"/>
  <c r="C273" i="37"/>
  <c r="L272" i="37"/>
  <c r="K272" i="37"/>
  <c r="K270" i="37" s="1"/>
  <c r="K269" i="37" s="1"/>
  <c r="J272" i="37"/>
  <c r="G272" i="37"/>
  <c r="G270" i="37" s="1"/>
  <c r="G269" i="37" s="1"/>
  <c r="F272" i="37"/>
  <c r="E272" i="37"/>
  <c r="D272" i="37"/>
  <c r="C272" i="37"/>
  <c r="H271" i="37"/>
  <c r="C271" i="37"/>
  <c r="L270" i="37"/>
  <c r="L269" i="37" s="1"/>
  <c r="J270" i="37"/>
  <c r="F270" i="37"/>
  <c r="E270" i="37"/>
  <c r="E269" i="37" s="1"/>
  <c r="D270" i="37"/>
  <c r="C270" i="37" s="1"/>
  <c r="J269" i="37"/>
  <c r="F269" i="37"/>
  <c r="H268" i="37"/>
  <c r="C268" i="37"/>
  <c r="H267" i="37"/>
  <c r="D267" i="37"/>
  <c r="C267" i="37"/>
  <c r="H266" i="37"/>
  <c r="D266" i="37"/>
  <c r="C266" i="37"/>
  <c r="I264" i="37"/>
  <c r="H264" i="37" s="1"/>
  <c r="H265" i="37"/>
  <c r="C265" i="37"/>
  <c r="L264" i="37"/>
  <c r="K264" i="37"/>
  <c r="J264" i="37"/>
  <c r="G264" i="37"/>
  <c r="F264" i="37"/>
  <c r="C264" i="37" s="1"/>
  <c r="E264" i="37"/>
  <c r="D264" i="37"/>
  <c r="H263" i="37"/>
  <c r="C263" i="37"/>
  <c r="H262" i="37"/>
  <c r="C262" i="37"/>
  <c r="H261" i="37"/>
  <c r="C261" i="37"/>
  <c r="L260" i="37"/>
  <c r="K260" i="37"/>
  <c r="J260" i="37"/>
  <c r="J259" i="37" s="1"/>
  <c r="I260" i="37"/>
  <c r="H260" i="37" s="1"/>
  <c r="G260" i="37"/>
  <c r="F260" i="37"/>
  <c r="F259" i="37" s="1"/>
  <c r="E260" i="37"/>
  <c r="C260" i="37" s="1"/>
  <c r="D260" i="37"/>
  <c r="L259" i="37"/>
  <c r="K259" i="37"/>
  <c r="G259" i="37"/>
  <c r="D259" i="37"/>
  <c r="H258" i="37"/>
  <c r="C258" i="37"/>
  <c r="H257" i="37"/>
  <c r="C257" i="37"/>
  <c r="H256" i="37"/>
  <c r="C256" i="37"/>
  <c r="H255" i="37"/>
  <c r="C255" i="37"/>
  <c r="H254" i="37"/>
  <c r="C254" i="37"/>
  <c r="H253" i="37"/>
  <c r="C253" i="37"/>
  <c r="L252" i="37"/>
  <c r="L251" i="37" s="1"/>
  <c r="K252" i="37"/>
  <c r="K251" i="37" s="1"/>
  <c r="J252" i="37"/>
  <c r="G252" i="37"/>
  <c r="G251" i="37" s="1"/>
  <c r="F252" i="37"/>
  <c r="E252" i="37"/>
  <c r="D252" i="37"/>
  <c r="D251" i="37" s="1"/>
  <c r="C252" i="37"/>
  <c r="J251" i="37"/>
  <c r="F251" i="37"/>
  <c r="E251" i="37"/>
  <c r="H250" i="37"/>
  <c r="C250" i="37"/>
  <c r="H249" i="37"/>
  <c r="C249" i="37"/>
  <c r="H248" i="37"/>
  <c r="C248" i="37"/>
  <c r="H247" i="37"/>
  <c r="C247" i="37"/>
  <c r="L246" i="37"/>
  <c r="K246" i="37"/>
  <c r="J246" i="37"/>
  <c r="G246" i="37"/>
  <c r="F246" i="37"/>
  <c r="E246" i="37"/>
  <c r="D246" i="37"/>
  <c r="C246" i="37"/>
  <c r="H245" i="37"/>
  <c r="C245" i="37"/>
  <c r="H244" i="37"/>
  <c r="C244" i="37"/>
  <c r="H243" i="37"/>
  <c r="C243" i="37"/>
  <c r="H242" i="37"/>
  <c r="C242" i="37"/>
  <c r="H241" i="37"/>
  <c r="C241" i="37"/>
  <c r="H240" i="37"/>
  <c r="C240" i="37"/>
  <c r="H239" i="37"/>
  <c r="C239" i="37"/>
  <c r="L238" i="37"/>
  <c r="K238" i="37"/>
  <c r="J238" i="37"/>
  <c r="G238" i="37"/>
  <c r="F238" i="37"/>
  <c r="C238" i="37" s="1"/>
  <c r="E238" i="37"/>
  <c r="D238" i="37"/>
  <c r="H237" i="37"/>
  <c r="C237" i="37"/>
  <c r="I235" i="37"/>
  <c r="H235" i="37" s="1"/>
  <c r="H236" i="37"/>
  <c r="C236" i="37"/>
  <c r="L235" i="37"/>
  <c r="K235" i="37"/>
  <c r="J235" i="37"/>
  <c r="J231" i="37" s="1"/>
  <c r="J230" i="37" s="1"/>
  <c r="G235" i="37"/>
  <c r="F235" i="37"/>
  <c r="F231" i="37" s="1"/>
  <c r="F230" i="37" s="1"/>
  <c r="E235" i="37"/>
  <c r="D235" i="37"/>
  <c r="H234" i="37"/>
  <c r="C234" i="37"/>
  <c r="L233" i="37"/>
  <c r="K233" i="37"/>
  <c r="K231" i="37" s="1"/>
  <c r="K230" i="37" s="1"/>
  <c r="J233" i="37"/>
  <c r="G233" i="37"/>
  <c r="G231" i="37" s="1"/>
  <c r="F233" i="37"/>
  <c r="E233" i="37"/>
  <c r="D233" i="37"/>
  <c r="C233" i="37"/>
  <c r="H232" i="37"/>
  <c r="C232" i="37"/>
  <c r="L231" i="37"/>
  <c r="L230" i="37" s="1"/>
  <c r="E231" i="37"/>
  <c r="D231" i="37"/>
  <c r="H229" i="37"/>
  <c r="C229" i="37"/>
  <c r="I227" i="37"/>
  <c r="H227" i="37" s="1"/>
  <c r="H228" i="37"/>
  <c r="C228" i="37"/>
  <c r="L227" i="37"/>
  <c r="K227" i="37"/>
  <c r="J227" i="37"/>
  <c r="G227" i="37"/>
  <c r="F227" i="37"/>
  <c r="C227" i="37" s="1"/>
  <c r="E227" i="37"/>
  <c r="D227" i="37"/>
  <c r="H226" i="37"/>
  <c r="C226" i="37"/>
  <c r="H225" i="37"/>
  <c r="C225" i="37"/>
  <c r="H224" i="37"/>
  <c r="C224" i="37"/>
  <c r="H223" i="37"/>
  <c r="C223" i="37"/>
  <c r="H222" i="37"/>
  <c r="C222" i="37"/>
  <c r="H221" i="37"/>
  <c r="C221" i="37"/>
  <c r="H220" i="37"/>
  <c r="C220" i="37"/>
  <c r="H219" i="37"/>
  <c r="C219" i="37"/>
  <c r="H218" i="37"/>
  <c r="C218" i="37"/>
  <c r="H217" i="37"/>
  <c r="C217" i="37"/>
  <c r="L216" i="37"/>
  <c r="K216" i="37"/>
  <c r="J216" i="37"/>
  <c r="G216" i="37"/>
  <c r="F216" i="37"/>
  <c r="C216" i="37" s="1"/>
  <c r="E216" i="37"/>
  <c r="D216" i="37"/>
  <c r="H215" i="37"/>
  <c r="C215" i="37"/>
  <c r="H214" i="37"/>
  <c r="C214" i="37"/>
  <c r="H213" i="37"/>
  <c r="C213" i="37"/>
  <c r="H212" i="37"/>
  <c r="C212" i="37"/>
  <c r="H211" i="37"/>
  <c r="C211" i="37"/>
  <c r="H210" i="37"/>
  <c r="C210" i="37"/>
  <c r="H209" i="37"/>
  <c r="C209" i="37"/>
  <c r="H208" i="37"/>
  <c r="C208" i="37"/>
  <c r="H207" i="37"/>
  <c r="C207" i="37"/>
  <c r="H206" i="37"/>
  <c r="C206" i="37"/>
  <c r="L205" i="37"/>
  <c r="K205" i="37"/>
  <c r="K204" i="37" s="1"/>
  <c r="J205" i="37"/>
  <c r="J204" i="37" s="1"/>
  <c r="G205" i="37"/>
  <c r="G204" i="37" s="1"/>
  <c r="F205" i="37"/>
  <c r="F204" i="37" s="1"/>
  <c r="E205" i="37"/>
  <c r="D205" i="37"/>
  <c r="L204" i="37"/>
  <c r="E204" i="37"/>
  <c r="D204" i="37"/>
  <c r="H203" i="37"/>
  <c r="C203" i="37"/>
  <c r="H202" i="37"/>
  <c r="D202" i="37"/>
  <c r="C202" i="37"/>
  <c r="H201" i="37"/>
  <c r="C201" i="37"/>
  <c r="H200" i="37"/>
  <c r="C200" i="37"/>
  <c r="H199" i="37"/>
  <c r="C199" i="37"/>
  <c r="L198" i="37"/>
  <c r="K198" i="37"/>
  <c r="J198" i="37"/>
  <c r="J196" i="37" s="1"/>
  <c r="J195" i="37" s="1"/>
  <c r="G198" i="37"/>
  <c r="F198" i="37"/>
  <c r="F196" i="37" s="1"/>
  <c r="F195" i="37" s="1"/>
  <c r="F194" i="37" s="1"/>
  <c r="E198" i="37"/>
  <c r="E196" i="37" s="1"/>
  <c r="D198" i="37"/>
  <c r="H197" i="37"/>
  <c r="C197" i="37"/>
  <c r="L196" i="37"/>
  <c r="L195" i="37" s="1"/>
  <c r="L194" i="37" s="1"/>
  <c r="K196" i="37"/>
  <c r="K195" i="37" s="1"/>
  <c r="G196" i="37"/>
  <c r="D196" i="37"/>
  <c r="D195" i="37" s="1"/>
  <c r="H193" i="37"/>
  <c r="C193" i="37"/>
  <c r="L192" i="37"/>
  <c r="L191" i="37" s="1"/>
  <c r="L187" i="37" s="1"/>
  <c r="K192" i="37"/>
  <c r="J192" i="37"/>
  <c r="I192" i="37"/>
  <c r="I191" i="37" s="1"/>
  <c r="H191" i="37" s="1"/>
  <c r="H192" i="37"/>
  <c r="G192" i="37"/>
  <c r="F192" i="37"/>
  <c r="E192" i="37"/>
  <c r="E191" i="37" s="1"/>
  <c r="E187" i="37" s="1"/>
  <c r="D192" i="37"/>
  <c r="C192" i="37" s="1"/>
  <c r="K191" i="37"/>
  <c r="J191" i="37"/>
  <c r="G191" i="37"/>
  <c r="F191" i="37"/>
  <c r="H190" i="37"/>
  <c r="C190" i="37"/>
  <c r="H189" i="37"/>
  <c r="C189" i="37"/>
  <c r="L188" i="37"/>
  <c r="K188" i="37"/>
  <c r="K187" i="37" s="1"/>
  <c r="J188" i="37"/>
  <c r="J187" i="37" s="1"/>
  <c r="G188" i="37"/>
  <c r="G187" i="37" s="1"/>
  <c r="F188" i="37"/>
  <c r="F187" i="37" s="1"/>
  <c r="E188" i="37"/>
  <c r="D188" i="37"/>
  <c r="H186" i="37"/>
  <c r="C186" i="37"/>
  <c r="H185" i="37"/>
  <c r="C185" i="37"/>
  <c r="L184" i="37"/>
  <c r="K184" i="37"/>
  <c r="J184" i="37"/>
  <c r="G184" i="37"/>
  <c r="F184" i="37"/>
  <c r="E184" i="37"/>
  <c r="D184" i="37"/>
  <c r="C184" i="37" s="1"/>
  <c r="H183" i="37"/>
  <c r="C183" i="37"/>
  <c r="H182" i="37"/>
  <c r="C182" i="37"/>
  <c r="H181" i="37"/>
  <c r="C181" i="37"/>
  <c r="H180" i="37"/>
  <c r="C180" i="37"/>
  <c r="L179" i="37"/>
  <c r="K179" i="37"/>
  <c r="J179" i="37"/>
  <c r="G179" i="37"/>
  <c r="F179" i="37"/>
  <c r="C179" i="37" s="1"/>
  <c r="E179" i="37"/>
  <c r="D179" i="37"/>
  <c r="H178" i="37"/>
  <c r="C178" i="37"/>
  <c r="H177" i="37"/>
  <c r="C177" i="37"/>
  <c r="C176" i="37"/>
  <c r="L175" i="37"/>
  <c r="K175" i="37"/>
  <c r="J175" i="37"/>
  <c r="J174" i="37" s="1"/>
  <c r="J173" i="37" s="1"/>
  <c r="G175" i="37"/>
  <c r="F175" i="37"/>
  <c r="F174" i="37" s="1"/>
  <c r="F173" i="37" s="1"/>
  <c r="E175" i="37"/>
  <c r="E174" i="37" s="1"/>
  <c r="D175" i="37"/>
  <c r="C175" i="37" s="1"/>
  <c r="L174" i="37"/>
  <c r="L173" i="37" s="1"/>
  <c r="K174" i="37"/>
  <c r="K173" i="37" s="1"/>
  <c r="G174" i="37"/>
  <c r="G173" i="37" s="1"/>
  <c r="D174" i="37"/>
  <c r="D173" i="37" s="1"/>
  <c r="H172" i="37"/>
  <c r="C172" i="37"/>
  <c r="H171" i="37"/>
  <c r="C171" i="37"/>
  <c r="H170" i="37"/>
  <c r="C170" i="37"/>
  <c r="H169" i="37"/>
  <c r="C169" i="37"/>
  <c r="H168" i="37"/>
  <c r="C168" i="37"/>
  <c r="C167" i="37"/>
  <c r="L166" i="37"/>
  <c r="K166" i="37"/>
  <c r="J166" i="37"/>
  <c r="J165" i="37" s="1"/>
  <c r="G166" i="37"/>
  <c r="F166" i="37"/>
  <c r="F165" i="37" s="1"/>
  <c r="E166" i="37"/>
  <c r="C166" i="37" s="1"/>
  <c r="D166" i="37"/>
  <c r="L165" i="37"/>
  <c r="K165" i="37"/>
  <c r="G165" i="37"/>
  <c r="D165" i="37"/>
  <c r="H164" i="37"/>
  <c r="C164" i="37"/>
  <c r="H163" i="37"/>
  <c r="C163" i="37"/>
  <c r="H162" i="37"/>
  <c r="C162" i="37"/>
  <c r="H161" i="37"/>
  <c r="C161" i="37"/>
  <c r="L160" i="37"/>
  <c r="K160" i="37"/>
  <c r="J160" i="37"/>
  <c r="I160" i="37"/>
  <c r="H160" i="37" s="1"/>
  <c r="G160" i="37"/>
  <c r="F160" i="37"/>
  <c r="E160" i="37"/>
  <c r="C160" i="37" s="1"/>
  <c r="D160" i="37"/>
  <c r="H159" i="37"/>
  <c r="C159" i="37"/>
  <c r="H158" i="37"/>
  <c r="C158" i="37"/>
  <c r="H157" i="37"/>
  <c r="C157" i="37"/>
  <c r="H156" i="37"/>
  <c r="C156" i="37"/>
  <c r="H155" i="37"/>
  <c r="C155" i="37"/>
  <c r="H154" i="37"/>
  <c r="C154" i="37"/>
  <c r="H153" i="37"/>
  <c r="C153" i="37"/>
  <c r="H152" i="37"/>
  <c r="C152" i="37"/>
  <c r="L151" i="37"/>
  <c r="K151" i="37"/>
  <c r="J151" i="37"/>
  <c r="G151" i="37"/>
  <c r="F151" i="37"/>
  <c r="E151" i="37"/>
  <c r="D151" i="37"/>
  <c r="C151" i="37" s="1"/>
  <c r="H150" i="37"/>
  <c r="C150" i="37"/>
  <c r="H149" i="37"/>
  <c r="C149" i="37"/>
  <c r="H148" i="37"/>
  <c r="C148" i="37"/>
  <c r="H147" i="37"/>
  <c r="C147" i="37"/>
  <c r="H146" i="37"/>
  <c r="C146" i="37"/>
  <c r="H145" i="37"/>
  <c r="C145" i="37"/>
  <c r="L144" i="37"/>
  <c r="K144" i="37"/>
  <c r="J144" i="37"/>
  <c r="G144" i="37"/>
  <c r="F144" i="37"/>
  <c r="E144" i="37"/>
  <c r="D144" i="37"/>
  <c r="C144" i="37" s="1"/>
  <c r="H143" i="37"/>
  <c r="C143" i="37"/>
  <c r="H142" i="37"/>
  <c r="C142" i="37"/>
  <c r="L141" i="37"/>
  <c r="K141" i="37"/>
  <c r="J141" i="37"/>
  <c r="G141" i="37"/>
  <c r="F141" i="37"/>
  <c r="E141" i="37"/>
  <c r="D141" i="37"/>
  <c r="C141" i="37" s="1"/>
  <c r="H140" i="37"/>
  <c r="C140" i="37"/>
  <c r="H139" i="37"/>
  <c r="C139" i="37"/>
  <c r="C138" i="37"/>
  <c r="H137" i="37"/>
  <c r="C137" i="37"/>
  <c r="L136" i="37"/>
  <c r="K136" i="37"/>
  <c r="J136" i="37"/>
  <c r="G136" i="37"/>
  <c r="F136" i="37"/>
  <c r="F130" i="37" s="1"/>
  <c r="E136" i="37"/>
  <c r="D136" i="37"/>
  <c r="C136" i="37" s="1"/>
  <c r="H135" i="37"/>
  <c r="D135" i="37"/>
  <c r="C135" i="37" s="1"/>
  <c r="H134" i="37"/>
  <c r="C134" i="37"/>
  <c r="H133" i="37"/>
  <c r="C133" i="37"/>
  <c r="H132" i="37"/>
  <c r="C132" i="37"/>
  <c r="L131" i="37"/>
  <c r="K131" i="37"/>
  <c r="J131" i="37"/>
  <c r="G131" i="37"/>
  <c r="F131" i="37"/>
  <c r="E131" i="37"/>
  <c r="E130" i="37" s="1"/>
  <c r="D131" i="37"/>
  <c r="C131" i="37" s="1"/>
  <c r="K130" i="37"/>
  <c r="G130" i="37"/>
  <c r="H129" i="37"/>
  <c r="H128" i="37" s="1"/>
  <c r="C129" i="37"/>
  <c r="L128" i="37"/>
  <c r="K128" i="37"/>
  <c r="J128" i="37"/>
  <c r="G128" i="37"/>
  <c r="F128" i="37"/>
  <c r="E128" i="37"/>
  <c r="D128" i="37"/>
  <c r="C128" i="37"/>
  <c r="H127" i="37"/>
  <c r="D127" i="37"/>
  <c r="H126" i="37"/>
  <c r="C126" i="37"/>
  <c r="J122" i="37"/>
  <c r="E125" i="37"/>
  <c r="D125" i="37"/>
  <c r="C125" i="37" s="1"/>
  <c r="I122" i="37"/>
  <c r="H122" i="37" s="1"/>
  <c r="C124" i="37"/>
  <c r="H123" i="37"/>
  <c r="C123" i="37"/>
  <c r="L122" i="37"/>
  <c r="K122" i="37"/>
  <c r="G122" i="37"/>
  <c r="F122" i="37"/>
  <c r="E122" i="37"/>
  <c r="H121" i="37"/>
  <c r="C121" i="37"/>
  <c r="H120" i="37"/>
  <c r="D120" i="37"/>
  <c r="C120" i="37" s="1"/>
  <c r="H119" i="37"/>
  <c r="C119" i="37"/>
  <c r="H118" i="37"/>
  <c r="C118" i="37"/>
  <c r="D117" i="37"/>
  <c r="C117" i="37" s="1"/>
  <c r="L116" i="37"/>
  <c r="K116" i="37"/>
  <c r="J116" i="37"/>
  <c r="G116" i="37"/>
  <c r="F116" i="37"/>
  <c r="E116" i="37"/>
  <c r="H115" i="37"/>
  <c r="C115" i="37"/>
  <c r="H114" i="37"/>
  <c r="C114" i="37"/>
  <c r="I112" i="37"/>
  <c r="H113" i="37"/>
  <c r="C113" i="37"/>
  <c r="L112" i="37"/>
  <c r="K112" i="37"/>
  <c r="J112" i="37"/>
  <c r="G112" i="37"/>
  <c r="F112" i="37"/>
  <c r="C112" i="37" s="1"/>
  <c r="E112" i="37"/>
  <c r="D112" i="37"/>
  <c r="H111" i="37"/>
  <c r="C111" i="37"/>
  <c r="H110" i="37"/>
  <c r="C110" i="37"/>
  <c r="H109" i="37"/>
  <c r="C109" i="37"/>
  <c r="H108" i="37"/>
  <c r="C108" i="37"/>
  <c r="H107" i="37"/>
  <c r="C107" i="37"/>
  <c r="H106" i="37"/>
  <c r="D106" i="37"/>
  <c r="C106" i="37" s="1"/>
  <c r="H105" i="37"/>
  <c r="C105" i="37"/>
  <c r="H104" i="37"/>
  <c r="C104" i="37"/>
  <c r="L103" i="37"/>
  <c r="K103" i="37"/>
  <c r="J103" i="37"/>
  <c r="G103" i="37"/>
  <c r="F103" i="37"/>
  <c r="E103" i="37"/>
  <c r="D103" i="37"/>
  <c r="H102" i="37"/>
  <c r="C102" i="37"/>
  <c r="H101" i="37"/>
  <c r="C101" i="37"/>
  <c r="H100" i="37"/>
  <c r="C100" i="37"/>
  <c r="H99" i="37"/>
  <c r="C99" i="37"/>
  <c r="H98" i="37"/>
  <c r="C98" i="37"/>
  <c r="H97" i="37"/>
  <c r="C97" i="37"/>
  <c r="H96" i="37"/>
  <c r="D96" i="37"/>
  <c r="D95" i="37" s="1"/>
  <c r="L95" i="37"/>
  <c r="K95" i="37"/>
  <c r="J95" i="37"/>
  <c r="I95" i="37"/>
  <c r="G95" i="37"/>
  <c r="F95" i="37"/>
  <c r="E95" i="37"/>
  <c r="H94" i="37"/>
  <c r="C94" i="37"/>
  <c r="H93" i="37"/>
  <c r="C93" i="37"/>
  <c r="H92" i="37"/>
  <c r="C92" i="37"/>
  <c r="H91" i="37"/>
  <c r="C91" i="37"/>
  <c r="H90" i="37"/>
  <c r="C90" i="37"/>
  <c r="L89" i="37"/>
  <c r="K89" i="37"/>
  <c r="J89" i="37"/>
  <c r="G89" i="37"/>
  <c r="G83" i="37" s="1"/>
  <c r="F89" i="37"/>
  <c r="E89" i="37"/>
  <c r="D89" i="37"/>
  <c r="C89" i="37"/>
  <c r="H88" i="37"/>
  <c r="C88" i="37"/>
  <c r="C87" i="37"/>
  <c r="H86" i="37"/>
  <c r="C86" i="37"/>
  <c r="H85" i="37"/>
  <c r="C85" i="37"/>
  <c r="L84" i="37"/>
  <c r="L83" i="37" s="1"/>
  <c r="K84" i="37"/>
  <c r="J84" i="37"/>
  <c r="G84" i="37"/>
  <c r="F84" i="37"/>
  <c r="E84" i="37"/>
  <c r="D84" i="37"/>
  <c r="K83" i="37"/>
  <c r="F83" i="37"/>
  <c r="H82" i="37"/>
  <c r="C82" i="37"/>
  <c r="I80" i="37"/>
  <c r="C81" i="37"/>
  <c r="L80" i="37"/>
  <c r="K80" i="37"/>
  <c r="J80" i="37"/>
  <c r="G80" i="37"/>
  <c r="F80" i="37"/>
  <c r="E80" i="37"/>
  <c r="D80" i="37"/>
  <c r="C80" i="37"/>
  <c r="H79" i="37"/>
  <c r="C79" i="37"/>
  <c r="I77" i="37"/>
  <c r="C78" i="37"/>
  <c r="L77" i="37"/>
  <c r="K77" i="37"/>
  <c r="J77" i="37"/>
  <c r="J76" i="37" s="1"/>
  <c r="G77" i="37"/>
  <c r="F77" i="37"/>
  <c r="F76" i="37" s="1"/>
  <c r="E77" i="37"/>
  <c r="D77" i="37"/>
  <c r="L76" i="37"/>
  <c r="E76" i="37"/>
  <c r="D76" i="37"/>
  <c r="F75" i="37"/>
  <c r="H74" i="37"/>
  <c r="C74" i="37"/>
  <c r="H73" i="37"/>
  <c r="C73" i="37"/>
  <c r="H72" i="37"/>
  <c r="C72" i="37"/>
  <c r="H71" i="37"/>
  <c r="C71" i="37"/>
  <c r="C70" i="37"/>
  <c r="L69" i="37"/>
  <c r="L67" i="37" s="1"/>
  <c r="K69" i="37"/>
  <c r="K67" i="37" s="1"/>
  <c r="J69" i="37"/>
  <c r="J67" i="37" s="1"/>
  <c r="G69" i="37"/>
  <c r="G67" i="37" s="1"/>
  <c r="F69" i="37"/>
  <c r="F67" i="37" s="1"/>
  <c r="E69" i="37"/>
  <c r="D69" i="37"/>
  <c r="C69" i="37"/>
  <c r="H68" i="37"/>
  <c r="C68" i="37"/>
  <c r="E67" i="37"/>
  <c r="D67" i="37"/>
  <c r="H66" i="37"/>
  <c r="D66" i="37"/>
  <c r="C66" i="37" s="1"/>
  <c r="H65" i="37"/>
  <c r="C65" i="37"/>
  <c r="H64" i="37"/>
  <c r="C64" i="37"/>
  <c r="H63" i="37"/>
  <c r="C63" i="37"/>
  <c r="H62" i="37"/>
  <c r="C62" i="37"/>
  <c r="H61" i="37"/>
  <c r="C61" i="37"/>
  <c r="H60" i="37"/>
  <c r="C60" i="37"/>
  <c r="C59" i="37"/>
  <c r="L58" i="37"/>
  <c r="K58" i="37"/>
  <c r="J58" i="37"/>
  <c r="G58" i="37"/>
  <c r="F58" i="37"/>
  <c r="E58" i="37"/>
  <c r="D58" i="37"/>
  <c r="C58" i="37"/>
  <c r="H57" i="37"/>
  <c r="C57" i="37"/>
  <c r="C56" i="37"/>
  <c r="L55" i="37"/>
  <c r="K55" i="37"/>
  <c r="K54" i="37" s="1"/>
  <c r="K53" i="37" s="1"/>
  <c r="J55" i="37"/>
  <c r="G55" i="37"/>
  <c r="F55" i="37"/>
  <c r="E55" i="37"/>
  <c r="D55" i="37"/>
  <c r="C55" i="37" s="1"/>
  <c r="J54" i="37"/>
  <c r="J53" i="37" s="1"/>
  <c r="F54" i="37"/>
  <c r="F53" i="37" s="1"/>
  <c r="E54" i="37"/>
  <c r="F52" i="37"/>
  <c r="F51" i="37" s="1"/>
  <c r="F50" i="37" s="1"/>
  <c r="H47" i="37"/>
  <c r="C47" i="37"/>
  <c r="H46" i="37"/>
  <c r="C46" i="37"/>
  <c r="L45" i="37"/>
  <c r="H45" i="37" s="1"/>
  <c r="G45" i="37"/>
  <c r="C45" i="37" s="1"/>
  <c r="H44" i="37"/>
  <c r="C44" i="37"/>
  <c r="K43" i="37"/>
  <c r="J43" i="37"/>
  <c r="I43" i="37"/>
  <c r="H43" i="37"/>
  <c r="F43" i="37"/>
  <c r="E43" i="37"/>
  <c r="D43" i="37"/>
  <c r="C43" i="37"/>
  <c r="H42" i="37"/>
  <c r="C42" i="37"/>
  <c r="I41" i="37"/>
  <c r="H41" i="37"/>
  <c r="D41" i="37"/>
  <c r="C41" i="37" s="1"/>
  <c r="H40" i="37"/>
  <c r="C40" i="37"/>
  <c r="H39" i="37"/>
  <c r="C39" i="37"/>
  <c r="H38" i="37"/>
  <c r="C38" i="37"/>
  <c r="H37" i="37"/>
  <c r="C37" i="37"/>
  <c r="K36" i="37"/>
  <c r="H36" i="37" s="1"/>
  <c r="F36" i="37"/>
  <c r="C36" i="37" s="1"/>
  <c r="H35" i="37"/>
  <c r="C35" i="37"/>
  <c r="H34" i="37"/>
  <c r="C34" i="37"/>
  <c r="K33" i="37"/>
  <c r="H33" i="37"/>
  <c r="F33" i="37"/>
  <c r="C33" i="37" s="1"/>
  <c r="H32" i="37"/>
  <c r="C32" i="37"/>
  <c r="K31" i="37"/>
  <c r="H31" i="37" s="1"/>
  <c r="F31" i="37"/>
  <c r="F26" i="37" s="1"/>
  <c r="C31" i="37"/>
  <c r="H30" i="37"/>
  <c r="C30" i="37"/>
  <c r="H29" i="37"/>
  <c r="C29" i="37"/>
  <c r="H28" i="37"/>
  <c r="C28" i="37"/>
  <c r="K27" i="37"/>
  <c r="H27" i="37"/>
  <c r="F27" i="37"/>
  <c r="C27" i="37" s="1"/>
  <c r="K26" i="37"/>
  <c r="H26" i="37" s="1"/>
  <c r="H25" i="37"/>
  <c r="C25" i="37"/>
  <c r="E24" i="37"/>
  <c r="D24" i="37"/>
  <c r="C24" i="37" s="1"/>
  <c r="H23" i="37"/>
  <c r="C23" i="37"/>
  <c r="H22" i="37"/>
  <c r="C22" i="37"/>
  <c r="L21" i="37"/>
  <c r="K21" i="37"/>
  <c r="H21" i="37" s="1"/>
  <c r="J21" i="37"/>
  <c r="J289" i="37" s="1"/>
  <c r="J288" i="37" s="1"/>
  <c r="I21" i="37"/>
  <c r="G21" i="37"/>
  <c r="F21" i="37"/>
  <c r="F289" i="37" s="1"/>
  <c r="F288" i="37" s="1"/>
  <c r="E21" i="37"/>
  <c r="E289" i="37" s="1"/>
  <c r="E288" i="37" s="1"/>
  <c r="D21" i="37"/>
  <c r="C21" i="37"/>
  <c r="C289" i="37" s="1"/>
  <c r="F20" i="37"/>
  <c r="E20" i="37"/>
  <c r="H298" i="36"/>
  <c r="C298" i="36"/>
  <c r="H297" i="36"/>
  <c r="C297" i="36"/>
  <c r="H296" i="36"/>
  <c r="C296" i="36"/>
  <c r="H295" i="36"/>
  <c r="C295" i="36"/>
  <c r="H294" i="36"/>
  <c r="C294" i="36"/>
  <c r="H293" i="36"/>
  <c r="C293" i="36"/>
  <c r="H292" i="36"/>
  <c r="C292" i="36"/>
  <c r="H291" i="36"/>
  <c r="C291" i="36"/>
  <c r="L290" i="36"/>
  <c r="K290" i="36"/>
  <c r="J290" i="36"/>
  <c r="I290" i="36"/>
  <c r="H290" i="36"/>
  <c r="G290" i="36"/>
  <c r="F290" i="36"/>
  <c r="E290" i="36"/>
  <c r="D290" i="36"/>
  <c r="C290" i="36"/>
  <c r="H285" i="36"/>
  <c r="C285" i="36"/>
  <c r="C284" i="36"/>
  <c r="L283" i="36"/>
  <c r="K283" i="36"/>
  <c r="J283" i="36"/>
  <c r="G283" i="36"/>
  <c r="F283" i="36"/>
  <c r="E283" i="36"/>
  <c r="D283" i="36"/>
  <c r="H282" i="36"/>
  <c r="C282" i="36"/>
  <c r="L281" i="36"/>
  <c r="L269" i="36" s="1"/>
  <c r="K281" i="36"/>
  <c r="J281" i="36"/>
  <c r="G281" i="36"/>
  <c r="F281" i="36"/>
  <c r="E281" i="36"/>
  <c r="D281" i="36"/>
  <c r="C281" i="36" s="1"/>
  <c r="H280" i="36"/>
  <c r="C280" i="36"/>
  <c r="H279" i="36"/>
  <c r="C279" i="36"/>
  <c r="H278" i="36"/>
  <c r="C278" i="36"/>
  <c r="C277" i="36"/>
  <c r="L276" i="36"/>
  <c r="K276" i="36"/>
  <c r="K270" i="36" s="1"/>
  <c r="K269" i="36" s="1"/>
  <c r="J276" i="36"/>
  <c r="G276" i="36"/>
  <c r="F276" i="36"/>
  <c r="E276" i="36"/>
  <c r="D276" i="36"/>
  <c r="C276" i="36"/>
  <c r="H275" i="36"/>
  <c r="C275" i="36"/>
  <c r="H274" i="36"/>
  <c r="C274" i="36"/>
  <c r="C273" i="36"/>
  <c r="L272" i="36"/>
  <c r="L270" i="36" s="1"/>
  <c r="K272" i="36"/>
  <c r="J272" i="36"/>
  <c r="J270" i="36" s="1"/>
  <c r="J269" i="36" s="1"/>
  <c r="G272" i="36"/>
  <c r="F272" i="36"/>
  <c r="F270" i="36" s="1"/>
  <c r="F269" i="36" s="1"/>
  <c r="E272" i="36"/>
  <c r="E270" i="36" s="1"/>
  <c r="D272" i="36"/>
  <c r="H271" i="36"/>
  <c r="C271" i="36"/>
  <c r="G270" i="36"/>
  <c r="G269" i="36" s="1"/>
  <c r="E269" i="36"/>
  <c r="H268" i="36"/>
  <c r="C268" i="36"/>
  <c r="H267" i="36"/>
  <c r="C267" i="36"/>
  <c r="H266" i="36"/>
  <c r="C266" i="36"/>
  <c r="H265" i="36"/>
  <c r="C265" i="36"/>
  <c r="L264" i="36"/>
  <c r="K264" i="36"/>
  <c r="J264" i="36"/>
  <c r="G264" i="36"/>
  <c r="F264" i="36"/>
  <c r="C264" i="36" s="1"/>
  <c r="E264" i="36"/>
  <c r="D264" i="36"/>
  <c r="H263" i="36"/>
  <c r="C263" i="36"/>
  <c r="H262" i="36"/>
  <c r="C262" i="36"/>
  <c r="H261" i="36"/>
  <c r="C261" i="36"/>
  <c r="L260" i="36"/>
  <c r="K260" i="36"/>
  <c r="J260" i="36"/>
  <c r="J259" i="36" s="1"/>
  <c r="G260" i="36"/>
  <c r="F260" i="36"/>
  <c r="E260" i="36"/>
  <c r="E259" i="36" s="1"/>
  <c r="D260" i="36"/>
  <c r="L259" i="36"/>
  <c r="K259" i="36"/>
  <c r="G259" i="36"/>
  <c r="D259" i="36"/>
  <c r="H258" i="36"/>
  <c r="C258" i="36"/>
  <c r="H257" i="36"/>
  <c r="C257" i="36"/>
  <c r="H256" i="36"/>
  <c r="C256" i="36"/>
  <c r="H255" i="36"/>
  <c r="C255" i="36"/>
  <c r="H254" i="36"/>
  <c r="C254" i="36"/>
  <c r="C253" i="36"/>
  <c r="L252" i="36"/>
  <c r="L251" i="36" s="1"/>
  <c r="K252" i="36"/>
  <c r="K251" i="36" s="1"/>
  <c r="J252" i="36"/>
  <c r="G252" i="36"/>
  <c r="G251" i="36" s="1"/>
  <c r="F252" i="36"/>
  <c r="E252" i="36"/>
  <c r="D252" i="36"/>
  <c r="D251" i="36" s="1"/>
  <c r="C252" i="36"/>
  <c r="J251" i="36"/>
  <c r="F251" i="36"/>
  <c r="E251" i="36"/>
  <c r="H250" i="36"/>
  <c r="C250" i="36"/>
  <c r="H249" i="36"/>
  <c r="C249" i="36"/>
  <c r="H248" i="36"/>
  <c r="C248" i="36"/>
  <c r="C247" i="36"/>
  <c r="L246" i="36"/>
  <c r="K246" i="36"/>
  <c r="J246" i="36"/>
  <c r="G246" i="36"/>
  <c r="F246" i="36"/>
  <c r="E246" i="36"/>
  <c r="D246" i="36"/>
  <c r="C246" i="36" s="1"/>
  <c r="H245" i="36"/>
  <c r="C245" i="36"/>
  <c r="H244" i="36"/>
  <c r="C244" i="36"/>
  <c r="H243" i="36"/>
  <c r="C243" i="36"/>
  <c r="H242" i="36"/>
  <c r="C242" i="36"/>
  <c r="H241" i="36"/>
  <c r="C241" i="36"/>
  <c r="H240" i="36"/>
  <c r="C240" i="36"/>
  <c r="C239" i="36"/>
  <c r="L238" i="36"/>
  <c r="K238" i="36"/>
  <c r="J238" i="36"/>
  <c r="G238" i="36"/>
  <c r="F238" i="36"/>
  <c r="E238" i="36"/>
  <c r="D238" i="36"/>
  <c r="C238" i="36"/>
  <c r="H237" i="36"/>
  <c r="C237" i="36"/>
  <c r="C236" i="36"/>
  <c r="L235" i="36"/>
  <c r="K235" i="36"/>
  <c r="J235" i="36"/>
  <c r="G235" i="36"/>
  <c r="F235" i="36"/>
  <c r="C235" i="36" s="1"/>
  <c r="E235" i="36"/>
  <c r="D235" i="36"/>
  <c r="C234" i="36"/>
  <c r="L233" i="36"/>
  <c r="L231" i="36" s="1"/>
  <c r="L230" i="36" s="1"/>
  <c r="K233" i="36"/>
  <c r="J233" i="36"/>
  <c r="J231" i="36" s="1"/>
  <c r="J230" i="36" s="1"/>
  <c r="G233" i="36"/>
  <c r="G231" i="36" s="1"/>
  <c r="F233" i="36"/>
  <c r="E233" i="36"/>
  <c r="D233" i="36"/>
  <c r="C233" i="36"/>
  <c r="H232" i="36"/>
  <c r="C232" i="36"/>
  <c r="E231" i="36"/>
  <c r="E230" i="36" s="1"/>
  <c r="G230" i="36"/>
  <c r="H229" i="36"/>
  <c r="C229" i="36"/>
  <c r="I227" i="36"/>
  <c r="C228" i="36"/>
  <c r="L227" i="36"/>
  <c r="K227" i="36"/>
  <c r="J227" i="36"/>
  <c r="G227" i="36"/>
  <c r="F227" i="36"/>
  <c r="C227" i="36" s="1"/>
  <c r="E227" i="36"/>
  <c r="D227" i="36"/>
  <c r="H226" i="36"/>
  <c r="C226" i="36"/>
  <c r="H225" i="36"/>
  <c r="C225" i="36"/>
  <c r="H224" i="36"/>
  <c r="C224" i="36"/>
  <c r="H223" i="36"/>
  <c r="C223" i="36"/>
  <c r="H222" i="36"/>
  <c r="C222" i="36"/>
  <c r="H221" i="36"/>
  <c r="C221" i="36"/>
  <c r="H220" i="36"/>
  <c r="C220" i="36"/>
  <c r="H219" i="36"/>
  <c r="C219" i="36"/>
  <c r="H218" i="36"/>
  <c r="C218" i="36"/>
  <c r="H217" i="36"/>
  <c r="C217" i="36"/>
  <c r="L216" i="36"/>
  <c r="K216" i="36"/>
  <c r="J216" i="36"/>
  <c r="G216" i="36"/>
  <c r="F216" i="36"/>
  <c r="E216" i="36"/>
  <c r="D216" i="36"/>
  <c r="C216" i="36"/>
  <c r="H215" i="36"/>
  <c r="C215" i="36"/>
  <c r="H214" i="36"/>
  <c r="C214" i="36"/>
  <c r="H213" i="36"/>
  <c r="C213" i="36"/>
  <c r="H212" i="36"/>
  <c r="C212" i="36"/>
  <c r="H211" i="36"/>
  <c r="C211" i="36"/>
  <c r="H210" i="36"/>
  <c r="C210" i="36"/>
  <c r="H209" i="36"/>
  <c r="C209" i="36"/>
  <c r="H208" i="36"/>
  <c r="C208" i="36"/>
  <c r="H207" i="36"/>
  <c r="C207" i="36"/>
  <c r="C206" i="36"/>
  <c r="L205" i="36"/>
  <c r="K205" i="36"/>
  <c r="K204" i="36" s="1"/>
  <c r="J205" i="36"/>
  <c r="J204" i="36" s="1"/>
  <c r="G205" i="36"/>
  <c r="F205" i="36"/>
  <c r="F204" i="36" s="1"/>
  <c r="F195" i="36" s="1"/>
  <c r="E205" i="36"/>
  <c r="C205" i="36" s="1"/>
  <c r="D205" i="36"/>
  <c r="L204" i="36"/>
  <c r="L195" i="36" s="1"/>
  <c r="G204" i="36"/>
  <c r="E204" i="36"/>
  <c r="D204" i="36"/>
  <c r="C204" i="36" s="1"/>
  <c r="H203" i="36"/>
  <c r="C203" i="36"/>
  <c r="H202" i="36"/>
  <c r="D202" i="36"/>
  <c r="C202" i="36" s="1"/>
  <c r="H201" i="36"/>
  <c r="C201" i="36"/>
  <c r="H200" i="36"/>
  <c r="C200" i="36"/>
  <c r="H199" i="36"/>
  <c r="C199" i="36"/>
  <c r="L198" i="36"/>
  <c r="K198" i="36"/>
  <c r="J198" i="36"/>
  <c r="G198" i="36"/>
  <c r="F198" i="36"/>
  <c r="E198" i="36"/>
  <c r="E196" i="36" s="1"/>
  <c r="E195" i="36" s="1"/>
  <c r="E194" i="36" s="1"/>
  <c r="D198" i="36"/>
  <c r="H197" i="36"/>
  <c r="C197" i="36"/>
  <c r="L196" i="36"/>
  <c r="K196" i="36"/>
  <c r="J196" i="36"/>
  <c r="J195" i="36" s="1"/>
  <c r="G196" i="36"/>
  <c r="F196" i="36"/>
  <c r="D196" i="36"/>
  <c r="C196" i="36" s="1"/>
  <c r="D195" i="36"/>
  <c r="H193" i="36"/>
  <c r="C193" i="36"/>
  <c r="L192" i="36"/>
  <c r="L191" i="36" s="1"/>
  <c r="K192" i="36"/>
  <c r="J192" i="36"/>
  <c r="G192" i="36"/>
  <c r="F192" i="36"/>
  <c r="E192" i="36"/>
  <c r="D192" i="36"/>
  <c r="D191" i="36" s="1"/>
  <c r="C192" i="36"/>
  <c r="K191" i="36"/>
  <c r="K187" i="36" s="1"/>
  <c r="J191" i="36"/>
  <c r="G191" i="36"/>
  <c r="F191" i="36"/>
  <c r="E191" i="36"/>
  <c r="C191" i="36" s="1"/>
  <c r="H190" i="36"/>
  <c r="C190" i="36"/>
  <c r="H189" i="36"/>
  <c r="C189" i="36"/>
  <c r="L188" i="36"/>
  <c r="K188" i="36"/>
  <c r="J188" i="36"/>
  <c r="J187" i="36" s="1"/>
  <c r="G188" i="36"/>
  <c r="G187" i="36" s="1"/>
  <c r="F188" i="36"/>
  <c r="E188" i="36"/>
  <c r="C188" i="36" s="1"/>
  <c r="D188" i="36"/>
  <c r="L187" i="36"/>
  <c r="E187" i="36"/>
  <c r="D187" i="36"/>
  <c r="H186" i="36"/>
  <c r="C186" i="36"/>
  <c r="H185" i="36"/>
  <c r="C185" i="36"/>
  <c r="L184" i="36"/>
  <c r="K184" i="36"/>
  <c r="J184" i="36"/>
  <c r="G184" i="36"/>
  <c r="F184" i="36"/>
  <c r="E184" i="36"/>
  <c r="D184" i="36"/>
  <c r="C184" i="36"/>
  <c r="H183" i="36"/>
  <c r="C183" i="36"/>
  <c r="H182" i="36"/>
  <c r="C182" i="36"/>
  <c r="H181" i="36"/>
  <c r="C181" i="36"/>
  <c r="H180" i="36"/>
  <c r="C180" i="36"/>
  <c r="L179" i="36"/>
  <c r="K179" i="36"/>
  <c r="J179" i="36"/>
  <c r="G179" i="36"/>
  <c r="F179" i="36"/>
  <c r="E179" i="36"/>
  <c r="D179" i="36"/>
  <c r="C179" i="36" s="1"/>
  <c r="H178" i="36"/>
  <c r="C178" i="36"/>
  <c r="H177" i="36"/>
  <c r="C177" i="36"/>
  <c r="C176" i="36"/>
  <c r="L175" i="36"/>
  <c r="L174" i="36" s="1"/>
  <c r="L173" i="36" s="1"/>
  <c r="K175" i="36"/>
  <c r="J175" i="36"/>
  <c r="G175" i="36"/>
  <c r="F175" i="36"/>
  <c r="E175" i="36"/>
  <c r="E174" i="36" s="1"/>
  <c r="E173" i="36" s="1"/>
  <c r="D175" i="36"/>
  <c r="C175" i="36" s="1"/>
  <c r="K174" i="36"/>
  <c r="K173" i="36" s="1"/>
  <c r="J174" i="36"/>
  <c r="J173" i="36" s="1"/>
  <c r="G174" i="36"/>
  <c r="G173" i="36" s="1"/>
  <c r="F174" i="36"/>
  <c r="F173" i="36" s="1"/>
  <c r="H172" i="36"/>
  <c r="C172" i="36"/>
  <c r="H171" i="36"/>
  <c r="C171" i="36"/>
  <c r="H170" i="36"/>
  <c r="C170" i="36"/>
  <c r="H169" i="36"/>
  <c r="C169" i="36"/>
  <c r="H168" i="36"/>
  <c r="C168" i="36"/>
  <c r="H167" i="36"/>
  <c r="C167" i="36"/>
  <c r="L166" i="36"/>
  <c r="L165" i="36" s="1"/>
  <c r="K166" i="36"/>
  <c r="J166" i="36"/>
  <c r="G166" i="36"/>
  <c r="F166" i="36"/>
  <c r="E166" i="36"/>
  <c r="E165" i="36" s="1"/>
  <c r="D166" i="36"/>
  <c r="C166" i="36" s="1"/>
  <c r="K165" i="36"/>
  <c r="J165" i="36"/>
  <c r="G165" i="36"/>
  <c r="F165" i="36"/>
  <c r="H164" i="36"/>
  <c r="C164" i="36"/>
  <c r="H163" i="36"/>
  <c r="C163" i="36"/>
  <c r="H162" i="36"/>
  <c r="C162" i="36"/>
  <c r="H161" i="36"/>
  <c r="C161" i="36"/>
  <c r="L160" i="36"/>
  <c r="K160" i="36"/>
  <c r="J160" i="36"/>
  <c r="I160" i="36"/>
  <c r="H160" i="36"/>
  <c r="G160" i="36"/>
  <c r="F160" i="36"/>
  <c r="E160" i="36"/>
  <c r="D160" i="36"/>
  <c r="C160" i="36" s="1"/>
  <c r="H159" i="36"/>
  <c r="C159" i="36"/>
  <c r="H158" i="36"/>
  <c r="C158" i="36"/>
  <c r="H157" i="36"/>
  <c r="C157" i="36"/>
  <c r="H156" i="36"/>
  <c r="C156" i="36"/>
  <c r="H155" i="36"/>
  <c r="C155" i="36"/>
  <c r="H154" i="36"/>
  <c r="C154" i="36"/>
  <c r="H153" i="36"/>
  <c r="C153" i="36"/>
  <c r="H152" i="36"/>
  <c r="C152" i="36"/>
  <c r="L151" i="36"/>
  <c r="K151" i="36"/>
  <c r="J151" i="36"/>
  <c r="G151" i="36"/>
  <c r="F151" i="36"/>
  <c r="C151" i="36" s="1"/>
  <c r="E151" i="36"/>
  <c r="D151" i="36"/>
  <c r="H150" i="36"/>
  <c r="C150" i="36"/>
  <c r="H149" i="36"/>
  <c r="C149" i="36"/>
  <c r="H148" i="36"/>
  <c r="C148" i="36"/>
  <c r="H147" i="36"/>
  <c r="C147" i="36"/>
  <c r="H146" i="36"/>
  <c r="C146" i="36"/>
  <c r="H145" i="36"/>
  <c r="C145" i="36"/>
  <c r="L144" i="36"/>
  <c r="K144" i="36"/>
  <c r="J144" i="36"/>
  <c r="G144" i="36"/>
  <c r="F144" i="36"/>
  <c r="C144" i="36" s="1"/>
  <c r="E144" i="36"/>
  <c r="D144" i="36"/>
  <c r="H143" i="36"/>
  <c r="C143" i="36"/>
  <c r="H142" i="36"/>
  <c r="C142" i="36"/>
  <c r="L141" i="36"/>
  <c r="K141" i="36"/>
  <c r="J141" i="36"/>
  <c r="G141" i="36"/>
  <c r="F141" i="36"/>
  <c r="C141" i="36" s="1"/>
  <c r="E141" i="36"/>
  <c r="D141" i="36"/>
  <c r="H140" i="36"/>
  <c r="C140" i="36"/>
  <c r="H139" i="36"/>
  <c r="C139" i="36"/>
  <c r="H138" i="36"/>
  <c r="C138" i="36"/>
  <c r="H137" i="36"/>
  <c r="C137" i="36"/>
  <c r="L136" i="36"/>
  <c r="K136" i="36"/>
  <c r="J136" i="36"/>
  <c r="G136" i="36"/>
  <c r="F136" i="36"/>
  <c r="E136" i="36"/>
  <c r="D136" i="36"/>
  <c r="C136" i="36" s="1"/>
  <c r="H135" i="36"/>
  <c r="C135" i="36"/>
  <c r="H134" i="36"/>
  <c r="C134" i="36"/>
  <c r="H133" i="36"/>
  <c r="C133" i="36"/>
  <c r="H132" i="36"/>
  <c r="C132" i="36"/>
  <c r="L131" i="36"/>
  <c r="K131" i="36"/>
  <c r="K130" i="36" s="1"/>
  <c r="J131" i="36"/>
  <c r="J130" i="36" s="1"/>
  <c r="G131" i="36"/>
  <c r="G130" i="36" s="1"/>
  <c r="F131" i="36"/>
  <c r="F130" i="36" s="1"/>
  <c r="E131" i="36"/>
  <c r="D131" i="36"/>
  <c r="L130" i="36"/>
  <c r="E130" i="36"/>
  <c r="D130" i="36"/>
  <c r="C130" i="36" s="1"/>
  <c r="I128" i="36"/>
  <c r="H129" i="36"/>
  <c r="H128" i="36" s="1"/>
  <c r="C129" i="36"/>
  <c r="C128" i="36" s="1"/>
  <c r="L128" i="36"/>
  <c r="K128" i="36"/>
  <c r="J128" i="36"/>
  <c r="G128" i="36"/>
  <c r="F128" i="36"/>
  <c r="E128" i="36"/>
  <c r="D128" i="36"/>
  <c r="H127" i="36"/>
  <c r="D127" i="36"/>
  <c r="C127" i="36" s="1"/>
  <c r="H126" i="36"/>
  <c r="C126" i="36"/>
  <c r="H125" i="36"/>
  <c r="C125" i="36"/>
  <c r="H124" i="36"/>
  <c r="C124" i="36"/>
  <c r="H123" i="36"/>
  <c r="C123" i="36"/>
  <c r="L122" i="36"/>
  <c r="K122" i="36"/>
  <c r="J122" i="36"/>
  <c r="G122" i="36"/>
  <c r="F122" i="36"/>
  <c r="E122" i="36"/>
  <c r="D122" i="36"/>
  <c r="C122" i="36"/>
  <c r="H121" i="36"/>
  <c r="C121" i="36"/>
  <c r="H120" i="36"/>
  <c r="C120" i="36"/>
  <c r="H119" i="36"/>
  <c r="C119" i="36"/>
  <c r="H118" i="36"/>
  <c r="C118" i="36"/>
  <c r="H117" i="36"/>
  <c r="C117" i="36"/>
  <c r="L116" i="36"/>
  <c r="K116" i="36"/>
  <c r="J116" i="36"/>
  <c r="G116" i="36"/>
  <c r="F116" i="36"/>
  <c r="E116" i="36"/>
  <c r="D116" i="36"/>
  <c r="C116" i="36" s="1"/>
  <c r="H115" i="36"/>
  <c r="C115" i="36"/>
  <c r="H114" i="36"/>
  <c r="C114" i="36"/>
  <c r="H113" i="36"/>
  <c r="C113" i="36"/>
  <c r="L112" i="36"/>
  <c r="K112" i="36"/>
  <c r="J112" i="36"/>
  <c r="G112" i="36"/>
  <c r="F112" i="36"/>
  <c r="E112" i="36"/>
  <c r="D112" i="36"/>
  <c r="C112" i="36"/>
  <c r="H111" i="36"/>
  <c r="C111" i="36"/>
  <c r="H110" i="36"/>
  <c r="C110" i="36"/>
  <c r="H109" i="36"/>
  <c r="C109" i="36"/>
  <c r="H108" i="36"/>
  <c r="C108" i="36"/>
  <c r="H107" i="36"/>
  <c r="C107" i="36"/>
  <c r="H106" i="36"/>
  <c r="C106" i="36"/>
  <c r="H105" i="36"/>
  <c r="C105" i="36"/>
  <c r="H104" i="36"/>
  <c r="C104" i="36"/>
  <c r="L103" i="36"/>
  <c r="K103" i="36"/>
  <c r="J103" i="36"/>
  <c r="G103" i="36"/>
  <c r="F103" i="36"/>
  <c r="E103" i="36"/>
  <c r="D103" i="36"/>
  <c r="C103" i="36" s="1"/>
  <c r="H102" i="36"/>
  <c r="C102" i="36"/>
  <c r="H101" i="36"/>
  <c r="C101" i="36"/>
  <c r="H100" i="36"/>
  <c r="C100" i="36"/>
  <c r="H99" i="36"/>
  <c r="C99" i="36"/>
  <c r="H98" i="36"/>
  <c r="C98" i="36"/>
  <c r="H97" i="36"/>
  <c r="C97" i="36"/>
  <c r="H96" i="36"/>
  <c r="C96" i="36"/>
  <c r="L95" i="36"/>
  <c r="K95" i="36"/>
  <c r="J95" i="36"/>
  <c r="G95" i="36"/>
  <c r="F95" i="36"/>
  <c r="E95" i="36"/>
  <c r="D95" i="36"/>
  <c r="C95" i="36" s="1"/>
  <c r="H94" i="36"/>
  <c r="C94" i="36"/>
  <c r="H93" i="36"/>
  <c r="C93" i="36"/>
  <c r="H92" i="36"/>
  <c r="C92" i="36"/>
  <c r="H91" i="36"/>
  <c r="C91" i="36"/>
  <c r="H90" i="36"/>
  <c r="C90" i="36"/>
  <c r="L89" i="36"/>
  <c r="K89" i="36"/>
  <c r="J89" i="36"/>
  <c r="G89" i="36"/>
  <c r="F89" i="36"/>
  <c r="E89" i="36"/>
  <c r="D89" i="36"/>
  <c r="C89" i="36" s="1"/>
  <c r="H88" i="36"/>
  <c r="C88" i="36"/>
  <c r="H87" i="36"/>
  <c r="C87" i="36"/>
  <c r="H86" i="36"/>
  <c r="C86" i="36"/>
  <c r="H85" i="36"/>
  <c r="C85" i="36"/>
  <c r="L84" i="36"/>
  <c r="L83" i="36" s="1"/>
  <c r="K84" i="36"/>
  <c r="K83" i="36" s="1"/>
  <c r="J84" i="36"/>
  <c r="G84" i="36"/>
  <c r="G83" i="36" s="1"/>
  <c r="F84" i="36"/>
  <c r="E84" i="36"/>
  <c r="D84" i="36"/>
  <c r="D83" i="36" s="1"/>
  <c r="C83" i="36" s="1"/>
  <c r="C84" i="36"/>
  <c r="J83" i="36"/>
  <c r="F83" i="36"/>
  <c r="E83" i="36"/>
  <c r="H82" i="36"/>
  <c r="C82" i="36"/>
  <c r="I80" i="36"/>
  <c r="H80" i="36" s="1"/>
  <c r="H81" i="36"/>
  <c r="C81" i="36"/>
  <c r="L80" i="36"/>
  <c r="K80" i="36"/>
  <c r="J80" i="36"/>
  <c r="G80" i="36"/>
  <c r="F80" i="36"/>
  <c r="E80" i="36"/>
  <c r="D80" i="36"/>
  <c r="C80" i="36" s="1"/>
  <c r="H79" i="36"/>
  <c r="C79" i="36"/>
  <c r="H78" i="36"/>
  <c r="C78" i="36"/>
  <c r="L77" i="36"/>
  <c r="K77" i="36"/>
  <c r="J77" i="36"/>
  <c r="J76" i="36" s="1"/>
  <c r="G77" i="36"/>
  <c r="F77" i="36"/>
  <c r="F76" i="36" s="1"/>
  <c r="F75" i="36" s="1"/>
  <c r="E77" i="36"/>
  <c r="E76" i="36" s="1"/>
  <c r="D77" i="36"/>
  <c r="C77" i="36" s="1"/>
  <c r="L76" i="36"/>
  <c r="L75" i="36" s="1"/>
  <c r="K76" i="36"/>
  <c r="G76" i="36"/>
  <c r="G75" i="36" s="1"/>
  <c r="D76" i="36"/>
  <c r="H74" i="36"/>
  <c r="C74" i="36"/>
  <c r="H73" i="36"/>
  <c r="C73" i="36"/>
  <c r="H72" i="36"/>
  <c r="C72" i="36"/>
  <c r="H71" i="36"/>
  <c r="C71" i="36"/>
  <c r="H70" i="36"/>
  <c r="C70" i="36"/>
  <c r="L69" i="36"/>
  <c r="K69" i="36"/>
  <c r="J69" i="36"/>
  <c r="J67" i="36" s="1"/>
  <c r="G69" i="36"/>
  <c r="F69" i="36"/>
  <c r="F67" i="36" s="1"/>
  <c r="C67" i="36" s="1"/>
  <c r="E69" i="36"/>
  <c r="D69" i="36"/>
  <c r="H68" i="36"/>
  <c r="C68" i="36"/>
  <c r="L67" i="36"/>
  <c r="K67" i="36"/>
  <c r="G67" i="36"/>
  <c r="E67" i="36"/>
  <c r="D67" i="36"/>
  <c r="H66" i="36"/>
  <c r="C66" i="36"/>
  <c r="H65" i="36"/>
  <c r="C65" i="36"/>
  <c r="H64" i="36"/>
  <c r="C64" i="36"/>
  <c r="H63" i="36"/>
  <c r="C63" i="36"/>
  <c r="H62" i="36"/>
  <c r="C62" i="36"/>
  <c r="H61" i="36"/>
  <c r="C61" i="36"/>
  <c r="H60" i="36"/>
  <c r="C60" i="36"/>
  <c r="H59" i="36"/>
  <c r="C59" i="36"/>
  <c r="L58" i="36"/>
  <c r="K58" i="36"/>
  <c r="J58" i="36"/>
  <c r="G58" i="36"/>
  <c r="F58" i="36"/>
  <c r="E58" i="36"/>
  <c r="C58" i="36" s="1"/>
  <c r="D58" i="36"/>
  <c r="H57" i="36"/>
  <c r="C57" i="36"/>
  <c r="I55" i="36"/>
  <c r="H55" i="36" s="1"/>
  <c r="H56" i="36"/>
  <c r="C56" i="36"/>
  <c r="L55" i="36"/>
  <c r="K55" i="36"/>
  <c r="J55" i="36"/>
  <c r="J54" i="36" s="1"/>
  <c r="J53" i="36" s="1"/>
  <c r="G55" i="36"/>
  <c r="F55" i="36"/>
  <c r="F54" i="36" s="1"/>
  <c r="F53" i="36" s="1"/>
  <c r="E55" i="36"/>
  <c r="C55" i="36" s="1"/>
  <c r="D55" i="36"/>
  <c r="L54" i="36"/>
  <c r="L53" i="36" s="1"/>
  <c r="L52" i="36" s="1"/>
  <c r="K54" i="36"/>
  <c r="K53" i="36" s="1"/>
  <c r="G54" i="36"/>
  <c r="G53" i="36" s="1"/>
  <c r="D54" i="36"/>
  <c r="D53" i="36" s="1"/>
  <c r="H47" i="36"/>
  <c r="C47" i="36"/>
  <c r="H46" i="36"/>
  <c r="C46" i="36"/>
  <c r="L45" i="36"/>
  <c r="H45" i="36" s="1"/>
  <c r="G45" i="36"/>
  <c r="C45" i="36"/>
  <c r="H44" i="36"/>
  <c r="C44" i="36"/>
  <c r="K43" i="36"/>
  <c r="J43" i="36"/>
  <c r="J20" i="36" s="1"/>
  <c r="I43" i="36"/>
  <c r="H43" i="36" s="1"/>
  <c r="F43" i="36"/>
  <c r="E43" i="36"/>
  <c r="C43" i="36" s="1"/>
  <c r="D43" i="36"/>
  <c r="H42" i="36"/>
  <c r="C42" i="36"/>
  <c r="I41" i="36"/>
  <c r="H41" i="36"/>
  <c r="D41" i="36"/>
  <c r="C41" i="36"/>
  <c r="H40" i="36"/>
  <c r="C40" i="36"/>
  <c r="H39" i="36"/>
  <c r="C39" i="36"/>
  <c r="H38" i="36"/>
  <c r="C38" i="36"/>
  <c r="H37" i="36"/>
  <c r="C37" i="36"/>
  <c r="K36" i="36"/>
  <c r="H36" i="36"/>
  <c r="F36" i="36"/>
  <c r="C36" i="36"/>
  <c r="H35" i="36"/>
  <c r="C35" i="36"/>
  <c r="H34" i="36"/>
  <c r="C34" i="36"/>
  <c r="K33" i="36"/>
  <c r="H33" i="36"/>
  <c r="F33" i="36"/>
  <c r="C33" i="36"/>
  <c r="H32" i="36"/>
  <c r="C32" i="36"/>
  <c r="K31" i="36"/>
  <c r="K26" i="36" s="1"/>
  <c r="H31" i="36"/>
  <c r="F31" i="36"/>
  <c r="C31" i="36"/>
  <c r="H30" i="36"/>
  <c r="C30" i="36"/>
  <c r="H29" i="36"/>
  <c r="C29" i="36"/>
  <c r="H28" i="36"/>
  <c r="C28" i="36"/>
  <c r="K27" i="36"/>
  <c r="H27" i="36"/>
  <c r="F27" i="36"/>
  <c r="C27" i="36"/>
  <c r="F26" i="36"/>
  <c r="C26" i="36"/>
  <c r="H25" i="36"/>
  <c r="C25" i="36"/>
  <c r="D24" i="36"/>
  <c r="C24" i="36" s="1"/>
  <c r="H23" i="36"/>
  <c r="C23" i="36"/>
  <c r="H22" i="36"/>
  <c r="C22" i="36"/>
  <c r="L21" i="36"/>
  <c r="L289" i="36" s="1"/>
  <c r="L288" i="36" s="1"/>
  <c r="K21" i="36"/>
  <c r="K289" i="36" s="1"/>
  <c r="K288" i="36" s="1"/>
  <c r="J21" i="36"/>
  <c r="J289" i="36" s="1"/>
  <c r="J288" i="36" s="1"/>
  <c r="I21" i="36"/>
  <c r="G21" i="36"/>
  <c r="G289" i="36" s="1"/>
  <c r="G288" i="36" s="1"/>
  <c r="F21" i="36"/>
  <c r="F289" i="36" s="1"/>
  <c r="F288" i="36" s="1"/>
  <c r="E21" i="36"/>
  <c r="E289" i="36" s="1"/>
  <c r="E288" i="36" s="1"/>
  <c r="D21" i="36"/>
  <c r="D289" i="36" s="1"/>
  <c r="D288" i="36" s="1"/>
  <c r="C21" i="36"/>
  <c r="F20" i="36"/>
  <c r="E20" i="36"/>
  <c r="H298" i="35"/>
  <c r="C298" i="35"/>
  <c r="H297" i="35"/>
  <c r="C297" i="35"/>
  <c r="H296" i="35"/>
  <c r="C296" i="35"/>
  <c r="H295" i="35"/>
  <c r="C295" i="35"/>
  <c r="H294" i="35"/>
  <c r="C294" i="35"/>
  <c r="H293" i="35"/>
  <c r="C293" i="35"/>
  <c r="H292" i="35"/>
  <c r="C292" i="35"/>
  <c r="H291" i="35"/>
  <c r="C291" i="35"/>
  <c r="L290" i="35"/>
  <c r="K290" i="35"/>
  <c r="J290" i="35"/>
  <c r="I290" i="35"/>
  <c r="H290" i="35"/>
  <c r="G290" i="35"/>
  <c r="F290" i="35"/>
  <c r="E290" i="35"/>
  <c r="D290" i="35"/>
  <c r="C290" i="35"/>
  <c r="H285" i="35"/>
  <c r="C285" i="35"/>
  <c r="H284" i="35"/>
  <c r="C284" i="35"/>
  <c r="L283" i="35"/>
  <c r="K283" i="35"/>
  <c r="J283" i="35"/>
  <c r="G283" i="35"/>
  <c r="F283" i="35"/>
  <c r="E283" i="35"/>
  <c r="D283" i="35"/>
  <c r="C283" i="35"/>
  <c r="H282" i="35"/>
  <c r="C282" i="35"/>
  <c r="L281" i="35"/>
  <c r="K281" i="35"/>
  <c r="J281" i="35"/>
  <c r="G281" i="35"/>
  <c r="F281" i="35"/>
  <c r="E281" i="35"/>
  <c r="D281" i="35"/>
  <c r="C281" i="35" s="1"/>
  <c r="H280" i="35"/>
  <c r="C280" i="35"/>
  <c r="H279" i="35"/>
  <c r="C279" i="35"/>
  <c r="H278" i="35"/>
  <c r="C278" i="35"/>
  <c r="I276" i="35"/>
  <c r="H276" i="35" s="1"/>
  <c r="H277" i="35"/>
  <c r="C277" i="35"/>
  <c r="L276" i="35"/>
  <c r="K276" i="35"/>
  <c r="J276" i="35"/>
  <c r="G276" i="35"/>
  <c r="F276" i="35"/>
  <c r="C276" i="35" s="1"/>
  <c r="E276" i="35"/>
  <c r="D276" i="35"/>
  <c r="H275" i="35"/>
  <c r="C275" i="35"/>
  <c r="H274" i="35"/>
  <c r="C274" i="35"/>
  <c r="H273" i="35"/>
  <c r="C273" i="35"/>
  <c r="L272" i="35"/>
  <c r="L270" i="35" s="1"/>
  <c r="L269" i="35" s="1"/>
  <c r="K272" i="35"/>
  <c r="J272" i="35"/>
  <c r="I272" i="35"/>
  <c r="H272" i="35" s="1"/>
  <c r="G272" i="35"/>
  <c r="F272" i="35"/>
  <c r="E272" i="35"/>
  <c r="E270" i="35" s="1"/>
  <c r="E269" i="35" s="1"/>
  <c r="D272" i="35"/>
  <c r="C272" i="35" s="1"/>
  <c r="H271" i="35"/>
  <c r="C271" i="35"/>
  <c r="K270" i="35"/>
  <c r="K269" i="35" s="1"/>
  <c r="J270" i="35"/>
  <c r="J269" i="35" s="1"/>
  <c r="G270" i="35"/>
  <c r="G269" i="35" s="1"/>
  <c r="F270" i="35"/>
  <c r="F269" i="35" s="1"/>
  <c r="H268" i="35"/>
  <c r="C268" i="35"/>
  <c r="H267" i="35"/>
  <c r="C267" i="35"/>
  <c r="H266" i="35"/>
  <c r="C266" i="35"/>
  <c r="H265" i="35"/>
  <c r="C265" i="35"/>
  <c r="L264" i="35"/>
  <c r="K264" i="35"/>
  <c r="J264" i="35"/>
  <c r="G264" i="35"/>
  <c r="F264" i="35"/>
  <c r="C264" i="35" s="1"/>
  <c r="E264" i="35"/>
  <c r="D264" i="35"/>
  <c r="H263" i="35"/>
  <c r="C263" i="35"/>
  <c r="H262" i="35"/>
  <c r="C262" i="35"/>
  <c r="H261" i="35"/>
  <c r="C261" i="35"/>
  <c r="L260" i="35"/>
  <c r="K260" i="35"/>
  <c r="J260" i="35"/>
  <c r="J259" i="35" s="1"/>
  <c r="I260" i="35"/>
  <c r="H260" i="35" s="1"/>
  <c r="G260" i="35"/>
  <c r="F260" i="35"/>
  <c r="F259" i="35" s="1"/>
  <c r="E260" i="35"/>
  <c r="C260" i="35" s="1"/>
  <c r="D260" i="35"/>
  <c r="L259" i="35"/>
  <c r="K259" i="35"/>
  <c r="G259" i="35"/>
  <c r="D259" i="35"/>
  <c r="H258" i="35"/>
  <c r="C258" i="35"/>
  <c r="H257" i="35"/>
  <c r="C257" i="35"/>
  <c r="H256" i="35"/>
  <c r="C256" i="35"/>
  <c r="H255" i="35"/>
  <c r="C255" i="35"/>
  <c r="H254" i="35"/>
  <c r="C254" i="35"/>
  <c r="H253" i="35"/>
  <c r="C253" i="35"/>
  <c r="L252" i="35"/>
  <c r="L251" i="35" s="1"/>
  <c r="K252" i="35"/>
  <c r="K251" i="35" s="1"/>
  <c r="J252" i="35"/>
  <c r="G252" i="35"/>
  <c r="G251" i="35" s="1"/>
  <c r="F252" i="35"/>
  <c r="E252" i="35"/>
  <c r="D252" i="35"/>
  <c r="D251" i="35" s="1"/>
  <c r="C252" i="35"/>
  <c r="J251" i="35"/>
  <c r="F251" i="35"/>
  <c r="E251" i="35"/>
  <c r="H250" i="35"/>
  <c r="C250" i="35"/>
  <c r="H249" i="35"/>
  <c r="C249" i="35"/>
  <c r="H248" i="35"/>
  <c r="C248" i="35"/>
  <c r="H247" i="35"/>
  <c r="C247" i="35"/>
  <c r="L246" i="35"/>
  <c r="K246" i="35"/>
  <c r="J246" i="35"/>
  <c r="G246" i="35"/>
  <c r="F246" i="35"/>
  <c r="E246" i="35"/>
  <c r="D246" i="35"/>
  <c r="C246" i="35"/>
  <c r="H245" i="35"/>
  <c r="C245" i="35"/>
  <c r="H244" i="35"/>
  <c r="C244" i="35"/>
  <c r="H243" i="35"/>
  <c r="C243" i="35"/>
  <c r="H242" i="35"/>
  <c r="C242" i="35"/>
  <c r="H241" i="35"/>
  <c r="C241" i="35"/>
  <c r="H240" i="35"/>
  <c r="C240" i="35"/>
  <c r="H239" i="35"/>
  <c r="C239" i="35"/>
  <c r="L238" i="35"/>
  <c r="K238" i="35"/>
  <c r="J238" i="35"/>
  <c r="G238" i="35"/>
  <c r="F238" i="35"/>
  <c r="C238" i="35" s="1"/>
  <c r="E238" i="35"/>
  <c r="D238" i="35"/>
  <c r="H237" i="35"/>
  <c r="C237" i="35"/>
  <c r="H236" i="35"/>
  <c r="C236" i="35"/>
  <c r="L235" i="35"/>
  <c r="K235" i="35"/>
  <c r="J235" i="35"/>
  <c r="G235" i="35"/>
  <c r="F235" i="35"/>
  <c r="C235" i="35" s="1"/>
  <c r="E235" i="35"/>
  <c r="D235" i="35"/>
  <c r="H234" i="35"/>
  <c r="C234" i="35"/>
  <c r="L233" i="35"/>
  <c r="K233" i="35"/>
  <c r="K231" i="35" s="1"/>
  <c r="K230" i="35" s="1"/>
  <c r="J233" i="35"/>
  <c r="J231" i="35" s="1"/>
  <c r="G233" i="35"/>
  <c r="G231" i="35" s="1"/>
  <c r="F233" i="35"/>
  <c r="F231" i="35" s="1"/>
  <c r="F230" i="35" s="1"/>
  <c r="E233" i="35"/>
  <c r="D233" i="35"/>
  <c r="C233" i="35"/>
  <c r="H232" i="35"/>
  <c r="C232" i="35"/>
  <c r="L231" i="35"/>
  <c r="E231" i="35"/>
  <c r="D231" i="35"/>
  <c r="C231" i="35" s="1"/>
  <c r="H229" i="35"/>
  <c r="C229" i="35"/>
  <c r="I227" i="35"/>
  <c r="H227" i="35" s="1"/>
  <c r="C228" i="35"/>
  <c r="L227" i="35"/>
  <c r="K227" i="35"/>
  <c r="J227" i="35"/>
  <c r="G227" i="35"/>
  <c r="F227" i="35"/>
  <c r="C227" i="35" s="1"/>
  <c r="E227" i="35"/>
  <c r="D227" i="35"/>
  <c r="H226" i="35"/>
  <c r="D226" i="35"/>
  <c r="C226" i="35"/>
  <c r="H225" i="35"/>
  <c r="D225" i="35"/>
  <c r="C225" i="35"/>
  <c r="H224" i="35"/>
  <c r="D224" i="35"/>
  <c r="C224" i="35"/>
  <c r="H223" i="35"/>
  <c r="C223" i="35"/>
  <c r="H222" i="35"/>
  <c r="C222" i="35"/>
  <c r="H221" i="35"/>
  <c r="C221" i="35"/>
  <c r="H220" i="35"/>
  <c r="C220" i="35"/>
  <c r="H219" i="35"/>
  <c r="C219" i="35"/>
  <c r="H218" i="35"/>
  <c r="C218" i="35"/>
  <c r="I216" i="35"/>
  <c r="H216" i="35" s="1"/>
  <c r="H217" i="35"/>
  <c r="C217" i="35"/>
  <c r="L216" i="35"/>
  <c r="K216" i="35"/>
  <c r="J216" i="35"/>
  <c r="G216" i="35"/>
  <c r="F216" i="35"/>
  <c r="E216" i="35"/>
  <c r="D216" i="35"/>
  <c r="C216" i="35" s="1"/>
  <c r="H215" i="35"/>
  <c r="C215" i="35"/>
  <c r="H214" i="35"/>
  <c r="C214" i="35"/>
  <c r="H213" i="35"/>
  <c r="C213" i="35"/>
  <c r="H212" i="35"/>
  <c r="C212" i="35"/>
  <c r="H211" i="35"/>
  <c r="C211" i="35"/>
  <c r="H210" i="35"/>
  <c r="C210" i="35"/>
  <c r="H209" i="35"/>
  <c r="C209" i="35"/>
  <c r="H208" i="35"/>
  <c r="C208" i="35"/>
  <c r="H207" i="35"/>
  <c r="C207" i="35"/>
  <c r="H206" i="35"/>
  <c r="C206" i="35"/>
  <c r="L205" i="35"/>
  <c r="K205" i="35"/>
  <c r="J205" i="35"/>
  <c r="J204" i="35" s="1"/>
  <c r="G205" i="35"/>
  <c r="F205" i="35"/>
  <c r="F204" i="35" s="1"/>
  <c r="E205" i="35"/>
  <c r="E204" i="35" s="1"/>
  <c r="C204" i="35" s="1"/>
  <c r="D205" i="35"/>
  <c r="C205" i="35" s="1"/>
  <c r="L204" i="35"/>
  <c r="K204" i="35"/>
  <c r="G204" i="35"/>
  <c r="D204" i="35"/>
  <c r="H203" i="35"/>
  <c r="C203" i="35"/>
  <c r="H202" i="35"/>
  <c r="C202" i="35"/>
  <c r="H201" i="35"/>
  <c r="C201" i="35"/>
  <c r="H200" i="35"/>
  <c r="C200" i="35"/>
  <c r="H199" i="35"/>
  <c r="C199" i="35"/>
  <c r="L198" i="35"/>
  <c r="L196" i="35" s="1"/>
  <c r="L195" i="35" s="1"/>
  <c r="K198" i="35"/>
  <c r="K196" i="35" s="1"/>
  <c r="K195" i="35" s="1"/>
  <c r="J198" i="35"/>
  <c r="G198" i="35"/>
  <c r="G196" i="35" s="1"/>
  <c r="G195" i="35" s="1"/>
  <c r="F198" i="35"/>
  <c r="E198" i="35"/>
  <c r="D198" i="35"/>
  <c r="C198" i="35" s="1"/>
  <c r="H197" i="35"/>
  <c r="C197" i="35"/>
  <c r="J196" i="35"/>
  <c r="F196" i="35"/>
  <c r="F195" i="35" s="1"/>
  <c r="F194" i="35" s="1"/>
  <c r="E196" i="35"/>
  <c r="E195" i="35" s="1"/>
  <c r="I192" i="35"/>
  <c r="C193" i="35"/>
  <c r="L192" i="35"/>
  <c r="K192" i="35"/>
  <c r="K191" i="35" s="1"/>
  <c r="K187" i="35" s="1"/>
  <c r="J192" i="35"/>
  <c r="J191" i="35" s="1"/>
  <c r="J187" i="35" s="1"/>
  <c r="G192" i="35"/>
  <c r="G191" i="35" s="1"/>
  <c r="G187" i="35" s="1"/>
  <c r="F192" i="35"/>
  <c r="F191" i="35" s="1"/>
  <c r="F187" i="35" s="1"/>
  <c r="E192" i="35"/>
  <c r="D192" i="35"/>
  <c r="L191" i="35"/>
  <c r="E191" i="35"/>
  <c r="D191" i="35"/>
  <c r="H190" i="35"/>
  <c r="C190" i="35"/>
  <c r="H189" i="35"/>
  <c r="C189" i="35"/>
  <c r="L188" i="35"/>
  <c r="L187" i="35" s="1"/>
  <c r="K188" i="35"/>
  <c r="J188" i="35"/>
  <c r="G188" i="35"/>
  <c r="F188" i="35"/>
  <c r="E188" i="35"/>
  <c r="E187" i="35" s="1"/>
  <c r="D188" i="35"/>
  <c r="C188" i="35" s="1"/>
  <c r="H186" i="35"/>
  <c r="C186" i="35"/>
  <c r="I184" i="35"/>
  <c r="H184" i="35" s="1"/>
  <c r="H185" i="35"/>
  <c r="C185" i="35"/>
  <c r="L184" i="35"/>
  <c r="K184" i="35"/>
  <c r="J184" i="35"/>
  <c r="G184" i="35"/>
  <c r="F184" i="35"/>
  <c r="C184" i="35" s="1"/>
  <c r="E184" i="35"/>
  <c r="D184" i="35"/>
  <c r="H183" i="35"/>
  <c r="C183" i="35"/>
  <c r="H182" i="35"/>
  <c r="C182" i="35"/>
  <c r="H181" i="35"/>
  <c r="C181" i="35"/>
  <c r="H180" i="35"/>
  <c r="C180" i="35"/>
  <c r="L179" i="35"/>
  <c r="K179" i="35"/>
  <c r="J179" i="35"/>
  <c r="G179" i="35"/>
  <c r="F179" i="35"/>
  <c r="E179" i="35"/>
  <c r="D179" i="35"/>
  <c r="C179" i="35" s="1"/>
  <c r="H178" i="35"/>
  <c r="C178" i="35"/>
  <c r="H177" i="35"/>
  <c r="C177" i="35"/>
  <c r="H176" i="35"/>
  <c r="C176" i="35"/>
  <c r="L175" i="35"/>
  <c r="L174" i="35" s="1"/>
  <c r="L173" i="35" s="1"/>
  <c r="K175" i="35"/>
  <c r="K174" i="35" s="1"/>
  <c r="K173" i="35" s="1"/>
  <c r="J175" i="35"/>
  <c r="G175" i="35"/>
  <c r="G174" i="35" s="1"/>
  <c r="G173" i="35" s="1"/>
  <c r="F175" i="35"/>
  <c r="E175" i="35"/>
  <c r="D175" i="35"/>
  <c r="D174" i="35" s="1"/>
  <c r="C175" i="35"/>
  <c r="J174" i="35"/>
  <c r="J173" i="35" s="1"/>
  <c r="F174" i="35"/>
  <c r="F173" i="35" s="1"/>
  <c r="E174" i="35"/>
  <c r="E173" i="35" s="1"/>
  <c r="H172" i="35"/>
  <c r="C172" i="35"/>
  <c r="H171" i="35"/>
  <c r="C171" i="35"/>
  <c r="H170" i="35"/>
  <c r="C170" i="35"/>
  <c r="H169" i="35"/>
  <c r="C169" i="35"/>
  <c r="H168" i="35"/>
  <c r="C168" i="35"/>
  <c r="H167" i="35"/>
  <c r="C167" i="35"/>
  <c r="L166" i="35"/>
  <c r="L165" i="35" s="1"/>
  <c r="K166" i="35"/>
  <c r="K165" i="35" s="1"/>
  <c r="J166" i="35"/>
  <c r="G166" i="35"/>
  <c r="G165" i="35" s="1"/>
  <c r="F166" i="35"/>
  <c r="E166" i="35"/>
  <c r="D166" i="35"/>
  <c r="D165" i="35" s="1"/>
  <c r="C166" i="35"/>
  <c r="J165" i="35"/>
  <c r="F165" i="35"/>
  <c r="E165" i="35"/>
  <c r="H164" i="35"/>
  <c r="C164" i="35"/>
  <c r="H163" i="35"/>
  <c r="D163" i="35"/>
  <c r="C163" i="35" s="1"/>
  <c r="H162" i="35"/>
  <c r="C162" i="35"/>
  <c r="H161" i="35"/>
  <c r="C161" i="35"/>
  <c r="L160" i="35"/>
  <c r="K160" i="35"/>
  <c r="J160" i="35"/>
  <c r="G160" i="35"/>
  <c r="F160" i="35"/>
  <c r="E160" i="35"/>
  <c r="D160" i="35"/>
  <c r="C160" i="35" s="1"/>
  <c r="H159" i="35"/>
  <c r="C159" i="35"/>
  <c r="H158" i="35"/>
  <c r="C158" i="35"/>
  <c r="H157" i="35"/>
  <c r="C157" i="35"/>
  <c r="H156" i="35"/>
  <c r="C156" i="35"/>
  <c r="H155" i="35"/>
  <c r="C155" i="35"/>
  <c r="H154" i="35"/>
  <c r="C154" i="35"/>
  <c r="H153" i="35"/>
  <c r="C153" i="35"/>
  <c r="I151" i="35"/>
  <c r="H151" i="35" s="1"/>
  <c r="C152" i="35"/>
  <c r="L151" i="35"/>
  <c r="K151" i="35"/>
  <c r="J151" i="35"/>
  <c r="G151" i="35"/>
  <c r="F151" i="35"/>
  <c r="C151" i="35" s="1"/>
  <c r="E151" i="35"/>
  <c r="D151" i="35"/>
  <c r="H150" i="35"/>
  <c r="C150" i="35"/>
  <c r="H149" i="35"/>
  <c r="C149" i="35"/>
  <c r="H148" i="35"/>
  <c r="C148" i="35"/>
  <c r="H147" i="35"/>
  <c r="C147" i="35"/>
  <c r="H146" i="35"/>
  <c r="C146" i="35"/>
  <c r="I144" i="35"/>
  <c r="H144" i="35" s="1"/>
  <c r="C145" i="35"/>
  <c r="L144" i="35"/>
  <c r="K144" i="35"/>
  <c r="J144" i="35"/>
  <c r="G144" i="35"/>
  <c r="F144" i="35"/>
  <c r="C144" i="35" s="1"/>
  <c r="E144" i="35"/>
  <c r="D144" i="35"/>
  <c r="H143" i="35"/>
  <c r="C143" i="35"/>
  <c r="I141" i="35"/>
  <c r="H141" i="35" s="1"/>
  <c r="C142" i="35"/>
  <c r="L141" i="35"/>
  <c r="K141" i="35"/>
  <c r="J141" i="35"/>
  <c r="J130" i="35" s="1"/>
  <c r="G141" i="35"/>
  <c r="F141" i="35"/>
  <c r="C141" i="35" s="1"/>
  <c r="E141" i="35"/>
  <c r="D141" i="35"/>
  <c r="H140" i="35"/>
  <c r="C140" i="35"/>
  <c r="H139" i="35"/>
  <c r="C139" i="35"/>
  <c r="H138" i="35"/>
  <c r="C138" i="35"/>
  <c r="H137" i="35"/>
  <c r="C137" i="35"/>
  <c r="L136" i="35"/>
  <c r="K136" i="35"/>
  <c r="J136" i="35"/>
  <c r="G136" i="35"/>
  <c r="F136" i="35"/>
  <c r="E136" i="35"/>
  <c r="D136" i="35"/>
  <c r="C136" i="35" s="1"/>
  <c r="H135" i="35"/>
  <c r="C135" i="35"/>
  <c r="H134" i="35"/>
  <c r="C134" i="35"/>
  <c r="H133" i="35"/>
  <c r="D133" i="35"/>
  <c r="C133" i="35"/>
  <c r="H132" i="35"/>
  <c r="C132" i="35"/>
  <c r="L131" i="35"/>
  <c r="L130" i="35" s="1"/>
  <c r="K131" i="35"/>
  <c r="K130" i="35" s="1"/>
  <c r="J131" i="35"/>
  <c r="G131" i="35"/>
  <c r="G130" i="35" s="1"/>
  <c r="F131" i="35"/>
  <c r="E131" i="35"/>
  <c r="D131" i="35"/>
  <c r="D130" i="35" s="1"/>
  <c r="C131" i="35"/>
  <c r="E130" i="35"/>
  <c r="I128" i="35"/>
  <c r="C129" i="35"/>
  <c r="L128" i="35"/>
  <c r="K128" i="35"/>
  <c r="J128" i="35"/>
  <c r="G128" i="35"/>
  <c r="F128" i="35"/>
  <c r="E128" i="35"/>
  <c r="D128" i="35"/>
  <c r="C128" i="35"/>
  <c r="H127" i="35"/>
  <c r="D127" i="35"/>
  <c r="C127" i="35"/>
  <c r="H126" i="35"/>
  <c r="C126" i="35"/>
  <c r="H125" i="35"/>
  <c r="C125" i="35"/>
  <c r="H124" i="35"/>
  <c r="C124" i="35"/>
  <c r="H123" i="35"/>
  <c r="C123" i="35"/>
  <c r="L122" i="35"/>
  <c r="K122" i="35"/>
  <c r="J122" i="35"/>
  <c r="G122" i="35"/>
  <c r="F122" i="35"/>
  <c r="E122" i="35"/>
  <c r="D122" i="35"/>
  <c r="C122" i="35" s="1"/>
  <c r="H121" i="35"/>
  <c r="C121" i="35"/>
  <c r="H120" i="35"/>
  <c r="C120" i="35"/>
  <c r="H119" i="35"/>
  <c r="C119" i="35"/>
  <c r="H118" i="35"/>
  <c r="C118" i="35"/>
  <c r="H117" i="35"/>
  <c r="C117" i="35"/>
  <c r="L116" i="35"/>
  <c r="K116" i="35"/>
  <c r="J116" i="35"/>
  <c r="G116" i="35"/>
  <c r="F116" i="35"/>
  <c r="E116" i="35"/>
  <c r="C116" i="35" s="1"/>
  <c r="D116" i="35"/>
  <c r="H115" i="35"/>
  <c r="C115" i="35"/>
  <c r="H114" i="35"/>
  <c r="C114" i="35"/>
  <c r="I112" i="35"/>
  <c r="H112" i="35" s="1"/>
  <c r="H113" i="35"/>
  <c r="C113" i="35"/>
  <c r="L112" i="35"/>
  <c r="K112" i="35"/>
  <c r="J112" i="35"/>
  <c r="G112" i="35"/>
  <c r="F112" i="35"/>
  <c r="E112" i="35"/>
  <c r="D112" i="35"/>
  <c r="C112" i="35" s="1"/>
  <c r="H111" i="35"/>
  <c r="C111" i="35"/>
  <c r="H110" i="35"/>
  <c r="C110" i="35"/>
  <c r="H109" i="35"/>
  <c r="C109" i="35"/>
  <c r="H108" i="35"/>
  <c r="C108" i="35"/>
  <c r="H107" i="35"/>
  <c r="D107" i="35"/>
  <c r="C107" i="35" s="1"/>
  <c r="H106" i="35"/>
  <c r="D106" i="35"/>
  <c r="C106" i="35" s="1"/>
  <c r="H105" i="35"/>
  <c r="C105" i="35"/>
  <c r="H104" i="35"/>
  <c r="C104" i="35"/>
  <c r="L103" i="35"/>
  <c r="K103" i="35"/>
  <c r="J103" i="35"/>
  <c r="G103" i="35"/>
  <c r="F103" i="35"/>
  <c r="E103" i="35"/>
  <c r="D103" i="35"/>
  <c r="C103" i="35" s="1"/>
  <c r="H102" i="35"/>
  <c r="C102" i="35"/>
  <c r="H101" i="35"/>
  <c r="C101" i="35"/>
  <c r="H100" i="35"/>
  <c r="C100" i="35"/>
  <c r="H99" i="35"/>
  <c r="C99" i="35"/>
  <c r="H98" i="35"/>
  <c r="C98" i="35"/>
  <c r="H97" i="35"/>
  <c r="C97" i="35"/>
  <c r="H96" i="35"/>
  <c r="C96" i="35"/>
  <c r="L95" i="35"/>
  <c r="K95" i="35"/>
  <c r="J95" i="35"/>
  <c r="G95" i="35"/>
  <c r="F95" i="35"/>
  <c r="E95" i="35"/>
  <c r="D95" i="35"/>
  <c r="C95" i="35"/>
  <c r="H94" i="35"/>
  <c r="C94" i="35"/>
  <c r="H93" i="35"/>
  <c r="C93" i="35"/>
  <c r="H92" i="35"/>
  <c r="C92" i="35"/>
  <c r="H91" i="35"/>
  <c r="C91" i="35"/>
  <c r="H90" i="35"/>
  <c r="C90" i="35"/>
  <c r="L89" i="35"/>
  <c r="K89" i="35"/>
  <c r="J89" i="35"/>
  <c r="G89" i="35"/>
  <c r="F89" i="35"/>
  <c r="E89" i="35"/>
  <c r="D89" i="35"/>
  <c r="C89" i="35" s="1"/>
  <c r="H88" i="35"/>
  <c r="C88" i="35"/>
  <c r="H87" i="35"/>
  <c r="C87" i="35"/>
  <c r="H86" i="35"/>
  <c r="C86" i="35"/>
  <c r="H85" i="35"/>
  <c r="C85" i="35"/>
  <c r="L84" i="35"/>
  <c r="K84" i="35"/>
  <c r="K83" i="35" s="1"/>
  <c r="J84" i="35"/>
  <c r="J83" i="35" s="1"/>
  <c r="G84" i="35"/>
  <c r="G83" i="35" s="1"/>
  <c r="F84" i="35"/>
  <c r="F83" i="35" s="1"/>
  <c r="E84" i="35"/>
  <c r="D84" i="35"/>
  <c r="L83" i="35"/>
  <c r="D83" i="35"/>
  <c r="H82" i="35"/>
  <c r="C82" i="35"/>
  <c r="H81" i="35"/>
  <c r="C81" i="35"/>
  <c r="L80" i="35"/>
  <c r="K80" i="35"/>
  <c r="J80" i="35"/>
  <c r="G80" i="35"/>
  <c r="F80" i="35"/>
  <c r="E80" i="35"/>
  <c r="D80" i="35"/>
  <c r="C80" i="35" s="1"/>
  <c r="H79" i="35"/>
  <c r="C79" i="35"/>
  <c r="H78" i="35"/>
  <c r="C78" i="35"/>
  <c r="L77" i="35"/>
  <c r="L76" i="35" s="1"/>
  <c r="L75" i="35" s="1"/>
  <c r="K77" i="35"/>
  <c r="J77" i="35"/>
  <c r="G77" i="35"/>
  <c r="F77" i="35"/>
  <c r="E77" i="35"/>
  <c r="E76" i="35" s="1"/>
  <c r="D77" i="35"/>
  <c r="C77" i="35" s="1"/>
  <c r="K76" i="35"/>
  <c r="J76" i="35"/>
  <c r="G76" i="35"/>
  <c r="G75" i="35" s="1"/>
  <c r="F76" i="35"/>
  <c r="H74" i="35"/>
  <c r="C74" i="35"/>
  <c r="H73" i="35"/>
  <c r="C73" i="35"/>
  <c r="H72" i="35"/>
  <c r="C72" i="35"/>
  <c r="H71" i="35"/>
  <c r="C71" i="35"/>
  <c r="H70" i="35"/>
  <c r="C70" i="35"/>
  <c r="L69" i="35"/>
  <c r="K69" i="35"/>
  <c r="K67" i="35" s="1"/>
  <c r="J69" i="35"/>
  <c r="G69" i="35"/>
  <c r="G67" i="35" s="1"/>
  <c r="F69" i="35"/>
  <c r="E69" i="35"/>
  <c r="E67" i="35" s="1"/>
  <c r="D69" i="35"/>
  <c r="H68" i="35"/>
  <c r="C68" i="35"/>
  <c r="L67" i="35"/>
  <c r="J67" i="35"/>
  <c r="F67" i="35"/>
  <c r="D67" i="35"/>
  <c r="H66" i="35"/>
  <c r="C66" i="35"/>
  <c r="H65" i="35"/>
  <c r="C65" i="35"/>
  <c r="H64" i="35"/>
  <c r="C64" i="35"/>
  <c r="H63" i="35"/>
  <c r="C63" i="35"/>
  <c r="H62" i="35"/>
  <c r="C62" i="35"/>
  <c r="H61" i="35"/>
  <c r="C61" i="35"/>
  <c r="H60" i="35"/>
  <c r="C60" i="35"/>
  <c r="H59" i="35"/>
  <c r="C59" i="35"/>
  <c r="L58" i="35"/>
  <c r="K58" i="35"/>
  <c r="J58" i="35"/>
  <c r="G58" i="35"/>
  <c r="F58" i="35"/>
  <c r="E58" i="35"/>
  <c r="D58" i="35"/>
  <c r="C58" i="35" s="1"/>
  <c r="H57" i="35"/>
  <c r="C57" i="35"/>
  <c r="H56" i="35"/>
  <c r="C56" i="35"/>
  <c r="L55" i="35"/>
  <c r="L54" i="35" s="1"/>
  <c r="L53" i="35" s="1"/>
  <c r="L52" i="35" s="1"/>
  <c r="K55" i="35"/>
  <c r="J55" i="35"/>
  <c r="G55" i="35"/>
  <c r="F55" i="35"/>
  <c r="E55" i="35"/>
  <c r="E54" i="35" s="1"/>
  <c r="E53" i="35" s="1"/>
  <c r="D55" i="35"/>
  <c r="C55" i="35" s="1"/>
  <c r="K54" i="35"/>
  <c r="K53" i="35" s="1"/>
  <c r="J54" i="35"/>
  <c r="J53" i="35" s="1"/>
  <c r="G54" i="35"/>
  <c r="G53" i="35" s="1"/>
  <c r="G52" i="35" s="1"/>
  <c r="F54" i="35"/>
  <c r="F53" i="35" s="1"/>
  <c r="H47" i="35"/>
  <c r="C47" i="35"/>
  <c r="H46" i="35"/>
  <c r="C46" i="35"/>
  <c r="L45" i="35"/>
  <c r="G45" i="35"/>
  <c r="H44" i="35"/>
  <c r="C44" i="35"/>
  <c r="K43" i="35"/>
  <c r="J43" i="35"/>
  <c r="I43" i="35"/>
  <c r="H43" i="35" s="1"/>
  <c r="F43" i="35"/>
  <c r="E43" i="35"/>
  <c r="D43" i="35"/>
  <c r="C43" i="35" s="1"/>
  <c r="H42" i="35"/>
  <c r="C42" i="35"/>
  <c r="I41" i="35"/>
  <c r="H41" i="35" s="1"/>
  <c r="D41" i="35"/>
  <c r="C41" i="35" s="1"/>
  <c r="H40" i="35"/>
  <c r="C40" i="35"/>
  <c r="H39" i="35"/>
  <c r="C39" i="35"/>
  <c r="H38" i="35"/>
  <c r="C38" i="35"/>
  <c r="H37" i="35"/>
  <c r="C37" i="35"/>
  <c r="K36" i="35"/>
  <c r="H36" i="35" s="1"/>
  <c r="F36" i="35"/>
  <c r="C36" i="35"/>
  <c r="H35" i="35"/>
  <c r="C35" i="35"/>
  <c r="H34" i="35"/>
  <c r="C34" i="35"/>
  <c r="K33" i="35"/>
  <c r="H33" i="35" s="1"/>
  <c r="F33" i="35"/>
  <c r="C33" i="35"/>
  <c r="H32" i="35"/>
  <c r="C32" i="35"/>
  <c r="K31" i="35"/>
  <c r="H31" i="35"/>
  <c r="F31" i="35"/>
  <c r="C31" i="35" s="1"/>
  <c r="H30" i="35"/>
  <c r="C30" i="35"/>
  <c r="H29" i="35"/>
  <c r="C29" i="35"/>
  <c r="H28" i="35"/>
  <c r="C28" i="35"/>
  <c r="K27" i="35"/>
  <c r="H27" i="35" s="1"/>
  <c r="F27" i="35"/>
  <c r="C27" i="35"/>
  <c r="K26" i="35"/>
  <c r="H26" i="35" s="1"/>
  <c r="H25" i="35"/>
  <c r="C25" i="35"/>
  <c r="D24" i="35"/>
  <c r="C24" i="35" s="1"/>
  <c r="H23" i="35"/>
  <c r="C23" i="35"/>
  <c r="H22" i="35"/>
  <c r="C22" i="35"/>
  <c r="L21" i="35"/>
  <c r="L289" i="35" s="1"/>
  <c r="L288" i="35" s="1"/>
  <c r="K21" i="35"/>
  <c r="K20" i="35" s="1"/>
  <c r="J21" i="35"/>
  <c r="H21" i="35" s="1"/>
  <c r="I21" i="35"/>
  <c r="G21" i="35"/>
  <c r="G20" i="35" s="1"/>
  <c r="F21" i="35"/>
  <c r="E21" i="35"/>
  <c r="E289" i="35" s="1"/>
  <c r="E288" i="35" s="1"/>
  <c r="D21" i="35"/>
  <c r="D289" i="35" s="1"/>
  <c r="D288" i="35" s="1"/>
  <c r="L20" i="35"/>
  <c r="E20" i="35"/>
  <c r="D20" i="35"/>
  <c r="H154" i="39" l="1"/>
  <c r="I151" i="39"/>
  <c r="H151" i="39" s="1"/>
  <c r="H254" i="42"/>
  <c r="I252" i="42"/>
  <c r="H252" i="42" s="1"/>
  <c r="I216" i="39"/>
  <c r="H216" i="39" s="1"/>
  <c r="H217" i="39"/>
  <c r="H253" i="39"/>
  <c r="I252" i="39"/>
  <c r="H252" i="39" s="1"/>
  <c r="H129" i="35"/>
  <c r="H128" i="35" s="1"/>
  <c r="I198" i="35"/>
  <c r="I205" i="35"/>
  <c r="H205" i="35" s="1"/>
  <c r="I264" i="35"/>
  <c r="H264" i="35" s="1"/>
  <c r="I58" i="36"/>
  <c r="H58" i="36" s="1"/>
  <c r="I69" i="36"/>
  <c r="H69" i="36" s="1"/>
  <c r="I77" i="36"/>
  <c r="H77" i="36" s="1"/>
  <c r="I188" i="36"/>
  <c r="H188" i="36" s="1"/>
  <c r="I235" i="36"/>
  <c r="H236" i="36"/>
  <c r="I238" i="36"/>
  <c r="H273" i="36"/>
  <c r="I272" i="36"/>
  <c r="H272" i="36" s="1"/>
  <c r="H124" i="37"/>
  <c r="H125" i="37"/>
  <c r="H176" i="37"/>
  <c r="I175" i="37"/>
  <c r="H175" i="37" s="1"/>
  <c r="I175" i="38"/>
  <c r="H176" i="38"/>
  <c r="I141" i="39"/>
  <c r="H141" i="39" s="1"/>
  <c r="H185" i="39"/>
  <c r="I184" i="39"/>
  <c r="H184" i="39" s="1"/>
  <c r="H237" i="41"/>
  <c r="I235" i="41"/>
  <c r="H235" i="41" s="1"/>
  <c r="H56" i="42"/>
  <c r="I55" i="42"/>
  <c r="H223" i="42"/>
  <c r="I216" i="42"/>
  <c r="H216" i="42" s="1"/>
  <c r="I235" i="42"/>
  <c r="H235" i="42" s="1"/>
  <c r="H236" i="42"/>
  <c r="H199" i="38"/>
  <c r="I198" i="38"/>
  <c r="H198" i="38" s="1"/>
  <c r="I80" i="35"/>
  <c r="H80" i="35" s="1"/>
  <c r="I84" i="35"/>
  <c r="H152" i="35"/>
  <c r="I160" i="35"/>
  <c r="H160" i="35" s="1"/>
  <c r="H228" i="35"/>
  <c r="I235" i="35"/>
  <c r="H235" i="35" s="1"/>
  <c r="I238" i="35"/>
  <c r="H238" i="35" s="1"/>
  <c r="I281" i="35"/>
  <c r="H281" i="35" s="1"/>
  <c r="I89" i="36"/>
  <c r="H89" i="36" s="1"/>
  <c r="I131" i="36"/>
  <c r="I141" i="36"/>
  <c r="H141" i="36" s="1"/>
  <c r="I144" i="36"/>
  <c r="H144" i="36" s="1"/>
  <c r="H176" i="36"/>
  <c r="I175" i="36"/>
  <c r="I179" i="36"/>
  <c r="H179" i="36" s="1"/>
  <c r="I80" i="38"/>
  <c r="H80" i="38" s="1"/>
  <c r="H282" i="38"/>
  <c r="I281" i="38"/>
  <c r="H281" i="38" s="1"/>
  <c r="H147" i="39"/>
  <c r="I144" i="39"/>
  <c r="H144" i="39" s="1"/>
  <c r="I205" i="39"/>
  <c r="H206" i="39"/>
  <c r="H182" i="40"/>
  <c r="I179" i="40"/>
  <c r="H179" i="40" s="1"/>
  <c r="H152" i="42"/>
  <c r="I151" i="42"/>
  <c r="H151" i="42" s="1"/>
  <c r="H266" i="43"/>
  <c r="I264" i="43"/>
  <c r="H264" i="43" s="1"/>
  <c r="I136" i="35"/>
  <c r="H136" i="35" s="1"/>
  <c r="I103" i="36"/>
  <c r="H103" i="36" s="1"/>
  <c r="I76" i="37"/>
  <c r="H167" i="37"/>
  <c r="I166" i="37"/>
  <c r="H166" i="37" s="1"/>
  <c r="H142" i="35"/>
  <c r="H145" i="35"/>
  <c r="I188" i="35"/>
  <c r="H188" i="35" s="1"/>
  <c r="H193" i="35"/>
  <c r="I136" i="36"/>
  <c r="H136" i="36" s="1"/>
  <c r="H228" i="36"/>
  <c r="I281" i="36"/>
  <c r="H281" i="36" s="1"/>
  <c r="H289" i="37"/>
  <c r="I184" i="37"/>
  <c r="H184" i="37" s="1"/>
  <c r="I131" i="38"/>
  <c r="H131" i="38" s="1"/>
  <c r="H72" i="40"/>
  <c r="I69" i="40"/>
  <c r="H69" i="40" s="1"/>
  <c r="I131" i="40"/>
  <c r="H132" i="40"/>
  <c r="H285" i="42"/>
  <c r="I283" i="42"/>
  <c r="I122" i="43"/>
  <c r="H122" i="43" s="1"/>
  <c r="H123" i="43"/>
  <c r="I238" i="37"/>
  <c r="H238" i="37" s="1"/>
  <c r="I69" i="38"/>
  <c r="H69" i="38" s="1"/>
  <c r="I196" i="38"/>
  <c r="I103" i="39"/>
  <c r="H103" i="39" s="1"/>
  <c r="I58" i="40"/>
  <c r="H58" i="40" s="1"/>
  <c r="I84" i="40"/>
  <c r="I136" i="40"/>
  <c r="H136" i="40" s="1"/>
  <c r="I144" i="40"/>
  <c r="H144" i="40" s="1"/>
  <c r="I205" i="40"/>
  <c r="H206" i="40"/>
  <c r="I151" i="41"/>
  <c r="H151" i="41" s="1"/>
  <c r="I184" i="41"/>
  <c r="H184" i="41" s="1"/>
  <c r="H185" i="41"/>
  <c r="I116" i="42"/>
  <c r="H116" i="42" s="1"/>
  <c r="H117" i="42"/>
  <c r="I264" i="42"/>
  <c r="H264" i="42" s="1"/>
  <c r="H265" i="42"/>
  <c r="I151" i="36"/>
  <c r="H151" i="36" s="1"/>
  <c r="I205" i="36"/>
  <c r="I289" i="37"/>
  <c r="I288" i="37" s="1"/>
  <c r="I84" i="37"/>
  <c r="J83" i="37"/>
  <c r="J75" i="37" s="1"/>
  <c r="J52" i="37" s="1"/>
  <c r="J130" i="37"/>
  <c r="I188" i="37"/>
  <c r="I205" i="37"/>
  <c r="I216" i="37"/>
  <c r="H216" i="37" s="1"/>
  <c r="H282" i="37"/>
  <c r="I122" i="38"/>
  <c r="H122" i="38" s="1"/>
  <c r="I166" i="38"/>
  <c r="I276" i="38"/>
  <c r="I58" i="39"/>
  <c r="I136" i="39"/>
  <c r="H136" i="39" s="1"/>
  <c r="I77" i="40"/>
  <c r="I80" i="40"/>
  <c r="H80" i="40" s="1"/>
  <c r="H274" i="40"/>
  <c r="I272" i="40"/>
  <c r="H272" i="40" s="1"/>
  <c r="H206" i="41"/>
  <c r="I205" i="41"/>
  <c r="H205" i="41" s="1"/>
  <c r="H228" i="41"/>
  <c r="I227" i="41"/>
  <c r="H227" i="41" s="1"/>
  <c r="H206" i="42"/>
  <c r="I205" i="42"/>
  <c r="H205" i="42" s="1"/>
  <c r="H236" i="43"/>
  <c r="I235" i="43"/>
  <c r="H235" i="43" s="1"/>
  <c r="I128" i="44"/>
  <c r="H129" i="44"/>
  <c r="H128" i="44" s="1"/>
  <c r="I141" i="44"/>
  <c r="H141" i="44" s="1"/>
  <c r="H142" i="44"/>
  <c r="I276" i="36"/>
  <c r="I179" i="37"/>
  <c r="H179" i="37" s="1"/>
  <c r="I198" i="37"/>
  <c r="H198" i="37" s="1"/>
  <c r="I95" i="38"/>
  <c r="H95" i="38" s="1"/>
  <c r="I112" i="38"/>
  <c r="H112" i="38" s="1"/>
  <c r="I136" i="38"/>
  <c r="H136" i="38" s="1"/>
  <c r="I235" i="38"/>
  <c r="I238" i="38"/>
  <c r="I55" i="39"/>
  <c r="I54" i="39" s="1"/>
  <c r="I264" i="39"/>
  <c r="H264" i="39" s="1"/>
  <c r="I112" i="40"/>
  <c r="H112" i="40" s="1"/>
  <c r="I122" i="40"/>
  <c r="H122" i="40" s="1"/>
  <c r="I151" i="40"/>
  <c r="H151" i="40" s="1"/>
  <c r="I198" i="40"/>
  <c r="H198" i="40" s="1"/>
  <c r="H123" i="41"/>
  <c r="I122" i="41"/>
  <c r="H122" i="41" s="1"/>
  <c r="H142" i="41"/>
  <c r="I141" i="41"/>
  <c r="H141" i="41" s="1"/>
  <c r="I216" i="41"/>
  <c r="H216" i="41" s="1"/>
  <c r="H261" i="41"/>
  <c r="I260" i="41"/>
  <c r="I58" i="42"/>
  <c r="H58" i="42" s="1"/>
  <c r="I77" i="42"/>
  <c r="I144" i="42"/>
  <c r="H144" i="42" s="1"/>
  <c r="I103" i="44"/>
  <c r="H103" i="44" s="1"/>
  <c r="H162" i="44"/>
  <c r="I160" i="44"/>
  <c r="H160" i="44" s="1"/>
  <c r="I174" i="44"/>
  <c r="H175" i="44"/>
  <c r="I84" i="41"/>
  <c r="H84" i="41" s="1"/>
  <c r="I112" i="41"/>
  <c r="H112" i="41" s="1"/>
  <c r="I69" i="42"/>
  <c r="I80" i="42"/>
  <c r="H80" i="42" s="1"/>
  <c r="I184" i="42"/>
  <c r="H184" i="42" s="1"/>
  <c r="I233" i="42"/>
  <c r="H233" i="42" s="1"/>
  <c r="I276" i="42"/>
  <c r="H276" i="42" s="1"/>
  <c r="I281" i="42"/>
  <c r="I69" i="43"/>
  <c r="H69" i="43" s="1"/>
  <c r="I216" i="43"/>
  <c r="H216" i="43" s="1"/>
  <c r="H217" i="43"/>
  <c r="I89" i="44"/>
  <c r="H89" i="44" s="1"/>
  <c r="I95" i="44"/>
  <c r="H95" i="44" s="1"/>
  <c r="I166" i="44"/>
  <c r="I184" i="44"/>
  <c r="H184" i="44" s="1"/>
  <c r="I235" i="40"/>
  <c r="H235" i="40" s="1"/>
  <c r="I238" i="40"/>
  <c r="H238" i="40" s="1"/>
  <c r="I116" i="41"/>
  <c r="H116" i="41" s="1"/>
  <c r="I198" i="41"/>
  <c r="H198" i="41" s="1"/>
  <c r="H281" i="42"/>
  <c r="I112" i="43"/>
  <c r="H112" i="43" s="1"/>
  <c r="H113" i="43"/>
  <c r="I112" i="44"/>
  <c r="H112" i="44" s="1"/>
  <c r="H113" i="44"/>
  <c r="I196" i="40"/>
  <c r="I289" i="42"/>
  <c r="I288" i="42" s="1"/>
  <c r="H161" i="43"/>
  <c r="I160" i="43"/>
  <c r="H160" i="43" s="1"/>
  <c r="I205" i="43"/>
  <c r="H206" i="43"/>
  <c r="I238" i="43"/>
  <c r="H238" i="43" s="1"/>
  <c r="I144" i="44"/>
  <c r="H144" i="44" s="1"/>
  <c r="H145" i="44"/>
  <c r="I84" i="43"/>
  <c r="I283" i="43"/>
  <c r="I116" i="44"/>
  <c r="H116" i="44" s="1"/>
  <c r="I131" i="44"/>
  <c r="I233" i="44"/>
  <c r="H233" i="44" s="1"/>
  <c r="I272" i="44"/>
  <c r="H272" i="44" s="1"/>
  <c r="I67" i="43"/>
  <c r="I131" i="43"/>
  <c r="I151" i="43"/>
  <c r="H151" i="43" s="1"/>
  <c r="I246" i="43"/>
  <c r="H246" i="43" s="1"/>
  <c r="I252" i="43"/>
  <c r="I122" i="44"/>
  <c r="H122" i="44" s="1"/>
  <c r="I151" i="44"/>
  <c r="H151" i="44" s="1"/>
  <c r="C130" i="35"/>
  <c r="H84" i="35"/>
  <c r="C165" i="35"/>
  <c r="K286" i="35"/>
  <c r="C76" i="36"/>
  <c r="E75" i="36"/>
  <c r="J75" i="36"/>
  <c r="J286" i="36" s="1"/>
  <c r="H131" i="36"/>
  <c r="I130" i="36"/>
  <c r="H130" i="36" s="1"/>
  <c r="L286" i="36"/>
  <c r="C67" i="35"/>
  <c r="J75" i="35"/>
  <c r="J52" i="35" s="1"/>
  <c r="J51" i="35" s="1"/>
  <c r="C174" i="35"/>
  <c r="D173" i="35"/>
  <c r="C173" i="35" s="1"/>
  <c r="G194" i="35"/>
  <c r="G51" i="35" s="1"/>
  <c r="K194" i="35"/>
  <c r="G230" i="35"/>
  <c r="C251" i="35"/>
  <c r="I270" i="35"/>
  <c r="H26" i="36"/>
  <c r="K75" i="36"/>
  <c r="K52" i="36" s="1"/>
  <c r="J194" i="36"/>
  <c r="L194" i="36"/>
  <c r="L51" i="36" s="1"/>
  <c r="F20" i="35"/>
  <c r="C20" i="35" s="1"/>
  <c r="K75" i="35"/>
  <c r="K52" i="35" s="1"/>
  <c r="K51" i="35" s="1"/>
  <c r="C191" i="35"/>
  <c r="H192" i="35"/>
  <c r="I191" i="35"/>
  <c r="H191" i="35" s="1"/>
  <c r="J195" i="35"/>
  <c r="J194" i="35" s="1"/>
  <c r="L230" i="35"/>
  <c r="L194" i="35" s="1"/>
  <c r="L51" i="35" s="1"/>
  <c r="J230" i="35"/>
  <c r="J286" i="35" s="1"/>
  <c r="G286" i="35"/>
  <c r="G52" i="36"/>
  <c r="G51" i="36" s="1"/>
  <c r="G50" i="36" s="1"/>
  <c r="H205" i="36"/>
  <c r="H84" i="37"/>
  <c r="I116" i="35"/>
  <c r="H116" i="35" s="1"/>
  <c r="I198" i="36"/>
  <c r="H198" i="36" s="1"/>
  <c r="H206" i="36"/>
  <c r="H227" i="36"/>
  <c r="D231" i="36"/>
  <c r="H235" i="36"/>
  <c r="H239" i="36"/>
  <c r="C251" i="36"/>
  <c r="C260" i="36"/>
  <c r="I260" i="36"/>
  <c r="H277" i="36"/>
  <c r="C283" i="36"/>
  <c r="C289" i="36" s="1"/>
  <c r="C288" i="36" s="1"/>
  <c r="D20" i="37"/>
  <c r="D289" i="37"/>
  <c r="D288" i="37" s="1"/>
  <c r="L20" i="37"/>
  <c r="L289" i="37"/>
  <c r="L288" i="37" s="1"/>
  <c r="H56" i="37"/>
  <c r="I55" i="37"/>
  <c r="C67" i="37"/>
  <c r="K76" i="37"/>
  <c r="K75" i="37" s="1"/>
  <c r="K52" i="37" s="1"/>
  <c r="K51" i="37" s="1"/>
  <c r="H77" i="37"/>
  <c r="H81" i="37"/>
  <c r="H87" i="37"/>
  <c r="H95" i="37"/>
  <c r="C96" i="37"/>
  <c r="I116" i="37"/>
  <c r="H116" i="37" s="1"/>
  <c r="H117" i="37"/>
  <c r="C174" i="37"/>
  <c r="E173" i="37"/>
  <c r="C196" i="37"/>
  <c r="E195" i="37"/>
  <c r="G286" i="37"/>
  <c r="H288" i="37"/>
  <c r="C26" i="38"/>
  <c r="K75" i="38"/>
  <c r="F75" i="38"/>
  <c r="C45" i="35"/>
  <c r="I55" i="35"/>
  <c r="I58" i="35"/>
  <c r="H58" i="35" s="1"/>
  <c r="I77" i="35"/>
  <c r="E83" i="35"/>
  <c r="C83" i="35" s="1"/>
  <c r="C84" i="35"/>
  <c r="I89" i="35"/>
  <c r="H89" i="35" s="1"/>
  <c r="I103" i="35"/>
  <c r="H103" i="35" s="1"/>
  <c r="I122" i="35"/>
  <c r="H122" i="35" s="1"/>
  <c r="F130" i="35"/>
  <c r="F75" i="35" s="1"/>
  <c r="I179" i="35"/>
  <c r="H179" i="35" s="1"/>
  <c r="C192" i="35"/>
  <c r="F289" i="35"/>
  <c r="F288" i="35" s="1"/>
  <c r="J289" i="35"/>
  <c r="J288" i="35" s="1"/>
  <c r="H21" i="36"/>
  <c r="G287" i="36"/>
  <c r="C69" i="36"/>
  <c r="I95" i="36"/>
  <c r="H95" i="36" s="1"/>
  <c r="I116" i="36"/>
  <c r="H116" i="36" s="1"/>
  <c r="C131" i="36"/>
  <c r="I166" i="36"/>
  <c r="H234" i="36"/>
  <c r="I233" i="36"/>
  <c r="H238" i="36"/>
  <c r="H253" i="36"/>
  <c r="I252" i="36"/>
  <c r="H276" i="36"/>
  <c r="H59" i="37"/>
  <c r="I58" i="37"/>
  <c r="H58" i="37" s="1"/>
  <c r="H70" i="37"/>
  <c r="I69" i="37"/>
  <c r="L75" i="37"/>
  <c r="L286" i="37" s="1"/>
  <c r="H80" i="37"/>
  <c r="C84" i="37"/>
  <c r="C95" i="37"/>
  <c r="C54" i="38"/>
  <c r="D53" i="38"/>
  <c r="C131" i="38"/>
  <c r="D130" i="38"/>
  <c r="C130" i="38" s="1"/>
  <c r="H175" i="38"/>
  <c r="C196" i="38"/>
  <c r="L286" i="38"/>
  <c r="J20" i="35"/>
  <c r="D54" i="35"/>
  <c r="C69" i="35"/>
  <c r="D76" i="35"/>
  <c r="I95" i="35"/>
  <c r="H95" i="35" s="1"/>
  <c r="I131" i="35"/>
  <c r="I166" i="35"/>
  <c r="I175" i="35"/>
  <c r="D187" i="35"/>
  <c r="C187" i="35" s="1"/>
  <c r="I204" i="35"/>
  <c r="H204" i="35" s="1"/>
  <c r="D230" i="35"/>
  <c r="I233" i="35"/>
  <c r="I246" i="35"/>
  <c r="H246" i="35" s="1"/>
  <c r="I252" i="35"/>
  <c r="E259" i="35"/>
  <c r="C259" i="35" s="1"/>
  <c r="I259" i="35"/>
  <c r="H259" i="35" s="1"/>
  <c r="D270" i="35"/>
  <c r="I283" i="35"/>
  <c r="I289" i="35" s="1"/>
  <c r="I288" i="35" s="1"/>
  <c r="G289" i="35"/>
  <c r="G288" i="35" s="1"/>
  <c r="K289" i="35"/>
  <c r="K288" i="35" s="1"/>
  <c r="G20" i="36"/>
  <c r="K20" i="36"/>
  <c r="E54" i="36"/>
  <c r="I54" i="36"/>
  <c r="I67" i="36"/>
  <c r="H67" i="36" s="1"/>
  <c r="I76" i="36"/>
  <c r="I84" i="36"/>
  <c r="I112" i="36"/>
  <c r="H112" i="36" s="1"/>
  <c r="I122" i="36"/>
  <c r="H122" i="36" s="1"/>
  <c r="D165" i="36"/>
  <c r="C165" i="36" s="1"/>
  <c r="D174" i="36"/>
  <c r="I184" i="36"/>
  <c r="H184" i="36" s="1"/>
  <c r="F187" i="36"/>
  <c r="F52" i="36" s="1"/>
  <c r="K195" i="36"/>
  <c r="I196" i="36"/>
  <c r="F231" i="36"/>
  <c r="K231" i="36"/>
  <c r="K230" i="36" s="1"/>
  <c r="K286" i="36" s="1"/>
  <c r="H247" i="36"/>
  <c r="I246" i="36"/>
  <c r="H246" i="36" s="1"/>
  <c r="F259" i="36"/>
  <c r="C259" i="36" s="1"/>
  <c r="I264" i="36"/>
  <c r="H264" i="36" s="1"/>
  <c r="I270" i="36"/>
  <c r="H284" i="36"/>
  <c r="I283" i="36"/>
  <c r="I289" i="36" s="1"/>
  <c r="I288" i="36" s="1"/>
  <c r="F287" i="37"/>
  <c r="C26" i="37"/>
  <c r="E53" i="37"/>
  <c r="G54" i="37"/>
  <c r="G53" i="37" s="1"/>
  <c r="L54" i="37"/>
  <c r="L53" i="37" s="1"/>
  <c r="C77" i="37"/>
  <c r="G76" i="37"/>
  <c r="G75" i="37" s="1"/>
  <c r="E83" i="37"/>
  <c r="E75" i="37" s="1"/>
  <c r="I89" i="37"/>
  <c r="H89" i="37" s="1"/>
  <c r="H112" i="37"/>
  <c r="L130" i="37"/>
  <c r="G195" i="37"/>
  <c r="C195" i="37" s="1"/>
  <c r="C231" i="37"/>
  <c r="C251" i="37"/>
  <c r="J286" i="37"/>
  <c r="F52" i="38"/>
  <c r="K52" i="38"/>
  <c r="C288" i="38"/>
  <c r="I69" i="35"/>
  <c r="H69" i="35" s="1"/>
  <c r="C21" i="35"/>
  <c r="C289" i="35" s="1"/>
  <c r="C288" i="35" s="1"/>
  <c r="F26" i="35"/>
  <c r="H45" i="35"/>
  <c r="D196" i="35"/>
  <c r="D20" i="36"/>
  <c r="C20" i="36" s="1"/>
  <c r="L20" i="36"/>
  <c r="I192" i="36"/>
  <c r="G195" i="36"/>
  <c r="G194" i="36" s="1"/>
  <c r="C198" i="36"/>
  <c r="I216" i="36"/>
  <c r="H216" i="36" s="1"/>
  <c r="C272" i="36"/>
  <c r="G20" i="37"/>
  <c r="G289" i="37"/>
  <c r="G288" i="37" s="1"/>
  <c r="K20" i="37"/>
  <c r="K289" i="37"/>
  <c r="K288" i="37" s="1"/>
  <c r="D54" i="37"/>
  <c r="H78" i="37"/>
  <c r="C103" i="37"/>
  <c r="I103" i="37"/>
  <c r="H103" i="37" s="1"/>
  <c r="D116" i="37"/>
  <c r="C116" i="37" s="1"/>
  <c r="C127" i="37"/>
  <c r="D122" i="37"/>
  <c r="C122" i="37" s="1"/>
  <c r="I131" i="37"/>
  <c r="H138" i="37"/>
  <c r="I136" i="37"/>
  <c r="H136" i="37" s="1"/>
  <c r="C173" i="37"/>
  <c r="H188" i="37"/>
  <c r="I187" i="37"/>
  <c r="H187" i="37" s="1"/>
  <c r="K194" i="37"/>
  <c r="J194" i="37"/>
  <c r="C204" i="37"/>
  <c r="H205" i="37"/>
  <c r="I204" i="37"/>
  <c r="H204" i="37" s="1"/>
  <c r="G230" i="37"/>
  <c r="F286" i="37"/>
  <c r="C288" i="37"/>
  <c r="J53" i="38"/>
  <c r="J52" i="38" s="1"/>
  <c r="L52" i="38"/>
  <c r="G75" i="38"/>
  <c r="G52" i="38" s="1"/>
  <c r="G51" i="38" s="1"/>
  <c r="J75" i="38"/>
  <c r="C165" i="38"/>
  <c r="H166" i="38"/>
  <c r="I165" i="38"/>
  <c r="H165" i="38" s="1"/>
  <c r="H227" i="38"/>
  <c r="D230" i="38"/>
  <c r="H235" i="38"/>
  <c r="C251" i="38"/>
  <c r="H260" i="38"/>
  <c r="J289" i="38"/>
  <c r="J288" i="38" s="1"/>
  <c r="D20" i="39"/>
  <c r="D289" i="39"/>
  <c r="D288" i="39" s="1"/>
  <c r="L20" i="39"/>
  <c r="L289" i="39"/>
  <c r="L288" i="39" s="1"/>
  <c r="K52" i="39"/>
  <c r="H55" i="39"/>
  <c r="H59" i="39"/>
  <c r="C76" i="39"/>
  <c r="J286" i="39"/>
  <c r="J52" i="40"/>
  <c r="J51" i="40" s="1"/>
  <c r="G52" i="40"/>
  <c r="G51" i="40" s="1"/>
  <c r="G50" i="40" s="1"/>
  <c r="L75" i="40"/>
  <c r="C191" i="40"/>
  <c r="D187" i="40"/>
  <c r="C188" i="37"/>
  <c r="C198" i="37"/>
  <c r="C205" i="37"/>
  <c r="C235" i="37"/>
  <c r="I67" i="38"/>
  <c r="H67" i="38" s="1"/>
  <c r="C69" i="38"/>
  <c r="I103" i="38"/>
  <c r="H103" i="38" s="1"/>
  <c r="I144" i="38"/>
  <c r="H144" i="38" s="1"/>
  <c r="I151" i="38"/>
  <c r="H151" i="38" s="1"/>
  <c r="C166" i="38"/>
  <c r="C175" i="38"/>
  <c r="H196" i="38"/>
  <c r="J231" i="38"/>
  <c r="J230" i="38" s="1"/>
  <c r="J194" i="38" s="1"/>
  <c r="H234" i="38"/>
  <c r="I233" i="38"/>
  <c r="H238" i="38"/>
  <c r="H253" i="38"/>
  <c r="I252" i="38"/>
  <c r="H276" i="38"/>
  <c r="E289" i="38"/>
  <c r="E288" i="38" s="1"/>
  <c r="F26" i="39"/>
  <c r="C54" i="39"/>
  <c r="D53" i="39"/>
  <c r="H58" i="39"/>
  <c r="H70" i="39"/>
  <c r="I69" i="39"/>
  <c r="I77" i="39"/>
  <c r="H78" i="39"/>
  <c r="I80" i="39"/>
  <c r="H80" i="39" s="1"/>
  <c r="H81" i="39"/>
  <c r="J194" i="39"/>
  <c r="I204" i="39"/>
  <c r="H204" i="39" s="1"/>
  <c r="H205" i="39"/>
  <c r="H131" i="40"/>
  <c r="H196" i="40"/>
  <c r="D270" i="36"/>
  <c r="I128" i="37"/>
  <c r="D130" i="37"/>
  <c r="C130" i="37" s="1"/>
  <c r="I141" i="37"/>
  <c r="H141" i="37" s="1"/>
  <c r="I144" i="37"/>
  <c r="H144" i="37" s="1"/>
  <c r="I151" i="37"/>
  <c r="H151" i="37" s="1"/>
  <c r="E165" i="37"/>
  <c r="C165" i="37" s="1"/>
  <c r="I165" i="37"/>
  <c r="H165" i="37" s="1"/>
  <c r="I174" i="37"/>
  <c r="D191" i="37"/>
  <c r="I196" i="37"/>
  <c r="D230" i="37"/>
  <c r="I233" i="37"/>
  <c r="I246" i="37"/>
  <c r="H246" i="37" s="1"/>
  <c r="I252" i="37"/>
  <c r="E259" i="37"/>
  <c r="C259" i="37" s="1"/>
  <c r="I259" i="37"/>
  <c r="H259" i="37" s="1"/>
  <c r="D269" i="37"/>
  <c r="C269" i="37" s="1"/>
  <c r="I272" i="37"/>
  <c r="E20" i="38"/>
  <c r="C20" i="38" s="1"/>
  <c r="I55" i="38"/>
  <c r="I58" i="38"/>
  <c r="H58" i="38" s="1"/>
  <c r="E76" i="38"/>
  <c r="I76" i="38"/>
  <c r="I84" i="38"/>
  <c r="I89" i="38"/>
  <c r="H89" i="38" s="1"/>
  <c r="D95" i="38"/>
  <c r="C95" i="38" s="1"/>
  <c r="I116" i="38"/>
  <c r="H116" i="38" s="1"/>
  <c r="D122" i="38"/>
  <c r="C122" i="38" s="1"/>
  <c r="D173" i="38"/>
  <c r="C173" i="38" s="1"/>
  <c r="I179" i="38"/>
  <c r="H179" i="38" s="1"/>
  <c r="I188" i="38"/>
  <c r="E191" i="38"/>
  <c r="I191" i="38"/>
  <c r="H191" i="38" s="1"/>
  <c r="C198" i="38"/>
  <c r="K204" i="38"/>
  <c r="K195" i="38" s="1"/>
  <c r="K194" i="38" s="1"/>
  <c r="I205" i="38"/>
  <c r="F231" i="38"/>
  <c r="F230" i="38" s="1"/>
  <c r="F286" i="38" s="1"/>
  <c r="K231" i="38"/>
  <c r="K230" i="38" s="1"/>
  <c r="H247" i="38"/>
  <c r="I246" i="38"/>
  <c r="H246" i="38" s="1"/>
  <c r="I264" i="38"/>
  <c r="H264" i="38" s="1"/>
  <c r="H284" i="38"/>
  <c r="I283" i="38"/>
  <c r="F289" i="38"/>
  <c r="F288" i="38" s="1"/>
  <c r="H31" i="39"/>
  <c r="K26" i="39"/>
  <c r="C45" i="39"/>
  <c r="G52" i="39"/>
  <c r="C55" i="39"/>
  <c r="H89" i="39"/>
  <c r="D187" i="39"/>
  <c r="C196" i="39"/>
  <c r="G230" i="39"/>
  <c r="G194" i="39" s="1"/>
  <c r="C270" i="39"/>
  <c r="G286" i="39"/>
  <c r="K53" i="40"/>
  <c r="I54" i="40"/>
  <c r="H55" i="40"/>
  <c r="C83" i="40"/>
  <c r="H84" i="40"/>
  <c r="H205" i="40"/>
  <c r="H21" i="38"/>
  <c r="L289" i="38"/>
  <c r="L288" i="38" s="1"/>
  <c r="L194" i="38"/>
  <c r="G195" i="38"/>
  <c r="G194" i="38" s="1"/>
  <c r="F204" i="38"/>
  <c r="F195" i="38" s="1"/>
  <c r="I216" i="38"/>
  <c r="H216" i="38" s="1"/>
  <c r="H228" i="38"/>
  <c r="G231" i="38"/>
  <c r="G230" i="38" s="1"/>
  <c r="G286" i="38" s="1"/>
  <c r="H236" i="38"/>
  <c r="C252" i="38"/>
  <c r="C272" i="38"/>
  <c r="I272" i="38"/>
  <c r="H272" i="38" s="1"/>
  <c r="C21" i="39"/>
  <c r="C289" i="39" s="1"/>
  <c r="C288" i="39" s="1"/>
  <c r="G20" i="39"/>
  <c r="G289" i="39"/>
  <c r="G288" i="39" s="1"/>
  <c r="K289" i="39"/>
  <c r="K288" i="39" s="1"/>
  <c r="J52" i="39"/>
  <c r="J51" i="39" s="1"/>
  <c r="H54" i="39"/>
  <c r="H56" i="39"/>
  <c r="L75" i="39"/>
  <c r="L52" i="39" s="1"/>
  <c r="L51" i="39" s="1"/>
  <c r="F75" i="39"/>
  <c r="F52" i="39" s="1"/>
  <c r="F51" i="39" s="1"/>
  <c r="F50" i="39" s="1"/>
  <c r="C84" i="39"/>
  <c r="I84" i="39"/>
  <c r="C165" i="39"/>
  <c r="K195" i="39"/>
  <c r="K194" i="39" s="1"/>
  <c r="J230" i="39"/>
  <c r="L230" i="39"/>
  <c r="L194" i="39" s="1"/>
  <c r="F52" i="40"/>
  <c r="F51" i="40" s="1"/>
  <c r="F50" i="40" s="1"/>
  <c r="L52" i="40"/>
  <c r="L51" i="40" s="1"/>
  <c r="L50" i="40" s="1"/>
  <c r="K75" i="40"/>
  <c r="I76" i="40"/>
  <c r="H77" i="40"/>
  <c r="C196" i="40"/>
  <c r="H90" i="39"/>
  <c r="I95" i="39"/>
  <c r="H95" i="39" s="1"/>
  <c r="H104" i="39"/>
  <c r="I116" i="39"/>
  <c r="H116" i="39" s="1"/>
  <c r="H131" i="39"/>
  <c r="H137" i="39"/>
  <c r="L287" i="40"/>
  <c r="C259" i="40"/>
  <c r="L286" i="40"/>
  <c r="I238" i="39"/>
  <c r="H238" i="39" s="1"/>
  <c r="I276" i="39"/>
  <c r="H276" i="39" s="1"/>
  <c r="D20" i="40"/>
  <c r="L20" i="40"/>
  <c r="C84" i="40"/>
  <c r="I89" i="40"/>
  <c r="H89" i="40" s="1"/>
  <c r="I103" i="40"/>
  <c r="H103" i="40" s="1"/>
  <c r="C131" i="40"/>
  <c r="I160" i="40"/>
  <c r="H160" i="40" s="1"/>
  <c r="I166" i="40"/>
  <c r="I175" i="40"/>
  <c r="G286" i="40"/>
  <c r="G52" i="41"/>
  <c r="G51" i="41" s="1"/>
  <c r="G50" i="41" s="1"/>
  <c r="J52" i="41"/>
  <c r="F195" i="41"/>
  <c r="C204" i="41"/>
  <c r="C231" i="41"/>
  <c r="E230" i="41"/>
  <c r="E194" i="41" s="1"/>
  <c r="D270" i="38"/>
  <c r="D83" i="39"/>
  <c r="C83" i="39" s="1"/>
  <c r="I128" i="39"/>
  <c r="D130" i="39"/>
  <c r="C130" i="39" s="1"/>
  <c r="D173" i="39"/>
  <c r="C173" i="39" s="1"/>
  <c r="I179" i="39"/>
  <c r="H179" i="39" s="1"/>
  <c r="I188" i="39"/>
  <c r="E191" i="39"/>
  <c r="E187" i="39" s="1"/>
  <c r="E52" i="39" s="1"/>
  <c r="I191" i="39"/>
  <c r="H191" i="39" s="1"/>
  <c r="D195" i="39"/>
  <c r="I198" i="39"/>
  <c r="H198" i="39" s="1"/>
  <c r="D204" i="39"/>
  <c r="C204" i="39" s="1"/>
  <c r="D231" i="39"/>
  <c r="C233" i="39"/>
  <c r="E251" i="39"/>
  <c r="C251" i="39" s="1"/>
  <c r="I251" i="39"/>
  <c r="H251" i="39" s="1"/>
  <c r="I260" i="39"/>
  <c r="D269" i="39"/>
  <c r="C269" i="39" s="1"/>
  <c r="I272" i="39"/>
  <c r="H272" i="39" s="1"/>
  <c r="E20" i="40"/>
  <c r="C21" i="40"/>
  <c r="C289" i="40" s="1"/>
  <c r="C288" i="40" s="1"/>
  <c r="F26" i="40"/>
  <c r="G287" i="40"/>
  <c r="D54" i="40"/>
  <c r="C69" i="40"/>
  <c r="D76" i="40"/>
  <c r="I95" i="40"/>
  <c r="H95" i="40" s="1"/>
  <c r="I116" i="40"/>
  <c r="H116" i="40" s="1"/>
  <c r="D165" i="40"/>
  <c r="C165" i="40" s="1"/>
  <c r="D174" i="40"/>
  <c r="I184" i="40"/>
  <c r="H184" i="40" s="1"/>
  <c r="E187" i="40"/>
  <c r="E52" i="40" s="1"/>
  <c r="I192" i="40"/>
  <c r="C198" i="40"/>
  <c r="H234" i="40"/>
  <c r="I233" i="40"/>
  <c r="J286" i="40"/>
  <c r="C174" i="41"/>
  <c r="D173" i="41"/>
  <c r="C173" i="41" s="1"/>
  <c r="K194" i="41"/>
  <c r="K51" i="41" s="1"/>
  <c r="K286" i="41"/>
  <c r="I160" i="39"/>
  <c r="H160" i="39" s="1"/>
  <c r="I166" i="39"/>
  <c r="I175" i="39"/>
  <c r="D259" i="39"/>
  <c r="C259" i="39" s="1"/>
  <c r="H21" i="40"/>
  <c r="H26" i="40"/>
  <c r="H45" i="40"/>
  <c r="I67" i="40"/>
  <c r="H67" i="40" s="1"/>
  <c r="I216" i="40"/>
  <c r="H216" i="40" s="1"/>
  <c r="C231" i="40"/>
  <c r="D230" i="40"/>
  <c r="K286" i="40"/>
  <c r="H283" i="40"/>
  <c r="L52" i="41"/>
  <c r="L51" i="41" s="1"/>
  <c r="L50" i="41" s="1"/>
  <c r="G75" i="41"/>
  <c r="G286" i="41" s="1"/>
  <c r="F75" i="41"/>
  <c r="F52" i="41" s="1"/>
  <c r="C165" i="41"/>
  <c r="C191" i="41"/>
  <c r="H192" i="41"/>
  <c r="I191" i="41"/>
  <c r="H191" i="41" s="1"/>
  <c r="J195" i="41"/>
  <c r="J194" i="41" s="1"/>
  <c r="I281" i="40"/>
  <c r="H281" i="40" s="1"/>
  <c r="H240" i="41"/>
  <c r="I238" i="41"/>
  <c r="H238" i="41" s="1"/>
  <c r="H260" i="41"/>
  <c r="H43" i="42"/>
  <c r="J20" i="42"/>
  <c r="C55" i="42"/>
  <c r="E54" i="42"/>
  <c r="J51" i="42"/>
  <c r="C77" i="42"/>
  <c r="E76" i="42"/>
  <c r="H85" i="42"/>
  <c r="I84" i="42"/>
  <c r="H113" i="42"/>
  <c r="I112" i="42"/>
  <c r="H112" i="42" s="1"/>
  <c r="H123" i="42"/>
  <c r="I122" i="42"/>
  <c r="H122" i="42" s="1"/>
  <c r="F286" i="42"/>
  <c r="I246" i="40"/>
  <c r="H246" i="40" s="1"/>
  <c r="I252" i="40"/>
  <c r="E259" i="40"/>
  <c r="E230" i="40" s="1"/>
  <c r="D270" i="40"/>
  <c r="I69" i="41"/>
  <c r="C95" i="41"/>
  <c r="I179" i="41"/>
  <c r="H179" i="41" s="1"/>
  <c r="C192" i="41"/>
  <c r="C233" i="41"/>
  <c r="H272" i="41"/>
  <c r="L286" i="41"/>
  <c r="K289" i="42"/>
  <c r="K288" i="42" s="1"/>
  <c r="K20" i="42"/>
  <c r="H21" i="42"/>
  <c r="G287" i="42"/>
  <c r="K53" i="42"/>
  <c r="K52" i="42" s="1"/>
  <c r="H69" i="42"/>
  <c r="E83" i="42"/>
  <c r="C95" i="42"/>
  <c r="D83" i="42"/>
  <c r="C83" i="42" s="1"/>
  <c r="C191" i="42"/>
  <c r="L195" i="42"/>
  <c r="L194" i="42" s="1"/>
  <c r="K230" i="42"/>
  <c r="K194" i="42" s="1"/>
  <c r="G286" i="42"/>
  <c r="L286" i="42"/>
  <c r="I264" i="40"/>
  <c r="H264" i="40" s="1"/>
  <c r="I270" i="40"/>
  <c r="F286" i="40"/>
  <c r="D20" i="41"/>
  <c r="C20" i="41" s="1"/>
  <c r="L20" i="41"/>
  <c r="I55" i="41"/>
  <c r="I58" i="41"/>
  <c r="H58" i="41" s="1"/>
  <c r="I77" i="41"/>
  <c r="I80" i="41"/>
  <c r="H80" i="41" s="1"/>
  <c r="E83" i="41"/>
  <c r="C83" i="41" s="1"/>
  <c r="I89" i="41"/>
  <c r="H89" i="41" s="1"/>
  <c r="I103" i="41"/>
  <c r="H103" i="41" s="1"/>
  <c r="E130" i="41"/>
  <c r="C130" i="41" s="1"/>
  <c r="I136" i="41"/>
  <c r="H136" i="41" s="1"/>
  <c r="I160" i="41"/>
  <c r="H160" i="41" s="1"/>
  <c r="I166" i="41"/>
  <c r="I175" i="41"/>
  <c r="D187" i="41"/>
  <c r="C187" i="41" s="1"/>
  <c r="I204" i="41"/>
  <c r="H204" i="41" s="1"/>
  <c r="H247" i="41"/>
  <c r="I246" i="41"/>
  <c r="H246" i="41" s="1"/>
  <c r="H253" i="41"/>
  <c r="I252" i="41"/>
  <c r="F259" i="41"/>
  <c r="C259" i="41" s="1"/>
  <c r="C264" i="41"/>
  <c r="G289" i="42"/>
  <c r="G288" i="42" s="1"/>
  <c r="G20" i="42"/>
  <c r="L52" i="42"/>
  <c r="L51" i="42" s="1"/>
  <c r="L50" i="42" s="1"/>
  <c r="L75" i="42"/>
  <c r="H132" i="42"/>
  <c r="I131" i="42"/>
  <c r="E195" i="42"/>
  <c r="I260" i="40"/>
  <c r="C21" i="41"/>
  <c r="C289" i="41" s="1"/>
  <c r="C288" i="41" s="1"/>
  <c r="D67" i="41"/>
  <c r="I95" i="41"/>
  <c r="H95" i="41" s="1"/>
  <c r="D196" i="41"/>
  <c r="C251" i="41"/>
  <c r="H266" i="41"/>
  <c r="I264" i="41"/>
  <c r="H264" i="41" s="1"/>
  <c r="H278" i="41"/>
  <c r="I276" i="41"/>
  <c r="H276" i="41" s="1"/>
  <c r="H284" i="41"/>
  <c r="I283" i="41"/>
  <c r="I289" i="41" s="1"/>
  <c r="I288" i="41" s="1"/>
  <c r="E20" i="42"/>
  <c r="C20" i="42" s="1"/>
  <c r="H26" i="42"/>
  <c r="H55" i="42"/>
  <c r="I54" i="42"/>
  <c r="H68" i="42"/>
  <c r="I67" i="42"/>
  <c r="H67" i="42" s="1"/>
  <c r="H77" i="42"/>
  <c r="I76" i="42"/>
  <c r="I103" i="42"/>
  <c r="H103" i="42" s="1"/>
  <c r="I136" i="42"/>
  <c r="H136" i="42" s="1"/>
  <c r="I191" i="42"/>
  <c r="H191" i="42" s="1"/>
  <c r="H192" i="42"/>
  <c r="J195" i="42"/>
  <c r="J194" i="42" s="1"/>
  <c r="J286" i="42"/>
  <c r="I160" i="42"/>
  <c r="H160" i="42" s="1"/>
  <c r="I166" i="42"/>
  <c r="I175" i="42"/>
  <c r="D187" i="42"/>
  <c r="C187" i="42" s="1"/>
  <c r="E204" i="42"/>
  <c r="C204" i="42" s="1"/>
  <c r="I204" i="42"/>
  <c r="H204" i="42" s="1"/>
  <c r="D231" i="42"/>
  <c r="C233" i="42"/>
  <c r="E251" i="42"/>
  <c r="C251" i="42" s="1"/>
  <c r="I251" i="42"/>
  <c r="H251" i="42" s="1"/>
  <c r="I260" i="42"/>
  <c r="D269" i="42"/>
  <c r="C269" i="42" s="1"/>
  <c r="I272" i="42"/>
  <c r="H272" i="42" s="1"/>
  <c r="C283" i="42"/>
  <c r="C289" i="42" s="1"/>
  <c r="C288" i="42" s="1"/>
  <c r="K26" i="43"/>
  <c r="H67" i="43"/>
  <c r="F75" i="43"/>
  <c r="F52" i="43" s="1"/>
  <c r="F51" i="43" s="1"/>
  <c r="F50" i="43" s="1"/>
  <c r="C77" i="43"/>
  <c r="D76" i="43"/>
  <c r="H93" i="43"/>
  <c r="I89" i="43"/>
  <c r="H89" i="43" s="1"/>
  <c r="I141" i="43"/>
  <c r="H141" i="43" s="1"/>
  <c r="I144" i="43"/>
  <c r="H144" i="43" s="1"/>
  <c r="K195" i="43"/>
  <c r="K194" i="43" s="1"/>
  <c r="G230" i="43"/>
  <c r="G194" i="43" s="1"/>
  <c r="H283" i="43"/>
  <c r="I281" i="41"/>
  <c r="H281" i="41" s="1"/>
  <c r="I95" i="42"/>
  <c r="H95" i="42" s="1"/>
  <c r="D174" i="42"/>
  <c r="D196" i="42"/>
  <c r="C226" i="42"/>
  <c r="D259" i="42"/>
  <c r="C259" i="42" s="1"/>
  <c r="H283" i="42"/>
  <c r="C31" i="43"/>
  <c r="F26" i="43"/>
  <c r="C55" i="43"/>
  <c r="D54" i="43"/>
  <c r="G75" i="43"/>
  <c r="H96" i="43"/>
  <c r="I95" i="43"/>
  <c r="H95" i="43" s="1"/>
  <c r="H107" i="43"/>
  <c r="I103" i="43"/>
  <c r="H103" i="43" s="1"/>
  <c r="H117" i="43"/>
  <c r="I116" i="43"/>
  <c r="H116" i="43" s="1"/>
  <c r="C175" i="43"/>
  <c r="D174" i="43"/>
  <c r="C191" i="43"/>
  <c r="D187" i="43"/>
  <c r="H193" i="43"/>
  <c r="I192" i="43"/>
  <c r="I196" i="43"/>
  <c r="C251" i="43"/>
  <c r="H252" i="43"/>
  <c r="I251" i="43"/>
  <c r="H251" i="43" s="1"/>
  <c r="I141" i="42"/>
  <c r="H141" i="42" s="1"/>
  <c r="J289" i="43"/>
  <c r="J288" i="43" s="1"/>
  <c r="H21" i="43"/>
  <c r="J20" i="43"/>
  <c r="H45" i="43"/>
  <c r="G52" i="43"/>
  <c r="E53" i="43"/>
  <c r="C67" i="43"/>
  <c r="E67" i="43"/>
  <c r="C69" i="43"/>
  <c r="H84" i="43"/>
  <c r="I83" i="43"/>
  <c r="H83" i="43" s="1"/>
  <c r="H131" i="43"/>
  <c r="I130" i="43"/>
  <c r="H130" i="43" s="1"/>
  <c r="H188" i="43"/>
  <c r="H205" i="43"/>
  <c r="I204" i="43"/>
  <c r="H204" i="43" s="1"/>
  <c r="L20" i="42"/>
  <c r="I179" i="42"/>
  <c r="H179" i="42" s="1"/>
  <c r="I188" i="42"/>
  <c r="I198" i="42"/>
  <c r="I238" i="42"/>
  <c r="H238" i="42" s="1"/>
  <c r="F289" i="43"/>
  <c r="F288" i="43" s="1"/>
  <c r="F20" i="43"/>
  <c r="C20" i="43" s="1"/>
  <c r="C21" i="43"/>
  <c r="J53" i="43"/>
  <c r="J52" i="43" s="1"/>
  <c r="J51" i="43" s="1"/>
  <c r="K75" i="43"/>
  <c r="K52" i="43" s="1"/>
  <c r="K51" i="43" s="1"/>
  <c r="K50" i="43" s="1"/>
  <c r="L76" i="43"/>
  <c r="L75" i="43" s="1"/>
  <c r="L286" i="43" s="1"/>
  <c r="F130" i="43"/>
  <c r="C130" i="43" s="1"/>
  <c r="C131" i="43"/>
  <c r="C166" i="43"/>
  <c r="D165" i="43"/>
  <c r="C165" i="43" s="1"/>
  <c r="I179" i="43"/>
  <c r="H179" i="43" s="1"/>
  <c r="H185" i="43"/>
  <c r="I184" i="43"/>
  <c r="H184" i="43" s="1"/>
  <c r="C188" i="43"/>
  <c r="E187" i="43"/>
  <c r="E196" i="43"/>
  <c r="C198" i="43"/>
  <c r="J286" i="43"/>
  <c r="J289" i="44"/>
  <c r="J288" i="44" s="1"/>
  <c r="H21" i="44"/>
  <c r="H289" i="44" s="1"/>
  <c r="H288" i="44" s="1"/>
  <c r="J20" i="44"/>
  <c r="H45" i="44"/>
  <c r="K52" i="44"/>
  <c r="C76" i="44"/>
  <c r="D75" i="44"/>
  <c r="H131" i="44"/>
  <c r="I130" i="44"/>
  <c r="H130" i="44" s="1"/>
  <c r="C45" i="43"/>
  <c r="I55" i="43"/>
  <c r="I58" i="43"/>
  <c r="H58" i="43" s="1"/>
  <c r="I77" i="43"/>
  <c r="I80" i="43"/>
  <c r="H80" i="43" s="1"/>
  <c r="I166" i="43"/>
  <c r="E204" i="43"/>
  <c r="C204" i="43" s="1"/>
  <c r="D231" i="43"/>
  <c r="I260" i="43"/>
  <c r="I272" i="43"/>
  <c r="C283" i="43"/>
  <c r="F289" i="44"/>
  <c r="F288" i="44" s="1"/>
  <c r="C21" i="44"/>
  <c r="C289" i="44" s="1"/>
  <c r="J53" i="44"/>
  <c r="J52" i="44" s="1"/>
  <c r="J51" i="44" s="1"/>
  <c r="C67" i="44"/>
  <c r="E75" i="44"/>
  <c r="K75" i="44"/>
  <c r="C165" i="44"/>
  <c r="C174" i="44"/>
  <c r="D173" i="44"/>
  <c r="C173" i="44" s="1"/>
  <c r="E231" i="43"/>
  <c r="E230" i="43" s="1"/>
  <c r="I231" i="43"/>
  <c r="D259" i="43"/>
  <c r="C259" i="43" s="1"/>
  <c r="I281" i="43"/>
  <c r="H281" i="43" s="1"/>
  <c r="L20" i="44"/>
  <c r="K26" i="44"/>
  <c r="L52" i="44"/>
  <c r="D54" i="44"/>
  <c r="C55" i="44"/>
  <c r="H69" i="44"/>
  <c r="I67" i="44"/>
  <c r="H67" i="44" s="1"/>
  <c r="H166" i="44"/>
  <c r="I165" i="44"/>
  <c r="H165" i="44" s="1"/>
  <c r="H174" i="44"/>
  <c r="I173" i="44"/>
  <c r="H173" i="44" s="1"/>
  <c r="G20" i="43"/>
  <c r="K20" i="43"/>
  <c r="I289" i="43"/>
  <c r="I288" i="43" s="1"/>
  <c r="D270" i="43"/>
  <c r="F26" i="44"/>
  <c r="C31" i="44"/>
  <c r="E52" i="44"/>
  <c r="I58" i="44"/>
  <c r="H58" i="44" s="1"/>
  <c r="H62" i="44"/>
  <c r="J75" i="44"/>
  <c r="G75" i="44"/>
  <c r="C83" i="44"/>
  <c r="G194" i="44"/>
  <c r="C77" i="44"/>
  <c r="I84" i="44"/>
  <c r="H93" i="44"/>
  <c r="H96" i="44"/>
  <c r="H107" i="44"/>
  <c r="H117" i="44"/>
  <c r="C166" i="44"/>
  <c r="H170" i="44"/>
  <c r="C175" i="44"/>
  <c r="D187" i="44"/>
  <c r="E195" i="44"/>
  <c r="E194" i="44" s="1"/>
  <c r="H199" i="44"/>
  <c r="I198" i="44"/>
  <c r="L204" i="44"/>
  <c r="L195" i="44" s="1"/>
  <c r="H228" i="44"/>
  <c r="I227" i="44"/>
  <c r="H227" i="44" s="1"/>
  <c r="C252" i="44"/>
  <c r="D251" i="44"/>
  <c r="C251" i="44" s="1"/>
  <c r="K259" i="44"/>
  <c r="K230" i="44" s="1"/>
  <c r="K286" i="44" s="1"/>
  <c r="I260" i="44"/>
  <c r="C281" i="44"/>
  <c r="H189" i="44"/>
  <c r="I188" i="44"/>
  <c r="C205" i="44"/>
  <c r="D204" i="44"/>
  <c r="C204" i="44" s="1"/>
  <c r="C233" i="44"/>
  <c r="D231" i="44"/>
  <c r="H236" i="44"/>
  <c r="I235" i="44"/>
  <c r="H239" i="44"/>
  <c r="I238" i="44"/>
  <c r="H238" i="44" s="1"/>
  <c r="H256" i="44"/>
  <c r="I252" i="44"/>
  <c r="F259" i="44"/>
  <c r="C259" i="44" s="1"/>
  <c r="C260" i="44"/>
  <c r="J286" i="44"/>
  <c r="I55" i="44"/>
  <c r="I77" i="44"/>
  <c r="I80" i="44"/>
  <c r="H80" i="44" s="1"/>
  <c r="C84" i="44"/>
  <c r="C131" i="44"/>
  <c r="H192" i="44"/>
  <c r="I191" i="44"/>
  <c r="H191" i="44" s="1"/>
  <c r="H209" i="44"/>
  <c r="I205" i="44"/>
  <c r="E230" i="44"/>
  <c r="E286" i="44" s="1"/>
  <c r="G259" i="44"/>
  <c r="G230" i="44" s="1"/>
  <c r="G286" i="44" s="1"/>
  <c r="H265" i="44"/>
  <c r="I264" i="44"/>
  <c r="H264" i="44" s="1"/>
  <c r="F270" i="44"/>
  <c r="C272" i="44"/>
  <c r="G187" i="44"/>
  <c r="G52" i="44" s="1"/>
  <c r="G51" i="44" s="1"/>
  <c r="L187" i="44"/>
  <c r="C196" i="44"/>
  <c r="D195" i="44"/>
  <c r="H220" i="44"/>
  <c r="I216" i="44"/>
  <c r="H216" i="44" s="1"/>
  <c r="H250" i="44"/>
  <c r="I246" i="44"/>
  <c r="H246" i="44" s="1"/>
  <c r="H271" i="44"/>
  <c r="H277" i="44"/>
  <c r="I276" i="44"/>
  <c r="H276" i="44" s="1"/>
  <c r="C288" i="44"/>
  <c r="H298" i="34"/>
  <c r="C298" i="34"/>
  <c r="H297" i="34"/>
  <c r="C297" i="34"/>
  <c r="H296" i="34"/>
  <c r="C296" i="34"/>
  <c r="H295" i="34"/>
  <c r="C295" i="34"/>
  <c r="H294" i="34"/>
  <c r="C294" i="34"/>
  <c r="H293" i="34"/>
  <c r="C293" i="34"/>
  <c r="H292" i="34"/>
  <c r="C292" i="34"/>
  <c r="H291" i="34"/>
  <c r="C291" i="34"/>
  <c r="L290" i="34"/>
  <c r="K290" i="34"/>
  <c r="J290" i="34"/>
  <c r="I290" i="34"/>
  <c r="H290" i="34"/>
  <c r="G290" i="34"/>
  <c r="F290" i="34"/>
  <c r="E290" i="34"/>
  <c r="D290" i="34"/>
  <c r="C290" i="34"/>
  <c r="H285" i="34"/>
  <c r="C285" i="34"/>
  <c r="H284" i="34"/>
  <c r="C284" i="34"/>
  <c r="L283" i="34"/>
  <c r="K283" i="34"/>
  <c r="J283" i="34"/>
  <c r="G283" i="34"/>
  <c r="F283" i="34"/>
  <c r="E283" i="34"/>
  <c r="D283" i="34"/>
  <c r="C283" i="34" s="1"/>
  <c r="H282" i="34"/>
  <c r="C282" i="34"/>
  <c r="L281" i="34"/>
  <c r="K281" i="34"/>
  <c r="J281" i="34"/>
  <c r="I281" i="34"/>
  <c r="H281" i="34" s="1"/>
  <c r="G281" i="34"/>
  <c r="F281" i="34"/>
  <c r="E281" i="34"/>
  <c r="C281" i="34" s="1"/>
  <c r="D281" i="34"/>
  <c r="H280" i="34"/>
  <c r="C280" i="34"/>
  <c r="H279" i="34"/>
  <c r="C279" i="34"/>
  <c r="H278" i="34"/>
  <c r="C278" i="34"/>
  <c r="C277" i="34"/>
  <c r="L276" i="34"/>
  <c r="K276" i="34"/>
  <c r="J276" i="34"/>
  <c r="G276" i="34"/>
  <c r="G270" i="34" s="1"/>
  <c r="G269" i="34" s="1"/>
  <c r="F276" i="34"/>
  <c r="E276" i="34"/>
  <c r="D276" i="34"/>
  <c r="C276" i="34"/>
  <c r="H275" i="34"/>
  <c r="C275" i="34"/>
  <c r="C274" i="34"/>
  <c r="H273" i="34"/>
  <c r="C273" i="34"/>
  <c r="L272" i="34"/>
  <c r="L270" i="34" s="1"/>
  <c r="L269" i="34" s="1"/>
  <c r="K272" i="34"/>
  <c r="J272" i="34"/>
  <c r="J270" i="34" s="1"/>
  <c r="J269" i="34" s="1"/>
  <c r="G272" i="34"/>
  <c r="F272" i="34"/>
  <c r="F270" i="34" s="1"/>
  <c r="F269" i="34" s="1"/>
  <c r="E272" i="34"/>
  <c r="E270" i="34" s="1"/>
  <c r="D272" i="34"/>
  <c r="C271" i="34"/>
  <c r="K270" i="34"/>
  <c r="K269" i="34" s="1"/>
  <c r="E269" i="34"/>
  <c r="H268" i="34"/>
  <c r="C268" i="34"/>
  <c r="H267" i="34"/>
  <c r="C267" i="34"/>
  <c r="H266" i="34"/>
  <c r="C266" i="34"/>
  <c r="C265" i="34"/>
  <c r="L264" i="34"/>
  <c r="K264" i="34"/>
  <c r="K259" i="34" s="1"/>
  <c r="J264" i="34"/>
  <c r="G264" i="34"/>
  <c r="G259" i="34" s="1"/>
  <c r="F264" i="34"/>
  <c r="E264" i="34"/>
  <c r="D264" i="34"/>
  <c r="C264" i="34"/>
  <c r="H263" i="34"/>
  <c r="C263" i="34"/>
  <c r="C262" i="34"/>
  <c r="H261" i="34"/>
  <c r="C261" i="34"/>
  <c r="L260" i="34"/>
  <c r="K260" i="34"/>
  <c r="J260" i="34"/>
  <c r="J259" i="34" s="1"/>
  <c r="G260" i="34"/>
  <c r="F260" i="34"/>
  <c r="F259" i="34" s="1"/>
  <c r="E260" i="34"/>
  <c r="E259" i="34" s="1"/>
  <c r="D260" i="34"/>
  <c r="C260" i="34" s="1"/>
  <c r="L259" i="34"/>
  <c r="D259" i="34"/>
  <c r="H258" i="34"/>
  <c r="C258" i="34"/>
  <c r="H257" i="34"/>
  <c r="C257" i="34"/>
  <c r="H256" i="34"/>
  <c r="C256" i="34"/>
  <c r="H255" i="34"/>
  <c r="C255" i="34"/>
  <c r="H254" i="34"/>
  <c r="C254" i="34"/>
  <c r="H253" i="34"/>
  <c r="C253" i="34"/>
  <c r="L252" i="34"/>
  <c r="L251" i="34" s="1"/>
  <c r="K252" i="34"/>
  <c r="K251" i="34" s="1"/>
  <c r="J252" i="34"/>
  <c r="G252" i="34"/>
  <c r="G251" i="34" s="1"/>
  <c r="F252" i="34"/>
  <c r="E252" i="34"/>
  <c r="D252" i="34"/>
  <c r="J251" i="34"/>
  <c r="F251" i="34"/>
  <c r="E251" i="34"/>
  <c r="H250" i="34"/>
  <c r="C250" i="34"/>
  <c r="H249" i="34"/>
  <c r="C249" i="34"/>
  <c r="H248" i="34"/>
  <c r="C248" i="34"/>
  <c r="H247" i="34"/>
  <c r="C247" i="34"/>
  <c r="L246" i="34"/>
  <c r="K246" i="34"/>
  <c r="J246" i="34"/>
  <c r="G246" i="34"/>
  <c r="F246" i="34"/>
  <c r="E246" i="34"/>
  <c r="D246" i="34"/>
  <c r="C246" i="34" s="1"/>
  <c r="H245" i="34"/>
  <c r="C245" i="34"/>
  <c r="H244" i="34"/>
  <c r="C244" i="34"/>
  <c r="H243" i="34"/>
  <c r="C243" i="34"/>
  <c r="H242" i="34"/>
  <c r="C242" i="34"/>
  <c r="H241" i="34"/>
  <c r="C241" i="34"/>
  <c r="H240" i="34"/>
  <c r="C240" i="34"/>
  <c r="C239" i="34"/>
  <c r="L238" i="34"/>
  <c r="K238" i="34"/>
  <c r="J238" i="34"/>
  <c r="G238" i="34"/>
  <c r="F238" i="34"/>
  <c r="E238" i="34"/>
  <c r="D238" i="34"/>
  <c r="C238" i="34"/>
  <c r="H237" i="34"/>
  <c r="C237" i="34"/>
  <c r="C236" i="34"/>
  <c r="L235" i="34"/>
  <c r="K235" i="34"/>
  <c r="J235" i="34"/>
  <c r="G235" i="34"/>
  <c r="F235" i="34"/>
  <c r="E235" i="34"/>
  <c r="D235" i="34"/>
  <c r="C235" i="34"/>
  <c r="H234" i="34"/>
  <c r="C234" i="34"/>
  <c r="L233" i="34"/>
  <c r="L231" i="34" s="1"/>
  <c r="L230" i="34" s="1"/>
  <c r="K233" i="34"/>
  <c r="J233" i="34"/>
  <c r="J231" i="34" s="1"/>
  <c r="J230" i="34" s="1"/>
  <c r="G233" i="34"/>
  <c r="G231" i="34" s="1"/>
  <c r="G230" i="34" s="1"/>
  <c r="F233" i="34"/>
  <c r="F231" i="34" s="1"/>
  <c r="F230" i="34" s="1"/>
  <c r="E233" i="34"/>
  <c r="D233" i="34"/>
  <c r="H232" i="34"/>
  <c r="C232" i="34"/>
  <c r="E231" i="34"/>
  <c r="E230" i="34" s="1"/>
  <c r="H229" i="34"/>
  <c r="C229" i="34"/>
  <c r="C228" i="34"/>
  <c r="L227" i="34"/>
  <c r="K227" i="34"/>
  <c r="J227" i="34"/>
  <c r="G227" i="34"/>
  <c r="F227" i="34"/>
  <c r="E227" i="34"/>
  <c r="D227" i="34"/>
  <c r="C227" i="34"/>
  <c r="H226" i="34"/>
  <c r="C226" i="34"/>
  <c r="H225" i="34"/>
  <c r="C225" i="34"/>
  <c r="H224" i="34"/>
  <c r="C224" i="34"/>
  <c r="H223" i="34"/>
  <c r="C223" i="34"/>
  <c r="H222" i="34"/>
  <c r="C222" i="34"/>
  <c r="H221" i="34"/>
  <c r="C221" i="34"/>
  <c r="H220" i="34"/>
  <c r="C220" i="34"/>
  <c r="H219" i="34"/>
  <c r="C219" i="34"/>
  <c r="H218" i="34"/>
  <c r="C218" i="34"/>
  <c r="C217" i="34"/>
  <c r="L216" i="34"/>
  <c r="K216" i="34"/>
  <c r="J216" i="34"/>
  <c r="G216" i="34"/>
  <c r="F216" i="34"/>
  <c r="E216" i="34"/>
  <c r="D216" i="34"/>
  <c r="C216" i="34"/>
  <c r="H215" i="34"/>
  <c r="C215" i="34"/>
  <c r="H214" i="34"/>
  <c r="C214" i="34"/>
  <c r="H213" i="34"/>
  <c r="C213" i="34"/>
  <c r="H212" i="34"/>
  <c r="C212" i="34"/>
  <c r="H211" i="34"/>
  <c r="C211" i="34"/>
  <c r="H210" i="34"/>
  <c r="C210" i="34"/>
  <c r="H209" i="34"/>
  <c r="C209" i="34"/>
  <c r="H208" i="34"/>
  <c r="C208" i="34"/>
  <c r="H207" i="34"/>
  <c r="C207" i="34"/>
  <c r="C206" i="34"/>
  <c r="L205" i="34"/>
  <c r="K205" i="34"/>
  <c r="J205" i="34"/>
  <c r="J204" i="34" s="1"/>
  <c r="G205" i="34"/>
  <c r="G204" i="34" s="1"/>
  <c r="F205" i="34"/>
  <c r="F204" i="34" s="1"/>
  <c r="E205" i="34"/>
  <c r="D205" i="34"/>
  <c r="C205" i="34"/>
  <c r="L204" i="34"/>
  <c r="E204" i="34"/>
  <c r="D204" i="34"/>
  <c r="C204" i="34" s="1"/>
  <c r="H203" i="34"/>
  <c r="C203" i="34"/>
  <c r="H202" i="34"/>
  <c r="C202" i="34"/>
  <c r="H201" i="34"/>
  <c r="C201" i="34"/>
  <c r="H200" i="34"/>
  <c r="C200" i="34"/>
  <c r="H199" i="34"/>
  <c r="C199" i="34"/>
  <c r="L198" i="34"/>
  <c r="L196" i="34" s="1"/>
  <c r="K198" i="34"/>
  <c r="J198" i="34"/>
  <c r="G198" i="34"/>
  <c r="F198" i="34"/>
  <c r="E198" i="34"/>
  <c r="E196" i="34" s="1"/>
  <c r="E195" i="34" s="1"/>
  <c r="E194" i="34" s="1"/>
  <c r="D198" i="34"/>
  <c r="C197" i="34"/>
  <c r="K196" i="34"/>
  <c r="J196" i="34"/>
  <c r="J195" i="34" s="1"/>
  <c r="J194" i="34" s="1"/>
  <c r="G196" i="34"/>
  <c r="F196" i="34"/>
  <c r="F195" i="34" s="1"/>
  <c r="L195" i="34"/>
  <c r="L194" i="34" s="1"/>
  <c r="F194" i="34"/>
  <c r="C193" i="34"/>
  <c r="L192" i="34"/>
  <c r="L191" i="34" s="1"/>
  <c r="L187" i="34" s="1"/>
  <c r="K192" i="34"/>
  <c r="K191" i="34" s="1"/>
  <c r="J192" i="34"/>
  <c r="G192" i="34"/>
  <c r="G191" i="34" s="1"/>
  <c r="G187" i="34" s="1"/>
  <c r="F192" i="34"/>
  <c r="E192" i="34"/>
  <c r="D192" i="34"/>
  <c r="D191" i="34" s="1"/>
  <c r="C192" i="34"/>
  <c r="J191" i="34"/>
  <c r="F191" i="34"/>
  <c r="E191" i="34"/>
  <c r="H190" i="34"/>
  <c r="C190" i="34"/>
  <c r="H189" i="34"/>
  <c r="C189" i="34"/>
  <c r="L188" i="34"/>
  <c r="K188" i="34"/>
  <c r="J188" i="34"/>
  <c r="J187" i="34" s="1"/>
  <c r="I188" i="34"/>
  <c r="G188" i="34"/>
  <c r="F188" i="34"/>
  <c r="F187" i="34" s="1"/>
  <c r="E188" i="34"/>
  <c r="D188" i="34"/>
  <c r="K187" i="34"/>
  <c r="D187" i="34"/>
  <c r="H186" i="34"/>
  <c r="C186" i="34"/>
  <c r="C185" i="34"/>
  <c r="L184" i="34"/>
  <c r="K184" i="34"/>
  <c r="J184" i="34"/>
  <c r="G184" i="34"/>
  <c r="F184" i="34"/>
  <c r="E184" i="34"/>
  <c r="D184" i="34"/>
  <c r="C184" i="34" s="1"/>
  <c r="H183" i="34"/>
  <c r="C183" i="34"/>
  <c r="H182" i="34"/>
  <c r="C182" i="34"/>
  <c r="H181" i="34"/>
  <c r="C181" i="34"/>
  <c r="H180" i="34"/>
  <c r="C180" i="34"/>
  <c r="L179" i="34"/>
  <c r="K179" i="34"/>
  <c r="J179" i="34"/>
  <c r="J174" i="34" s="1"/>
  <c r="J173" i="34" s="1"/>
  <c r="G179" i="34"/>
  <c r="F179" i="34"/>
  <c r="E179" i="34"/>
  <c r="C179" i="34" s="1"/>
  <c r="D179" i="34"/>
  <c r="H178" i="34"/>
  <c r="C178" i="34"/>
  <c r="H177" i="34"/>
  <c r="C177" i="34"/>
  <c r="H176" i="34"/>
  <c r="C176" i="34"/>
  <c r="L175" i="34"/>
  <c r="L174" i="34" s="1"/>
  <c r="K175" i="34"/>
  <c r="J175" i="34"/>
  <c r="I175" i="34"/>
  <c r="G175" i="34"/>
  <c r="F175" i="34"/>
  <c r="E175" i="34"/>
  <c r="E174" i="34" s="1"/>
  <c r="E173" i="34" s="1"/>
  <c r="D175" i="34"/>
  <c r="K174" i="34"/>
  <c r="K173" i="34" s="1"/>
  <c r="G174" i="34"/>
  <c r="G173" i="34" s="1"/>
  <c r="F174" i="34"/>
  <c r="F173" i="34" s="1"/>
  <c r="L173" i="34"/>
  <c r="H172" i="34"/>
  <c r="C172" i="34"/>
  <c r="H171" i="34"/>
  <c r="C171" i="34"/>
  <c r="H170" i="34"/>
  <c r="C170" i="34"/>
  <c r="H169" i="34"/>
  <c r="C169" i="34"/>
  <c r="H168" i="34"/>
  <c r="C168" i="34"/>
  <c r="H167" i="34"/>
  <c r="C167" i="34"/>
  <c r="L166" i="34"/>
  <c r="L165" i="34" s="1"/>
  <c r="K166" i="34"/>
  <c r="J166" i="34"/>
  <c r="I166" i="34"/>
  <c r="I165" i="34" s="1"/>
  <c r="H166" i="34"/>
  <c r="G166" i="34"/>
  <c r="F166" i="34"/>
  <c r="E166" i="34"/>
  <c r="D166" i="34"/>
  <c r="K165" i="34"/>
  <c r="J165" i="34"/>
  <c r="G165" i="34"/>
  <c r="F165" i="34"/>
  <c r="E165" i="34"/>
  <c r="H164" i="34"/>
  <c r="C164" i="34"/>
  <c r="H163" i="34"/>
  <c r="C163" i="34"/>
  <c r="H162" i="34"/>
  <c r="C162" i="34"/>
  <c r="H161" i="34"/>
  <c r="C161" i="34"/>
  <c r="L160" i="34"/>
  <c r="K160" i="34"/>
  <c r="J160" i="34"/>
  <c r="I160" i="34"/>
  <c r="H160" i="34" s="1"/>
  <c r="G160" i="34"/>
  <c r="F160" i="34"/>
  <c r="E160" i="34"/>
  <c r="C160" i="34" s="1"/>
  <c r="D160" i="34"/>
  <c r="H159" i="34"/>
  <c r="C159" i="34"/>
  <c r="H158" i="34"/>
  <c r="C158" i="34"/>
  <c r="H157" i="34"/>
  <c r="C157" i="34"/>
  <c r="H156" i="34"/>
  <c r="C156" i="34"/>
  <c r="H155" i="34"/>
  <c r="C155" i="34"/>
  <c r="H154" i="34"/>
  <c r="C154" i="34"/>
  <c r="H153" i="34"/>
  <c r="C153" i="34"/>
  <c r="C152" i="34"/>
  <c r="L151" i="34"/>
  <c r="K151" i="34"/>
  <c r="J151" i="34"/>
  <c r="G151" i="34"/>
  <c r="F151" i="34"/>
  <c r="E151" i="34"/>
  <c r="D151" i="34"/>
  <c r="C151" i="34"/>
  <c r="H150" i="34"/>
  <c r="C150" i="34"/>
  <c r="H149" i="34"/>
  <c r="C149" i="34"/>
  <c r="H148" i="34"/>
  <c r="C148" i="34"/>
  <c r="H147" i="34"/>
  <c r="C147" i="34"/>
  <c r="H146" i="34"/>
  <c r="C146" i="34"/>
  <c r="C145" i="34"/>
  <c r="L144" i="34"/>
  <c r="K144" i="34"/>
  <c r="J144" i="34"/>
  <c r="G144" i="34"/>
  <c r="F144" i="34"/>
  <c r="E144" i="34"/>
  <c r="D144" i="34"/>
  <c r="C144" i="34"/>
  <c r="H143" i="34"/>
  <c r="C143" i="34"/>
  <c r="C142" i="34"/>
  <c r="L141" i="34"/>
  <c r="K141" i="34"/>
  <c r="K130" i="34" s="1"/>
  <c r="J141" i="34"/>
  <c r="G141" i="34"/>
  <c r="G130" i="34" s="1"/>
  <c r="F141" i="34"/>
  <c r="E141" i="34"/>
  <c r="D141" i="34"/>
  <c r="C141" i="34"/>
  <c r="H140" i="34"/>
  <c r="C140" i="34"/>
  <c r="H139" i="34"/>
  <c r="C139" i="34"/>
  <c r="H138" i="34"/>
  <c r="C138" i="34"/>
  <c r="H137" i="34"/>
  <c r="C137" i="34"/>
  <c r="L136" i="34"/>
  <c r="K136" i="34"/>
  <c r="J136" i="34"/>
  <c r="G136" i="34"/>
  <c r="F136" i="34"/>
  <c r="E136" i="34"/>
  <c r="D136" i="34"/>
  <c r="H135" i="34"/>
  <c r="C135" i="34"/>
  <c r="H134" i="34"/>
  <c r="C134" i="34"/>
  <c r="H133" i="34"/>
  <c r="C133" i="34"/>
  <c r="D132" i="34"/>
  <c r="C132" i="34" s="1"/>
  <c r="L131" i="34"/>
  <c r="L130" i="34" s="1"/>
  <c r="K131" i="34"/>
  <c r="J131" i="34"/>
  <c r="G131" i="34"/>
  <c r="F131" i="34"/>
  <c r="E131" i="34"/>
  <c r="D131" i="34"/>
  <c r="J130" i="34"/>
  <c r="F130" i="34"/>
  <c r="C129" i="34"/>
  <c r="L128" i="34"/>
  <c r="K128" i="34"/>
  <c r="J128" i="34"/>
  <c r="G128" i="34"/>
  <c r="F128" i="34"/>
  <c r="E128" i="34"/>
  <c r="D128" i="34"/>
  <c r="C128" i="34"/>
  <c r="H127" i="34"/>
  <c r="D127" i="34"/>
  <c r="C127" i="34"/>
  <c r="H126" i="34"/>
  <c r="C126" i="34"/>
  <c r="H125" i="34"/>
  <c r="C125" i="34"/>
  <c r="H124" i="34"/>
  <c r="C124" i="34"/>
  <c r="H123" i="34"/>
  <c r="C123" i="34"/>
  <c r="L122" i="34"/>
  <c r="K122" i="34"/>
  <c r="J122" i="34"/>
  <c r="I122" i="34"/>
  <c r="H122" i="34" s="1"/>
  <c r="G122" i="34"/>
  <c r="F122" i="34"/>
  <c r="E122" i="34"/>
  <c r="D122" i="34"/>
  <c r="C122" i="34" s="1"/>
  <c r="H121" i="34"/>
  <c r="C121" i="34"/>
  <c r="H120" i="34"/>
  <c r="C120" i="34"/>
  <c r="H119" i="34"/>
  <c r="C119" i="34"/>
  <c r="C118" i="34"/>
  <c r="H117" i="34"/>
  <c r="C117" i="34"/>
  <c r="L116" i="34"/>
  <c r="K116" i="34"/>
  <c r="J116" i="34"/>
  <c r="G116" i="34"/>
  <c r="F116" i="34"/>
  <c r="E116" i="34"/>
  <c r="C116" i="34" s="1"/>
  <c r="D116" i="34"/>
  <c r="H115" i="34"/>
  <c r="C115" i="34"/>
  <c r="H114" i="34"/>
  <c r="C114" i="34"/>
  <c r="H113" i="34"/>
  <c r="C113" i="34"/>
  <c r="L112" i="34"/>
  <c r="K112" i="34"/>
  <c r="J112" i="34"/>
  <c r="G112" i="34"/>
  <c r="F112" i="34"/>
  <c r="E112" i="34"/>
  <c r="D112" i="34"/>
  <c r="H111" i="34"/>
  <c r="C111" i="34"/>
  <c r="H110" i="34"/>
  <c r="C110" i="34"/>
  <c r="H109" i="34"/>
  <c r="C109" i="34"/>
  <c r="H108" i="34"/>
  <c r="C108" i="34"/>
  <c r="H107" i="34"/>
  <c r="C107" i="34"/>
  <c r="H106" i="34"/>
  <c r="C106" i="34"/>
  <c r="H105" i="34"/>
  <c r="C105" i="34"/>
  <c r="C104" i="34"/>
  <c r="L103" i="34"/>
  <c r="K103" i="34"/>
  <c r="J103" i="34"/>
  <c r="G103" i="34"/>
  <c r="F103" i="34"/>
  <c r="E103" i="34"/>
  <c r="D103" i="34"/>
  <c r="C103" i="34"/>
  <c r="H102" i="34"/>
  <c r="C102" i="34"/>
  <c r="H101" i="34"/>
  <c r="C101" i="34"/>
  <c r="H100" i="34"/>
  <c r="C100" i="34"/>
  <c r="H99" i="34"/>
  <c r="C99" i="34"/>
  <c r="H98" i="34"/>
  <c r="C98" i="34"/>
  <c r="H97" i="34"/>
  <c r="C97" i="34"/>
  <c r="H96" i="34"/>
  <c r="D96" i="34"/>
  <c r="C96" i="34" s="1"/>
  <c r="L95" i="34"/>
  <c r="K95" i="34"/>
  <c r="K83" i="34" s="1"/>
  <c r="J95" i="34"/>
  <c r="G95" i="34"/>
  <c r="G83" i="34" s="1"/>
  <c r="F95" i="34"/>
  <c r="E95" i="34"/>
  <c r="H94" i="34"/>
  <c r="C94" i="34"/>
  <c r="H93" i="34"/>
  <c r="C93" i="34"/>
  <c r="H92" i="34"/>
  <c r="C92" i="34"/>
  <c r="H91" i="34"/>
  <c r="C91" i="34"/>
  <c r="H90" i="34"/>
  <c r="C90" i="34"/>
  <c r="L89" i="34"/>
  <c r="K89" i="34"/>
  <c r="J89" i="34"/>
  <c r="G89" i="34"/>
  <c r="F89" i="34"/>
  <c r="E89" i="34"/>
  <c r="D89" i="34"/>
  <c r="C89" i="34" s="1"/>
  <c r="H88" i="34"/>
  <c r="C88" i="34"/>
  <c r="H87" i="34"/>
  <c r="C87" i="34"/>
  <c r="C86" i="34"/>
  <c r="H85" i="34"/>
  <c r="C85" i="34"/>
  <c r="L84" i="34"/>
  <c r="K84" i="34"/>
  <c r="J84" i="34"/>
  <c r="J83" i="34" s="1"/>
  <c r="G84" i="34"/>
  <c r="F84" i="34"/>
  <c r="F83" i="34" s="1"/>
  <c r="E84" i="34"/>
  <c r="E83" i="34" s="1"/>
  <c r="D84" i="34"/>
  <c r="L83" i="34"/>
  <c r="L75" i="34" s="1"/>
  <c r="H82" i="34"/>
  <c r="C82" i="34"/>
  <c r="H81" i="34"/>
  <c r="C81" i="34"/>
  <c r="L80" i="34"/>
  <c r="K80" i="34"/>
  <c r="J80" i="34"/>
  <c r="G80" i="34"/>
  <c r="F80" i="34"/>
  <c r="E80" i="34"/>
  <c r="D80" i="34"/>
  <c r="C80" i="34" s="1"/>
  <c r="H79" i="34"/>
  <c r="C79" i="34"/>
  <c r="H78" i="34"/>
  <c r="C78" i="34"/>
  <c r="L77" i="34"/>
  <c r="L76" i="34" s="1"/>
  <c r="K77" i="34"/>
  <c r="K76" i="34" s="1"/>
  <c r="K75" i="34" s="1"/>
  <c r="J77" i="34"/>
  <c r="G77" i="34"/>
  <c r="G76" i="34" s="1"/>
  <c r="F77" i="34"/>
  <c r="E77" i="34"/>
  <c r="D77" i="34"/>
  <c r="J76" i="34"/>
  <c r="F76" i="34"/>
  <c r="F75" i="34" s="1"/>
  <c r="E76" i="34"/>
  <c r="H74" i="34"/>
  <c r="C74" i="34"/>
  <c r="H73" i="34"/>
  <c r="C73" i="34"/>
  <c r="H72" i="34"/>
  <c r="C72" i="34"/>
  <c r="H71" i="34"/>
  <c r="C71" i="34"/>
  <c r="H70" i="34"/>
  <c r="C70" i="34"/>
  <c r="L69" i="34"/>
  <c r="K69" i="34"/>
  <c r="J69" i="34"/>
  <c r="G69" i="34"/>
  <c r="F69" i="34"/>
  <c r="E69" i="34"/>
  <c r="E67" i="34" s="1"/>
  <c r="D69" i="34"/>
  <c r="H68" i="34"/>
  <c r="C68" i="34"/>
  <c r="L67" i="34"/>
  <c r="K67" i="34"/>
  <c r="J67" i="34"/>
  <c r="G67" i="34"/>
  <c r="F67" i="34"/>
  <c r="D67" i="34"/>
  <c r="C67" i="34" s="1"/>
  <c r="H66" i="34"/>
  <c r="C66" i="34"/>
  <c r="H65" i="34"/>
  <c r="C65" i="34"/>
  <c r="H64" i="34"/>
  <c r="C64" i="34"/>
  <c r="H63" i="34"/>
  <c r="C63" i="34"/>
  <c r="H62" i="34"/>
  <c r="C62" i="34"/>
  <c r="H61" i="34"/>
  <c r="C61" i="34"/>
  <c r="H60" i="34"/>
  <c r="C60" i="34"/>
  <c r="H59" i="34"/>
  <c r="C59" i="34"/>
  <c r="L58" i="34"/>
  <c r="K58" i="34"/>
  <c r="J58" i="34"/>
  <c r="G58" i="34"/>
  <c r="F58" i="34"/>
  <c r="E58" i="34"/>
  <c r="D58" i="34"/>
  <c r="C58" i="34" s="1"/>
  <c r="H57" i="34"/>
  <c r="C57" i="34"/>
  <c r="H56" i="34"/>
  <c r="C56" i="34"/>
  <c r="L55" i="34"/>
  <c r="L54" i="34" s="1"/>
  <c r="K55" i="34"/>
  <c r="K54" i="34" s="1"/>
  <c r="K53" i="34" s="1"/>
  <c r="K52" i="34" s="1"/>
  <c r="J55" i="34"/>
  <c r="G55" i="34"/>
  <c r="G54" i="34" s="1"/>
  <c r="G53" i="34" s="1"/>
  <c r="F55" i="34"/>
  <c r="E55" i="34"/>
  <c r="D55" i="34"/>
  <c r="J54" i="34"/>
  <c r="F54" i="34"/>
  <c r="F53" i="34" s="1"/>
  <c r="F52" i="34" s="1"/>
  <c r="F51" i="34" s="1"/>
  <c r="F50" i="34" s="1"/>
  <c r="E54" i="34"/>
  <c r="L53" i="34"/>
  <c r="H47" i="34"/>
  <c r="C47" i="34"/>
  <c r="H46" i="34"/>
  <c r="C46" i="34"/>
  <c r="L45" i="34"/>
  <c r="G45" i="34"/>
  <c r="C45" i="34"/>
  <c r="H44" i="34"/>
  <c r="C44" i="34"/>
  <c r="K43" i="34"/>
  <c r="J43" i="34"/>
  <c r="I43" i="34"/>
  <c r="H43" i="34" s="1"/>
  <c r="F43" i="34"/>
  <c r="E43" i="34"/>
  <c r="D43" i="34"/>
  <c r="C43" i="34" s="1"/>
  <c r="H42" i="34"/>
  <c r="C42" i="34"/>
  <c r="I41" i="34"/>
  <c r="H41" i="34" s="1"/>
  <c r="D41" i="34"/>
  <c r="C41" i="34" s="1"/>
  <c r="H40" i="34"/>
  <c r="C40" i="34"/>
  <c r="H39" i="34"/>
  <c r="C39" i="34"/>
  <c r="H38" i="34"/>
  <c r="C38" i="34"/>
  <c r="H37" i="34"/>
  <c r="C37" i="34"/>
  <c r="K36" i="34"/>
  <c r="H36" i="34" s="1"/>
  <c r="F36" i="34"/>
  <c r="C36" i="34" s="1"/>
  <c r="H35" i="34"/>
  <c r="C35" i="34"/>
  <c r="H34" i="34"/>
  <c r="C34" i="34"/>
  <c r="K33" i="34"/>
  <c r="H33" i="34" s="1"/>
  <c r="F33" i="34"/>
  <c r="C33" i="34" s="1"/>
  <c r="H32" i="34"/>
  <c r="C32" i="34"/>
  <c r="K31" i="34"/>
  <c r="H31" i="34" s="1"/>
  <c r="F31" i="34"/>
  <c r="C31" i="34" s="1"/>
  <c r="H30" i="34"/>
  <c r="C30" i="34"/>
  <c r="H29" i="34"/>
  <c r="C29" i="34"/>
  <c r="H28" i="34"/>
  <c r="C28" i="34"/>
  <c r="K27" i="34"/>
  <c r="H27" i="34" s="1"/>
  <c r="F27" i="34"/>
  <c r="C27" i="34" s="1"/>
  <c r="H25" i="34"/>
  <c r="C25" i="34"/>
  <c r="H23" i="34"/>
  <c r="C23" i="34"/>
  <c r="H22" i="34"/>
  <c r="C22" i="34"/>
  <c r="L21" i="34"/>
  <c r="L289" i="34" s="1"/>
  <c r="L288" i="34" s="1"/>
  <c r="K21" i="34"/>
  <c r="K289" i="34" s="1"/>
  <c r="K288" i="34" s="1"/>
  <c r="J21" i="34"/>
  <c r="J289" i="34" s="1"/>
  <c r="J288" i="34" s="1"/>
  <c r="I21" i="34"/>
  <c r="G21" i="34"/>
  <c r="G289" i="34" s="1"/>
  <c r="G288" i="34" s="1"/>
  <c r="F21" i="34"/>
  <c r="F289" i="34" s="1"/>
  <c r="F288" i="34" s="1"/>
  <c r="E21" i="34"/>
  <c r="E289" i="34" s="1"/>
  <c r="E288" i="34" s="1"/>
  <c r="D21" i="34"/>
  <c r="D289" i="34" s="1"/>
  <c r="D288" i="34" s="1"/>
  <c r="J20" i="34"/>
  <c r="G20" i="34"/>
  <c r="H298" i="33"/>
  <c r="C298" i="33"/>
  <c r="H297" i="33"/>
  <c r="C297" i="33"/>
  <c r="H296" i="33"/>
  <c r="C296" i="33"/>
  <c r="H295" i="33"/>
  <c r="C295" i="33"/>
  <c r="H294" i="33"/>
  <c r="C294" i="33"/>
  <c r="H293" i="33"/>
  <c r="C293" i="33"/>
  <c r="H292" i="33"/>
  <c r="C292" i="33"/>
  <c r="H291" i="33"/>
  <c r="C291" i="33"/>
  <c r="C290" i="33" s="1"/>
  <c r="L290" i="33"/>
  <c r="K290" i="33"/>
  <c r="J290" i="33"/>
  <c r="I290" i="33"/>
  <c r="H290" i="33"/>
  <c r="G290" i="33"/>
  <c r="F290" i="33"/>
  <c r="E290" i="33"/>
  <c r="D290" i="33"/>
  <c r="H285" i="33"/>
  <c r="C285" i="33"/>
  <c r="H284" i="33"/>
  <c r="C284" i="33"/>
  <c r="L283" i="33"/>
  <c r="K283" i="33"/>
  <c r="J283" i="33"/>
  <c r="I283" i="33"/>
  <c r="H283" i="33" s="1"/>
  <c r="G283" i="33"/>
  <c r="F283" i="33"/>
  <c r="E283" i="33"/>
  <c r="C283" i="33" s="1"/>
  <c r="D283" i="33"/>
  <c r="H282" i="33"/>
  <c r="C282" i="33"/>
  <c r="L281" i="33"/>
  <c r="K281" i="33"/>
  <c r="J281" i="33"/>
  <c r="H281" i="33" s="1"/>
  <c r="I281" i="33"/>
  <c r="G281" i="33"/>
  <c r="F281" i="33"/>
  <c r="E281" i="33"/>
  <c r="D281" i="33"/>
  <c r="C281" i="33" s="1"/>
  <c r="H280" i="33"/>
  <c r="C280" i="33"/>
  <c r="H279" i="33"/>
  <c r="C279" i="33"/>
  <c r="H278" i="33"/>
  <c r="C278" i="33"/>
  <c r="I276" i="33"/>
  <c r="H276" i="33" s="1"/>
  <c r="H277" i="33"/>
  <c r="C277" i="33"/>
  <c r="L276" i="33"/>
  <c r="K276" i="33"/>
  <c r="J276" i="33"/>
  <c r="G276" i="33"/>
  <c r="F276" i="33"/>
  <c r="E276" i="33"/>
  <c r="D276" i="33"/>
  <c r="C276" i="33" s="1"/>
  <c r="H275" i="33"/>
  <c r="C275" i="33"/>
  <c r="H274" i="33"/>
  <c r="C274" i="33"/>
  <c r="H273" i="33"/>
  <c r="C273" i="33"/>
  <c r="L272" i="33"/>
  <c r="K272" i="33"/>
  <c r="K270" i="33" s="1"/>
  <c r="K269" i="33" s="1"/>
  <c r="J272" i="33"/>
  <c r="G272" i="33"/>
  <c r="G270" i="33" s="1"/>
  <c r="G269" i="33" s="1"/>
  <c r="F272" i="33"/>
  <c r="E272" i="33"/>
  <c r="E270" i="33" s="1"/>
  <c r="E269" i="33" s="1"/>
  <c r="D272" i="33"/>
  <c r="C272" i="33"/>
  <c r="H271" i="33"/>
  <c r="C271" i="33"/>
  <c r="L270" i="33"/>
  <c r="L269" i="33" s="1"/>
  <c r="J270" i="33"/>
  <c r="F270" i="33"/>
  <c r="D270" i="33"/>
  <c r="J269" i="33"/>
  <c r="F269" i="33"/>
  <c r="H268" i="33"/>
  <c r="C268" i="33"/>
  <c r="H267" i="33"/>
  <c r="C267" i="33"/>
  <c r="H266" i="33"/>
  <c r="C266" i="33"/>
  <c r="I264" i="33"/>
  <c r="H264" i="33" s="1"/>
  <c r="H265" i="33"/>
  <c r="C265" i="33"/>
  <c r="L264" i="33"/>
  <c r="L259" i="33" s="1"/>
  <c r="K264" i="33"/>
  <c r="J264" i="33"/>
  <c r="G264" i="33"/>
  <c r="F264" i="33"/>
  <c r="E264" i="33"/>
  <c r="D264" i="33"/>
  <c r="C264" i="33" s="1"/>
  <c r="H263" i="33"/>
  <c r="C263" i="33"/>
  <c r="H262" i="33"/>
  <c r="C262" i="33"/>
  <c r="H261" i="33"/>
  <c r="C261" i="33"/>
  <c r="L260" i="33"/>
  <c r="K260" i="33"/>
  <c r="K259" i="33" s="1"/>
  <c r="J260" i="33"/>
  <c r="J259" i="33" s="1"/>
  <c r="G260" i="33"/>
  <c r="G259" i="33" s="1"/>
  <c r="F260" i="33"/>
  <c r="F259" i="33" s="1"/>
  <c r="E260" i="33"/>
  <c r="D260" i="33"/>
  <c r="C260" i="33"/>
  <c r="E259" i="33"/>
  <c r="H258" i="33"/>
  <c r="C258" i="33"/>
  <c r="H257" i="33"/>
  <c r="C257" i="33"/>
  <c r="H256" i="33"/>
  <c r="C256" i="33"/>
  <c r="H255" i="33"/>
  <c r="C255" i="33"/>
  <c r="H254" i="33"/>
  <c r="C254" i="33"/>
  <c r="H253" i="33"/>
  <c r="C253" i="33"/>
  <c r="L252" i="33"/>
  <c r="K252" i="33"/>
  <c r="J252" i="33"/>
  <c r="I252" i="33"/>
  <c r="H252" i="33" s="1"/>
  <c r="G252" i="33"/>
  <c r="F252" i="33"/>
  <c r="E252" i="33"/>
  <c r="C252" i="33" s="1"/>
  <c r="D252" i="33"/>
  <c r="L251" i="33"/>
  <c r="K251" i="33"/>
  <c r="J251" i="33"/>
  <c r="G251" i="33"/>
  <c r="F251" i="33"/>
  <c r="D251" i="33"/>
  <c r="H250" i="33"/>
  <c r="C250" i="33"/>
  <c r="H249" i="33"/>
  <c r="C249" i="33"/>
  <c r="H248" i="33"/>
  <c r="C248" i="33"/>
  <c r="H247" i="33"/>
  <c r="C247" i="33"/>
  <c r="L246" i="33"/>
  <c r="K246" i="33"/>
  <c r="J246" i="33"/>
  <c r="I246" i="33"/>
  <c r="H246" i="33" s="1"/>
  <c r="G246" i="33"/>
  <c r="F246" i="33"/>
  <c r="E246" i="33"/>
  <c r="C246" i="33" s="1"/>
  <c r="D246" i="33"/>
  <c r="H245" i="33"/>
  <c r="C245" i="33"/>
  <c r="H244" i="33"/>
  <c r="C244" i="33"/>
  <c r="H243" i="33"/>
  <c r="C243" i="33"/>
  <c r="H242" i="33"/>
  <c r="C242" i="33"/>
  <c r="H241" i="33"/>
  <c r="C241" i="33"/>
  <c r="H240" i="33"/>
  <c r="C240" i="33"/>
  <c r="H239" i="33"/>
  <c r="C239" i="33"/>
  <c r="L238" i="33"/>
  <c r="K238" i="33"/>
  <c r="J238" i="33"/>
  <c r="G238" i="33"/>
  <c r="F238" i="33"/>
  <c r="E238" i="33"/>
  <c r="D238" i="33"/>
  <c r="C238" i="33" s="1"/>
  <c r="H237" i="33"/>
  <c r="C237" i="33"/>
  <c r="I235" i="33"/>
  <c r="H235" i="33" s="1"/>
  <c r="H236" i="33"/>
  <c r="C236" i="33"/>
  <c r="L235" i="33"/>
  <c r="L231" i="33" s="1"/>
  <c r="L230" i="33" s="1"/>
  <c r="K235" i="33"/>
  <c r="J235" i="33"/>
  <c r="G235" i="33"/>
  <c r="F235" i="33"/>
  <c r="E235" i="33"/>
  <c r="D235" i="33"/>
  <c r="C235" i="33" s="1"/>
  <c r="H234" i="33"/>
  <c r="C234" i="33"/>
  <c r="L233" i="33"/>
  <c r="K233" i="33"/>
  <c r="K231" i="33" s="1"/>
  <c r="J233" i="33"/>
  <c r="I233" i="33"/>
  <c r="H233" i="33" s="1"/>
  <c r="G233" i="33"/>
  <c r="G231" i="33" s="1"/>
  <c r="G230" i="33" s="1"/>
  <c r="F233" i="33"/>
  <c r="E233" i="33"/>
  <c r="E231" i="33" s="1"/>
  <c r="D233" i="33"/>
  <c r="H232" i="33"/>
  <c r="C232" i="33"/>
  <c r="J231" i="33"/>
  <c r="J230" i="33" s="1"/>
  <c r="F231" i="33"/>
  <c r="F230" i="33" s="1"/>
  <c r="H229" i="33"/>
  <c r="C229" i="33"/>
  <c r="I227" i="33"/>
  <c r="H227" i="33" s="1"/>
  <c r="H228" i="33"/>
  <c r="C228" i="33"/>
  <c r="L227" i="33"/>
  <c r="K227" i="33"/>
  <c r="J227" i="33"/>
  <c r="G227" i="33"/>
  <c r="F227" i="33"/>
  <c r="E227" i="33"/>
  <c r="D227" i="33"/>
  <c r="C227" i="33" s="1"/>
  <c r="H226" i="33"/>
  <c r="C226" i="33"/>
  <c r="H225" i="33"/>
  <c r="C225" i="33"/>
  <c r="H224" i="33"/>
  <c r="C224" i="33"/>
  <c r="H223" i="33"/>
  <c r="C223" i="33"/>
  <c r="H222" i="33"/>
  <c r="C222" i="33"/>
  <c r="H221" i="33"/>
  <c r="C221" i="33"/>
  <c r="H220" i="33"/>
  <c r="C220" i="33"/>
  <c r="H219" i="33"/>
  <c r="C219" i="33"/>
  <c r="H218" i="33"/>
  <c r="C218" i="33"/>
  <c r="I216" i="33"/>
  <c r="H216" i="33" s="1"/>
  <c r="H217" i="33"/>
  <c r="C217" i="33"/>
  <c r="L216" i="33"/>
  <c r="K216" i="33"/>
  <c r="J216" i="33"/>
  <c r="G216" i="33"/>
  <c r="F216" i="33"/>
  <c r="E216" i="33"/>
  <c r="D216" i="33"/>
  <c r="C216" i="33" s="1"/>
  <c r="H215" i="33"/>
  <c r="C215" i="33"/>
  <c r="H214" i="33"/>
  <c r="C214" i="33"/>
  <c r="H213" i="33"/>
  <c r="C213" i="33"/>
  <c r="H212" i="33"/>
  <c r="C212" i="33"/>
  <c r="H211" i="33"/>
  <c r="C211" i="33"/>
  <c r="H210" i="33"/>
  <c r="C210" i="33"/>
  <c r="H209" i="33"/>
  <c r="C209" i="33"/>
  <c r="H208" i="33"/>
  <c r="C208" i="33"/>
  <c r="H207" i="33"/>
  <c r="C207" i="33"/>
  <c r="I205" i="33"/>
  <c r="H206" i="33"/>
  <c r="C206" i="33"/>
  <c r="L205" i="33"/>
  <c r="K205" i="33"/>
  <c r="K204" i="33" s="1"/>
  <c r="J205" i="33"/>
  <c r="J204" i="33" s="1"/>
  <c r="G205" i="33"/>
  <c r="G204" i="33" s="1"/>
  <c r="F205" i="33"/>
  <c r="F204" i="33" s="1"/>
  <c r="E205" i="33"/>
  <c r="D205" i="33"/>
  <c r="C205" i="33" s="1"/>
  <c r="L204" i="33"/>
  <c r="E204" i="33"/>
  <c r="D204" i="33"/>
  <c r="C204" i="33" s="1"/>
  <c r="H203" i="33"/>
  <c r="C203" i="33"/>
  <c r="H202" i="33"/>
  <c r="C202" i="33"/>
  <c r="H201" i="33"/>
  <c r="C201" i="33"/>
  <c r="H200" i="33"/>
  <c r="C200" i="33"/>
  <c r="H199" i="33"/>
  <c r="C199" i="33"/>
  <c r="L198" i="33"/>
  <c r="K198" i="33"/>
  <c r="K196" i="33" s="1"/>
  <c r="J198" i="33"/>
  <c r="I198" i="33"/>
  <c r="H198" i="33" s="1"/>
  <c r="G198" i="33"/>
  <c r="G196" i="33" s="1"/>
  <c r="G195" i="33" s="1"/>
  <c r="F198" i="33"/>
  <c r="E198" i="33"/>
  <c r="E196" i="33" s="1"/>
  <c r="E195" i="33" s="1"/>
  <c r="D198" i="33"/>
  <c r="I196" i="33"/>
  <c r="H197" i="33"/>
  <c r="C197" i="33"/>
  <c r="L196" i="33"/>
  <c r="J196" i="33"/>
  <c r="J195" i="33" s="1"/>
  <c r="F196" i="33"/>
  <c r="D196" i="33"/>
  <c r="L195" i="33"/>
  <c r="L194" i="33" s="1"/>
  <c r="D195" i="33"/>
  <c r="H193" i="33"/>
  <c r="C193" i="33"/>
  <c r="L192" i="33"/>
  <c r="L191" i="33" s="1"/>
  <c r="L187" i="33" s="1"/>
  <c r="K192" i="33"/>
  <c r="K191" i="33" s="1"/>
  <c r="K187" i="33" s="1"/>
  <c r="J192" i="33"/>
  <c r="G192" i="33"/>
  <c r="G191" i="33" s="1"/>
  <c r="G187" i="33" s="1"/>
  <c r="F192" i="33"/>
  <c r="E192" i="33"/>
  <c r="D192" i="33"/>
  <c r="D191" i="33" s="1"/>
  <c r="C192" i="33"/>
  <c r="J191" i="33"/>
  <c r="F191" i="33"/>
  <c r="E191" i="33"/>
  <c r="H190" i="33"/>
  <c r="C190" i="33"/>
  <c r="H189" i="33"/>
  <c r="C189" i="33"/>
  <c r="L188" i="33"/>
  <c r="K188" i="33"/>
  <c r="J188" i="33"/>
  <c r="J187" i="33" s="1"/>
  <c r="I188" i="33"/>
  <c r="H188" i="33" s="1"/>
  <c r="G188" i="33"/>
  <c r="F188" i="33"/>
  <c r="F187" i="33" s="1"/>
  <c r="E188" i="33"/>
  <c r="C188" i="33" s="1"/>
  <c r="D188" i="33"/>
  <c r="H186" i="33"/>
  <c r="C186" i="33"/>
  <c r="H185" i="33"/>
  <c r="C185" i="33"/>
  <c r="L184" i="33"/>
  <c r="K184" i="33"/>
  <c r="J184" i="33"/>
  <c r="G184" i="33"/>
  <c r="F184" i="33"/>
  <c r="E184" i="33"/>
  <c r="D184" i="33"/>
  <c r="C184" i="33"/>
  <c r="H183" i="33"/>
  <c r="C183" i="33"/>
  <c r="H182" i="33"/>
  <c r="C182" i="33"/>
  <c r="H181" i="33"/>
  <c r="C181" i="33"/>
  <c r="H180" i="33"/>
  <c r="C180" i="33"/>
  <c r="L179" i="33"/>
  <c r="K179" i="33"/>
  <c r="K174" i="33" s="1"/>
  <c r="K173" i="33" s="1"/>
  <c r="J179" i="33"/>
  <c r="I179" i="33"/>
  <c r="H179" i="33" s="1"/>
  <c r="G179" i="33"/>
  <c r="G174" i="33" s="1"/>
  <c r="G173" i="33" s="1"/>
  <c r="F179" i="33"/>
  <c r="E179" i="33"/>
  <c r="C179" i="33" s="1"/>
  <c r="D179" i="33"/>
  <c r="H178" i="33"/>
  <c r="C178" i="33"/>
  <c r="H177" i="33"/>
  <c r="C177" i="33"/>
  <c r="H176" i="33"/>
  <c r="C176" i="33"/>
  <c r="L175" i="33"/>
  <c r="K175" i="33"/>
  <c r="J175" i="33"/>
  <c r="G175" i="33"/>
  <c r="F175" i="33"/>
  <c r="F174" i="33" s="1"/>
  <c r="F173" i="33" s="1"/>
  <c r="E175" i="33"/>
  <c r="E174" i="33" s="1"/>
  <c r="E173" i="33" s="1"/>
  <c r="D175" i="33"/>
  <c r="L174" i="33"/>
  <c r="J174" i="33"/>
  <c r="J173" i="33" s="1"/>
  <c r="D174" i="33"/>
  <c r="L173" i="33"/>
  <c r="D173" i="33"/>
  <c r="H172" i="33"/>
  <c r="C172" i="33"/>
  <c r="H171" i="33"/>
  <c r="C171" i="33"/>
  <c r="H170" i="33"/>
  <c r="C170" i="33"/>
  <c r="H169" i="33"/>
  <c r="C169" i="33"/>
  <c r="C168" i="33"/>
  <c r="H167" i="33"/>
  <c r="C167" i="33"/>
  <c r="L166" i="33"/>
  <c r="K166" i="33"/>
  <c r="J166" i="33"/>
  <c r="G166" i="33"/>
  <c r="F166" i="33"/>
  <c r="E166" i="33"/>
  <c r="D166" i="33"/>
  <c r="L165" i="33"/>
  <c r="K165" i="33"/>
  <c r="J165" i="33"/>
  <c r="G165" i="33"/>
  <c r="F165" i="33"/>
  <c r="E165" i="33"/>
  <c r="D165" i="33"/>
  <c r="H164" i="33"/>
  <c r="C164" i="33"/>
  <c r="H163" i="33"/>
  <c r="C163" i="33"/>
  <c r="H162" i="33"/>
  <c r="C162" i="33"/>
  <c r="H161" i="33"/>
  <c r="C161" i="33"/>
  <c r="L160" i="33"/>
  <c r="K160" i="33"/>
  <c r="J160" i="33"/>
  <c r="I160" i="33"/>
  <c r="H160" i="33" s="1"/>
  <c r="G160" i="33"/>
  <c r="F160" i="33"/>
  <c r="E160" i="33"/>
  <c r="C160" i="33" s="1"/>
  <c r="D160" i="33"/>
  <c r="H159" i="33"/>
  <c r="C159" i="33"/>
  <c r="H158" i="33"/>
  <c r="C158" i="33"/>
  <c r="H157" i="33"/>
  <c r="C157" i="33"/>
  <c r="H156" i="33"/>
  <c r="C156" i="33"/>
  <c r="H155" i="33"/>
  <c r="C155" i="33"/>
  <c r="H154" i="33"/>
  <c r="C154" i="33"/>
  <c r="H153" i="33"/>
  <c r="C153" i="33"/>
  <c r="I151" i="33"/>
  <c r="H151" i="33" s="1"/>
  <c r="C152" i="33"/>
  <c r="L151" i="33"/>
  <c r="K151" i="33"/>
  <c r="J151" i="33"/>
  <c r="G151" i="33"/>
  <c r="F151" i="33"/>
  <c r="E151" i="33"/>
  <c r="D151" i="33"/>
  <c r="C151" i="33" s="1"/>
  <c r="H150" i="33"/>
  <c r="C150" i="33"/>
  <c r="H149" i="33"/>
  <c r="C149" i="33"/>
  <c r="H148" i="33"/>
  <c r="C148" i="33"/>
  <c r="H147" i="33"/>
  <c r="C147" i="33"/>
  <c r="H146" i="33"/>
  <c r="C146" i="33"/>
  <c r="I144" i="33"/>
  <c r="H144" i="33" s="1"/>
  <c r="C145" i="33"/>
  <c r="L144" i="33"/>
  <c r="K144" i="33"/>
  <c r="J144" i="33"/>
  <c r="G144" i="33"/>
  <c r="F144" i="33"/>
  <c r="E144" i="33"/>
  <c r="D144" i="33"/>
  <c r="C144" i="33" s="1"/>
  <c r="H143" i="33"/>
  <c r="C143" i="33"/>
  <c r="I141" i="33"/>
  <c r="H141" i="33" s="1"/>
  <c r="C142" i="33"/>
  <c r="L141" i="33"/>
  <c r="K141" i="33"/>
  <c r="J141" i="33"/>
  <c r="G141" i="33"/>
  <c r="F141" i="33"/>
  <c r="E141" i="33"/>
  <c r="D141" i="33"/>
  <c r="C141" i="33" s="1"/>
  <c r="H140" i="33"/>
  <c r="C140" i="33"/>
  <c r="H139" i="33"/>
  <c r="C139" i="33"/>
  <c r="H138" i="33"/>
  <c r="C138" i="33"/>
  <c r="H137" i="33"/>
  <c r="C137" i="33"/>
  <c r="L136" i="33"/>
  <c r="K136" i="33"/>
  <c r="J136" i="33"/>
  <c r="G136" i="33"/>
  <c r="F136" i="33"/>
  <c r="E136" i="33"/>
  <c r="C136" i="33" s="1"/>
  <c r="D136" i="33"/>
  <c r="H135" i="33"/>
  <c r="C135" i="33"/>
  <c r="H134" i="33"/>
  <c r="C134" i="33"/>
  <c r="H133" i="33"/>
  <c r="C133" i="33"/>
  <c r="I131" i="33"/>
  <c r="C132" i="33"/>
  <c r="L131" i="33"/>
  <c r="L130" i="33" s="1"/>
  <c r="K131" i="33"/>
  <c r="K130" i="33" s="1"/>
  <c r="J131" i="33"/>
  <c r="G131" i="33"/>
  <c r="G130" i="33" s="1"/>
  <c r="F131" i="33"/>
  <c r="E131" i="33"/>
  <c r="D131" i="33"/>
  <c r="C131" i="33" s="1"/>
  <c r="J130" i="33"/>
  <c r="F130" i="33"/>
  <c r="E130" i="33"/>
  <c r="H129" i="33"/>
  <c r="H128" i="33" s="1"/>
  <c r="C129" i="33"/>
  <c r="L128" i="33"/>
  <c r="K128" i="33"/>
  <c r="J128" i="33"/>
  <c r="G128" i="33"/>
  <c r="F128" i="33"/>
  <c r="E128" i="33"/>
  <c r="D128" i="33"/>
  <c r="C128" i="33"/>
  <c r="H127" i="33"/>
  <c r="D127" i="33"/>
  <c r="C127" i="33"/>
  <c r="H126" i="33"/>
  <c r="C126" i="33"/>
  <c r="H125" i="33"/>
  <c r="C125" i="33"/>
  <c r="H124" i="33"/>
  <c r="C124" i="33"/>
  <c r="H123" i="33"/>
  <c r="C123" i="33"/>
  <c r="L122" i="33"/>
  <c r="K122" i="33"/>
  <c r="J122" i="33"/>
  <c r="I122" i="33"/>
  <c r="H122" i="33" s="1"/>
  <c r="G122" i="33"/>
  <c r="F122" i="33"/>
  <c r="E122" i="33"/>
  <c r="D122" i="33"/>
  <c r="C122" i="33" s="1"/>
  <c r="H121" i="33"/>
  <c r="C121" i="33"/>
  <c r="H120" i="33"/>
  <c r="C120" i="33"/>
  <c r="H119" i="33"/>
  <c r="C119" i="33"/>
  <c r="H118" i="33"/>
  <c r="C118" i="33"/>
  <c r="H117" i="33"/>
  <c r="C117" i="33"/>
  <c r="L116" i="33"/>
  <c r="K116" i="33"/>
  <c r="J116" i="33"/>
  <c r="G116" i="33"/>
  <c r="F116" i="33"/>
  <c r="E116" i="33"/>
  <c r="C116" i="33" s="1"/>
  <c r="D116" i="33"/>
  <c r="H115" i="33"/>
  <c r="C115" i="33"/>
  <c r="H114" i="33"/>
  <c r="C114" i="33"/>
  <c r="H113" i="33"/>
  <c r="C113" i="33"/>
  <c r="L112" i="33"/>
  <c r="K112" i="33"/>
  <c r="J112" i="33"/>
  <c r="I112" i="33"/>
  <c r="H112" i="33" s="1"/>
  <c r="G112" i="33"/>
  <c r="F112" i="33"/>
  <c r="E112" i="33"/>
  <c r="D112" i="33"/>
  <c r="C112" i="33" s="1"/>
  <c r="H111" i="33"/>
  <c r="C111" i="33"/>
  <c r="H110" i="33"/>
  <c r="C110" i="33"/>
  <c r="H109" i="33"/>
  <c r="C109" i="33"/>
  <c r="H108" i="33"/>
  <c r="C108" i="33"/>
  <c r="H107" i="33"/>
  <c r="C107" i="33"/>
  <c r="H106" i="33"/>
  <c r="C106" i="33"/>
  <c r="H105" i="33"/>
  <c r="C105" i="33"/>
  <c r="H104" i="33"/>
  <c r="C104" i="33"/>
  <c r="L103" i="33"/>
  <c r="K103" i="33"/>
  <c r="J103" i="33"/>
  <c r="G103" i="33"/>
  <c r="F103" i="33"/>
  <c r="E103" i="33"/>
  <c r="D103" i="33"/>
  <c r="C103" i="33"/>
  <c r="H102" i="33"/>
  <c r="C102" i="33"/>
  <c r="H101" i="33"/>
  <c r="C101" i="33"/>
  <c r="H100" i="33"/>
  <c r="C100" i="33"/>
  <c r="H99" i="33"/>
  <c r="C99" i="33"/>
  <c r="H98" i="33"/>
  <c r="C98" i="33"/>
  <c r="H97" i="33"/>
  <c r="C97" i="33"/>
  <c r="I95" i="33"/>
  <c r="H95" i="33" s="1"/>
  <c r="H96" i="33"/>
  <c r="D96" i="33"/>
  <c r="D95" i="33" s="1"/>
  <c r="L95" i="33"/>
  <c r="K95" i="33"/>
  <c r="K83" i="33" s="1"/>
  <c r="J95" i="33"/>
  <c r="G95" i="33"/>
  <c r="G83" i="33" s="1"/>
  <c r="F95" i="33"/>
  <c r="E95" i="33"/>
  <c r="H94" i="33"/>
  <c r="C94" i="33"/>
  <c r="H93" i="33"/>
  <c r="C93" i="33"/>
  <c r="H92" i="33"/>
  <c r="C92" i="33"/>
  <c r="H91" i="33"/>
  <c r="C91" i="33"/>
  <c r="I89" i="33"/>
  <c r="H89" i="33" s="1"/>
  <c r="C90" i="33"/>
  <c r="L89" i="33"/>
  <c r="K89" i="33"/>
  <c r="J89" i="33"/>
  <c r="G89" i="33"/>
  <c r="F89" i="33"/>
  <c r="E89" i="33"/>
  <c r="D89" i="33"/>
  <c r="C89" i="33" s="1"/>
  <c r="H88" i="33"/>
  <c r="C88" i="33"/>
  <c r="H87" i="33"/>
  <c r="C87" i="33"/>
  <c r="H86" i="33"/>
  <c r="C86" i="33"/>
  <c r="H85" i="33"/>
  <c r="C85" i="33"/>
  <c r="L84" i="33"/>
  <c r="K84" i="33"/>
  <c r="J84" i="33"/>
  <c r="J83" i="33" s="1"/>
  <c r="G84" i="33"/>
  <c r="F84" i="33"/>
  <c r="F83" i="33" s="1"/>
  <c r="E84" i="33"/>
  <c r="C84" i="33" s="1"/>
  <c r="D84" i="33"/>
  <c r="L83" i="33"/>
  <c r="H82" i="33"/>
  <c r="C82" i="33"/>
  <c r="I80" i="33"/>
  <c r="H80" i="33" s="1"/>
  <c r="C81" i="33"/>
  <c r="L80" i="33"/>
  <c r="K80" i="33"/>
  <c r="J80" i="33"/>
  <c r="G80" i="33"/>
  <c r="F80" i="33"/>
  <c r="E80" i="33"/>
  <c r="D80" i="33"/>
  <c r="C80" i="33" s="1"/>
  <c r="H79" i="33"/>
  <c r="C79" i="33"/>
  <c r="I77" i="33"/>
  <c r="C78" i="33"/>
  <c r="L77" i="33"/>
  <c r="L76" i="33" s="1"/>
  <c r="K77" i="33"/>
  <c r="K76" i="33" s="1"/>
  <c r="K75" i="33" s="1"/>
  <c r="J77" i="33"/>
  <c r="G77" i="33"/>
  <c r="G76" i="33" s="1"/>
  <c r="G75" i="33" s="1"/>
  <c r="F77" i="33"/>
  <c r="E77" i="33"/>
  <c r="D77" i="33"/>
  <c r="C77" i="33" s="1"/>
  <c r="J76" i="33"/>
  <c r="J75" i="33" s="1"/>
  <c r="F76" i="33"/>
  <c r="F75" i="33" s="1"/>
  <c r="E76" i="33"/>
  <c r="H74" i="33"/>
  <c r="C74" i="33"/>
  <c r="H73" i="33"/>
  <c r="C73" i="33"/>
  <c r="H72" i="33"/>
  <c r="C72" i="33"/>
  <c r="H71" i="33"/>
  <c r="C71" i="33"/>
  <c r="H70" i="33"/>
  <c r="C70" i="33"/>
  <c r="L69" i="33"/>
  <c r="L67" i="33" s="1"/>
  <c r="K69" i="33"/>
  <c r="J69" i="33"/>
  <c r="I69" i="33"/>
  <c r="H69" i="33" s="1"/>
  <c r="G69" i="33"/>
  <c r="F69" i="33"/>
  <c r="E69" i="33"/>
  <c r="E67" i="33" s="1"/>
  <c r="D69" i="33"/>
  <c r="C69" i="33" s="1"/>
  <c r="H68" i="33"/>
  <c r="C68" i="33"/>
  <c r="K67" i="33"/>
  <c r="J67" i="33"/>
  <c r="G67" i="33"/>
  <c r="F67" i="33"/>
  <c r="H66" i="33"/>
  <c r="C66" i="33"/>
  <c r="H65" i="33"/>
  <c r="C65" i="33"/>
  <c r="H64" i="33"/>
  <c r="C64" i="33"/>
  <c r="H63" i="33"/>
  <c r="C63" i="33"/>
  <c r="H62" i="33"/>
  <c r="C62" i="33"/>
  <c r="H61" i="33"/>
  <c r="C61" i="33"/>
  <c r="H60" i="33"/>
  <c r="C60" i="33"/>
  <c r="I58" i="33"/>
  <c r="H58" i="33" s="1"/>
  <c r="C59" i="33"/>
  <c r="L58" i="33"/>
  <c r="K58" i="33"/>
  <c r="J58" i="33"/>
  <c r="G58" i="33"/>
  <c r="F58" i="33"/>
  <c r="E58" i="33"/>
  <c r="D58" i="33"/>
  <c r="C58" i="33" s="1"/>
  <c r="H57" i="33"/>
  <c r="C57" i="33"/>
  <c r="I55" i="33"/>
  <c r="C56" i="33"/>
  <c r="L55" i="33"/>
  <c r="L54" i="33" s="1"/>
  <c r="L53" i="33" s="1"/>
  <c r="K55" i="33"/>
  <c r="K54" i="33" s="1"/>
  <c r="K53" i="33" s="1"/>
  <c r="J55" i="33"/>
  <c r="G55" i="33"/>
  <c r="G54" i="33" s="1"/>
  <c r="G53" i="33" s="1"/>
  <c r="F55" i="33"/>
  <c r="E55" i="33"/>
  <c r="D55" i="33"/>
  <c r="C55" i="33" s="1"/>
  <c r="J54" i="33"/>
  <c r="J53" i="33" s="1"/>
  <c r="F54" i="33"/>
  <c r="F53" i="33" s="1"/>
  <c r="F52" i="33" s="1"/>
  <c r="E54" i="33"/>
  <c r="H47" i="33"/>
  <c r="C47" i="33"/>
  <c r="H46" i="33"/>
  <c r="C46" i="33"/>
  <c r="L45" i="33"/>
  <c r="H45" i="33" s="1"/>
  <c r="G45" i="33"/>
  <c r="H44" i="33"/>
  <c r="C44" i="33"/>
  <c r="K43" i="33"/>
  <c r="J43" i="33"/>
  <c r="I43" i="33"/>
  <c r="H43" i="33" s="1"/>
  <c r="F43" i="33"/>
  <c r="E43" i="33"/>
  <c r="D43" i="33"/>
  <c r="C43" i="33" s="1"/>
  <c r="H42" i="33"/>
  <c r="C42" i="33"/>
  <c r="I41" i="33"/>
  <c r="H41" i="33" s="1"/>
  <c r="D41" i="33"/>
  <c r="C41" i="33" s="1"/>
  <c r="H40" i="33"/>
  <c r="C40" i="33"/>
  <c r="H39" i="33"/>
  <c r="C39" i="33"/>
  <c r="H38" i="33"/>
  <c r="C38" i="33"/>
  <c r="H37" i="33"/>
  <c r="C37" i="33"/>
  <c r="K36" i="33"/>
  <c r="H36" i="33" s="1"/>
  <c r="F36" i="33"/>
  <c r="C36" i="33" s="1"/>
  <c r="H35" i="33"/>
  <c r="C35" i="33"/>
  <c r="H34" i="33"/>
  <c r="C34" i="33"/>
  <c r="K33" i="33"/>
  <c r="H33" i="33" s="1"/>
  <c r="F33" i="33"/>
  <c r="C33" i="33" s="1"/>
  <c r="H32" i="33"/>
  <c r="C32" i="33"/>
  <c r="K31" i="33"/>
  <c r="H31" i="33" s="1"/>
  <c r="F31" i="33"/>
  <c r="C31" i="33" s="1"/>
  <c r="H30" i="33"/>
  <c r="C30" i="33"/>
  <c r="H29" i="33"/>
  <c r="C29" i="33"/>
  <c r="H28" i="33"/>
  <c r="C28" i="33"/>
  <c r="K27" i="33"/>
  <c r="H27" i="33" s="1"/>
  <c r="F27" i="33"/>
  <c r="C27" i="33" s="1"/>
  <c r="K26" i="33"/>
  <c r="H26" i="33" s="1"/>
  <c r="H25" i="33"/>
  <c r="C25" i="33"/>
  <c r="H23" i="33"/>
  <c r="C23" i="33"/>
  <c r="H22" i="33"/>
  <c r="C22" i="33"/>
  <c r="L21" i="33"/>
  <c r="L289" i="33" s="1"/>
  <c r="L288" i="33" s="1"/>
  <c r="K21" i="33"/>
  <c r="K289" i="33" s="1"/>
  <c r="K288" i="33" s="1"/>
  <c r="J21" i="33"/>
  <c r="J289" i="33" s="1"/>
  <c r="J288" i="33" s="1"/>
  <c r="I21" i="33"/>
  <c r="I289" i="33" s="1"/>
  <c r="I288" i="33" s="1"/>
  <c r="G21" i="33"/>
  <c r="G289" i="33" s="1"/>
  <c r="G288" i="33" s="1"/>
  <c r="F21" i="33"/>
  <c r="F289" i="33" s="1"/>
  <c r="F288" i="33" s="1"/>
  <c r="E21" i="33"/>
  <c r="E289" i="33" s="1"/>
  <c r="E288" i="33" s="1"/>
  <c r="D21" i="33"/>
  <c r="D289" i="33" s="1"/>
  <c r="D288" i="33" s="1"/>
  <c r="C21" i="33"/>
  <c r="C289" i="33" s="1"/>
  <c r="L20" i="33"/>
  <c r="G20" i="33"/>
  <c r="E20" i="33"/>
  <c r="H298" i="32"/>
  <c r="C298" i="32"/>
  <c r="H297" i="32"/>
  <c r="C297" i="32"/>
  <c r="H296" i="32"/>
  <c r="C296" i="32"/>
  <c r="H295" i="32"/>
  <c r="C295" i="32"/>
  <c r="H294" i="32"/>
  <c r="C294" i="32"/>
  <c r="H293" i="32"/>
  <c r="C293" i="32"/>
  <c r="H292" i="32"/>
  <c r="C292" i="32"/>
  <c r="H291" i="32"/>
  <c r="H290" i="32" s="1"/>
  <c r="C291" i="32"/>
  <c r="L290" i="32"/>
  <c r="K290" i="32"/>
  <c r="J290" i="32"/>
  <c r="I290" i="32"/>
  <c r="G290" i="32"/>
  <c r="F290" i="32"/>
  <c r="E290" i="32"/>
  <c r="D290" i="32"/>
  <c r="C290" i="32"/>
  <c r="H285" i="32"/>
  <c r="C285" i="32"/>
  <c r="C284" i="32"/>
  <c r="L283" i="32"/>
  <c r="K283" i="32"/>
  <c r="J283" i="32"/>
  <c r="G283" i="32"/>
  <c r="F283" i="32"/>
  <c r="E283" i="32"/>
  <c r="D283" i="32"/>
  <c r="C283" i="32"/>
  <c r="H282" i="32"/>
  <c r="C282" i="32"/>
  <c r="L281" i="32"/>
  <c r="K281" i="32"/>
  <c r="J281" i="32"/>
  <c r="G281" i="32"/>
  <c r="F281" i="32"/>
  <c r="E281" i="32"/>
  <c r="D281" i="32"/>
  <c r="C281" i="32" s="1"/>
  <c r="H280" i="32"/>
  <c r="C280" i="32"/>
  <c r="H279" i="32"/>
  <c r="C279" i="32"/>
  <c r="C278" i="32"/>
  <c r="H277" i="32"/>
  <c r="C277" i="32"/>
  <c r="L276" i="32"/>
  <c r="K276" i="32"/>
  <c r="J276" i="32"/>
  <c r="J270" i="32" s="1"/>
  <c r="J269" i="32" s="1"/>
  <c r="G276" i="32"/>
  <c r="F276" i="32"/>
  <c r="E276" i="32"/>
  <c r="D276" i="32"/>
  <c r="C276" i="32" s="1"/>
  <c r="H275" i="32"/>
  <c r="C275" i="32"/>
  <c r="H274" i="32"/>
  <c r="C274" i="32"/>
  <c r="H273" i="32"/>
  <c r="C273" i="32"/>
  <c r="L272" i="32"/>
  <c r="L270" i="32" s="1"/>
  <c r="L269" i="32" s="1"/>
  <c r="K272" i="32"/>
  <c r="K270" i="32" s="1"/>
  <c r="K269" i="32" s="1"/>
  <c r="J272" i="32"/>
  <c r="I272" i="32"/>
  <c r="G272" i="32"/>
  <c r="G270" i="32" s="1"/>
  <c r="G269" i="32" s="1"/>
  <c r="F272" i="32"/>
  <c r="E272" i="32"/>
  <c r="E270" i="32" s="1"/>
  <c r="E269" i="32" s="1"/>
  <c r="D272" i="32"/>
  <c r="H271" i="32"/>
  <c r="C271" i="32"/>
  <c r="F270" i="32"/>
  <c r="F269" i="32" s="1"/>
  <c r="H268" i="32"/>
  <c r="C268" i="32"/>
  <c r="H267" i="32"/>
  <c r="C267" i="32"/>
  <c r="C266" i="32"/>
  <c r="H265" i="32"/>
  <c r="C265" i="32"/>
  <c r="L264" i="32"/>
  <c r="K264" i="32"/>
  <c r="J264" i="32"/>
  <c r="J259" i="32" s="1"/>
  <c r="G264" i="32"/>
  <c r="F264" i="32"/>
  <c r="F259" i="32" s="1"/>
  <c r="E264" i="32"/>
  <c r="D264" i="32"/>
  <c r="H263" i="32"/>
  <c r="C263" i="32"/>
  <c r="H262" i="32"/>
  <c r="C262" i="32"/>
  <c r="H261" i="32"/>
  <c r="C261" i="32"/>
  <c r="L260" i="32"/>
  <c r="L259" i="32" s="1"/>
  <c r="K260" i="32"/>
  <c r="J260" i="32"/>
  <c r="G260" i="32"/>
  <c r="F260" i="32"/>
  <c r="E260" i="32"/>
  <c r="E259" i="32" s="1"/>
  <c r="D260" i="32"/>
  <c r="K259" i="32"/>
  <c r="G259" i="32"/>
  <c r="H258" i="32"/>
  <c r="C258" i="32"/>
  <c r="H257" i="32"/>
  <c r="C257" i="32"/>
  <c r="H256" i="32"/>
  <c r="C256" i="32"/>
  <c r="H255" i="32"/>
  <c r="C255" i="32"/>
  <c r="H254" i="32"/>
  <c r="C254" i="32"/>
  <c r="C253" i="32"/>
  <c r="L252" i="32"/>
  <c r="K252" i="32"/>
  <c r="K251" i="32" s="1"/>
  <c r="J252" i="32"/>
  <c r="J251" i="32" s="1"/>
  <c r="G252" i="32"/>
  <c r="G251" i="32" s="1"/>
  <c r="F252" i="32"/>
  <c r="F251" i="32" s="1"/>
  <c r="E252" i="32"/>
  <c r="D252" i="32"/>
  <c r="C252" i="32"/>
  <c r="L251" i="32"/>
  <c r="E251" i="32"/>
  <c r="D251" i="32"/>
  <c r="H250" i="32"/>
  <c r="C250" i="32"/>
  <c r="H249" i="32"/>
  <c r="C249" i="32"/>
  <c r="H248" i="32"/>
  <c r="C248" i="32"/>
  <c r="C247" i="32"/>
  <c r="L246" i="32"/>
  <c r="K246" i="32"/>
  <c r="J246" i="32"/>
  <c r="G246" i="32"/>
  <c r="F246" i="32"/>
  <c r="E246" i="32"/>
  <c r="D246" i="32"/>
  <c r="C246" i="32"/>
  <c r="H245" i="32"/>
  <c r="C245" i="32"/>
  <c r="H244" i="32"/>
  <c r="C244" i="32"/>
  <c r="H243" i="32"/>
  <c r="C243" i="32"/>
  <c r="H242" i="32"/>
  <c r="C242" i="32"/>
  <c r="H241" i="32"/>
  <c r="C241" i="32"/>
  <c r="C240" i="32"/>
  <c r="H239" i="32"/>
  <c r="C239" i="32"/>
  <c r="L238" i="32"/>
  <c r="K238" i="32"/>
  <c r="J238" i="32"/>
  <c r="G238" i="32"/>
  <c r="F238" i="32"/>
  <c r="E238" i="32"/>
  <c r="D238" i="32"/>
  <c r="C237" i="32"/>
  <c r="H236" i="32"/>
  <c r="C236" i="32"/>
  <c r="L235" i="32"/>
  <c r="K235" i="32"/>
  <c r="J235" i="32"/>
  <c r="G235" i="32"/>
  <c r="F235" i="32"/>
  <c r="E235" i="32"/>
  <c r="D235" i="32"/>
  <c r="C234" i="32"/>
  <c r="L233" i="32"/>
  <c r="K233" i="32"/>
  <c r="J233" i="32"/>
  <c r="G233" i="32"/>
  <c r="G231" i="32" s="1"/>
  <c r="G230" i="32" s="1"/>
  <c r="G194" i="32" s="1"/>
  <c r="F233" i="32"/>
  <c r="E233" i="32"/>
  <c r="D233" i="32"/>
  <c r="C233" i="32"/>
  <c r="H232" i="32"/>
  <c r="C232" i="32"/>
  <c r="L231" i="32"/>
  <c r="L230" i="32" s="1"/>
  <c r="D231" i="32"/>
  <c r="H229" i="32"/>
  <c r="C229" i="32"/>
  <c r="H228" i="32"/>
  <c r="C228" i="32"/>
  <c r="L227" i="32"/>
  <c r="K227" i="32"/>
  <c r="J227" i="32"/>
  <c r="I227" i="32"/>
  <c r="H227" i="32" s="1"/>
  <c r="G227" i="32"/>
  <c r="F227" i="32"/>
  <c r="E227" i="32"/>
  <c r="D227" i="32"/>
  <c r="H226" i="32"/>
  <c r="C226" i="32"/>
  <c r="H225" i="32"/>
  <c r="C225" i="32"/>
  <c r="H224" i="32"/>
  <c r="C224" i="32"/>
  <c r="H223" i="32"/>
  <c r="C223" i="32"/>
  <c r="H222" i="32"/>
  <c r="C222" i="32"/>
  <c r="H221" i="32"/>
  <c r="C221" i="32"/>
  <c r="H220" i="32"/>
  <c r="C220" i="32"/>
  <c r="H219" i="32"/>
  <c r="C219" i="32"/>
  <c r="C218" i="32"/>
  <c r="H217" i="32"/>
  <c r="C217" i="32"/>
  <c r="L216" i="32"/>
  <c r="K216" i="32"/>
  <c r="J216" i="32"/>
  <c r="G216" i="32"/>
  <c r="F216" i="32"/>
  <c r="E216" i="32"/>
  <c r="D216" i="32"/>
  <c r="H215" i="32"/>
  <c r="C215" i="32"/>
  <c r="H214" i="32"/>
  <c r="C214" i="32"/>
  <c r="H213" i="32"/>
  <c r="C213" i="32"/>
  <c r="H212" i="32"/>
  <c r="C212" i="32"/>
  <c r="H211" i="32"/>
  <c r="C211" i="32"/>
  <c r="H210" i="32"/>
  <c r="C210" i="32"/>
  <c r="H209" i="32"/>
  <c r="C209" i="32"/>
  <c r="H208" i="32"/>
  <c r="C208" i="32"/>
  <c r="C207" i="32"/>
  <c r="H206" i="32"/>
  <c r="C206" i="32"/>
  <c r="L205" i="32"/>
  <c r="K205" i="32"/>
  <c r="J205" i="32"/>
  <c r="J204" i="32" s="1"/>
  <c r="G205" i="32"/>
  <c r="F205" i="32"/>
  <c r="F204" i="32" s="1"/>
  <c r="E205" i="32"/>
  <c r="D205" i="32"/>
  <c r="L204" i="32"/>
  <c r="K204" i="32"/>
  <c r="G204" i="32"/>
  <c r="D204" i="32"/>
  <c r="H203" i="32"/>
  <c r="C203" i="32"/>
  <c r="H202" i="32"/>
  <c r="C202" i="32"/>
  <c r="H201" i="32"/>
  <c r="C201" i="32"/>
  <c r="H200" i="32"/>
  <c r="C200" i="32"/>
  <c r="H199" i="32"/>
  <c r="C199" i="32"/>
  <c r="L198" i="32"/>
  <c r="L196" i="32" s="1"/>
  <c r="L195" i="32" s="1"/>
  <c r="L194" i="32" s="1"/>
  <c r="K198" i="32"/>
  <c r="J198" i="32"/>
  <c r="I198" i="32"/>
  <c r="H198" i="32"/>
  <c r="G198" i="32"/>
  <c r="F198" i="32"/>
  <c r="E198" i="32"/>
  <c r="D198" i="32"/>
  <c r="H197" i="32"/>
  <c r="C197" i="32"/>
  <c r="K196" i="32"/>
  <c r="J196" i="32"/>
  <c r="G196" i="32"/>
  <c r="F196" i="32"/>
  <c r="F195" i="32" s="1"/>
  <c r="E196" i="32"/>
  <c r="K195" i="32"/>
  <c r="G195" i="32"/>
  <c r="H193" i="32"/>
  <c r="C193" i="32"/>
  <c r="L192" i="32"/>
  <c r="L191" i="32" s="1"/>
  <c r="L187" i="32" s="1"/>
  <c r="K192" i="32"/>
  <c r="J192" i="32"/>
  <c r="I192" i="32"/>
  <c r="H192" i="32" s="1"/>
  <c r="G192" i="32"/>
  <c r="F192" i="32"/>
  <c r="E192" i="32"/>
  <c r="E191" i="32" s="1"/>
  <c r="E187" i="32" s="1"/>
  <c r="D192" i="32"/>
  <c r="C192" i="32" s="1"/>
  <c r="K191" i="32"/>
  <c r="J191" i="32"/>
  <c r="G191" i="32"/>
  <c r="F191" i="32"/>
  <c r="H190" i="32"/>
  <c r="C190" i="32"/>
  <c r="H189" i="32"/>
  <c r="C189" i="32"/>
  <c r="L188" i="32"/>
  <c r="K188" i="32"/>
  <c r="K187" i="32" s="1"/>
  <c r="J188" i="32"/>
  <c r="J187" i="32" s="1"/>
  <c r="G188" i="32"/>
  <c r="G187" i="32" s="1"/>
  <c r="F188" i="32"/>
  <c r="F187" i="32" s="1"/>
  <c r="E188" i="32"/>
  <c r="D188" i="32"/>
  <c r="C188" i="32"/>
  <c r="H186" i="32"/>
  <c r="C186" i="32"/>
  <c r="H185" i="32"/>
  <c r="C185" i="32"/>
  <c r="L184" i="32"/>
  <c r="K184" i="32"/>
  <c r="J184" i="32"/>
  <c r="I184" i="32"/>
  <c r="H184" i="32" s="1"/>
  <c r="G184" i="32"/>
  <c r="F184" i="32"/>
  <c r="E184" i="32"/>
  <c r="D184" i="32"/>
  <c r="C184" i="32" s="1"/>
  <c r="H183" i="32"/>
  <c r="C183" i="32"/>
  <c r="H182" i="32"/>
  <c r="C182" i="32"/>
  <c r="H181" i="32"/>
  <c r="C181" i="32"/>
  <c r="H180" i="32"/>
  <c r="C180" i="32"/>
  <c r="L179" i="32"/>
  <c r="K179" i="32"/>
  <c r="K174" i="32" s="1"/>
  <c r="K173" i="32" s="1"/>
  <c r="J179" i="32"/>
  <c r="G179" i="32"/>
  <c r="G174" i="32" s="1"/>
  <c r="G173" i="32" s="1"/>
  <c r="F179" i="32"/>
  <c r="E179" i="32"/>
  <c r="D179" i="32"/>
  <c r="C179" i="32"/>
  <c r="H178" i="32"/>
  <c r="C178" i="32"/>
  <c r="H177" i="32"/>
  <c r="C177" i="32"/>
  <c r="H176" i="32"/>
  <c r="C176" i="32"/>
  <c r="L175" i="32"/>
  <c r="K175" i="32"/>
  <c r="J175" i="32"/>
  <c r="J174" i="32" s="1"/>
  <c r="J173" i="32" s="1"/>
  <c r="G175" i="32"/>
  <c r="F175" i="32"/>
  <c r="F174" i="32" s="1"/>
  <c r="F173" i="32" s="1"/>
  <c r="E175" i="32"/>
  <c r="C175" i="32" s="1"/>
  <c r="D175" i="32"/>
  <c r="L174" i="32"/>
  <c r="L173" i="32" s="1"/>
  <c r="D174" i="32"/>
  <c r="H172" i="32"/>
  <c r="C172" i="32"/>
  <c r="H171" i="32"/>
  <c r="C171" i="32"/>
  <c r="H170" i="32"/>
  <c r="C170" i="32"/>
  <c r="H169" i="32"/>
  <c r="C169" i="32"/>
  <c r="H168" i="32"/>
  <c r="C168" i="32"/>
  <c r="H167" i="32"/>
  <c r="C167" i="32"/>
  <c r="L166" i="32"/>
  <c r="K166" i="32"/>
  <c r="J166" i="32"/>
  <c r="J165" i="32" s="1"/>
  <c r="G166" i="32"/>
  <c r="F166" i="32"/>
  <c r="F165" i="32" s="1"/>
  <c r="E166" i="32"/>
  <c r="C166" i="32" s="1"/>
  <c r="D166" i="32"/>
  <c r="L165" i="32"/>
  <c r="K165" i="32"/>
  <c r="G165" i="32"/>
  <c r="D165" i="32"/>
  <c r="H164" i="32"/>
  <c r="C164" i="32"/>
  <c r="H163" i="32"/>
  <c r="C163" i="32"/>
  <c r="H162" i="32"/>
  <c r="C162" i="32"/>
  <c r="H161" i="32"/>
  <c r="C161" i="32"/>
  <c r="L160" i="32"/>
  <c r="K160" i="32"/>
  <c r="J160" i="32"/>
  <c r="G160" i="32"/>
  <c r="F160" i="32"/>
  <c r="E160" i="32"/>
  <c r="C160" i="32" s="1"/>
  <c r="D160" i="32"/>
  <c r="H159" i="32"/>
  <c r="C159" i="32"/>
  <c r="H158" i="32"/>
  <c r="C158" i="32"/>
  <c r="H157" i="32"/>
  <c r="C157" i="32"/>
  <c r="H156" i="32"/>
  <c r="C156" i="32"/>
  <c r="H155" i="32"/>
  <c r="C155" i="32"/>
  <c r="H154" i="32"/>
  <c r="C154" i="32"/>
  <c r="H153" i="32"/>
  <c r="C153" i="32"/>
  <c r="H152" i="32"/>
  <c r="C152" i="32"/>
  <c r="L151" i="32"/>
  <c r="K151" i="32"/>
  <c r="J151" i="32"/>
  <c r="G151" i="32"/>
  <c r="F151" i="32"/>
  <c r="E151" i="32"/>
  <c r="D151" i="32"/>
  <c r="C151" i="32" s="1"/>
  <c r="H150" i="32"/>
  <c r="C150" i="32"/>
  <c r="H149" i="32"/>
  <c r="C149" i="32"/>
  <c r="H148" i="32"/>
  <c r="C148" i="32"/>
  <c r="H147" i="32"/>
  <c r="C147" i="32"/>
  <c r="H146" i="32"/>
  <c r="C146" i="32"/>
  <c r="H145" i="32"/>
  <c r="C145" i="32"/>
  <c r="L144" i="32"/>
  <c r="K144" i="32"/>
  <c r="J144" i="32"/>
  <c r="G144" i="32"/>
  <c r="F144" i="32"/>
  <c r="E144" i="32"/>
  <c r="D144" i="32"/>
  <c r="C144" i="32" s="1"/>
  <c r="H143" i="32"/>
  <c r="C143" i="32"/>
  <c r="H142" i="32"/>
  <c r="C142" i="32"/>
  <c r="L141" i="32"/>
  <c r="K141" i="32"/>
  <c r="J141" i="32"/>
  <c r="G141" i="32"/>
  <c r="F141" i="32"/>
  <c r="E141" i="32"/>
  <c r="D141" i="32"/>
  <c r="C141" i="32" s="1"/>
  <c r="H140" i="32"/>
  <c r="C140" i="32"/>
  <c r="H139" i="32"/>
  <c r="C139" i="32"/>
  <c r="H138" i="32"/>
  <c r="C138" i="32"/>
  <c r="H137" i="32"/>
  <c r="C137" i="32"/>
  <c r="L136" i="32"/>
  <c r="K136" i="32"/>
  <c r="J136" i="32"/>
  <c r="J130" i="32" s="1"/>
  <c r="G136" i="32"/>
  <c r="F136" i="32"/>
  <c r="F130" i="32" s="1"/>
  <c r="E136" i="32"/>
  <c r="D136" i="32"/>
  <c r="C136" i="32" s="1"/>
  <c r="H135" i="32"/>
  <c r="D135" i="32"/>
  <c r="C135" i="32" s="1"/>
  <c r="H134" i="32"/>
  <c r="C134" i="32"/>
  <c r="H133" i="32"/>
  <c r="C133" i="32"/>
  <c r="H132" i="32"/>
  <c r="C132" i="32"/>
  <c r="L131" i="32"/>
  <c r="L130" i="32" s="1"/>
  <c r="K131" i="32"/>
  <c r="J131" i="32"/>
  <c r="I131" i="32"/>
  <c r="H131" i="32" s="1"/>
  <c r="G131" i="32"/>
  <c r="F131" i="32"/>
  <c r="E131" i="32"/>
  <c r="E130" i="32" s="1"/>
  <c r="D131" i="32"/>
  <c r="C131" i="32" s="1"/>
  <c r="K130" i="32"/>
  <c r="G130" i="32"/>
  <c r="H129" i="32"/>
  <c r="H128" i="32" s="1"/>
  <c r="C129" i="32"/>
  <c r="L128" i="32"/>
  <c r="K128" i="32"/>
  <c r="J128" i="32"/>
  <c r="G128" i="32"/>
  <c r="F128" i="32"/>
  <c r="E128" i="32"/>
  <c r="D128" i="32"/>
  <c r="C128" i="32"/>
  <c r="H127" i="32"/>
  <c r="D127" i="32"/>
  <c r="C127" i="32" s="1"/>
  <c r="H126" i="32"/>
  <c r="C126" i="32"/>
  <c r="H125" i="32"/>
  <c r="C125" i="32"/>
  <c r="H124" i="32"/>
  <c r="C124" i="32"/>
  <c r="H123" i="32"/>
  <c r="C123" i="32"/>
  <c r="L122" i="32"/>
  <c r="K122" i="32"/>
  <c r="J122" i="32"/>
  <c r="G122" i="32"/>
  <c r="F122" i="32"/>
  <c r="E122" i="32"/>
  <c r="H121" i="32"/>
  <c r="C121" i="32"/>
  <c r="H120" i="32"/>
  <c r="C120" i="32"/>
  <c r="H119" i="32"/>
  <c r="C119" i="32"/>
  <c r="H118" i="32"/>
  <c r="C118" i="32"/>
  <c r="H117" i="32"/>
  <c r="C117" i="32"/>
  <c r="L116" i="32"/>
  <c r="K116" i="32"/>
  <c r="J116" i="32"/>
  <c r="G116" i="32"/>
  <c r="F116" i="32"/>
  <c r="E116" i="32"/>
  <c r="D116" i="32"/>
  <c r="C116" i="32"/>
  <c r="H115" i="32"/>
  <c r="C115" i="32"/>
  <c r="H114" i="32"/>
  <c r="C114" i="32"/>
  <c r="H113" i="32"/>
  <c r="C113" i="32"/>
  <c r="L112" i="32"/>
  <c r="K112" i="32"/>
  <c r="J112" i="32"/>
  <c r="G112" i="32"/>
  <c r="F112" i="32"/>
  <c r="E112" i="32"/>
  <c r="C112" i="32" s="1"/>
  <c r="D112" i="32"/>
  <c r="H111" i="32"/>
  <c r="C111" i="32"/>
  <c r="H110" i="32"/>
  <c r="C110" i="32"/>
  <c r="H109" i="32"/>
  <c r="C109" i="32"/>
  <c r="H108" i="32"/>
  <c r="C108" i="32"/>
  <c r="H107" i="32"/>
  <c r="C107" i="32"/>
  <c r="H106" i="32"/>
  <c r="C106" i="32"/>
  <c r="H105" i="32"/>
  <c r="C105" i="32"/>
  <c r="H104" i="32"/>
  <c r="C104" i="32"/>
  <c r="L103" i="32"/>
  <c r="K103" i="32"/>
  <c r="J103" i="32"/>
  <c r="G103" i="32"/>
  <c r="F103" i="32"/>
  <c r="E103" i="32"/>
  <c r="D103" i="32"/>
  <c r="C103" i="32" s="1"/>
  <c r="H102" i="32"/>
  <c r="C102" i="32"/>
  <c r="H101" i="32"/>
  <c r="C101" i="32"/>
  <c r="H100" i="32"/>
  <c r="C100" i="32"/>
  <c r="H99" i="32"/>
  <c r="C99" i="32"/>
  <c r="H98" i="32"/>
  <c r="C98" i="32"/>
  <c r="H97" i="32"/>
  <c r="C97" i="32"/>
  <c r="H96" i="32"/>
  <c r="D96" i="32"/>
  <c r="C96" i="32" s="1"/>
  <c r="L95" i="32"/>
  <c r="L83" i="32" s="1"/>
  <c r="K95" i="32"/>
  <c r="J95" i="32"/>
  <c r="G95" i="32"/>
  <c r="F95" i="32"/>
  <c r="E95" i="32"/>
  <c r="D95" i="32"/>
  <c r="C95" i="32" s="1"/>
  <c r="H94" i="32"/>
  <c r="C94" i="32"/>
  <c r="H93" i="32"/>
  <c r="C93" i="32"/>
  <c r="H92" i="32"/>
  <c r="C92" i="32"/>
  <c r="H91" i="32"/>
  <c r="C91" i="32"/>
  <c r="H90" i="32"/>
  <c r="C90" i="32"/>
  <c r="L89" i="32"/>
  <c r="K89" i="32"/>
  <c r="J89" i="32"/>
  <c r="I89" i="32"/>
  <c r="H89" i="32" s="1"/>
  <c r="G89" i="32"/>
  <c r="F89" i="32"/>
  <c r="E89" i="32"/>
  <c r="D89" i="32"/>
  <c r="C89" i="32" s="1"/>
  <c r="H88" i="32"/>
  <c r="C88" i="32"/>
  <c r="H87" i="32"/>
  <c r="C87" i="32"/>
  <c r="H86" i="32"/>
  <c r="C86" i="32"/>
  <c r="H85" i="32"/>
  <c r="C85" i="32"/>
  <c r="L84" i="32"/>
  <c r="K84" i="32"/>
  <c r="K83" i="32" s="1"/>
  <c r="J84" i="32"/>
  <c r="J83" i="32" s="1"/>
  <c r="G84" i="32"/>
  <c r="G83" i="32" s="1"/>
  <c r="F84" i="32"/>
  <c r="F83" i="32" s="1"/>
  <c r="E84" i="32"/>
  <c r="D84" i="32"/>
  <c r="C84" i="32"/>
  <c r="E83" i="32"/>
  <c r="H82" i="32"/>
  <c r="C82" i="32"/>
  <c r="H81" i="32"/>
  <c r="C81" i="32"/>
  <c r="L80" i="32"/>
  <c r="K80" i="32"/>
  <c r="J80" i="32"/>
  <c r="I80" i="32"/>
  <c r="H80" i="32" s="1"/>
  <c r="G80" i="32"/>
  <c r="F80" i="32"/>
  <c r="E80" i="32"/>
  <c r="D80" i="32"/>
  <c r="C80" i="32" s="1"/>
  <c r="H79" i="32"/>
  <c r="C79" i="32"/>
  <c r="H78" i="32"/>
  <c r="C78" i="32"/>
  <c r="L77" i="32"/>
  <c r="L76" i="32" s="1"/>
  <c r="K77" i="32"/>
  <c r="J77" i="32"/>
  <c r="I77" i="32"/>
  <c r="H77" i="32" s="1"/>
  <c r="G77" i="32"/>
  <c r="F77" i="32"/>
  <c r="E77" i="32"/>
  <c r="E76" i="32" s="1"/>
  <c r="D77" i="32"/>
  <c r="C77" i="32" s="1"/>
  <c r="K76" i="32"/>
  <c r="J76" i="32"/>
  <c r="G76" i="32"/>
  <c r="G75" i="32" s="1"/>
  <c r="F76" i="32"/>
  <c r="H74" i="32"/>
  <c r="C74" i="32"/>
  <c r="H73" i="32"/>
  <c r="C73" i="32"/>
  <c r="H72" i="32"/>
  <c r="C72" i="32"/>
  <c r="H71" i="32"/>
  <c r="C71" i="32"/>
  <c r="H70" i="32"/>
  <c r="C70" i="32"/>
  <c r="L69" i="32"/>
  <c r="K69" i="32"/>
  <c r="J69" i="32"/>
  <c r="J67" i="32" s="1"/>
  <c r="G69" i="32"/>
  <c r="F69" i="32"/>
  <c r="F67" i="32" s="1"/>
  <c r="E69" i="32"/>
  <c r="E67" i="32" s="1"/>
  <c r="D69" i="32"/>
  <c r="C69" i="32" s="1"/>
  <c r="H68" i="32"/>
  <c r="C68" i="32"/>
  <c r="L67" i="32"/>
  <c r="K67" i="32"/>
  <c r="G67" i="32"/>
  <c r="D67" i="32"/>
  <c r="H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L58" i="32"/>
  <c r="K58" i="32"/>
  <c r="J58" i="32"/>
  <c r="I58" i="32"/>
  <c r="H58" i="32" s="1"/>
  <c r="G58" i="32"/>
  <c r="F58" i="32"/>
  <c r="E58" i="32"/>
  <c r="D58" i="32"/>
  <c r="C58" i="32" s="1"/>
  <c r="H57" i="32"/>
  <c r="C57" i="32"/>
  <c r="H56" i="32"/>
  <c r="C56" i="32"/>
  <c r="L55" i="32"/>
  <c r="L54" i="32" s="1"/>
  <c r="L53" i="32" s="1"/>
  <c r="K55" i="32"/>
  <c r="J55" i="32"/>
  <c r="I55" i="32"/>
  <c r="H55" i="32" s="1"/>
  <c r="G55" i="32"/>
  <c r="F55" i="32"/>
  <c r="E55" i="32"/>
  <c r="E54" i="32" s="1"/>
  <c r="E53" i="32" s="1"/>
  <c r="D55" i="32"/>
  <c r="C55" i="32" s="1"/>
  <c r="K54" i="32"/>
  <c r="K53" i="32" s="1"/>
  <c r="J54" i="32"/>
  <c r="J53" i="32" s="1"/>
  <c r="G54" i="32"/>
  <c r="G53" i="32" s="1"/>
  <c r="F54" i="32"/>
  <c r="F53" i="32" s="1"/>
  <c r="H47" i="32"/>
  <c r="C47" i="32"/>
  <c r="H46" i="32"/>
  <c r="C46" i="32"/>
  <c r="L45" i="32"/>
  <c r="H45" i="32" s="1"/>
  <c r="G45" i="32"/>
  <c r="C45" i="32"/>
  <c r="H44" i="32"/>
  <c r="C44" i="32"/>
  <c r="K43" i="32"/>
  <c r="J43" i="32"/>
  <c r="J20" i="32" s="1"/>
  <c r="I43" i="32"/>
  <c r="H43" i="32" s="1"/>
  <c r="F43" i="32"/>
  <c r="E43" i="32"/>
  <c r="D43" i="32"/>
  <c r="C43" i="32" s="1"/>
  <c r="H42" i="32"/>
  <c r="C42" i="32"/>
  <c r="I41" i="32"/>
  <c r="H41" i="32" s="1"/>
  <c r="D41" i="32"/>
  <c r="C41" i="32"/>
  <c r="H40" i="32"/>
  <c r="C40" i="32"/>
  <c r="H39" i="32"/>
  <c r="C39" i="32"/>
  <c r="H38" i="32"/>
  <c r="C38" i="32"/>
  <c r="H37" i="32"/>
  <c r="C37" i="32"/>
  <c r="K36" i="32"/>
  <c r="H36" i="32" s="1"/>
  <c r="F36" i="32"/>
  <c r="C36" i="32"/>
  <c r="H35" i="32"/>
  <c r="C35" i="32"/>
  <c r="H34" i="32"/>
  <c r="C34" i="32"/>
  <c r="K33" i="32"/>
  <c r="H33" i="32" s="1"/>
  <c r="F33" i="32"/>
  <c r="C33" i="32"/>
  <c r="H32" i="32"/>
  <c r="C32" i="32"/>
  <c r="K31" i="32"/>
  <c r="H31" i="32"/>
  <c r="F31" i="32"/>
  <c r="C31" i="32" s="1"/>
  <c r="H30" i="32"/>
  <c r="C30" i="32"/>
  <c r="H29" i="32"/>
  <c r="C29" i="32"/>
  <c r="H28" i="32"/>
  <c r="C28" i="32"/>
  <c r="K27" i="32"/>
  <c r="H27" i="32" s="1"/>
  <c r="F27" i="32"/>
  <c r="C27" i="32"/>
  <c r="K26" i="32"/>
  <c r="H26" i="32" s="1"/>
  <c r="H25" i="32"/>
  <c r="C25" i="32"/>
  <c r="H23" i="32"/>
  <c r="C23" i="32"/>
  <c r="H22" i="32"/>
  <c r="C22" i="32"/>
  <c r="L21" i="32"/>
  <c r="L289" i="32" s="1"/>
  <c r="L288" i="32" s="1"/>
  <c r="K21" i="32"/>
  <c r="K289" i="32" s="1"/>
  <c r="K288" i="32" s="1"/>
  <c r="J21" i="32"/>
  <c r="J289" i="32" s="1"/>
  <c r="J288" i="32" s="1"/>
  <c r="I21" i="32"/>
  <c r="G21" i="32"/>
  <c r="G289" i="32" s="1"/>
  <c r="G288" i="32" s="1"/>
  <c r="F21" i="32"/>
  <c r="F289" i="32" s="1"/>
  <c r="F288" i="32" s="1"/>
  <c r="E21" i="32"/>
  <c r="E289" i="32" s="1"/>
  <c r="E288" i="32" s="1"/>
  <c r="D21" i="32"/>
  <c r="D289" i="32" s="1"/>
  <c r="D288" i="32" s="1"/>
  <c r="C21" i="32"/>
  <c r="C289" i="32" s="1"/>
  <c r="C288" i="32" s="1"/>
  <c r="L20" i="32"/>
  <c r="E20" i="32"/>
  <c r="H298" i="31"/>
  <c r="C298" i="31"/>
  <c r="H297" i="31"/>
  <c r="C297" i="31"/>
  <c r="H296" i="31"/>
  <c r="C296" i="31"/>
  <c r="H295" i="31"/>
  <c r="C295" i="31"/>
  <c r="H294" i="31"/>
  <c r="C294" i="31"/>
  <c r="H293" i="31"/>
  <c r="C293" i="31"/>
  <c r="H292" i="31"/>
  <c r="C292" i="31"/>
  <c r="H291" i="31"/>
  <c r="H290" i="31" s="1"/>
  <c r="C291" i="31"/>
  <c r="L290" i="31"/>
  <c r="K290" i="31"/>
  <c r="J290" i="31"/>
  <c r="I290" i="31"/>
  <c r="G290" i="31"/>
  <c r="F290" i="31"/>
  <c r="E290" i="31"/>
  <c r="D290" i="31"/>
  <c r="C290" i="31"/>
  <c r="H285" i="31"/>
  <c r="C285" i="31"/>
  <c r="H284" i="31"/>
  <c r="C284" i="31"/>
  <c r="L283" i="31"/>
  <c r="K283" i="31"/>
  <c r="J283" i="31"/>
  <c r="G283" i="31"/>
  <c r="F283" i="31"/>
  <c r="E283" i="31"/>
  <c r="D283" i="31"/>
  <c r="C283" i="31"/>
  <c r="H282" i="31"/>
  <c r="C282" i="31"/>
  <c r="L281" i="31"/>
  <c r="K281" i="31"/>
  <c r="J281" i="31"/>
  <c r="G281" i="31"/>
  <c r="F281" i="31"/>
  <c r="E281" i="31"/>
  <c r="D281" i="31"/>
  <c r="C281" i="31" s="1"/>
  <c r="H280" i="31"/>
  <c r="C280" i="31"/>
  <c r="H279" i="31"/>
  <c r="C279" i="31"/>
  <c r="C278" i="31"/>
  <c r="H277" i="31"/>
  <c r="C277" i="31"/>
  <c r="L276" i="31"/>
  <c r="K276" i="31"/>
  <c r="J276" i="31"/>
  <c r="G276" i="31"/>
  <c r="F276" i="31"/>
  <c r="E276" i="31"/>
  <c r="C276" i="31" s="1"/>
  <c r="D276" i="31"/>
  <c r="H275" i="31"/>
  <c r="C275" i="31"/>
  <c r="H274" i="31"/>
  <c r="C274" i="31"/>
  <c r="H273" i="31"/>
  <c r="C273" i="31"/>
  <c r="L272" i="31"/>
  <c r="L270" i="31" s="1"/>
  <c r="L269" i="31" s="1"/>
  <c r="K272" i="31"/>
  <c r="J272" i="31"/>
  <c r="I272" i="31"/>
  <c r="G272" i="31"/>
  <c r="F272" i="31"/>
  <c r="E272" i="31"/>
  <c r="E270" i="31" s="1"/>
  <c r="E269" i="31" s="1"/>
  <c r="D272" i="31"/>
  <c r="H271" i="31"/>
  <c r="C271" i="31"/>
  <c r="K270" i="31"/>
  <c r="J270" i="31"/>
  <c r="J269" i="31" s="1"/>
  <c r="G270" i="31"/>
  <c r="F270" i="31"/>
  <c r="F269" i="31" s="1"/>
  <c r="K269" i="31"/>
  <c r="G269" i="31"/>
  <c r="H268" i="31"/>
  <c r="C268" i="31"/>
  <c r="H267" i="31"/>
  <c r="C267" i="31"/>
  <c r="C266" i="31"/>
  <c r="H265" i="31"/>
  <c r="C265" i="31"/>
  <c r="L264" i="31"/>
  <c r="K264" i="31"/>
  <c r="J264" i="31"/>
  <c r="J259" i="31" s="1"/>
  <c r="G264" i="31"/>
  <c r="F264" i="31"/>
  <c r="F259" i="31" s="1"/>
  <c r="E264" i="31"/>
  <c r="D264" i="31"/>
  <c r="H263" i="31"/>
  <c r="C263" i="31"/>
  <c r="H262" i="31"/>
  <c r="C262" i="31"/>
  <c r="H261" i="31"/>
  <c r="C261" i="31"/>
  <c r="L260" i="31"/>
  <c r="K260" i="31"/>
  <c r="J260" i="31"/>
  <c r="I260" i="31"/>
  <c r="G260" i="31"/>
  <c r="F260" i="31"/>
  <c r="E260" i="31"/>
  <c r="E259" i="31" s="1"/>
  <c r="D260" i="31"/>
  <c r="C260" i="31" s="1"/>
  <c r="L259" i="31"/>
  <c r="K259" i="31"/>
  <c r="G259" i="31"/>
  <c r="D259" i="31"/>
  <c r="C259" i="31"/>
  <c r="H258" i="31"/>
  <c r="C258" i="31"/>
  <c r="H257" i="31"/>
  <c r="C257" i="31"/>
  <c r="H256" i="31"/>
  <c r="C256" i="31"/>
  <c r="H255" i="31"/>
  <c r="C255" i="31"/>
  <c r="H254" i="31"/>
  <c r="C254" i="31"/>
  <c r="C253" i="31"/>
  <c r="L252" i="31"/>
  <c r="K252" i="31"/>
  <c r="K251" i="31" s="1"/>
  <c r="J252" i="31"/>
  <c r="G252" i="31"/>
  <c r="G251" i="31" s="1"/>
  <c r="F252" i="31"/>
  <c r="E252" i="31"/>
  <c r="D252" i="31"/>
  <c r="C252" i="31"/>
  <c r="L251" i="31"/>
  <c r="J251" i="31"/>
  <c r="F251" i="31"/>
  <c r="E251" i="31"/>
  <c r="E230" i="31" s="1"/>
  <c r="D251" i="31"/>
  <c r="H250" i="31"/>
  <c r="C250" i="31"/>
  <c r="H249" i="31"/>
  <c r="C249" i="31"/>
  <c r="H248" i="31"/>
  <c r="C248" i="31"/>
  <c r="C247" i="31"/>
  <c r="L246" i="31"/>
  <c r="K246" i="31"/>
  <c r="J246" i="31"/>
  <c r="G246" i="31"/>
  <c r="F246" i="31"/>
  <c r="E246" i="31"/>
  <c r="D246" i="31"/>
  <c r="C246" i="31"/>
  <c r="H245" i="31"/>
  <c r="C245" i="31"/>
  <c r="H244" i="31"/>
  <c r="C244" i="31"/>
  <c r="H243" i="31"/>
  <c r="C243" i="31"/>
  <c r="H242" i="31"/>
  <c r="C242" i="31"/>
  <c r="H241" i="31"/>
  <c r="C241" i="31"/>
  <c r="C240" i="31"/>
  <c r="H239" i="31"/>
  <c r="C239" i="31"/>
  <c r="L238" i="31"/>
  <c r="K238" i="31"/>
  <c r="J238" i="31"/>
  <c r="G238" i="31"/>
  <c r="F238" i="31"/>
  <c r="C238" i="31" s="1"/>
  <c r="E238" i="31"/>
  <c r="D238" i="31"/>
  <c r="H237" i="31"/>
  <c r="C237" i="31"/>
  <c r="H236" i="31"/>
  <c r="C236" i="31"/>
  <c r="L235" i="31"/>
  <c r="K235" i="31"/>
  <c r="J235" i="31"/>
  <c r="G235" i="31"/>
  <c r="F235" i="31"/>
  <c r="C235" i="31" s="1"/>
  <c r="E235" i="31"/>
  <c r="D235" i="31"/>
  <c r="C234" i="31"/>
  <c r="L233" i="31"/>
  <c r="K233" i="31"/>
  <c r="J233" i="31"/>
  <c r="J231" i="31" s="1"/>
  <c r="G233" i="31"/>
  <c r="G231" i="31" s="1"/>
  <c r="G230" i="31" s="1"/>
  <c r="F233" i="31"/>
  <c r="F231" i="31" s="1"/>
  <c r="F230" i="31" s="1"/>
  <c r="E233" i="31"/>
  <c r="D233" i="31"/>
  <c r="C233" i="31"/>
  <c r="H232" i="31"/>
  <c r="C232" i="31"/>
  <c r="L231" i="31"/>
  <c r="L230" i="31" s="1"/>
  <c r="E231" i="31"/>
  <c r="D231" i="31"/>
  <c r="J230" i="31"/>
  <c r="H229" i="31"/>
  <c r="C229" i="31"/>
  <c r="I227" i="31"/>
  <c r="H227" i="31" s="1"/>
  <c r="H228" i="31"/>
  <c r="C228" i="31"/>
  <c r="L227" i="31"/>
  <c r="K227" i="31"/>
  <c r="J227" i="31"/>
  <c r="G227" i="31"/>
  <c r="F227" i="31"/>
  <c r="C227" i="31" s="1"/>
  <c r="E227" i="31"/>
  <c r="D227" i="31"/>
  <c r="H226" i="31"/>
  <c r="C226" i="31"/>
  <c r="H225" i="31"/>
  <c r="C225" i="31"/>
  <c r="H224" i="31"/>
  <c r="C224" i="31"/>
  <c r="H223" i="31"/>
  <c r="C223" i="31"/>
  <c r="H222" i="31"/>
  <c r="C222" i="31"/>
  <c r="H221" i="31"/>
  <c r="C221" i="31"/>
  <c r="H220" i="31"/>
  <c r="C220" i="31"/>
  <c r="H219" i="31"/>
  <c r="C219" i="31"/>
  <c r="H218" i="31"/>
  <c r="C218" i="31"/>
  <c r="H217" i="31"/>
  <c r="C217" i="31"/>
  <c r="L216" i="31"/>
  <c r="K216" i="31"/>
  <c r="J216" i="31"/>
  <c r="G216" i="31"/>
  <c r="F216" i="31"/>
  <c r="C216" i="31" s="1"/>
  <c r="E216" i="31"/>
  <c r="D216" i="31"/>
  <c r="H215" i="31"/>
  <c r="C215" i="31"/>
  <c r="H214" i="31"/>
  <c r="C214" i="31"/>
  <c r="H213" i="31"/>
  <c r="C213" i="31"/>
  <c r="H212" i="31"/>
  <c r="C212" i="31"/>
  <c r="H211" i="31"/>
  <c r="C211" i="31"/>
  <c r="H210" i="31"/>
  <c r="C210" i="31"/>
  <c r="H209" i="31"/>
  <c r="C209" i="31"/>
  <c r="H208" i="31"/>
  <c r="C208" i="31"/>
  <c r="H207" i="31"/>
  <c r="C207" i="31"/>
  <c r="H206" i="31"/>
  <c r="C206" i="31"/>
  <c r="L205" i="31"/>
  <c r="K205" i="31"/>
  <c r="K204" i="31" s="1"/>
  <c r="J205" i="31"/>
  <c r="J204" i="31" s="1"/>
  <c r="G205" i="31"/>
  <c r="G204" i="31" s="1"/>
  <c r="G195" i="31" s="1"/>
  <c r="G194" i="31" s="1"/>
  <c r="F205" i="31"/>
  <c r="E205" i="31"/>
  <c r="D205" i="31"/>
  <c r="L204" i="31"/>
  <c r="L195" i="31" s="1"/>
  <c r="L194" i="31" s="1"/>
  <c r="E204" i="31"/>
  <c r="D204" i="31"/>
  <c r="H203" i="31"/>
  <c r="C203" i="31"/>
  <c r="H202" i="31"/>
  <c r="C202" i="31"/>
  <c r="H201" i="31"/>
  <c r="C201" i="31"/>
  <c r="H200" i="31"/>
  <c r="C200" i="31"/>
  <c r="H199" i="31"/>
  <c r="C199" i="31"/>
  <c r="L198" i="31"/>
  <c r="L196" i="31" s="1"/>
  <c r="K198" i="31"/>
  <c r="J198" i="31"/>
  <c r="J196" i="31" s="1"/>
  <c r="J195" i="31" s="1"/>
  <c r="J194" i="31" s="1"/>
  <c r="I198" i="31"/>
  <c r="G198" i="31"/>
  <c r="F198" i="31"/>
  <c r="E198" i="31"/>
  <c r="E196" i="31" s="1"/>
  <c r="E195" i="31" s="1"/>
  <c r="D198" i="31"/>
  <c r="H197" i="31"/>
  <c r="C197" i="31"/>
  <c r="K196" i="31"/>
  <c r="G196" i="31"/>
  <c r="F196" i="31"/>
  <c r="K195" i="31"/>
  <c r="E194" i="31"/>
  <c r="I192" i="31"/>
  <c r="H193" i="31"/>
  <c r="C193" i="31"/>
  <c r="L192" i="31"/>
  <c r="K192" i="31"/>
  <c r="K191" i="31" s="1"/>
  <c r="K187" i="31" s="1"/>
  <c r="J192" i="31"/>
  <c r="J191" i="31" s="1"/>
  <c r="J187" i="31" s="1"/>
  <c r="G192" i="31"/>
  <c r="G191" i="31" s="1"/>
  <c r="G187" i="31" s="1"/>
  <c r="F192" i="31"/>
  <c r="F191" i="31" s="1"/>
  <c r="F187" i="31" s="1"/>
  <c r="E192" i="31"/>
  <c r="D192" i="31"/>
  <c r="C192" i="31" s="1"/>
  <c r="L191" i="31"/>
  <c r="E191" i="31"/>
  <c r="D191" i="31"/>
  <c r="H190" i="31"/>
  <c r="C190" i="31"/>
  <c r="H189" i="31"/>
  <c r="C189" i="31"/>
  <c r="L188" i="31"/>
  <c r="K188" i="31"/>
  <c r="J188" i="31"/>
  <c r="G188" i="31"/>
  <c r="F188" i="31"/>
  <c r="E188" i="31"/>
  <c r="E187" i="31" s="1"/>
  <c r="D188" i="31"/>
  <c r="H186" i="31"/>
  <c r="C186" i="31"/>
  <c r="H185" i="31"/>
  <c r="C185" i="31"/>
  <c r="L184" i="31"/>
  <c r="K184" i="31"/>
  <c r="J184" i="31"/>
  <c r="G184" i="31"/>
  <c r="F184" i="31"/>
  <c r="E184" i="31"/>
  <c r="D184" i="31"/>
  <c r="H183" i="31"/>
  <c r="C183" i="31"/>
  <c r="H182" i="31"/>
  <c r="C182" i="31"/>
  <c r="H181" i="31"/>
  <c r="C181" i="31"/>
  <c r="H180" i="31"/>
  <c r="C180" i="31"/>
  <c r="L179" i="31"/>
  <c r="L174" i="31" s="1"/>
  <c r="L173" i="31" s="1"/>
  <c r="K179" i="31"/>
  <c r="J179" i="31"/>
  <c r="J174" i="31" s="1"/>
  <c r="J173" i="31" s="1"/>
  <c r="G179" i="31"/>
  <c r="F179" i="31"/>
  <c r="F174" i="31" s="1"/>
  <c r="E179" i="31"/>
  <c r="D179" i="31"/>
  <c r="H178" i="31"/>
  <c r="C178" i="31"/>
  <c r="H177" i="31"/>
  <c r="C177" i="31"/>
  <c r="C176" i="31"/>
  <c r="L175" i="31"/>
  <c r="K175" i="31"/>
  <c r="K174" i="31" s="1"/>
  <c r="K173" i="31" s="1"/>
  <c r="K52" i="31" s="1"/>
  <c r="J175" i="31"/>
  <c r="G175" i="31"/>
  <c r="G174" i="31" s="1"/>
  <c r="F175" i="31"/>
  <c r="E175" i="31"/>
  <c r="D175" i="31"/>
  <c r="C175" i="31"/>
  <c r="E174" i="31"/>
  <c r="E173" i="31" s="1"/>
  <c r="G173" i="31"/>
  <c r="H172" i="31"/>
  <c r="C172" i="31"/>
  <c r="H171" i="31"/>
  <c r="C171" i="31"/>
  <c r="H170" i="31"/>
  <c r="C170" i="31"/>
  <c r="H169" i="31"/>
  <c r="C169" i="31"/>
  <c r="H168" i="31"/>
  <c r="C168" i="31"/>
  <c r="C167" i="31"/>
  <c r="L166" i="31"/>
  <c r="K166" i="31"/>
  <c r="K165" i="31" s="1"/>
  <c r="J166" i="31"/>
  <c r="G166" i="31"/>
  <c r="G165" i="31" s="1"/>
  <c r="F166" i="31"/>
  <c r="E166" i="31"/>
  <c r="D166" i="31"/>
  <c r="C166" i="31"/>
  <c r="L165" i="31"/>
  <c r="J165" i="31"/>
  <c r="F165" i="31"/>
  <c r="E165" i="31"/>
  <c r="C165" i="31" s="1"/>
  <c r="D165" i="31"/>
  <c r="H164" i="31"/>
  <c r="C164" i="31"/>
  <c r="H163" i="31"/>
  <c r="C163" i="31"/>
  <c r="H162" i="31"/>
  <c r="C162" i="31"/>
  <c r="C161" i="31"/>
  <c r="L160" i="31"/>
  <c r="K160" i="31"/>
  <c r="J160" i="31"/>
  <c r="G160" i="31"/>
  <c r="F160" i="31"/>
  <c r="E160" i="31"/>
  <c r="D160" i="31"/>
  <c r="C160" i="31"/>
  <c r="H159" i="31"/>
  <c r="C159" i="31"/>
  <c r="H158" i="31"/>
  <c r="C158" i="31"/>
  <c r="H157" i="31"/>
  <c r="C157" i="31"/>
  <c r="H156" i="31"/>
  <c r="C156" i="31"/>
  <c r="H155" i="31"/>
  <c r="C155" i="31"/>
  <c r="H154" i="31"/>
  <c r="C154" i="31"/>
  <c r="H153" i="31"/>
  <c r="C153" i="31"/>
  <c r="H152" i="31"/>
  <c r="C152" i="31"/>
  <c r="L151" i="31"/>
  <c r="K151" i="31"/>
  <c r="J151" i="31"/>
  <c r="I151" i="31"/>
  <c r="H151" i="31" s="1"/>
  <c r="G151" i="31"/>
  <c r="F151" i="31"/>
  <c r="E151" i="31"/>
  <c r="C151" i="31" s="1"/>
  <c r="D151" i="31"/>
  <c r="H150" i="31"/>
  <c r="C150" i="31"/>
  <c r="H149" i="31"/>
  <c r="C149" i="31"/>
  <c r="H148" i="31"/>
  <c r="C148" i="31"/>
  <c r="H147" i="31"/>
  <c r="C147" i="31"/>
  <c r="H146" i="31"/>
  <c r="C146" i="31"/>
  <c r="H145" i="31"/>
  <c r="C145" i="31"/>
  <c r="L144" i="31"/>
  <c r="K144" i="31"/>
  <c r="J144" i="31"/>
  <c r="G144" i="31"/>
  <c r="F144" i="31"/>
  <c r="E144" i="31"/>
  <c r="C144" i="31" s="1"/>
  <c r="D144" i="31"/>
  <c r="H143" i="31"/>
  <c r="C143" i="31"/>
  <c r="H142" i="31"/>
  <c r="C142" i="31"/>
  <c r="L141" i="31"/>
  <c r="K141" i="31"/>
  <c r="J141" i="31"/>
  <c r="I141" i="31"/>
  <c r="H141" i="31" s="1"/>
  <c r="G141" i="31"/>
  <c r="F141" i="31"/>
  <c r="E141" i="31"/>
  <c r="D141" i="31"/>
  <c r="H140" i="31"/>
  <c r="C140" i="31"/>
  <c r="H139" i="31"/>
  <c r="C139" i="31"/>
  <c r="H138" i="31"/>
  <c r="C138" i="31"/>
  <c r="C137" i="31"/>
  <c r="L136" i="31"/>
  <c r="K136" i="31"/>
  <c r="K130" i="31" s="1"/>
  <c r="J136" i="31"/>
  <c r="G136" i="31"/>
  <c r="G130" i="31" s="1"/>
  <c r="F136" i="31"/>
  <c r="E136" i="31"/>
  <c r="D136" i="31"/>
  <c r="C136" i="31"/>
  <c r="H135" i="31"/>
  <c r="D135" i="31"/>
  <c r="C135" i="31"/>
  <c r="H134" i="31"/>
  <c r="C134" i="31"/>
  <c r="H133" i="31"/>
  <c r="C133" i="31"/>
  <c r="I131" i="31"/>
  <c r="H132" i="31"/>
  <c r="C132" i="31"/>
  <c r="L131" i="31"/>
  <c r="K131" i="31"/>
  <c r="J131" i="31"/>
  <c r="J130" i="31" s="1"/>
  <c r="G131" i="31"/>
  <c r="F131" i="31"/>
  <c r="F130" i="31" s="1"/>
  <c r="E131" i="31"/>
  <c r="D131" i="31"/>
  <c r="C131" i="31" s="1"/>
  <c r="L130" i="31"/>
  <c r="D130" i="31"/>
  <c r="H129" i="31"/>
  <c r="H128" i="31" s="1"/>
  <c r="C129" i="31"/>
  <c r="C128" i="31" s="1"/>
  <c r="L128" i="31"/>
  <c r="K128" i="31"/>
  <c r="J128" i="31"/>
  <c r="I128" i="31"/>
  <c r="G128" i="31"/>
  <c r="F128" i="31"/>
  <c r="E128" i="31"/>
  <c r="D128" i="31"/>
  <c r="H127" i="31"/>
  <c r="D127" i="31"/>
  <c r="C127" i="31"/>
  <c r="H126" i="31"/>
  <c r="C126" i="31"/>
  <c r="H125" i="31"/>
  <c r="C125" i="31"/>
  <c r="H124" i="31"/>
  <c r="C124" i="31"/>
  <c r="C123" i="31"/>
  <c r="L122" i="31"/>
  <c r="K122" i="31"/>
  <c r="J122" i="31"/>
  <c r="G122" i="31"/>
  <c r="F122" i="31"/>
  <c r="E122" i="31"/>
  <c r="D122" i="31"/>
  <c r="C122" i="31"/>
  <c r="H121" i="31"/>
  <c r="C121" i="31"/>
  <c r="H120" i="31"/>
  <c r="C120" i="31"/>
  <c r="H119" i="31"/>
  <c r="C119" i="31"/>
  <c r="H118" i="31"/>
  <c r="C118" i="31"/>
  <c r="H117" i="31"/>
  <c r="C117" i="31"/>
  <c r="L116" i="31"/>
  <c r="K116" i="31"/>
  <c r="J116" i="31"/>
  <c r="G116" i="31"/>
  <c r="F116" i="31"/>
  <c r="E116" i="31"/>
  <c r="D116" i="31"/>
  <c r="C116" i="31" s="1"/>
  <c r="H115" i="31"/>
  <c r="C115" i="31"/>
  <c r="H114" i="31"/>
  <c r="C114" i="31"/>
  <c r="C113" i="31"/>
  <c r="L112" i="31"/>
  <c r="K112" i="31"/>
  <c r="J112" i="31"/>
  <c r="G112" i="31"/>
  <c r="F112" i="31"/>
  <c r="E112" i="31"/>
  <c r="D112" i="31"/>
  <c r="C112" i="31"/>
  <c r="H111" i="31"/>
  <c r="C111" i="31"/>
  <c r="H110" i="31"/>
  <c r="C110" i="31"/>
  <c r="H109" i="31"/>
  <c r="C109" i="31"/>
  <c r="H108" i="31"/>
  <c r="C108" i="31"/>
  <c r="H107" i="31"/>
  <c r="C107" i="31"/>
  <c r="H106" i="31"/>
  <c r="C106" i="31"/>
  <c r="H105" i="31"/>
  <c r="C105" i="31"/>
  <c r="H104" i="31"/>
  <c r="C104" i="31"/>
  <c r="L103" i="31"/>
  <c r="K103" i="31"/>
  <c r="J103" i="31"/>
  <c r="G103" i="31"/>
  <c r="F103" i="31"/>
  <c r="E103" i="31"/>
  <c r="D103" i="31"/>
  <c r="H102" i="31"/>
  <c r="C102" i="31"/>
  <c r="H101" i="31"/>
  <c r="C101" i="31"/>
  <c r="H100" i="31"/>
  <c r="C100" i="31"/>
  <c r="H99" i="31"/>
  <c r="C99" i="31"/>
  <c r="H98" i="31"/>
  <c r="C98" i="31"/>
  <c r="H97" i="31"/>
  <c r="C97" i="31"/>
  <c r="H96" i="31"/>
  <c r="C96" i="31"/>
  <c r="L95" i="31"/>
  <c r="L83" i="31" s="1"/>
  <c r="K95" i="31"/>
  <c r="J95" i="31"/>
  <c r="G95" i="31"/>
  <c r="F95" i="31"/>
  <c r="E95" i="31"/>
  <c r="D95" i="31"/>
  <c r="H94" i="31"/>
  <c r="C94" i="31"/>
  <c r="H93" i="31"/>
  <c r="C93" i="31"/>
  <c r="H92" i="31"/>
  <c r="C92" i="31"/>
  <c r="H91" i="31"/>
  <c r="C91" i="31"/>
  <c r="H90" i="31"/>
  <c r="C90" i="31"/>
  <c r="L89" i="31"/>
  <c r="K89" i="31"/>
  <c r="J89" i="31"/>
  <c r="I89" i="31"/>
  <c r="H89" i="31" s="1"/>
  <c r="G89" i="31"/>
  <c r="F89" i="31"/>
  <c r="E89" i="31"/>
  <c r="D89" i="31"/>
  <c r="C89" i="31" s="1"/>
  <c r="H88" i="31"/>
  <c r="C88" i="31"/>
  <c r="H87" i="31"/>
  <c r="C87" i="31"/>
  <c r="H86" i="31"/>
  <c r="C86" i="31"/>
  <c r="C85" i="31"/>
  <c r="L84" i="31"/>
  <c r="K84" i="31"/>
  <c r="K83" i="31" s="1"/>
  <c r="J84" i="31"/>
  <c r="G84" i="31"/>
  <c r="F84" i="31"/>
  <c r="E84" i="31"/>
  <c r="D84" i="31"/>
  <c r="C84" i="31"/>
  <c r="J83" i="31"/>
  <c r="F83" i="31"/>
  <c r="E83" i="31"/>
  <c r="H82" i="31"/>
  <c r="C82" i="31"/>
  <c r="H81" i="31"/>
  <c r="C81" i="31"/>
  <c r="L80" i="31"/>
  <c r="K80" i="31"/>
  <c r="J80" i="31"/>
  <c r="I80" i="31"/>
  <c r="H80" i="31" s="1"/>
  <c r="G80" i="31"/>
  <c r="F80" i="31"/>
  <c r="E80" i="31"/>
  <c r="C80" i="31" s="1"/>
  <c r="D80" i="31"/>
  <c r="H79" i="31"/>
  <c r="C79" i="31"/>
  <c r="H78" i="31"/>
  <c r="C78" i="31"/>
  <c r="L77" i="31"/>
  <c r="K77" i="31"/>
  <c r="J77" i="31"/>
  <c r="J76" i="31" s="1"/>
  <c r="J75" i="31" s="1"/>
  <c r="I77" i="31"/>
  <c r="G77" i="31"/>
  <c r="F77" i="31"/>
  <c r="F76" i="31" s="1"/>
  <c r="F75" i="31" s="1"/>
  <c r="E77" i="31"/>
  <c r="D77" i="31"/>
  <c r="L76" i="31"/>
  <c r="K76" i="31"/>
  <c r="K75" i="31" s="1"/>
  <c r="G76" i="31"/>
  <c r="D76" i="31"/>
  <c r="H74" i="31"/>
  <c r="C74" i="31"/>
  <c r="H73" i="31"/>
  <c r="C73" i="31"/>
  <c r="H72" i="31"/>
  <c r="C72" i="31"/>
  <c r="H71" i="31"/>
  <c r="C71" i="31"/>
  <c r="I69" i="31"/>
  <c r="H69" i="31" s="1"/>
  <c r="H70" i="31"/>
  <c r="C70" i="31"/>
  <c r="L69" i="31"/>
  <c r="K69" i="31"/>
  <c r="J69" i="31"/>
  <c r="J67" i="31" s="1"/>
  <c r="G69" i="31"/>
  <c r="F69" i="31"/>
  <c r="E69" i="31"/>
  <c r="D69" i="31"/>
  <c r="C68" i="31"/>
  <c r="L67" i="31"/>
  <c r="K67" i="31"/>
  <c r="G67" i="31"/>
  <c r="E67" i="31"/>
  <c r="D67" i="31"/>
  <c r="H66" i="31"/>
  <c r="C66" i="3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L58" i="31"/>
  <c r="K58" i="31"/>
  <c r="J58" i="31"/>
  <c r="G58" i="31"/>
  <c r="F58" i="31"/>
  <c r="E58" i="31"/>
  <c r="D58" i="31"/>
  <c r="H57" i="31"/>
  <c r="C57" i="31"/>
  <c r="H56" i="31"/>
  <c r="C56" i="31"/>
  <c r="L55" i="31"/>
  <c r="K55" i="31"/>
  <c r="J55" i="31"/>
  <c r="J54" i="31" s="1"/>
  <c r="I55" i="31"/>
  <c r="G55" i="31"/>
  <c r="F55" i="31"/>
  <c r="E55" i="31"/>
  <c r="D55" i="31"/>
  <c r="L54" i="31"/>
  <c r="L53" i="31" s="1"/>
  <c r="K54" i="31"/>
  <c r="K53" i="31" s="1"/>
  <c r="G54" i="31"/>
  <c r="G53" i="31" s="1"/>
  <c r="F54" i="31"/>
  <c r="D54" i="31"/>
  <c r="D53" i="31" s="1"/>
  <c r="H47" i="31"/>
  <c r="C47" i="31"/>
  <c r="H46" i="31"/>
  <c r="C46" i="31"/>
  <c r="L45" i="31"/>
  <c r="H45" i="31" s="1"/>
  <c r="G45" i="31"/>
  <c r="C45" i="31"/>
  <c r="H44" i="31"/>
  <c r="C44" i="31"/>
  <c r="K43" i="31"/>
  <c r="J43" i="31"/>
  <c r="J20" i="31" s="1"/>
  <c r="I43" i="31"/>
  <c r="H43" i="31" s="1"/>
  <c r="F43" i="31"/>
  <c r="E43" i="31"/>
  <c r="D43" i="31"/>
  <c r="H42" i="31"/>
  <c r="C42" i="31"/>
  <c r="I41" i="31"/>
  <c r="H41" i="31" s="1"/>
  <c r="D41" i="31"/>
  <c r="C41" i="31"/>
  <c r="H40" i="31"/>
  <c r="C40" i="31"/>
  <c r="H39" i="31"/>
  <c r="C39" i="31"/>
  <c r="H38" i="31"/>
  <c r="C38" i="31"/>
  <c r="H37" i="31"/>
  <c r="C37" i="31"/>
  <c r="K36" i="31"/>
  <c r="H36" i="31" s="1"/>
  <c r="F36" i="31"/>
  <c r="C36" i="31"/>
  <c r="H35" i="31"/>
  <c r="C35" i="31"/>
  <c r="H34" i="31"/>
  <c r="C34" i="31"/>
  <c r="K33" i="31"/>
  <c r="H33" i="31" s="1"/>
  <c r="F33" i="31"/>
  <c r="C33" i="31"/>
  <c r="H32" i="31"/>
  <c r="C32" i="31"/>
  <c r="K31" i="31"/>
  <c r="H31" i="31"/>
  <c r="F31" i="31"/>
  <c r="C31" i="31" s="1"/>
  <c r="H30" i="31"/>
  <c r="C30" i="31"/>
  <c r="H29" i="31"/>
  <c r="C29" i="31"/>
  <c r="H28" i="31"/>
  <c r="C28" i="31"/>
  <c r="K27" i="31"/>
  <c r="H27" i="31" s="1"/>
  <c r="F27" i="31"/>
  <c r="C27" i="31"/>
  <c r="K26" i="31"/>
  <c r="H26" i="31" s="1"/>
  <c r="F26" i="31"/>
  <c r="C26" i="31"/>
  <c r="H25" i="31"/>
  <c r="C25" i="31"/>
  <c r="H23" i="31"/>
  <c r="C23" i="31"/>
  <c r="H22" i="31"/>
  <c r="C22" i="31"/>
  <c r="L21" i="31"/>
  <c r="L289" i="31" s="1"/>
  <c r="L288" i="31" s="1"/>
  <c r="K21" i="31"/>
  <c r="J21" i="31"/>
  <c r="J289" i="31" s="1"/>
  <c r="J288" i="31" s="1"/>
  <c r="I21" i="31"/>
  <c r="G21" i="31"/>
  <c r="F21" i="31"/>
  <c r="F289" i="31" s="1"/>
  <c r="F288" i="31" s="1"/>
  <c r="E21" i="31"/>
  <c r="E289" i="31" s="1"/>
  <c r="E288" i="31" s="1"/>
  <c r="D21" i="31"/>
  <c r="D289" i="31" s="1"/>
  <c r="D288" i="31" s="1"/>
  <c r="C21" i="31"/>
  <c r="C289" i="31" s="1"/>
  <c r="C288" i="31" s="1"/>
  <c r="L20" i="31"/>
  <c r="F20" i="31"/>
  <c r="E20" i="31"/>
  <c r="H298" i="30"/>
  <c r="C298" i="30"/>
  <c r="H297" i="30"/>
  <c r="C297" i="30"/>
  <c r="H296" i="30"/>
  <c r="C296" i="30"/>
  <c r="H295" i="30"/>
  <c r="C295" i="30"/>
  <c r="H294" i="30"/>
  <c r="C294" i="30"/>
  <c r="H293" i="30"/>
  <c r="C293" i="30"/>
  <c r="H292" i="30"/>
  <c r="C292" i="30"/>
  <c r="H291" i="30"/>
  <c r="C291" i="30"/>
  <c r="L290" i="30"/>
  <c r="K290" i="30"/>
  <c r="J290" i="30"/>
  <c r="I290" i="30"/>
  <c r="H290" i="30"/>
  <c r="G290" i="30"/>
  <c r="F290" i="30"/>
  <c r="E290" i="30"/>
  <c r="D290" i="30"/>
  <c r="C290" i="30"/>
  <c r="H285" i="30"/>
  <c r="C285" i="30"/>
  <c r="C284" i="30"/>
  <c r="L283" i="30"/>
  <c r="K283" i="30"/>
  <c r="J283" i="30"/>
  <c r="G283" i="30"/>
  <c r="F283" i="30"/>
  <c r="E283" i="30"/>
  <c r="D283" i="30"/>
  <c r="C283" i="30"/>
  <c r="H282" i="30"/>
  <c r="C282" i="30"/>
  <c r="L281" i="30"/>
  <c r="K281" i="30"/>
  <c r="J281" i="30"/>
  <c r="G281" i="30"/>
  <c r="F281" i="30"/>
  <c r="E281" i="30"/>
  <c r="D281" i="30"/>
  <c r="C281" i="30" s="1"/>
  <c r="H280" i="30"/>
  <c r="C280" i="30"/>
  <c r="H279" i="30"/>
  <c r="C279" i="30"/>
  <c r="C278" i="30"/>
  <c r="H277" i="30"/>
  <c r="C277" i="30"/>
  <c r="L276" i="30"/>
  <c r="K276" i="30"/>
  <c r="J276" i="30"/>
  <c r="J270" i="30" s="1"/>
  <c r="J269" i="30" s="1"/>
  <c r="G276" i="30"/>
  <c r="F276" i="30"/>
  <c r="E276" i="30"/>
  <c r="C276" i="30" s="1"/>
  <c r="D276" i="30"/>
  <c r="H275" i="30"/>
  <c r="C275" i="30"/>
  <c r="H274" i="30"/>
  <c r="C274" i="30"/>
  <c r="H273" i="30"/>
  <c r="C273" i="30"/>
  <c r="L272" i="30"/>
  <c r="L270" i="30" s="1"/>
  <c r="K272" i="30"/>
  <c r="J272" i="30"/>
  <c r="I272" i="30"/>
  <c r="G272" i="30"/>
  <c r="F272" i="30"/>
  <c r="E272" i="30"/>
  <c r="E270" i="30" s="1"/>
  <c r="E269" i="30" s="1"/>
  <c r="D272" i="30"/>
  <c r="H271" i="30"/>
  <c r="C271" i="30"/>
  <c r="K270" i="30"/>
  <c r="G270" i="30"/>
  <c r="F270" i="30"/>
  <c r="F269" i="30" s="1"/>
  <c r="L269" i="30"/>
  <c r="K269" i="30"/>
  <c r="G269" i="30"/>
  <c r="H268" i="30"/>
  <c r="C268" i="30"/>
  <c r="H267" i="30"/>
  <c r="C267" i="30"/>
  <c r="C266" i="30"/>
  <c r="H265" i="30"/>
  <c r="C265" i="30"/>
  <c r="L264" i="30"/>
  <c r="K264" i="30"/>
  <c r="J264" i="30"/>
  <c r="J259" i="30" s="1"/>
  <c r="G264" i="30"/>
  <c r="F264" i="30"/>
  <c r="F259" i="30" s="1"/>
  <c r="E264" i="30"/>
  <c r="D264" i="30"/>
  <c r="H263" i="30"/>
  <c r="C263" i="30"/>
  <c r="H262" i="30"/>
  <c r="C262" i="30"/>
  <c r="H261" i="30"/>
  <c r="C261" i="30"/>
  <c r="L260" i="30"/>
  <c r="L259" i="30" s="1"/>
  <c r="K260" i="30"/>
  <c r="J260" i="30"/>
  <c r="G260" i="30"/>
  <c r="F260" i="30"/>
  <c r="E260" i="30"/>
  <c r="E259" i="30" s="1"/>
  <c r="D260" i="30"/>
  <c r="K259" i="30"/>
  <c r="G259" i="30"/>
  <c r="H258" i="30"/>
  <c r="C258" i="30"/>
  <c r="H257" i="30"/>
  <c r="C257" i="30"/>
  <c r="H256" i="30"/>
  <c r="C256" i="30"/>
  <c r="H255" i="30"/>
  <c r="C255" i="30"/>
  <c r="H254" i="30"/>
  <c r="C254" i="30"/>
  <c r="C253" i="30"/>
  <c r="L252" i="30"/>
  <c r="K252" i="30"/>
  <c r="K251" i="30" s="1"/>
  <c r="J252" i="30"/>
  <c r="J251" i="30" s="1"/>
  <c r="G252" i="30"/>
  <c r="G251" i="30" s="1"/>
  <c r="F252" i="30"/>
  <c r="F251" i="30" s="1"/>
  <c r="E252" i="30"/>
  <c r="D252" i="30"/>
  <c r="C252" i="30"/>
  <c r="L251" i="30"/>
  <c r="E251" i="30"/>
  <c r="D251" i="30"/>
  <c r="H250" i="30"/>
  <c r="C250" i="30"/>
  <c r="H249" i="30"/>
  <c r="C249" i="30"/>
  <c r="H248" i="30"/>
  <c r="C248" i="30"/>
  <c r="C247" i="30"/>
  <c r="L246" i="30"/>
  <c r="K246" i="30"/>
  <c r="J246" i="30"/>
  <c r="G246" i="30"/>
  <c r="F246" i="30"/>
  <c r="E246" i="30"/>
  <c r="D246" i="30"/>
  <c r="C246" i="30"/>
  <c r="H245" i="30"/>
  <c r="C245" i="30"/>
  <c r="H244" i="30"/>
  <c r="C244" i="30"/>
  <c r="H243" i="30"/>
  <c r="C243" i="30"/>
  <c r="H242" i="30"/>
  <c r="C242" i="30"/>
  <c r="H241" i="30"/>
  <c r="C241" i="30"/>
  <c r="C240" i="30"/>
  <c r="H239" i="30"/>
  <c r="C239" i="30"/>
  <c r="L238" i="30"/>
  <c r="K238" i="30"/>
  <c r="J238" i="30"/>
  <c r="G238" i="30"/>
  <c r="F238" i="30"/>
  <c r="E238" i="30"/>
  <c r="C238" i="30" s="1"/>
  <c r="D238" i="30"/>
  <c r="C237" i="30"/>
  <c r="H236" i="30"/>
  <c r="C236" i="30"/>
  <c r="L235" i="30"/>
  <c r="K235" i="30"/>
  <c r="J235" i="30"/>
  <c r="G235" i="30"/>
  <c r="F235" i="30"/>
  <c r="E235" i="30"/>
  <c r="C235" i="30" s="1"/>
  <c r="D235" i="30"/>
  <c r="C234" i="30"/>
  <c r="L233" i="30"/>
  <c r="K233" i="30"/>
  <c r="K231" i="30" s="1"/>
  <c r="K230" i="30" s="1"/>
  <c r="J233" i="30"/>
  <c r="G233" i="30"/>
  <c r="G231" i="30" s="1"/>
  <c r="F233" i="30"/>
  <c r="F231" i="30" s="1"/>
  <c r="F230" i="30" s="1"/>
  <c r="F194" i="30" s="1"/>
  <c r="E233" i="30"/>
  <c r="D233" i="30"/>
  <c r="C233" i="30"/>
  <c r="H232" i="30"/>
  <c r="C232" i="30"/>
  <c r="L231" i="30"/>
  <c r="L230" i="30" s="1"/>
  <c r="D231" i="30"/>
  <c r="H229" i="30"/>
  <c r="C229" i="30"/>
  <c r="H228" i="30"/>
  <c r="C228" i="30"/>
  <c r="L227" i="30"/>
  <c r="K227" i="30"/>
  <c r="J227" i="30"/>
  <c r="I227" i="30"/>
  <c r="H227" i="30" s="1"/>
  <c r="G227" i="30"/>
  <c r="F227" i="30"/>
  <c r="E227" i="30"/>
  <c r="D227" i="30"/>
  <c r="H226" i="30"/>
  <c r="C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H217" i="30"/>
  <c r="C217" i="30"/>
  <c r="L216" i="30"/>
  <c r="K216" i="30"/>
  <c r="J216" i="30"/>
  <c r="I216" i="30"/>
  <c r="H216" i="30" s="1"/>
  <c r="G216" i="30"/>
  <c r="F216" i="30"/>
  <c r="E216" i="30"/>
  <c r="C216" i="30" s="1"/>
  <c r="D216" i="30"/>
  <c r="H215" i="30"/>
  <c r="C215" i="30"/>
  <c r="H214" i="30"/>
  <c r="C214" i="30"/>
  <c r="H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H206" i="30"/>
  <c r="C206" i="30"/>
  <c r="L205" i="30"/>
  <c r="K205" i="30"/>
  <c r="J205" i="30"/>
  <c r="J204" i="30" s="1"/>
  <c r="I205" i="30"/>
  <c r="G205" i="30"/>
  <c r="F205" i="30"/>
  <c r="F204" i="30" s="1"/>
  <c r="E205" i="30"/>
  <c r="D205" i="30"/>
  <c r="L204" i="30"/>
  <c r="K204" i="30"/>
  <c r="G204" i="30"/>
  <c r="G195" i="30" s="1"/>
  <c r="D204" i="30"/>
  <c r="H203" i="30"/>
  <c r="C203" i="30"/>
  <c r="H202" i="30"/>
  <c r="C202" i="30"/>
  <c r="H201" i="30"/>
  <c r="C201" i="30"/>
  <c r="H200" i="30"/>
  <c r="C200" i="30"/>
  <c r="H199" i="30"/>
  <c r="C199" i="30"/>
  <c r="L198" i="30"/>
  <c r="L196" i="30" s="1"/>
  <c r="L195" i="30" s="1"/>
  <c r="L194" i="30" s="1"/>
  <c r="K198" i="30"/>
  <c r="J198" i="30"/>
  <c r="I198" i="30"/>
  <c r="I196" i="30" s="1"/>
  <c r="G198" i="30"/>
  <c r="F198" i="30"/>
  <c r="E198" i="30"/>
  <c r="E196" i="30" s="1"/>
  <c r="D198" i="30"/>
  <c r="H197" i="30"/>
  <c r="C197" i="30"/>
  <c r="K196" i="30"/>
  <c r="J196" i="30"/>
  <c r="J195" i="30" s="1"/>
  <c r="G196" i="30"/>
  <c r="F196" i="30"/>
  <c r="F195" i="30" s="1"/>
  <c r="K195" i="30"/>
  <c r="K194" i="30" s="1"/>
  <c r="I192" i="30"/>
  <c r="H192" i="30" s="1"/>
  <c r="C193" i="30"/>
  <c r="L192" i="30"/>
  <c r="K192" i="30"/>
  <c r="K191" i="30" s="1"/>
  <c r="K187" i="30" s="1"/>
  <c r="J192" i="30"/>
  <c r="G192" i="30"/>
  <c r="G191" i="30" s="1"/>
  <c r="F192" i="30"/>
  <c r="C192" i="30" s="1"/>
  <c r="E192" i="30"/>
  <c r="D192" i="30"/>
  <c r="L191" i="30"/>
  <c r="J191" i="30"/>
  <c r="F191" i="30"/>
  <c r="F187" i="30" s="1"/>
  <c r="E191" i="30"/>
  <c r="D191" i="30"/>
  <c r="H190" i="30"/>
  <c r="C190" i="30"/>
  <c r="H189" i="30"/>
  <c r="C189" i="30"/>
  <c r="L188" i="30"/>
  <c r="L187" i="30" s="1"/>
  <c r="K188" i="30"/>
  <c r="J188" i="30"/>
  <c r="I188" i="30"/>
  <c r="H188" i="30" s="1"/>
  <c r="G188" i="30"/>
  <c r="F188" i="30"/>
  <c r="E188" i="30"/>
  <c r="E187" i="30" s="1"/>
  <c r="D188" i="30"/>
  <c r="J187" i="30"/>
  <c r="G187" i="30"/>
  <c r="D187" i="30"/>
  <c r="H186" i="30"/>
  <c r="C186" i="30"/>
  <c r="H185" i="30"/>
  <c r="C185" i="30"/>
  <c r="L184" i="30"/>
  <c r="L173" i="30" s="1"/>
  <c r="K184" i="30"/>
  <c r="J184" i="30"/>
  <c r="G184" i="30"/>
  <c r="F184" i="30"/>
  <c r="E184" i="30"/>
  <c r="D184" i="30"/>
  <c r="C184" i="30" s="1"/>
  <c r="H183" i="30"/>
  <c r="C183" i="30"/>
  <c r="H182" i="30"/>
  <c r="C182" i="30"/>
  <c r="H181" i="30"/>
  <c r="C181" i="30"/>
  <c r="H180" i="30"/>
  <c r="C180" i="30"/>
  <c r="L179" i="30"/>
  <c r="K179" i="30"/>
  <c r="J179" i="30"/>
  <c r="J174" i="30" s="1"/>
  <c r="J173" i="30" s="1"/>
  <c r="G179" i="30"/>
  <c r="F179" i="30"/>
  <c r="F174" i="30" s="1"/>
  <c r="F173" i="30" s="1"/>
  <c r="E179" i="30"/>
  <c r="C179" i="30" s="1"/>
  <c r="D179" i="30"/>
  <c r="H178" i="30"/>
  <c r="C178" i="30"/>
  <c r="H177" i="30"/>
  <c r="C177" i="30"/>
  <c r="H176" i="30"/>
  <c r="C176" i="30"/>
  <c r="L175" i="30"/>
  <c r="K175" i="30"/>
  <c r="J175" i="30"/>
  <c r="I175" i="30"/>
  <c r="G175" i="30"/>
  <c r="F175" i="30"/>
  <c r="E175" i="30"/>
  <c r="E174" i="30" s="1"/>
  <c r="D175" i="30"/>
  <c r="C175" i="30" s="1"/>
  <c r="L174" i="30"/>
  <c r="K174" i="30"/>
  <c r="K173" i="30" s="1"/>
  <c r="G174" i="30"/>
  <c r="G173" i="30" s="1"/>
  <c r="D174" i="30"/>
  <c r="H172" i="30"/>
  <c r="C172" i="30"/>
  <c r="H171" i="30"/>
  <c r="C171" i="30"/>
  <c r="H170" i="30"/>
  <c r="C170" i="30"/>
  <c r="H169" i="30"/>
  <c r="C169" i="30"/>
  <c r="H168" i="30"/>
  <c r="C168" i="30"/>
  <c r="H167" i="30"/>
  <c r="C167" i="30"/>
  <c r="L166" i="30"/>
  <c r="K166" i="30"/>
  <c r="J166" i="30"/>
  <c r="I166" i="30"/>
  <c r="I165" i="30" s="1"/>
  <c r="H165" i="30" s="1"/>
  <c r="G166" i="30"/>
  <c r="F166" i="30"/>
  <c r="E166" i="30"/>
  <c r="E165" i="30" s="1"/>
  <c r="D166" i="30"/>
  <c r="C166" i="30" s="1"/>
  <c r="L165" i="30"/>
  <c r="K165" i="30"/>
  <c r="J165" i="30"/>
  <c r="G165" i="30"/>
  <c r="F165" i="30"/>
  <c r="D165" i="30"/>
  <c r="H164" i="30"/>
  <c r="C164" i="30"/>
  <c r="H163" i="30"/>
  <c r="C163" i="30"/>
  <c r="H162" i="30"/>
  <c r="C162" i="30"/>
  <c r="H161" i="30"/>
  <c r="C161" i="30"/>
  <c r="L160" i="30"/>
  <c r="K160" i="30"/>
  <c r="J160" i="30"/>
  <c r="I160" i="30"/>
  <c r="H160" i="30" s="1"/>
  <c r="G160" i="30"/>
  <c r="F160" i="30"/>
  <c r="E160" i="30"/>
  <c r="D160" i="30"/>
  <c r="C160" i="30" s="1"/>
  <c r="H159" i="30"/>
  <c r="C159" i="30"/>
  <c r="H158" i="30"/>
  <c r="C158" i="30"/>
  <c r="H157" i="30"/>
  <c r="C157" i="30"/>
  <c r="H156" i="30"/>
  <c r="C156" i="30"/>
  <c r="H155" i="30"/>
  <c r="C155" i="30"/>
  <c r="H154" i="30"/>
  <c r="C154" i="30"/>
  <c r="H153" i="30"/>
  <c r="C153" i="30"/>
  <c r="I151" i="30"/>
  <c r="H151" i="30" s="1"/>
  <c r="C152" i="30"/>
  <c r="L151" i="30"/>
  <c r="K151" i="30"/>
  <c r="J151" i="30"/>
  <c r="G151" i="30"/>
  <c r="F151" i="30"/>
  <c r="E151" i="30"/>
  <c r="D151" i="30"/>
  <c r="C151" i="30"/>
  <c r="H150" i="30"/>
  <c r="C150" i="30"/>
  <c r="H149" i="30"/>
  <c r="C149" i="30"/>
  <c r="H148" i="30"/>
  <c r="C148" i="30"/>
  <c r="H147" i="30"/>
  <c r="C147" i="30"/>
  <c r="H146" i="30"/>
  <c r="C146" i="30"/>
  <c r="I144" i="30"/>
  <c r="H144" i="30" s="1"/>
  <c r="C145" i="30"/>
  <c r="L144" i="30"/>
  <c r="K144" i="30"/>
  <c r="J144" i="30"/>
  <c r="G144" i="30"/>
  <c r="F144" i="30"/>
  <c r="E144" i="30"/>
  <c r="D144" i="30"/>
  <c r="C144" i="30"/>
  <c r="H143" i="30"/>
  <c r="C143" i="30"/>
  <c r="I141" i="30"/>
  <c r="H141" i="30" s="1"/>
  <c r="C142" i="30"/>
  <c r="L141" i="30"/>
  <c r="K141" i="30"/>
  <c r="J141" i="30"/>
  <c r="G141" i="30"/>
  <c r="F141" i="30"/>
  <c r="E141" i="30"/>
  <c r="D141" i="30"/>
  <c r="C141" i="30"/>
  <c r="H140" i="30"/>
  <c r="C140" i="30"/>
  <c r="H139" i="30"/>
  <c r="C139" i="30"/>
  <c r="H138" i="30"/>
  <c r="C138" i="30"/>
  <c r="H137" i="30"/>
  <c r="C137" i="30"/>
  <c r="L136" i="30"/>
  <c r="K136" i="30"/>
  <c r="J136" i="30"/>
  <c r="I136" i="30"/>
  <c r="H136" i="30" s="1"/>
  <c r="G136" i="30"/>
  <c r="F136" i="30"/>
  <c r="E136" i="30"/>
  <c r="D136" i="30"/>
  <c r="C136" i="30" s="1"/>
  <c r="H135" i="30"/>
  <c r="C135" i="30"/>
  <c r="H134" i="30"/>
  <c r="C134" i="30"/>
  <c r="H133" i="30"/>
  <c r="C133" i="30"/>
  <c r="I131" i="30"/>
  <c r="C132" i="30"/>
  <c r="L131" i="30"/>
  <c r="K131" i="30"/>
  <c r="K130" i="30" s="1"/>
  <c r="J131" i="30"/>
  <c r="J130" i="30" s="1"/>
  <c r="J75" i="30" s="1"/>
  <c r="G131" i="30"/>
  <c r="G130" i="30" s="1"/>
  <c r="F131" i="30"/>
  <c r="E131" i="30"/>
  <c r="D131" i="30"/>
  <c r="C131" i="30"/>
  <c r="L130" i="30"/>
  <c r="F130" i="30"/>
  <c r="E130" i="30"/>
  <c r="D130" i="30"/>
  <c r="C130" i="30" s="1"/>
  <c r="H129" i="30"/>
  <c r="H128" i="30" s="1"/>
  <c r="C129" i="30"/>
  <c r="C128" i="30" s="1"/>
  <c r="L128" i="30"/>
  <c r="K128" i="30"/>
  <c r="J128" i="30"/>
  <c r="I128" i="30"/>
  <c r="G128" i="30"/>
  <c r="F128" i="30"/>
  <c r="E128" i="30"/>
  <c r="D128" i="30"/>
  <c r="H127" i="30"/>
  <c r="C127" i="30"/>
  <c r="H126" i="30"/>
  <c r="C126" i="30"/>
  <c r="H125" i="30"/>
  <c r="C125" i="30"/>
  <c r="H124" i="30"/>
  <c r="C124" i="30"/>
  <c r="I122" i="30"/>
  <c r="H122" i="30" s="1"/>
  <c r="C123" i="30"/>
  <c r="L122" i="30"/>
  <c r="K122" i="30"/>
  <c r="J122" i="30"/>
  <c r="G122" i="30"/>
  <c r="F122" i="30"/>
  <c r="E122" i="30"/>
  <c r="D122" i="30"/>
  <c r="C122" i="30"/>
  <c r="H121" i="30"/>
  <c r="C121" i="30"/>
  <c r="H120" i="30"/>
  <c r="C120" i="30"/>
  <c r="H119" i="30"/>
  <c r="C119" i="30"/>
  <c r="H118" i="30"/>
  <c r="C118" i="30"/>
  <c r="H117" i="30"/>
  <c r="C117" i="30"/>
  <c r="L116" i="30"/>
  <c r="K116" i="30"/>
  <c r="J116" i="30"/>
  <c r="G116" i="30"/>
  <c r="F116" i="30"/>
  <c r="E116" i="30"/>
  <c r="D116" i="30"/>
  <c r="C116" i="30" s="1"/>
  <c r="H115" i="30"/>
  <c r="C115" i="30"/>
  <c r="H114" i="30"/>
  <c r="C114" i="30"/>
  <c r="I112" i="30"/>
  <c r="C113" i="30"/>
  <c r="L112" i="30"/>
  <c r="K112" i="30"/>
  <c r="J112" i="30"/>
  <c r="G112" i="30"/>
  <c r="F112" i="30"/>
  <c r="E112" i="30"/>
  <c r="D112" i="30"/>
  <c r="C112" i="30"/>
  <c r="H111" i="30"/>
  <c r="C111" i="30"/>
  <c r="H110" i="30"/>
  <c r="C110" i="30"/>
  <c r="H109" i="30"/>
  <c r="C109" i="30"/>
  <c r="H108" i="30"/>
  <c r="C108" i="30"/>
  <c r="H107" i="30"/>
  <c r="C107" i="30"/>
  <c r="H106" i="30"/>
  <c r="C106" i="30"/>
  <c r="H105" i="30"/>
  <c r="C105" i="30"/>
  <c r="H104" i="30"/>
  <c r="C104" i="30"/>
  <c r="L103" i="30"/>
  <c r="K103" i="30"/>
  <c r="J103" i="30"/>
  <c r="I103" i="30"/>
  <c r="H103" i="30" s="1"/>
  <c r="G103" i="30"/>
  <c r="F103" i="30"/>
  <c r="E103" i="30"/>
  <c r="C103" i="30" s="1"/>
  <c r="D103" i="30"/>
  <c r="H102" i="30"/>
  <c r="C102" i="30"/>
  <c r="H101" i="30"/>
  <c r="C101" i="30"/>
  <c r="H100" i="30"/>
  <c r="C100" i="30"/>
  <c r="H99" i="30"/>
  <c r="C99" i="30"/>
  <c r="H98" i="30"/>
  <c r="C98" i="30"/>
  <c r="H97" i="30"/>
  <c r="C97" i="30"/>
  <c r="H96" i="30"/>
  <c r="C96" i="30"/>
  <c r="L95" i="30"/>
  <c r="K95" i="30"/>
  <c r="J95" i="30"/>
  <c r="I95" i="30"/>
  <c r="H95" i="30"/>
  <c r="G95" i="30"/>
  <c r="F95" i="30"/>
  <c r="E95" i="30"/>
  <c r="D95" i="30"/>
  <c r="C95" i="30" s="1"/>
  <c r="H94" i="30"/>
  <c r="C94" i="30"/>
  <c r="H93" i="30"/>
  <c r="C93" i="30"/>
  <c r="H92" i="30"/>
  <c r="C92" i="30"/>
  <c r="H91" i="30"/>
  <c r="C91" i="30"/>
  <c r="H90" i="30"/>
  <c r="C90" i="30"/>
  <c r="L89" i="30"/>
  <c r="K89" i="30"/>
  <c r="J89" i="30"/>
  <c r="I89" i="30"/>
  <c r="H89" i="30" s="1"/>
  <c r="G89" i="30"/>
  <c r="F89" i="30"/>
  <c r="E89" i="30"/>
  <c r="D89" i="30"/>
  <c r="C89" i="30"/>
  <c r="H88" i="30"/>
  <c r="C88" i="30"/>
  <c r="H87" i="30"/>
  <c r="C87" i="30"/>
  <c r="H86" i="30"/>
  <c r="C86" i="30"/>
  <c r="H85" i="30"/>
  <c r="C85" i="30"/>
  <c r="L84" i="30"/>
  <c r="K84" i="30"/>
  <c r="J84" i="30"/>
  <c r="I84" i="30"/>
  <c r="H84" i="30" s="1"/>
  <c r="G84" i="30"/>
  <c r="F84" i="30"/>
  <c r="E84" i="30"/>
  <c r="C84" i="30" s="1"/>
  <c r="D84" i="30"/>
  <c r="L83" i="30"/>
  <c r="K83" i="30"/>
  <c r="J83" i="30"/>
  <c r="G83" i="30"/>
  <c r="F83" i="30"/>
  <c r="E83" i="30"/>
  <c r="D83" i="30"/>
  <c r="C83" i="30"/>
  <c r="H82" i="30"/>
  <c r="C82" i="30"/>
  <c r="H81" i="30"/>
  <c r="C81" i="30"/>
  <c r="L80" i="30"/>
  <c r="K80" i="30"/>
  <c r="J80" i="30"/>
  <c r="G80" i="30"/>
  <c r="F80" i="30"/>
  <c r="E80" i="30"/>
  <c r="D80" i="30"/>
  <c r="C80" i="30"/>
  <c r="H79" i="30"/>
  <c r="C79" i="30"/>
  <c r="H78" i="30"/>
  <c r="C78" i="30"/>
  <c r="L77" i="30"/>
  <c r="K77" i="30"/>
  <c r="K76" i="30" s="1"/>
  <c r="K75" i="30" s="1"/>
  <c r="J77" i="30"/>
  <c r="G77" i="30"/>
  <c r="G76" i="30" s="1"/>
  <c r="G75" i="30" s="1"/>
  <c r="F77" i="30"/>
  <c r="E77" i="30"/>
  <c r="D77" i="30"/>
  <c r="C77" i="30"/>
  <c r="L76" i="30"/>
  <c r="J76" i="30"/>
  <c r="F76" i="30"/>
  <c r="E76" i="30"/>
  <c r="D76" i="30"/>
  <c r="L75" i="30"/>
  <c r="F75" i="30"/>
  <c r="D75" i="30"/>
  <c r="H74" i="30"/>
  <c r="C74" i="30"/>
  <c r="H73" i="30"/>
  <c r="C73" i="30"/>
  <c r="H72" i="30"/>
  <c r="C72" i="30"/>
  <c r="H71" i="30"/>
  <c r="C71" i="30"/>
  <c r="H70" i="30"/>
  <c r="C70" i="30"/>
  <c r="L69" i="30"/>
  <c r="K69" i="30"/>
  <c r="J69" i="30"/>
  <c r="I69" i="30"/>
  <c r="H69" i="30" s="1"/>
  <c r="G69" i="30"/>
  <c r="F69" i="30"/>
  <c r="E69" i="30"/>
  <c r="D69" i="30"/>
  <c r="C69" i="30" s="1"/>
  <c r="H68" i="30"/>
  <c r="C68" i="30"/>
  <c r="L67" i="30"/>
  <c r="K67" i="30"/>
  <c r="J67" i="30"/>
  <c r="I67" i="30"/>
  <c r="H67" i="30" s="1"/>
  <c r="G67" i="30"/>
  <c r="F67" i="30"/>
  <c r="E67" i="30"/>
  <c r="D67" i="30"/>
  <c r="C67" i="30" s="1"/>
  <c r="H66" i="30"/>
  <c r="C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L58" i="30"/>
  <c r="K58" i="30"/>
  <c r="J58" i="30"/>
  <c r="G58" i="30"/>
  <c r="F58" i="30"/>
  <c r="E58" i="30"/>
  <c r="D58" i="30"/>
  <c r="C58" i="30" s="1"/>
  <c r="H57" i="30"/>
  <c r="C57" i="30"/>
  <c r="H56" i="30"/>
  <c r="C56" i="30"/>
  <c r="L55" i="30"/>
  <c r="L54" i="30" s="1"/>
  <c r="L53" i="30" s="1"/>
  <c r="L52" i="30" s="1"/>
  <c r="L51" i="30" s="1"/>
  <c r="L50" i="30" s="1"/>
  <c r="K55" i="30"/>
  <c r="K54" i="30" s="1"/>
  <c r="K53" i="30" s="1"/>
  <c r="J55" i="30"/>
  <c r="G55" i="30"/>
  <c r="G54" i="30" s="1"/>
  <c r="G53" i="30" s="1"/>
  <c r="G52" i="30" s="1"/>
  <c r="F55" i="30"/>
  <c r="E55" i="30"/>
  <c r="D55" i="30"/>
  <c r="C55" i="30" s="1"/>
  <c r="J54" i="30"/>
  <c r="J53" i="30" s="1"/>
  <c r="J52" i="30" s="1"/>
  <c r="F54" i="30"/>
  <c r="F53" i="30" s="1"/>
  <c r="E54" i="30"/>
  <c r="E53" i="30" s="1"/>
  <c r="H47" i="30"/>
  <c r="C47" i="30"/>
  <c r="H46" i="30"/>
  <c r="C46" i="30"/>
  <c r="L45" i="30"/>
  <c r="G45" i="30"/>
  <c r="C45" i="30" s="1"/>
  <c r="H44" i="30"/>
  <c r="C44" i="30"/>
  <c r="K43" i="30"/>
  <c r="J43" i="30"/>
  <c r="I43" i="30"/>
  <c r="H43" i="30" s="1"/>
  <c r="F43" i="30"/>
  <c r="E43" i="30"/>
  <c r="D43" i="30"/>
  <c r="C43" i="30" s="1"/>
  <c r="H42" i="30"/>
  <c r="C42" i="30"/>
  <c r="I41" i="30"/>
  <c r="H41" i="30" s="1"/>
  <c r="D41" i="30"/>
  <c r="C41" i="30" s="1"/>
  <c r="H40" i="30"/>
  <c r="C40" i="30"/>
  <c r="H39" i="30"/>
  <c r="C39" i="30"/>
  <c r="H38" i="30"/>
  <c r="C38" i="30"/>
  <c r="H37" i="30"/>
  <c r="C37" i="30"/>
  <c r="K36" i="30"/>
  <c r="H36" i="30" s="1"/>
  <c r="F36" i="30"/>
  <c r="C36" i="30"/>
  <c r="H35" i="30"/>
  <c r="C35" i="30"/>
  <c r="H34" i="30"/>
  <c r="C34" i="30"/>
  <c r="K33" i="30"/>
  <c r="H33" i="30"/>
  <c r="F33" i="30"/>
  <c r="C33" i="30"/>
  <c r="H32" i="30"/>
  <c r="C32" i="30"/>
  <c r="K31" i="30"/>
  <c r="H31" i="30"/>
  <c r="F31" i="30"/>
  <c r="C31" i="30"/>
  <c r="H30" i="30"/>
  <c r="C30" i="30"/>
  <c r="H29" i="30"/>
  <c r="C29" i="30"/>
  <c r="H28" i="30"/>
  <c r="C28" i="30"/>
  <c r="K27" i="30"/>
  <c r="H27" i="30"/>
  <c r="F27" i="30"/>
  <c r="C27" i="30"/>
  <c r="K26" i="30"/>
  <c r="F26" i="30"/>
  <c r="C26" i="30"/>
  <c r="H25" i="30"/>
  <c r="C25" i="30"/>
  <c r="H23" i="30"/>
  <c r="C23" i="30"/>
  <c r="H22" i="30"/>
  <c r="C22" i="30"/>
  <c r="L21" i="30"/>
  <c r="L289" i="30" s="1"/>
  <c r="L288" i="30" s="1"/>
  <c r="K21" i="30"/>
  <c r="K289" i="30" s="1"/>
  <c r="K288" i="30" s="1"/>
  <c r="J21" i="30"/>
  <c r="J289" i="30" s="1"/>
  <c r="J288" i="30" s="1"/>
  <c r="I21" i="30"/>
  <c r="H21" i="30" s="1"/>
  <c r="G21" i="30"/>
  <c r="G289" i="30" s="1"/>
  <c r="G288" i="30" s="1"/>
  <c r="F21" i="30"/>
  <c r="F289" i="30" s="1"/>
  <c r="F288" i="30" s="1"/>
  <c r="E21" i="30"/>
  <c r="E289" i="30" s="1"/>
  <c r="E288" i="30" s="1"/>
  <c r="D21" i="30"/>
  <c r="D289" i="30" s="1"/>
  <c r="D288" i="30" s="1"/>
  <c r="L20" i="30"/>
  <c r="K20" i="30"/>
  <c r="J20" i="30"/>
  <c r="G20" i="30"/>
  <c r="F20" i="30"/>
  <c r="E20" i="30"/>
  <c r="H298" i="29"/>
  <c r="C298" i="29"/>
  <c r="H297" i="29"/>
  <c r="C297" i="29"/>
  <c r="H296" i="29"/>
  <c r="C296" i="29"/>
  <c r="H295" i="29"/>
  <c r="C295" i="29"/>
  <c r="H294" i="29"/>
  <c r="C294" i="29"/>
  <c r="H293" i="29"/>
  <c r="C293" i="29"/>
  <c r="H292" i="29"/>
  <c r="C292" i="29"/>
  <c r="H291" i="29"/>
  <c r="C291" i="29"/>
  <c r="L290" i="29"/>
  <c r="K290" i="29"/>
  <c r="J290" i="29"/>
  <c r="I290" i="29"/>
  <c r="H290" i="29"/>
  <c r="G290" i="29"/>
  <c r="F290" i="29"/>
  <c r="E290" i="29"/>
  <c r="D290" i="29"/>
  <c r="C290" i="29"/>
  <c r="H285" i="29"/>
  <c r="C285" i="29"/>
  <c r="I283" i="29"/>
  <c r="C284" i="29"/>
  <c r="L283" i="29"/>
  <c r="K283" i="29"/>
  <c r="J283" i="29"/>
  <c r="G283" i="29"/>
  <c r="F283" i="29"/>
  <c r="E283" i="29"/>
  <c r="D283" i="29"/>
  <c r="C283" i="29"/>
  <c r="H282" i="29"/>
  <c r="C282" i="29"/>
  <c r="L281" i="29"/>
  <c r="K281" i="29"/>
  <c r="J281" i="29"/>
  <c r="G281" i="29"/>
  <c r="F281" i="29"/>
  <c r="E281" i="29"/>
  <c r="D281" i="29"/>
  <c r="C281" i="29"/>
  <c r="H280" i="29"/>
  <c r="C280" i="29"/>
  <c r="H279" i="29"/>
  <c r="C279" i="29"/>
  <c r="H278" i="29"/>
  <c r="C278" i="29"/>
  <c r="H277" i="29"/>
  <c r="C277" i="29"/>
  <c r="L276" i="29"/>
  <c r="K276" i="29"/>
  <c r="J276" i="29"/>
  <c r="I276" i="29"/>
  <c r="H276" i="29" s="1"/>
  <c r="G276" i="29"/>
  <c r="F276" i="29"/>
  <c r="E276" i="29"/>
  <c r="D276" i="29"/>
  <c r="C276" i="29" s="1"/>
  <c r="H275" i="29"/>
  <c r="C275" i="29"/>
  <c r="H274" i="29"/>
  <c r="C274" i="29"/>
  <c r="H273" i="29"/>
  <c r="C273" i="29"/>
  <c r="L272" i="29"/>
  <c r="L270" i="29" s="1"/>
  <c r="L269" i="29" s="1"/>
  <c r="K272" i="29"/>
  <c r="J272" i="29"/>
  <c r="I272" i="29"/>
  <c r="H272" i="29" s="1"/>
  <c r="G272" i="29"/>
  <c r="F272" i="29"/>
  <c r="E272" i="29"/>
  <c r="E270" i="29" s="1"/>
  <c r="E269" i="29" s="1"/>
  <c r="D272" i="29"/>
  <c r="C272" i="29" s="1"/>
  <c r="H271" i="29"/>
  <c r="C271" i="29"/>
  <c r="K270" i="29"/>
  <c r="J270" i="29"/>
  <c r="J269" i="29" s="1"/>
  <c r="G270" i="29"/>
  <c r="F270" i="29"/>
  <c r="F269" i="29" s="1"/>
  <c r="K269" i="29"/>
  <c r="G269" i="29"/>
  <c r="H268" i="29"/>
  <c r="C268" i="29"/>
  <c r="H267" i="29"/>
  <c r="C267" i="29"/>
  <c r="H266" i="29"/>
  <c r="C266" i="29"/>
  <c r="H265" i="29"/>
  <c r="C265" i="29"/>
  <c r="L264" i="29"/>
  <c r="K264" i="29"/>
  <c r="J264" i="29"/>
  <c r="G264" i="29"/>
  <c r="F264" i="29"/>
  <c r="E264" i="29"/>
  <c r="C264" i="29" s="1"/>
  <c r="D264" i="29"/>
  <c r="H263" i="29"/>
  <c r="C263" i="29"/>
  <c r="H262" i="29"/>
  <c r="C262" i="29"/>
  <c r="H261" i="29"/>
  <c r="C261" i="29"/>
  <c r="L260" i="29"/>
  <c r="K260" i="29"/>
  <c r="K259" i="29" s="1"/>
  <c r="J260" i="29"/>
  <c r="G260" i="29"/>
  <c r="G259" i="29" s="1"/>
  <c r="F260" i="29"/>
  <c r="E260" i="29"/>
  <c r="D260" i="29"/>
  <c r="C260" i="29"/>
  <c r="L259" i="29"/>
  <c r="J259" i="29"/>
  <c r="F259" i="29"/>
  <c r="E259" i="29"/>
  <c r="D259" i="29"/>
  <c r="H258" i="29"/>
  <c r="C258" i="29"/>
  <c r="H257" i="29"/>
  <c r="C257" i="29"/>
  <c r="H256" i="29"/>
  <c r="C256" i="29"/>
  <c r="H255" i="29"/>
  <c r="C255" i="29"/>
  <c r="H254" i="29"/>
  <c r="C254" i="29"/>
  <c r="H253" i="29"/>
  <c r="C253" i="29"/>
  <c r="L252" i="29"/>
  <c r="K252" i="29"/>
  <c r="J252" i="29"/>
  <c r="I252" i="29"/>
  <c r="G252" i="29"/>
  <c r="F252" i="29"/>
  <c r="E252" i="29"/>
  <c r="D252" i="29"/>
  <c r="L251" i="29"/>
  <c r="K251" i="29"/>
  <c r="J251" i="29"/>
  <c r="G251" i="29"/>
  <c r="F251" i="29"/>
  <c r="D251" i="29"/>
  <c r="H250" i="29"/>
  <c r="C250" i="29"/>
  <c r="H249" i="29"/>
  <c r="C249" i="29"/>
  <c r="H248" i="29"/>
  <c r="C248" i="29"/>
  <c r="H247" i="29"/>
  <c r="C247" i="29"/>
  <c r="L246" i="29"/>
  <c r="K246" i="29"/>
  <c r="J246" i="29"/>
  <c r="I246" i="29"/>
  <c r="H246" i="29" s="1"/>
  <c r="G246" i="29"/>
  <c r="F246" i="29"/>
  <c r="E246" i="29"/>
  <c r="C246" i="29" s="1"/>
  <c r="D246" i="29"/>
  <c r="H245" i="29"/>
  <c r="C245" i="29"/>
  <c r="H244" i="29"/>
  <c r="C244" i="29"/>
  <c r="H243" i="29"/>
  <c r="C243" i="29"/>
  <c r="H242" i="29"/>
  <c r="C242" i="29"/>
  <c r="H241" i="29"/>
  <c r="C241" i="29"/>
  <c r="H240" i="29"/>
  <c r="C240" i="29"/>
  <c r="I238" i="29"/>
  <c r="H239" i="29"/>
  <c r="C239" i="29"/>
  <c r="L238" i="29"/>
  <c r="K238" i="29"/>
  <c r="J238" i="29"/>
  <c r="H238" i="29"/>
  <c r="G238" i="29"/>
  <c r="F238" i="29"/>
  <c r="E238" i="29"/>
  <c r="D238" i="29"/>
  <c r="C238" i="29" s="1"/>
  <c r="H237" i="29"/>
  <c r="C237" i="29"/>
  <c r="H236" i="29"/>
  <c r="C236" i="29"/>
  <c r="L235" i="29"/>
  <c r="L231" i="29" s="1"/>
  <c r="L230" i="29" s="1"/>
  <c r="K235" i="29"/>
  <c r="J235" i="29"/>
  <c r="G235" i="29"/>
  <c r="F235" i="29"/>
  <c r="E235" i="29"/>
  <c r="D235" i="29"/>
  <c r="H234" i="29"/>
  <c r="C234" i="29"/>
  <c r="L233" i="29"/>
  <c r="K233" i="29"/>
  <c r="J233" i="29"/>
  <c r="I233" i="29"/>
  <c r="G233" i="29"/>
  <c r="F233" i="29"/>
  <c r="E233" i="29"/>
  <c r="D233" i="29"/>
  <c r="H232" i="29"/>
  <c r="C232" i="29"/>
  <c r="K231" i="29"/>
  <c r="J231" i="29"/>
  <c r="J230" i="29" s="1"/>
  <c r="G231" i="29"/>
  <c r="F231" i="29"/>
  <c r="F230" i="29" s="1"/>
  <c r="H229" i="29"/>
  <c r="C229" i="29"/>
  <c r="H228" i="29"/>
  <c r="C228" i="29"/>
  <c r="L227" i="29"/>
  <c r="K227" i="29"/>
  <c r="J227" i="29"/>
  <c r="G227" i="29"/>
  <c r="F227" i="29"/>
  <c r="E227" i="29"/>
  <c r="D227" i="29"/>
  <c r="C227" i="29" s="1"/>
  <c r="H226" i="29"/>
  <c r="C226" i="29"/>
  <c r="H225" i="29"/>
  <c r="C225" i="29"/>
  <c r="H224" i="29"/>
  <c r="C224" i="29"/>
  <c r="H223" i="29"/>
  <c r="C223" i="29"/>
  <c r="H222" i="29"/>
  <c r="C222" i="29"/>
  <c r="H221" i="29"/>
  <c r="C221" i="29"/>
  <c r="H220" i="29"/>
  <c r="C220" i="29"/>
  <c r="H219" i="29"/>
  <c r="C219" i="29"/>
  <c r="H218" i="29"/>
  <c r="C218" i="29"/>
  <c r="H217" i="29"/>
  <c r="C217" i="29"/>
  <c r="L216" i="29"/>
  <c r="K216" i="29"/>
  <c r="J216" i="29"/>
  <c r="G216" i="29"/>
  <c r="F216" i="29"/>
  <c r="E216" i="29"/>
  <c r="D216" i="29"/>
  <c r="C216" i="29" s="1"/>
  <c r="H215" i="29"/>
  <c r="C215" i="29"/>
  <c r="H214" i="29"/>
  <c r="C214" i="29"/>
  <c r="H213" i="29"/>
  <c r="C213" i="29"/>
  <c r="H212" i="29"/>
  <c r="C212" i="29"/>
  <c r="H211" i="29"/>
  <c r="C211" i="29"/>
  <c r="H210" i="29"/>
  <c r="C210" i="29"/>
  <c r="H209" i="29"/>
  <c r="C209" i="29"/>
  <c r="H208" i="29"/>
  <c r="C208" i="29"/>
  <c r="H207" i="29"/>
  <c r="C207" i="29"/>
  <c r="H206" i="29"/>
  <c r="C206" i="29"/>
  <c r="L205" i="29"/>
  <c r="L204" i="29" s="1"/>
  <c r="K205" i="29"/>
  <c r="K204" i="29" s="1"/>
  <c r="J205" i="29"/>
  <c r="G205" i="29"/>
  <c r="G204" i="29" s="1"/>
  <c r="F205" i="29"/>
  <c r="E205" i="29"/>
  <c r="D205" i="29"/>
  <c r="J204" i="29"/>
  <c r="F204" i="29"/>
  <c r="E204" i="29"/>
  <c r="H203" i="29"/>
  <c r="C203" i="29"/>
  <c r="H202" i="29"/>
  <c r="C202" i="29"/>
  <c r="H201" i="29"/>
  <c r="C201" i="29"/>
  <c r="H200" i="29"/>
  <c r="C200" i="29"/>
  <c r="C199" i="29"/>
  <c r="L198" i="29"/>
  <c r="K198" i="29"/>
  <c r="K196" i="29" s="1"/>
  <c r="K195" i="29" s="1"/>
  <c r="J198" i="29"/>
  <c r="J196" i="29" s="1"/>
  <c r="G198" i="29"/>
  <c r="G196" i="29" s="1"/>
  <c r="F198" i="29"/>
  <c r="F196" i="29" s="1"/>
  <c r="E198" i="29"/>
  <c r="E196" i="29" s="1"/>
  <c r="E195" i="29" s="1"/>
  <c r="D198" i="29"/>
  <c r="C198" i="29"/>
  <c r="H197" i="29"/>
  <c r="C197" i="29"/>
  <c r="L196" i="29"/>
  <c r="L195" i="29" s="1"/>
  <c r="D196" i="29"/>
  <c r="J195" i="29"/>
  <c r="J194" i="29" s="1"/>
  <c r="F195" i="29"/>
  <c r="F194" i="29" s="1"/>
  <c r="H193" i="29"/>
  <c r="C193" i="29"/>
  <c r="L192" i="29"/>
  <c r="L191" i="29" s="1"/>
  <c r="L187" i="29" s="1"/>
  <c r="K192" i="29"/>
  <c r="J192" i="29"/>
  <c r="I192" i="29"/>
  <c r="G192" i="29"/>
  <c r="F192" i="29"/>
  <c r="E192" i="29"/>
  <c r="E191" i="29" s="1"/>
  <c r="D192" i="29"/>
  <c r="K191" i="29"/>
  <c r="J191" i="29"/>
  <c r="G191" i="29"/>
  <c r="F191" i="29"/>
  <c r="H190" i="29"/>
  <c r="C190" i="29"/>
  <c r="C189" i="29"/>
  <c r="L188" i="29"/>
  <c r="K188" i="29"/>
  <c r="K187" i="29" s="1"/>
  <c r="J188" i="29"/>
  <c r="J187" i="29" s="1"/>
  <c r="G188" i="29"/>
  <c r="F188" i="29"/>
  <c r="F187" i="29" s="1"/>
  <c r="E188" i="29"/>
  <c r="D188" i="29"/>
  <c r="C188" i="29"/>
  <c r="E187" i="29"/>
  <c r="H186" i="29"/>
  <c r="C186" i="29"/>
  <c r="H185" i="29"/>
  <c r="C185" i="29"/>
  <c r="L184" i="29"/>
  <c r="K184" i="29"/>
  <c r="J184" i="29"/>
  <c r="I184" i="29"/>
  <c r="H184" i="29" s="1"/>
  <c r="G184" i="29"/>
  <c r="F184" i="29"/>
  <c r="E184" i="29"/>
  <c r="E173" i="29" s="1"/>
  <c r="D184" i="29"/>
  <c r="H183" i="29"/>
  <c r="C183" i="29"/>
  <c r="H182" i="29"/>
  <c r="C182" i="29"/>
  <c r="H181" i="29"/>
  <c r="C181" i="29"/>
  <c r="C180" i="29"/>
  <c r="L179" i="29"/>
  <c r="K179" i="29"/>
  <c r="K174" i="29" s="1"/>
  <c r="K173" i="29" s="1"/>
  <c r="J179" i="29"/>
  <c r="G179" i="29"/>
  <c r="G174" i="29" s="1"/>
  <c r="G173" i="29" s="1"/>
  <c r="F179" i="29"/>
  <c r="E179" i="29"/>
  <c r="D179" i="29"/>
  <c r="C179" i="29"/>
  <c r="H178" i="29"/>
  <c r="C178" i="29"/>
  <c r="C177" i="29"/>
  <c r="H176" i="29"/>
  <c r="C176" i="29"/>
  <c r="L175" i="29"/>
  <c r="K175" i="29"/>
  <c r="J175" i="29"/>
  <c r="J174" i="29" s="1"/>
  <c r="J173" i="29" s="1"/>
  <c r="G175" i="29"/>
  <c r="F175" i="29"/>
  <c r="F174" i="29" s="1"/>
  <c r="E175" i="29"/>
  <c r="D175" i="29"/>
  <c r="L174" i="29"/>
  <c r="L173" i="29" s="1"/>
  <c r="E174" i="29"/>
  <c r="D174" i="29"/>
  <c r="F173" i="29"/>
  <c r="H172" i="29"/>
  <c r="C172" i="29"/>
  <c r="H171" i="29"/>
  <c r="C171" i="29"/>
  <c r="H170" i="29"/>
  <c r="C170" i="29"/>
  <c r="H169" i="29"/>
  <c r="C169" i="29"/>
  <c r="H168" i="29"/>
  <c r="C168" i="29"/>
  <c r="I166" i="29"/>
  <c r="H167" i="29"/>
  <c r="C167" i="29"/>
  <c r="L166" i="29"/>
  <c r="K166" i="29"/>
  <c r="K165" i="29" s="1"/>
  <c r="J166" i="29"/>
  <c r="J165" i="29" s="1"/>
  <c r="G166" i="29"/>
  <c r="G165" i="29" s="1"/>
  <c r="F166" i="29"/>
  <c r="E166" i="29"/>
  <c r="D166" i="29"/>
  <c r="L165" i="29"/>
  <c r="E165" i="29"/>
  <c r="D165" i="29"/>
  <c r="H164" i="29"/>
  <c r="C164" i="29"/>
  <c r="H163" i="29"/>
  <c r="C163" i="29"/>
  <c r="H162" i="29"/>
  <c r="C162" i="29"/>
  <c r="H161" i="29"/>
  <c r="C161" i="29"/>
  <c r="L160" i="29"/>
  <c r="K160" i="29"/>
  <c r="J160" i="29"/>
  <c r="G160" i="29"/>
  <c r="F160" i="29"/>
  <c r="C160" i="29" s="1"/>
  <c r="E160" i="29"/>
  <c r="D160" i="29"/>
  <c r="H159" i="29"/>
  <c r="C159" i="29"/>
  <c r="H158" i="29"/>
  <c r="C158" i="29"/>
  <c r="H157" i="29"/>
  <c r="C157" i="29"/>
  <c r="H156" i="29"/>
  <c r="C156" i="29"/>
  <c r="C155" i="29"/>
  <c r="H154" i="29"/>
  <c r="C154" i="29"/>
  <c r="H153" i="29"/>
  <c r="C153" i="29"/>
  <c r="H152" i="29"/>
  <c r="C152" i="29"/>
  <c r="L151" i="29"/>
  <c r="K151" i="29"/>
  <c r="J151" i="29"/>
  <c r="G151" i="29"/>
  <c r="F151" i="29"/>
  <c r="E151" i="29"/>
  <c r="D151" i="29"/>
  <c r="C151" i="29" s="1"/>
  <c r="H150" i="29"/>
  <c r="C150" i="29"/>
  <c r="H149" i="29"/>
  <c r="C149" i="29"/>
  <c r="H148" i="29"/>
  <c r="C148" i="29"/>
  <c r="H147" i="29"/>
  <c r="C147" i="29"/>
  <c r="H146" i="29"/>
  <c r="C146" i="29"/>
  <c r="H145" i="29"/>
  <c r="C145" i="29"/>
  <c r="L144" i="29"/>
  <c r="K144" i="29"/>
  <c r="J144" i="29"/>
  <c r="G144" i="29"/>
  <c r="F144" i="29"/>
  <c r="E144" i="29"/>
  <c r="D144" i="29"/>
  <c r="C144" i="29" s="1"/>
  <c r="H143" i="29"/>
  <c r="C143" i="29"/>
  <c r="H142" i="29"/>
  <c r="C142" i="29"/>
  <c r="L141" i="29"/>
  <c r="K141" i="29"/>
  <c r="J141" i="29"/>
  <c r="G141" i="29"/>
  <c r="F141" i="29"/>
  <c r="E141" i="29"/>
  <c r="D141" i="29"/>
  <c r="C141" i="29" s="1"/>
  <c r="H140" i="29"/>
  <c r="C140" i="29"/>
  <c r="H139" i="29"/>
  <c r="C139" i="29"/>
  <c r="H138" i="29"/>
  <c r="C138" i="29"/>
  <c r="H137" i="29"/>
  <c r="C137" i="29"/>
  <c r="L136" i="29"/>
  <c r="K136" i="29"/>
  <c r="J136" i="29"/>
  <c r="G136" i="29"/>
  <c r="F136" i="29"/>
  <c r="E136" i="29"/>
  <c r="D136" i="29"/>
  <c r="C136" i="29"/>
  <c r="H135" i="29"/>
  <c r="C135" i="29"/>
  <c r="H134" i="29"/>
  <c r="C134" i="29"/>
  <c r="H133" i="29"/>
  <c r="C133" i="29"/>
  <c r="H132" i="29"/>
  <c r="C132" i="29"/>
  <c r="L131" i="29"/>
  <c r="L130" i="29" s="1"/>
  <c r="K131" i="29"/>
  <c r="J131" i="29"/>
  <c r="I131" i="29"/>
  <c r="H131" i="29" s="1"/>
  <c r="G131" i="29"/>
  <c r="F131" i="29"/>
  <c r="E131" i="29"/>
  <c r="E130" i="29" s="1"/>
  <c r="D131" i="29"/>
  <c r="C131" i="29" s="1"/>
  <c r="K130" i="29"/>
  <c r="J130" i="29"/>
  <c r="G130" i="29"/>
  <c r="F130" i="29"/>
  <c r="H129" i="29"/>
  <c r="H128" i="29" s="1"/>
  <c r="C129" i="29"/>
  <c r="L128" i="29"/>
  <c r="K128" i="29"/>
  <c r="J128" i="29"/>
  <c r="G128" i="29"/>
  <c r="F128" i="29"/>
  <c r="E128" i="29"/>
  <c r="D128" i="29"/>
  <c r="C128" i="29"/>
  <c r="H127" i="29"/>
  <c r="D127" i="29"/>
  <c r="C127" i="29" s="1"/>
  <c r="H126" i="29"/>
  <c r="C126" i="29"/>
  <c r="H125" i="29"/>
  <c r="C125" i="29"/>
  <c r="H124" i="29"/>
  <c r="C124" i="29"/>
  <c r="H123" i="29"/>
  <c r="C123" i="29"/>
  <c r="L122" i="29"/>
  <c r="K122" i="29"/>
  <c r="J122" i="29"/>
  <c r="G122" i="29"/>
  <c r="F122" i="29"/>
  <c r="E122" i="29"/>
  <c r="H121" i="29"/>
  <c r="C121" i="29"/>
  <c r="H120" i="29"/>
  <c r="C120" i="29"/>
  <c r="H119" i="29"/>
  <c r="C119" i="29"/>
  <c r="H118" i="29"/>
  <c r="C118" i="29"/>
  <c r="H117" i="29"/>
  <c r="C117" i="29"/>
  <c r="L116" i="29"/>
  <c r="K116" i="29"/>
  <c r="J116" i="29"/>
  <c r="G116" i="29"/>
  <c r="F116" i="29"/>
  <c r="E116" i="29"/>
  <c r="D116" i="29"/>
  <c r="C116" i="29"/>
  <c r="H115" i="29"/>
  <c r="C115" i="29"/>
  <c r="H114" i="29"/>
  <c r="C114" i="29"/>
  <c r="H113" i="29"/>
  <c r="C113" i="29"/>
  <c r="L112" i="29"/>
  <c r="K112" i="29"/>
  <c r="J112" i="29"/>
  <c r="G112" i="29"/>
  <c r="F112" i="29"/>
  <c r="E112" i="29"/>
  <c r="D112" i="29"/>
  <c r="C112" i="29" s="1"/>
  <c r="H111" i="29"/>
  <c r="C111" i="29"/>
  <c r="H110" i="29"/>
  <c r="C110" i="29"/>
  <c r="H109" i="29"/>
  <c r="C109" i="29"/>
  <c r="H108" i="29"/>
  <c r="C108" i="29"/>
  <c r="H107" i="29"/>
  <c r="C107" i="29"/>
  <c r="H106" i="29"/>
  <c r="C106" i="29"/>
  <c r="H105" i="29"/>
  <c r="C105" i="29"/>
  <c r="H104" i="29"/>
  <c r="C104" i="29"/>
  <c r="L103" i="29"/>
  <c r="K103" i="29"/>
  <c r="J103" i="29"/>
  <c r="G103" i="29"/>
  <c r="F103" i="29"/>
  <c r="E103" i="29"/>
  <c r="D103" i="29"/>
  <c r="C103" i="29" s="1"/>
  <c r="H102" i="29"/>
  <c r="C102" i="29"/>
  <c r="H101" i="29"/>
  <c r="C101" i="29"/>
  <c r="H100" i="29"/>
  <c r="C100" i="29"/>
  <c r="H99" i="29"/>
  <c r="C99" i="29"/>
  <c r="H98" i="29"/>
  <c r="C98" i="29"/>
  <c r="H97" i="29"/>
  <c r="C97" i="29"/>
  <c r="H96" i="29"/>
  <c r="C96" i="29"/>
  <c r="L95" i="29"/>
  <c r="K95" i="29"/>
  <c r="K83" i="29" s="1"/>
  <c r="J95" i="29"/>
  <c r="G95" i="29"/>
  <c r="G83" i="29" s="1"/>
  <c r="F95" i="29"/>
  <c r="E95" i="29"/>
  <c r="D95" i="29"/>
  <c r="C95" i="29"/>
  <c r="H94" i="29"/>
  <c r="C94" i="29"/>
  <c r="H93" i="29"/>
  <c r="C93" i="29"/>
  <c r="H92" i="29"/>
  <c r="C92" i="29"/>
  <c r="H91" i="29"/>
  <c r="C91" i="29"/>
  <c r="H90" i="29"/>
  <c r="C90" i="29"/>
  <c r="L89" i="29"/>
  <c r="K89" i="29"/>
  <c r="J89" i="29"/>
  <c r="G89" i="29"/>
  <c r="F89" i="29"/>
  <c r="E89" i="29"/>
  <c r="D89" i="29"/>
  <c r="C89" i="29" s="1"/>
  <c r="H88" i="29"/>
  <c r="C88" i="29"/>
  <c r="H87" i="29"/>
  <c r="C87" i="29"/>
  <c r="H86" i="29"/>
  <c r="C86" i="29"/>
  <c r="H85" i="29"/>
  <c r="C85" i="29"/>
  <c r="L84" i="29"/>
  <c r="K84" i="29"/>
  <c r="J84" i="29"/>
  <c r="J83" i="29" s="1"/>
  <c r="G84" i="29"/>
  <c r="F84" i="29"/>
  <c r="F83" i="29" s="1"/>
  <c r="E84" i="29"/>
  <c r="E83" i="29" s="1"/>
  <c r="D84" i="29"/>
  <c r="C84" i="29" s="1"/>
  <c r="L83" i="29"/>
  <c r="H82" i="29"/>
  <c r="C82" i="29"/>
  <c r="H81" i="29"/>
  <c r="C81" i="29"/>
  <c r="L80" i="29"/>
  <c r="K80" i="29"/>
  <c r="J80" i="29"/>
  <c r="G80" i="29"/>
  <c r="F80" i="29"/>
  <c r="E80" i="29"/>
  <c r="D80" i="29"/>
  <c r="C80" i="29" s="1"/>
  <c r="H79" i="29"/>
  <c r="C79" i="29"/>
  <c r="H78" i="29"/>
  <c r="C78" i="29"/>
  <c r="L77" i="29"/>
  <c r="L76" i="29" s="1"/>
  <c r="L75" i="29" s="1"/>
  <c r="K77" i="29"/>
  <c r="K76" i="29" s="1"/>
  <c r="J77" i="29"/>
  <c r="G77" i="29"/>
  <c r="G76" i="29" s="1"/>
  <c r="G75" i="29" s="1"/>
  <c r="F77" i="29"/>
  <c r="E77" i="29"/>
  <c r="D77" i="29"/>
  <c r="C77" i="29" s="1"/>
  <c r="J76" i="29"/>
  <c r="J75" i="29" s="1"/>
  <c r="F76" i="29"/>
  <c r="E76" i="29"/>
  <c r="H74" i="29"/>
  <c r="C74" i="29"/>
  <c r="H73" i="29"/>
  <c r="C73" i="29"/>
  <c r="H72" i="29"/>
  <c r="C72" i="29"/>
  <c r="H71" i="29"/>
  <c r="C71" i="29"/>
  <c r="H70" i="29"/>
  <c r="C70" i="29"/>
  <c r="L69" i="29"/>
  <c r="L67" i="29" s="1"/>
  <c r="K69" i="29"/>
  <c r="K67" i="29" s="1"/>
  <c r="J69" i="29"/>
  <c r="I69" i="29"/>
  <c r="H69" i="29" s="1"/>
  <c r="G69" i="29"/>
  <c r="G67" i="29" s="1"/>
  <c r="F69" i="29"/>
  <c r="E69" i="29"/>
  <c r="E67" i="29" s="1"/>
  <c r="D69" i="29"/>
  <c r="C69" i="29" s="1"/>
  <c r="H68" i="29"/>
  <c r="C68" i="29"/>
  <c r="J67" i="29"/>
  <c r="F67" i="29"/>
  <c r="H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H59" i="29"/>
  <c r="C59" i="29"/>
  <c r="L58" i="29"/>
  <c r="K58" i="29"/>
  <c r="J58" i="29"/>
  <c r="G58" i="29"/>
  <c r="F58" i="29"/>
  <c r="E58" i="29"/>
  <c r="D58" i="29"/>
  <c r="C58" i="29" s="1"/>
  <c r="H57" i="29"/>
  <c r="C57" i="29"/>
  <c r="H56" i="29"/>
  <c r="C56" i="29"/>
  <c r="L55" i="29"/>
  <c r="L54" i="29" s="1"/>
  <c r="L53" i="29" s="1"/>
  <c r="K55" i="29"/>
  <c r="K54" i="29" s="1"/>
  <c r="K53" i="29" s="1"/>
  <c r="J55" i="29"/>
  <c r="G55" i="29"/>
  <c r="G54" i="29" s="1"/>
  <c r="G53" i="29" s="1"/>
  <c r="F55" i="29"/>
  <c r="E55" i="29"/>
  <c r="D55" i="29"/>
  <c r="C55" i="29" s="1"/>
  <c r="J54" i="29"/>
  <c r="J53" i="29" s="1"/>
  <c r="J52" i="29" s="1"/>
  <c r="J51" i="29" s="1"/>
  <c r="F54" i="29"/>
  <c r="F53" i="29" s="1"/>
  <c r="E54" i="29"/>
  <c r="E53" i="29" s="1"/>
  <c r="H47" i="29"/>
  <c r="C47" i="29"/>
  <c r="H46" i="29"/>
  <c r="C46" i="29"/>
  <c r="L45" i="29"/>
  <c r="G45" i="29"/>
  <c r="C45" i="29" s="1"/>
  <c r="H44" i="29"/>
  <c r="C44" i="29"/>
  <c r="K43" i="29"/>
  <c r="J43" i="29"/>
  <c r="I43" i="29"/>
  <c r="H43" i="29" s="1"/>
  <c r="F43" i="29"/>
  <c r="E43" i="29"/>
  <c r="D43" i="29"/>
  <c r="C43" i="29" s="1"/>
  <c r="H42" i="29"/>
  <c r="C42" i="29"/>
  <c r="I41" i="29"/>
  <c r="H41" i="29" s="1"/>
  <c r="D41" i="29"/>
  <c r="C41" i="29" s="1"/>
  <c r="H40" i="29"/>
  <c r="C40" i="29"/>
  <c r="H39" i="29"/>
  <c r="C39" i="29"/>
  <c r="H38" i="29"/>
  <c r="C38" i="29"/>
  <c r="H37" i="29"/>
  <c r="C37" i="29"/>
  <c r="K36" i="29"/>
  <c r="H36" i="29" s="1"/>
  <c r="F36" i="29"/>
  <c r="C36" i="29" s="1"/>
  <c r="H35" i="29"/>
  <c r="C35" i="29"/>
  <c r="H34" i="29"/>
  <c r="C34" i="29"/>
  <c r="K33" i="29"/>
  <c r="H33" i="29" s="1"/>
  <c r="F33" i="29"/>
  <c r="C33" i="29" s="1"/>
  <c r="H32" i="29"/>
  <c r="C32" i="29"/>
  <c r="K31" i="29"/>
  <c r="H31" i="29" s="1"/>
  <c r="F31" i="29"/>
  <c r="C31" i="29" s="1"/>
  <c r="H30" i="29"/>
  <c r="C30" i="29"/>
  <c r="H29" i="29"/>
  <c r="C29" i="29"/>
  <c r="H28" i="29"/>
  <c r="C28" i="29"/>
  <c r="K27" i="29"/>
  <c r="H27" i="29" s="1"/>
  <c r="F27" i="29"/>
  <c r="C27" i="29" s="1"/>
  <c r="K26" i="29"/>
  <c r="H25" i="29"/>
  <c r="C25" i="29"/>
  <c r="H23" i="29"/>
  <c r="C23" i="29"/>
  <c r="H22" i="29"/>
  <c r="C22" i="29"/>
  <c r="L21" i="29"/>
  <c r="L289" i="29" s="1"/>
  <c r="L288" i="29" s="1"/>
  <c r="K21" i="29"/>
  <c r="K289" i="29" s="1"/>
  <c r="K288" i="29" s="1"/>
  <c r="J21" i="29"/>
  <c r="J289" i="29" s="1"/>
  <c r="J288" i="29" s="1"/>
  <c r="I21" i="29"/>
  <c r="I289" i="29" s="1"/>
  <c r="I288" i="29" s="1"/>
  <c r="G21" i="29"/>
  <c r="G289" i="29" s="1"/>
  <c r="G288" i="29" s="1"/>
  <c r="F21" i="29"/>
  <c r="F289" i="29" s="1"/>
  <c r="F288" i="29" s="1"/>
  <c r="E21" i="29"/>
  <c r="E289" i="29" s="1"/>
  <c r="E288" i="29" s="1"/>
  <c r="D21" i="29"/>
  <c r="D289" i="29" s="1"/>
  <c r="D288" i="29" s="1"/>
  <c r="L20" i="29"/>
  <c r="G20" i="29"/>
  <c r="H298" i="28"/>
  <c r="C298" i="28"/>
  <c r="H297" i="28"/>
  <c r="C297" i="28"/>
  <c r="H296" i="28"/>
  <c r="C296" i="28"/>
  <c r="H295" i="28"/>
  <c r="C295" i="28"/>
  <c r="H294" i="28"/>
  <c r="C294" i="28"/>
  <c r="H293" i="28"/>
  <c r="C293" i="28"/>
  <c r="H292" i="28"/>
  <c r="C292" i="28"/>
  <c r="H291" i="28"/>
  <c r="H290" i="28" s="1"/>
  <c r="C291" i="28"/>
  <c r="C290" i="28" s="1"/>
  <c r="L290" i="28"/>
  <c r="K290" i="28"/>
  <c r="J290" i="28"/>
  <c r="I290" i="28"/>
  <c r="G290" i="28"/>
  <c r="F290" i="28"/>
  <c r="E290" i="28"/>
  <c r="D290" i="28"/>
  <c r="H285" i="28"/>
  <c r="C285" i="28"/>
  <c r="H284" i="28"/>
  <c r="C284" i="28"/>
  <c r="L283" i="28"/>
  <c r="K283" i="28"/>
  <c r="J283" i="28"/>
  <c r="G283" i="28"/>
  <c r="F283" i="28"/>
  <c r="E283" i="28"/>
  <c r="D283" i="28"/>
  <c r="H282" i="28"/>
  <c r="C282" i="28"/>
  <c r="L281" i="28"/>
  <c r="K281" i="28"/>
  <c r="J281" i="28"/>
  <c r="G281" i="28"/>
  <c r="F281" i="28"/>
  <c r="E281" i="28"/>
  <c r="D281" i="28"/>
  <c r="C281" i="28"/>
  <c r="H280" i="28"/>
  <c r="C280" i="28"/>
  <c r="H279" i="28"/>
  <c r="C279" i="28"/>
  <c r="H278" i="28"/>
  <c r="C278" i="28"/>
  <c r="H277" i="28"/>
  <c r="C277" i="28"/>
  <c r="L276" i="28"/>
  <c r="K276" i="28"/>
  <c r="J276" i="28"/>
  <c r="I276" i="28"/>
  <c r="H276" i="28" s="1"/>
  <c r="G276" i="28"/>
  <c r="F276" i="28"/>
  <c r="E276" i="28"/>
  <c r="D276" i="28"/>
  <c r="C276" i="28" s="1"/>
  <c r="H275" i="28"/>
  <c r="C275" i="28"/>
  <c r="H274" i="28"/>
  <c r="C274" i="28"/>
  <c r="H273" i="28"/>
  <c r="C273" i="28"/>
  <c r="L272" i="28"/>
  <c r="L270" i="28" s="1"/>
  <c r="L269" i="28" s="1"/>
  <c r="K272" i="28"/>
  <c r="J272" i="28"/>
  <c r="J270" i="28" s="1"/>
  <c r="J269" i="28" s="1"/>
  <c r="G272" i="28"/>
  <c r="F272" i="28"/>
  <c r="F270" i="28" s="1"/>
  <c r="F269" i="28" s="1"/>
  <c r="E272" i="28"/>
  <c r="D272" i="28"/>
  <c r="C272" i="28" s="1"/>
  <c r="H271" i="28"/>
  <c r="C271" i="28"/>
  <c r="K270" i="28"/>
  <c r="G270" i="28"/>
  <c r="E270" i="28"/>
  <c r="E269" i="28" s="1"/>
  <c r="K269" i="28"/>
  <c r="G269" i="28"/>
  <c r="H268" i="28"/>
  <c r="C268" i="28"/>
  <c r="H267" i="28"/>
  <c r="C267" i="28"/>
  <c r="H266" i="28"/>
  <c r="C266" i="28"/>
  <c r="H265" i="28"/>
  <c r="C265" i="28"/>
  <c r="L264" i="28"/>
  <c r="K264" i="28"/>
  <c r="J264" i="28"/>
  <c r="I264" i="28"/>
  <c r="H264" i="28" s="1"/>
  <c r="G264" i="28"/>
  <c r="F264" i="28"/>
  <c r="E264" i="28"/>
  <c r="E259" i="28" s="1"/>
  <c r="D264" i="28"/>
  <c r="H263" i="28"/>
  <c r="C263" i="28"/>
  <c r="H262" i="28"/>
  <c r="C262" i="28"/>
  <c r="I260" i="28"/>
  <c r="H261" i="28"/>
  <c r="C261" i="28"/>
  <c r="L260" i="28"/>
  <c r="L259" i="28" s="1"/>
  <c r="K260" i="28"/>
  <c r="K259" i="28" s="1"/>
  <c r="J260" i="28"/>
  <c r="G260" i="28"/>
  <c r="F260" i="28"/>
  <c r="E260" i="28"/>
  <c r="D260" i="28"/>
  <c r="C260" i="28" s="1"/>
  <c r="J259" i="28"/>
  <c r="G259" i="28"/>
  <c r="F259" i="28"/>
  <c r="H258" i="28"/>
  <c r="C258" i="28"/>
  <c r="H257" i="28"/>
  <c r="C257" i="28"/>
  <c r="H256" i="28"/>
  <c r="C256" i="28"/>
  <c r="H255" i="28"/>
  <c r="C255" i="28"/>
  <c r="H254" i="28"/>
  <c r="C254" i="28"/>
  <c r="H253" i="28"/>
  <c r="C253" i="28"/>
  <c r="L252" i="28"/>
  <c r="K252" i="28"/>
  <c r="J252" i="28"/>
  <c r="J251" i="28" s="1"/>
  <c r="G252" i="28"/>
  <c r="F252" i="28"/>
  <c r="F251" i="28" s="1"/>
  <c r="E252" i="28"/>
  <c r="D252" i="28"/>
  <c r="C252" i="28" s="1"/>
  <c r="L251" i="28"/>
  <c r="K251" i="28"/>
  <c r="G251" i="28"/>
  <c r="E251" i="28"/>
  <c r="D251" i="28"/>
  <c r="H250" i="28"/>
  <c r="C250" i="28"/>
  <c r="H249" i="28"/>
  <c r="C249" i="28"/>
  <c r="H248" i="28"/>
  <c r="C248" i="28"/>
  <c r="H247" i="28"/>
  <c r="C247" i="28"/>
  <c r="L246" i="28"/>
  <c r="K246" i="28"/>
  <c r="J246" i="28"/>
  <c r="G246" i="28"/>
  <c r="F246" i="28"/>
  <c r="E246" i="28"/>
  <c r="D246" i="28"/>
  <c r="C246" i="28" s="1"/>
  <c r="H245" i="28"/>
  <c r="C245" i="28"/>
  <c r="H244" i="28"/>
  <c r="C244" i="28"/>
  <c r="H243" i="28"/>
  <c r="C243" i="28"/>
  <c r="H242" i="28"/>
  <c r="C242" i="28"/>
  <c r="H241" i="28"/>
  <c r="C241" i="28"/>
  <c r="H240" i="28"/>
  <c r="C240" i="28"/>
  <c r="H239" i="28"/>
  <c r="C239" i="28"/>
  <c r="L238" i="28"/>
  <c r="K238" i="28"/>
  <c r="J238" i="28"/>
  <c r="I238" i="28"/>
  <c r="H238" i="28" s="1"/>
  <c r="G238" i="28"/>
  <c r="F238" i="28"/>
  <c r="E238" i="28"/>
  <c r="C238" i="28" s="1"/>
  <c r="D238" i="28"/>
  <c r="H237" i="28"/>
  <c r="C237" i="28"/>
  <c r="H236" i="28"/>
  <c r="C236" i="28"/>
  <c r="L235" i="28"/>
  <c r="K235" i="28"/>
  <c r="J235" i="28"/>
  <c r="I235" i="28"/>
  <c r="H235" i="28" s="1"/>
  <c r="G235" i="28"/>
  <c r="F235" i="28"/>
  <c r="E235" i="28"/>
  <c r="C235" i="28" s="1"/>
  <c r="D235" i="28"/>
  <c r="I233" i="28"/>
  <c r="H233" i="28" s="1"/>
  <c r="H234" i="28"/>
  <c r="C234" i="28"/>
  <c r="L233" i="28"/>
  <c r="K233" i="28"/>
  <c r="J233" i="28"/>
  <c r="J231" i="28" s="1"/>
  <c r="G233" i="28"/>
  <c r="F233" i="28"/>
  <c r="F231" i="28" s="1"/>
  <c r="E233" i="28"/>
  <c r="D233" i="28"/>
  <c r="H232" i="28"/>
  <c r="C232" i="28"/>
  <c r="L231" i="28"/>
  <c r="L230" i="28" s="1"/>
  <c r="K231" i="28"/>
  <c r="G231" i="28"/>
  <c r="G230" i="28" s="1"/>
  <c r="D231" i="28"/>
  <c r="H229" i="28"/>
  <c r="C229" i="28"/>
  <c r="H228" i="28"/>
  <c r="C228" i="28"/>
  <c r="L227" i="28"/>
  <c r="K227" i="28"/>
  <c r="J227" i="28"/>
  <c r="I227" i="28"/>
  <c r="H227" i="28" s="1"/>
  <c r="G227" i="28"/>
  <c r="F227" i="28"/>
  <c r="E227" i="28"/>
  <c r="C227" i="28" s="1"/>
  <c r="D227" i="28"/>
  <c r="H226" i="28"/>
  <c r="C226" i="28"/>
  <c r="H225" i="28"/>
  <c r="C225" i="28"/>
  <c r="H224" i="28"/>
  <c r="C224" i="28"/>
  <c r="H223" i="28"/>
  <c r="C223" i="28"/>
  <c r="H222" i="28"/>
  <c r="C222" i="28"/>
  <c r="H221" i="28"/>
  <c r="C221" i="28"/>
  <c r="H220" i="28"/>
  <c r="C220" i="28"/>
  <c r="H219" i="28"/>
  <c r="C219" i="28"/>
  <c r="H218" i="28"/>
  <c r="C218" i="28"/>
  <c r="H217" i="28"/>
  <c r="C217" i="28"/>
  <c r="L216" i="28"/>
  <c r="K216" i="28"/>
  <c r="J216" i="28"/>
  <c r="I216" i="28"/>
  <c r="H216" i="28" s="1"/>
  <c r="G216" i="28"/>
  <c r="F216" i="28"/>
  <c r="E216" i="28"/>
  <c r="C216" i="28" s="1"/>
  <c r="D216" i="28"/>
  <c r="H215" i="28"/>
  <c r="C215" i="28"/>
  <c r="H214" i="28"/>
  <c r="C214" i="28"/>
  <c r="H213" i="28"/>
  <c r="C213" i="28"/>
  <c r="H212" i="28"/>
  <c r="C212" i="28"/>
  <c r="H211" i="28"/>
  <c r="C211" i="28"/>
  <c r="H210" i="28"/>
  <c r="C210" i="28"/>
  <c r="H209" i="28"/>
  <c r="C209" i="28"/>
  <c r="H208" i="28"/>
  <c r="C208" i="28"/>
  <c r="H207" i="28"/>
  <c r="C207" i="28"/>
  <c r="H206" i="28"/>
  <c r="C206" i="28"/>
  <c r="L205" i="28"/>
  <c r="K205" i="28"/>
  <c r="J205" i="28"/>
  <c r="J204" i="28" s="1"/>
  <c r="I205" i="28"/>
  <c r="H205" i="28" s="1"/>
  <c r="G205" i="28"/>
  <c r="F205" i="28"/>
  <c r="F204" i="28" s="1"/>
  <c r="E205" i="28"/>
  <c r="C205" i="28" s="1"/>
  <c r="D205" i="28"/>
  <c r="L204" i="28"/>
  <c r="K204" i="28"/>
  <c r="G204" i="28"/>
  <c r="D204" i="28"/>
  <c r="H203" i="28"/>
  <c r="C203" i="28"/>
  <c r="H202" i="28"/>
  <c r="C202" i="28"/>
  <c r="H201" i="28"/>
  <c r="C201" i="28"/>
  <c r="H200" i="28"/>
  <c r="C200" i="28"/>
  <c r="H199" i="28"/>
  <c r="C199" i="28"/>
  <c r="L198" i="28"/>
  <c r="L196" i="28" s="1"/>
  <c r="L195" i="28" s="1"/>
  <c r="K198" i="28"/>
  <c r="J198" i="28"/>
  <c r="I198" i="28"/>
  <c r="H198" i="28"/>
  <c r="G198" i="28"/>
  <c r="F198" i="28"/>
  <c r="E198" i="28"/>
  <c r="D198" i="28"/>
  <c r="C198" i="28" s="1"/>
  <c r="H197" i="28"/>
  <c r="C197" i="28"/>
  <c r="K196" i="28"/>
  <c r="J196" i="28"/>
  <c r="J195" i="28" s="1"/>
  <c r="I196" i="28"/>
  <c r="G196" i="28"/>
  <c r="F196" i="28"/>
  <c r="E196" i="28"/>
  <c r="K195" i="28"/>
  <c r="G195" i="28"/>
  <c r="G194" i="28" s="1"/>
  <c r="I192" i="28"/>
  <c r="H193" i="28"/>
  <c r="C193" i="28"/>
  <c r="L192" i="28"/>
  <c r="K192" i="28"/>
  <c r="K191" i="28" s="1"/>
  <c r="K187" i="28" s="1"/>
  <c r="J192" i="28"/>
  <c r="J191" i="28" s="1"/>
  <c r="J187" i="28" s="1"/>
  <c r="G192" i="28"/>
  <c r="G191" i="28" s="1"/>
  <c r="G187" i="28" s="1"/>
  <c r="F192" i="28"/>
  <c r="F191" i="28" s="1"/>
  <c r="F187" i="28" s="1"/>
  <c r="E192" i="28"/>
  <c r="D192" i="28"/>
  <c r="L191" i="28"/>
  <c r="E191" i="28"/>
  <c r="D191" i="28"/>
  <c r="H190" i="28"/>
  <c r="C190" i="28"/>
  <c r="H189" i="28"/>
  <c r="C189" i="28"/>
  <c r="L188" i="28"/>
  <c r="L187" i="28" s="1"/>
  <c r="K188" i="28"/>
  <c r="J188" i="28"/>
  <c r="I188" i="28"/>
  <c r="H188" i="28"/>
  <c r="G188" i="28"/>
  <c r="F188" i="28"/>
  <c r="E188" i="28"/>
  <c r="E187" i="28" s="1"/>
  <c r="D188" i="28"/>
  <c r="C188" i="28" s="1"/>
  <c r="H186" i="28"/>
  <c r="C186" i="28"/>
  <c r="I184" i="28"/>
  <c r="H184" i="28" s="1"/>
  <c r="H185" i="28"/>
  <c r="C185" i="28"/>
  <c r="L184" i="28"/>
  <c r="K184" i="28"/>
  <c r="J184" i="28"/>
  <c r="G184" i="28"/>
  <c r="F184" i="28"/>
  <c r="C184" i="28" s="1"/>
  <c r="E184" i="28"/>
  <c r="D184" i="28"/>
  <c r="H183" i="28"/>
  <c r="C183" i="28"/>
  <c r="H182" i="28"/>
  <c r="C182" i="28"/>
  <c r="H181" i="28"/>
  <c r="C181" i="28"/>
  <c r="H180" i="28"/>
  <c r="C180" i="28"/>
  <c r="L179" i="28"/>
  <c r="K179" i="28"/>
  <c r="J179" i="28"/>
  <c r="G179" i="28"/>
  <c r="F179" i="28"/>
  <c r="E179" i="28"/>
  <c r="D179" i="28"/>
  <c r="C179" i="28" s="1"/>
  <c r="H178" i="28"/>
  <c r="C178" i="28"/>
  <c r="H177" i="28"/>
  <c r="C177" i="28"/>
  <c r="H176" i="28"/>
  <c r="C176" i="28"/>
  <c r="L175" i="28"/>
  <c r="L174" i="28" s="1"/>
  <c r="L173" i="28" s="1"/>
  <c r="K175" i="28"/>
  <c r="K174" i="28" s="1"/>
  <c r="K173" i="28" s="1"/>
  <c r="J175" i="28"/>
  <c r="G175" i="28"/>
  <c r="G174" i="28" s="1"/>
  <c r="G173" i="28" s="1"/>
  <c r="F175" i="28"/>
  <c r="E175" i="28"/>
  <c r="D175" i="28"/>
  <c r="D174" i="28" s="1"/>
  <c r="C175" i="28"/>
  <c r="J174" i="28"/>
  <c r="J173" i="28" s="1"/>
  <c r="F174" i="28"/>
  <c r="F173" i="28" s="1"/>
  <c r="E174" i="28"/>
  <c r="E173" i="28" s="1"/>
  <c r="H172" i="28"/>
  <c r="C172" i="28"/>
  <c r="H171" i="28"/>
  <c r="C171" i="28"/>
  <c r="H170" i="28"/>
  <c r="C170" i="28"/>
  <c r="H169" i="28"/>
  <c r="C169" i="28"/>
  <c r="H168" i="28"/>
  <c r="C168" i="28"/>
  <c r="H167" i="28"/>
  <c r="C167" i="28"/>
  <c r="L166" i="28"/>
  <c r="L165" i="28" s="1"/>
  <c r="K166" i="28"/>
  <c r="K165" i="28" s="1"/>
  <c r="J166" i="28"/>
  <c r="G166" i="28"/>
  <c r="G165" i="28" s="1"/>
  <c r="F166" i="28"/>
  <c r="E166" i="28"/>
  <c r="D166" i="28"/>
  <c r="D165" i="28" s="1"/>
  <c r="C165" i="28" s="1"/>
  <c r="C166" i="28"/>
  <c r="J165" i="28"/>
  <c r="F165" i="28"/>
  <c r="E165" i="28"/>
  <c r="H164" i="28"/>
  <c r="C164" i="28"/>
  <c r="H163" i="28"/>
  <c r="C163" i="28"/>
  <c r="H162" i="28"/>
  <c r="C162" i="28"/>
  <c r="H161" i="28"/>
  <c r="C161" i="28"/>
  <c r="L160" i="28"/>
  <c r="K160" i="28"/>
  <c r="J160" i="28"/>
  <c r="G160" i="28"/>
  <c r="F160" i="28"/>
  <c r="E160" i="28"/>
  <c r="D160" i="28"/>
  <c r="C160" i="28"/>
  <c r="H159" i="28"/>
  <c r="C159" i="28"/>
  <c r="H158" i="28"/>
  <c r="C158" i="28"/>
  <c r="H157" i="28"/>
  <c r="C157" i="28"/>
  <c r="H156" i="28"/>
  <c r="C156" i="28"/>
  <c r="H155" i="28"/>
  <c r="C155" i="28"/>
  <c r="H154" i="28"/>
  <c r="C154" i="28"/>
  <c r="H153" i="28"/>
  <c r="C153" i="28"/>
  <c r="H152" i="28"/>
  <c r="C152" i="28"/>
  <c r="L151" i="28"/>
  <c r="K151" i="28"/>
  <c r="J151" i="28"/>
  <c r="I151" i="28"/>
  <c r="H151" i="28" s="1"/>
  <c r="G151" i="28"/>
  <c r="F151" i="28"/>
  <c r="E151" i="28"/>
  <c r="D151" i="28"/>
  <c r="C151" i="28" s="1"/>
  <c r="H150" i="28"/>
  <c r="C150" i="28"/>
  <c r="H149" i="28"/>
  <c r="C149" i="28"/>
  <c r="H148" i="28"/>
  <c r="C148" i="28"/>
  <c r="H147" i="28"/>
  <c r="C147" i="28"/>
  <c r="H146" i="28"/>
  <c r="C146" i="28"/>
  <c r="H145" i="28"/>
  <c r="C145" i="28"/>
  <c r="L144" i="28"/>
  <c r="K144" i="28"/>
  <c r="J144" i="28"/>
  <c r="I144" i="28"/>
  <c r="H144" i="28" s="1"/>
  <c r="G144" i="28"/>
  <c r="F144" i="28"/>
  <c r="E144" i="28"/>
  <c r="C144" i="28" s="1"/>
  <c r="D144" i="28"/>
  <c r="H143" i="28"/>
  <c r="C143" i="28"/>
  <c r="H142" i="28"/>
  <c r="C142" i="28"/>
  <c r="L141" i="28"/>
  <c r="K141" i="28"/>
  <c r="J141" i="28"/>
  <c r="I141" i="28"/>
  <c r="H141" i="28" s="1"/>
  <c r="G141" i="28"/>
  <c r="F141" i="28"/>
  <c r="E141" i="28"/>
  <c r="C141" i="28" s="1"/>
  <c r="D141" i="28"/>
  <c r="H140" i="28"/>
  <c r="C140" i="28"/>
  <c r="H139" i="28"/>
  <c r="C139" i="28"/>
  <c r="H138" i="28"/>
  <c r="C138" i="28"/>
  <c r="H137" i="28"/>
  <c r="C137" i="28"/>
  <c r="L136" i="28"/>
  <c r="K136" i="28"/>
  <c r="J136" i="28"/>
  <c r="G136" i="28"/>
  <c r="F136" i="28"/>
  <c r="E136" i="28"/>
  <c r="D136" i="28"/>
  <c r="C136" i="28"/>
  <c r="H135" i="28"/>
  <c r="C135" i="28"/>
  <c r="H134" i="28"/>
  <c r="C134" i="28"/>
  <c r="H133" i="28"/>
  <c r="C133" i="28"/>
  <c r="H132" i="28"/>
  <c r="C132" i="28"/>
  <c r="L131" i="28"/>
  <c r="K131" i="28"/>
  <c r="J131" i="28"/>
  <c r="J130" i="28" s="1"/>
  <c r="I131" i="28"/>
  <c r="H131" i="28" s="1"/>
  <c r="G131" i="28"/>
  <c r="F131" i="28"/>
  <c r="E131" i="28"/>
  <c r="C131" i="28" s="1"/>
  <c r="D131" i="28"/>
  <c r="L130" i="28"/>
  <c r="K130" i="28"/>
  <c r="G130" i="28"/>
  <c r="F130" i="28"/>
  <c r="E130" i="28"/>
  <c r="D130" i="28"/>
  <c r="C130" i="28"/>
  <c r="H129" i="28"/>
  <c r="C129" i="28"/>
  <c r="C128" i="28" s="1"/>
  <c r="L128" i="28"/>
  <c r="K128" i="28"/>
  <c r="J128" i="28"/>
  <c r="I128" i="28"/>
  <c r="H128" i="28"/>
  <c r="G128" i="28"/>
  <c r="F128" i="28"/>
  <c r="E128" i="28"/>
  <c r="D128" i="28"/>
  <c r="H127" i="28"/>
  <c r="C127" i="28"/>
  <c r="H126" i="28"/>
  <c r="C126" i="28"/>
  <c r="H125" i="28"/>
  <c r="C125" i="28"/>
  <c r="H124" i="28"/>
  <c r="C124" i="28"/>
  <c r="H123" i="28"/>
  <c r="C123" i="28"/>
  <c r="L122" i="28"/>
  <c r="K122" i="28"/>
  <c r="J122" i="28"/>
  <c r="I122" i="28"/>
  <c r="H122" i="28" s="1"/>
  <c r="G122" i="28"/>
  <c r="F122" i="28"/>
  <c r="E122" i="28"/>
  <c r="D122" i="28"/>
  <c r="C122" i="28" s="1"/>
  <c r="H121" i="28"/>
  <c r="C121" i="28"/>
  <c r="H120" i="28"/>
  <c r="C120" i="28"/>
  <c r="H119" i="28"/>
  <c r="C119" i="28"/>
  <c r="H118" i="28"/>
  <c r="C118" i="28"/>
  <c r="H117" i="28"/>
  <c r="C117" i="28"/>
  <c r="L116" i="28"/>
  <c r="K116" i="28"/>
  <c r="J116" i="28"/>
  <c r="I116" i="28"/>
  <c r="H116" i="28" s="1"/>
  <c r="G116" i="28"/>
  <c r="F116" i="28"/>
  <c r="E116" i="28"/>
  <c r="C116" i="28" s="1"/>
  <c r="D116" i="28"/>
  <c r="H115" i="28"/>
  <c r="C115" i="28"/>
  <c r="H114" i="28"/>
  <c r="C114" i="28"/>
  <c r="H113" i="28"/>
  <c r="C113" i="28"/>
  <c r="L112" i="28"/>
  <c r="K112" i="28"/>
  <c r="J112" i="28"/>
  <c r="G112" i="28"/>
  <c r="F112" i="28"/>
  <c r="E112" i="28"/>
  <c r="D112" i="28"/>
  <c r="C112" i="28" s="1"/>
  <c r="H111" i="28"/>
  <c r="C111" i="28"/>
  <c r="H110" i="28"/>
  <c r="C110" i="28"/>
  <c r="H109" i="28"/>
  <c r="C109" i="28"/>
  <c r="H108" i="28"/>
  <c r="C108" i="28"/>
  <c r="H107" i="28"/>
  <c r="C107" i="28"/>
  <c r="H106" i="28"/>
  <c r="C106" i="28"/>
  <c r="H105" i="28"/>
  <c r="C105" i="28"/>
  <c r="I103" i="28"/>
  <c r="H103" i="28" s="1"/>
  <c r="H104" i="28"/>
  <c r="C104" i="28"/>
  <c r="L103" i="28"/>
  <c r="K103" i="28"/>
  <c r="J103" i="28"/>
  <c r="G103" i="28"/>
  <c r="F103" i="28"/>
  <c r="E103" i="28"/>
  <c r="D103" i="28"/>
  <c r="C103" i="28" s="1"/>
  <c r="H102" i="28"/>
  <c r="C102" i="28"/>
  <c r="H101" i="28"/>
  <c r="C101" i="28"/>
  <c r="H100" i="28"/>
  <c r="C100" i="28"/>
  <c r="H99" i="28"/>
  <c r="C99" i="28"/>
  <c r="H98" i="28"/>
  <c r="C98" i="28"/>
  <c r="H97" i="28"/>
  <c r="C97" i="28"/>
  <c r="H96" i="28"/>
  <c r="C96" i="28"/>
  <c r="L95" i="28"/>
  <c r="K95" i="28"/>
  <c r="K83" i="28" s="1"/>
  <c r="J95" i="28"/>
  <c r="G95" i="28"/>
  <c r="G83" i="28" s="1"/>
  <c r="F95" i="28"/>
  <c r="E95" i="28"/>
  <c r="C95" i="28" s="1"/>
  <c r="D95" i="28"/>
  <c r="H94" i="28"/>
  <c r="C94" i="28"/>
  <c r="H93" i="28"/>
  <c r="C93" i="28"/>
  <c r="H92" i="28"/>
  <c r="C92" i="28"/>
  <c r="H91" i="28"/>
  <c r="C91" i="28"/>
  <c r="I89" i="28"/>
  <c r="H89" i="28" s="1"/>
  <c r="H90" i="28"/>
  <c r="C90" i="28"/>
  <c r="L89" i="28"/>
  <c r="K89" i="28"/>
  <c r="J89" i="28"/>
  <c r="G89" i="28"/>
  <c r="F89" i="28"/>
  <c r="E89" i="28"/>
  <c r="D89" i="28"/>
  <c r="C89" i="28" s="1"/>
  <c r="H88" i="28"/>
  <c r="C88" i="28"/>
  <c r="H87" i="28"/>
  <c r="C87" i="28"/>
  <c r="H86" i="28"/>
  <c r="C86" i="28"/>
  <c r="H85" i="28"/>
  <c r="C85" i="28"/>
  <c r="L84" i="28"/>
  <c r="L83" i="28" s="1"/>
  <c r="K84" i="28"/>
  <c r="J84" i="28"/>
  <c r="G84" i="28"/>
  <c r="F84" i="28"/>
  <c r="E84" i="28"/>
  <c r="E83" i="28" s="1"/>
  <c r="D84" i="28"/>
  <c r="C84" i="28" s="1"/>
  <c r="J83" i="28"/>
  <c r="F83" i="28"/>
  <c r="H82" i="28"/>
  <c r="C82" i="28"/>
  <c r="I80" i="28"/>
  <c r="H80" i="28" s="1"/>
  <c r="H81" i="28"/>
  <c r="C81" i="28"/>
  <c r="L80" i="28"/>
  <c r="K80" i="28"/>
  <c r="J80" i="28"/>
  <c r="G80" i="28"/>
  <c r="F80" i="28"/>
  <c r="E80" i="28"/>
  <c r="D80" i="28"/>
  <c r="C80" i="28" s="1"/>
  <c r="H79" i="28"/>
  <c r="C79" i="28"/>
  <c r="I77" i="28"/>
  <c r="H78" i="28"/>
  <c r="C78" i="28"/>
  <c r="L77" i="28"/>
  <c r="K77" i="28"/>
  <c r="K76" i="28" s="1"/>
  <c r="K75" i="28" s="1"/>
  <c r="J77" i="28"/>
  <c r="J76" i="28" s="1"/>
  <c r="J75" i="28" s="1"/>
  <c r="G77" i="28"/>
  <c r="G76" i="28" s="1"/>
  <c r="F77" i="28"/>
  <c r="F76" i="28" s="1"/>
  <c r="F75" i="28" s="1"/>
  <c r="E77" i="28"/>
  <c r="D77" i="28"/>
  <c r="C77" i="28" s="1"/>
  <c r="L76" i="28"/>
  <c r="L75" i="28" s="1"/>
  <c r="E76" i="28"/>
  <c r="E75" i="28" s="1"/>
  <c r="D76" i="28"/>
  <c r="H74" i="28"/>
  <c r="C74" i="28"/>
  <c r="H73" i="28"/>
  <c r="C73" i="28"/>
  <c r="H72" i="28"/>
  <c r="C72" i="28"/>
  <c r="H71" i="28"/>
  <c r="C71" i="28"/>
  <c r="H70" i="28"/>
  <c r="C70" i="28"/>
  <c r="L69" i="28"/>
  <c r="K69" i="28"/>
  <c r="K67" i="28" s="1"/>
  <c r="J69" i="28"/>
  <c r="G69" i="28"/>
  <c r="G67" i="28" s="1"/>
  <c r="F69" i="28"/>
  <c r="E69" i="28"/>
  <c r="E67" i="28" s="1"/>
  <c r="D69" i="28"/>
  <c r="H68" i="28"/>
  <c r="C68" i="28"/>
  <c r="L67" i="28"/>
  <c r="J67" i="28"/>
  <c r="F67" i="28"/>
  <c r="D67" i="28"/>
  <c r="H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I58" i="28"/>
  <c r="H58" i="28" s="1"/>
  <c r="H59" i="28"/>
  <c r="C59" i="28"/>
  <c r="L58" i="28"/>
  <c r="K58" i="28"/>
  <c r="J58" i="28"/>
  <c r="G58" i="28"/>
  <c r="F58" i="28"/>
  <c r="E58" i="28"/>
  <c r="D58" i="28"/>
  <c r="C58" i="28" s="1"/>
  <c r="H57" i="28"/>
  <c r="C57" i="28"/>
  <c r="I55" i="28"/>
  <c r="H56" i="28"/>
  <c r="C56" i="28"/>
  <c r="L55" i="28"/>
  <c r="K55" i="28"/>
  <c r="K54" i="28" s="1"/>
  <c r="K53" i="28" s="1"/>
  <c r="K52" i="28" s="1"/>
  <c r="J55" i="28"/>
  <c r="J54" i="28" s="1"/>
  <c r="J53" i="28" s="1"/>
  <c r="J52" i="28" s="1"/>
  <c r="G55" i="28"/>
  <c r="G54" i="28" s="1"/>
  <c r="G53" i="28" s="1"/>
  <c r="F55" i="28"/>
  <c r="F54" i="28" s="1"/>
  <c r="F53" i="28" s="1"/>
  <c r="F52" i="28" s="1"/>
  <c r="E55" i="28"/>
  <c r="D55" i="28"/>
  <c r="L54" i="28"/>
  <c r="L53" i="28" s="1"/>
  <c r="L52" i="28" s="1"/>
  <c r="E54" i="28"/>
  <c r="E53" i="28" s="1"/>
  <c r="E52" i="28" s="1"/>
  <c r="D54" i="28"/>
  <c r="H47" i="28"/>
  <c r="C47" i="28"/>
  <c r="H46" i="28"/>
  <c r="C46" i="28"/>
  <c r="L45" i="28"/>
  <c r="H45" i="28"/>
  <c r="G45" i="28"/>
  <c r="G20" i="28" s="1"/>
  <c r="H44" i="28"/>
  <c r="C44" i="28"/>
  <c r="K43" i="28"/>
  <c r="H43" i="28" s="1"/>
  <c r="J43" i="28"/>
  <c r="I43" i="28"/>
  <c r="F43" i="28"/>
  <c r="C43" i="28" s="1"/>
  <c r="E43" i="28"/>
  <c r="D43" i="28"/>
  <c r="H42" i="28"/>
  <c r="C42" i="28"/>
  <c r="I41" i="28"/>
  <c r="H41" i="28" s="1"/>
  <c r="D41" i="28"/>
  <c r="C41" i="28" s="1"/>
  <c r="H40" i="28"/>
  <c r="C40" i="28"/>
  <c r="H39" i="28"/>
  <c r="C39" i="28"/>
  <c r="H38" i="28"/>
  <c r="C38" i="28"/>
  <c r="H37" i="28"/>
  <c r="C37" i="28"/>
  <c r="K36" i="28"/>
  <c r="H36" i="28"/>
  <c r="F36" i="28"/>
  <c r="C36" i="28" s="1"/>
  <c r="H35" i="28"/>
  <c r="C35" i="28"/>
  <c r="H34" i="28"/>
  <c r="C34" i="28"/>
  <c r="K33" i="28"/>
  <c r="H33" i="28"/>
  <c r="F33" i="28"/>
  <c r="C33" i="28" s="1"/>
  <c r="H32" i="28"/>
  <c r="C32" i="28"/>
  <c r="K31" i="28"/>
  <c r="H31" i="28" s="1"/>
  <c r="F31" i="28"/>
  <c r="C31" i="28"/>
  <c r="H30" i="28"/>
  <c r="C30" i="28"/>
  <c r="H29" i="28"/>
  <c r="C29" i="28"/>
  <c r="H28" i="28"/>
  <c r="C28" i="28"/>
  <c r="K27" i="28"/>
  <c r="H27" i="28"/>
  <c r="F27" i="28"/>
  <c r="C27" i="28" s="1"/>
  <c r="F26" i="28"/>
  <c r="H25" i="28"/>
  <c r="C25" i="28"/>
  <c r="H23" i="28"/>
  <c r="C23" i="28"/>
  <c r="H22" i="28"/>
  <c r="C22" i="28"/>
  <c r="L21" i="28"/>
  <c r="L289" i="28" s="1"/>
  <c r="L288" i="28" s="1"/>
  <c r="K21" i="28"/>
  <c r="K289" i="28" s="1"/>
  <c r="K288" i="28" s="1"/>
  <c r="J21" i="28"/>
  <c r="J289" i="28" s="1"/>
  <c r="J288" i="28" s="1"/>
  <c r="I21" i="28"/>
  <c r="H21" i="28"/>
  <c r="G21" i="28"/>
  <c r="G289" i="28" s="1"/>
  <c r="G288" i="28" s="1"/>
  <c r="F21" i="28"/>
  <c r="F289" i="28" s="1"/>
  <c r="F288" i="28" s="1"/>
  <c r="E21" i="28"/>
  <c r="E289" i="28" s="1"/>
  <c r="E288" i="28" s="1"/>
  <c r="D21" i="28"/>
  <c r="D289" i="28" s="1"/>
  <c r="D288" i="28" s="1"/>
  <c r="J20" i="28"/>
  <c r="F20" i="28"/>
  <c r="E20" i="28"/>
  <c r="H289" i="40" l="1"/>
  <c r="H288" i="40" s="1"/>
  <c r="I196" i="39"/>
  <c r="J51" i="37"/>
  <c r="J24" i="37" s="1"/>
  <c r="I174" i="36"/>
  <c r="H174" i="36" s="1"/>
  <c r="H175" i="36"/>
  <c r="I196" i="35"/>
  <c r="H196" i="35" s="1"/>
  <c r="H198" i="35"/>
  <c r="I270" i="44"/>
  <c r="I196" i="41"/>
  <c r="K50" i="41"/>
  <c r="K287" i="41"/>
  <c r="F194" i="38"/>
  <c r="C195" i="38"/>
  <c r="K286" i="38"/>
  <c r="J50" i="37"/>
  <c r="L50" i="36"/>
  <c r="L287" i="36"/>
  <c r="G50" i="35"/>
  <c r="G287" i="35"/>
  <c r="E286" i="40"/>
  <c r="E194" i="40"/>
  <c r="E51" i="40"/>
  <c r="L50" i="39"/>
  <c r="L287" i="39"/>
  <c r="F286" i="35"/>
  <c r="F52" i="35"/>
  <c r="F51" i="35" s="1"/>
  <c r="F50" i="35" s="1"/>
  <c r="L50" i="35"/>
  <c r="L287" i="35"/>
  <c r="G50" i="44"/>
  <c r="G287" i="44"/>
  <c r="K50" i="35"/>
  <c r="K287" i="35"/>
  <c r="L194" i="44"/>
  <c r="L286" i="44"/>
  <c r="G50" i="38"/>
  <c r="G287" i="38"/>
  <c r="K50" i="37"/>
  <c r="K287" i="37"/>
  <c r="J50" i="35"/>
  <c r="J287" i="35"/>
  <c r="H260" i="44"/>
  <c r="I259" i="44"/>
  <c r="H259" i="44" s="1"/>
  <c r="C26" i="44"/>
  <c r="C54" i="44"/>
  <c r="D53" i="44"/>
  <c r="D230" i="43"/>
  <c r="C231" i="43"/>
  <c r="I76" i="43"/>
  <c r="H77" i="43"/>
  <c r="H188" i="42"/>
  <c r="I187" i="42"/>
  <c r="H187" i="42" s="1"/>
  <c r="G286" i="43"/>
  <c r="H196" i="43"/>
  <c r="I195" i="43"/>
  <c r="L52" i="43"/>
  <c r="L51" i="43" s="1"/>
  <c r="J286" i="41"/>
  <c r="I270" i="42"/>
  <c r="H166" i="41"/>
  <c r="I165" i="41"/>
  <c r="H165" i="41" s="1"/>
  <c r="H55" i="41"/>
  <c r="I54" i="41"/>
  <c r="H270" i="40"/>
  <c r="I269" i="40"/>
  <c r="I270" i="41"/>
  <c r="E75" i="41"/>
  <c r="H166" i="39"/>
  <c r="I165" i="39"/>
  <c r="H165" i="39" s="1"/>
  <c r="H233" i="40"/>
  <c r="I231" i="40"/>
  <c r="H192" i="40"/>
  <c r="I191" i="40"/>
  <c r="C174" i="40"/>
  <c r="D173" i="40"/>
  <c r="C173" i="40" s="1"/>
  <c r="C76" i="40"/>
  <c r="D75" i="40"/>
  <c r="C75" i="40" s="1"/>
  <c r="F287" i="40"/>
  <c r="F20" i="40"/>
  <c r="C26" i="40"/>
  <c r="H188" i="39"/>
  <c r="I187" i="39"/>
  <c r="H187" i="39" s="1"/>
  <c r="J51" i="41"/>
  <c r="I174" i="40"/>
  <c r="H175" i="40"/>
  <c r="C20" i="40"/>
  <c r="H76" i="40"/>
  <c r="C204" i="38"/>
  <c r="L286" i="39"/>
  <c r="I231" i="39"/>
  <c r="H283" i="38"/>
  <c r="I270" i="38"/>
  <c r="H188" i="38"/>
  <c r="I187" i="38"/>
  <c r="H187" i="38" s="1"/>
  <c r="H84" i="38"/>
  <c r="I83" i="38"/>
  <c r="H83" i="38" s="1"/>
  <c r="H55" i="38"/>
  <c r="I54" i="38"/>
  <c r="C191" i="37"/>
  <c r="D187" i="37"/>
  <c r="C187" i="37" s="1"/>
  <c r="I130" i="40"/>
  <c r="H130" i="40" s="1"/>
  <c r="F286" i="39"/>
  <c r="F287" i="39"/>
  <c r="C26" i="39"/>
  <c r="F20" i="39"/>
  <c r="C20" i="39" s="1"/>
  <c r="C187" i="40"/>
  <c r="J287" i="40"/>
  <c r="J50" i="40"/>
  <c r="E230" i="39"/>
  <c r="L51" i="38"/>
  <c r="K286" i="37"/>
  <c r="H192" i="36"/>
  <c r="I191" i="36"/>
  <c r="C196" i="35"/>
  <c r="D195" i="35"/>
  <c r="G52" i="37"/>
  <c r="H283" i="36"/>
  <c r="H270" i="36"/>
  <c r="I269" i="36"/>
  <c r="H269" i="36" s="1"/>
  <c r="K194" i="36"/>
  <c r="K51" i="36" s="1"/>
  <c r="C174" i="36"/>
  <c r="D173" i="36"/>
  <c r="C173" i="36" s="1"/>
  <c r="H84" i="36"/>
  <c r="I83" i="36"/>
  <c r="H83" i="36" s="1"/>
  <c r="C54" i="36"/>
  <c r="E53" i="36"/>
  <c r="H233" i="35"/>
  <c r="I231" i="35"/>
  <c r="I67" i="37"/>
  <c r="H67" i="37" s="1"/>
  <c r="H69" i="37"/>
  <c r="I165" i="36"/>
  <c r="H165" i="36" s="1"/>
  <c r="H166" i="36"/>
  <c r="C20" i="37"/>
  <c r="C231" i="36"/>
  <c r="D230" i="36"/>
  <c r="I204" i="36"/>
  <c r="H204" i="36" s="1"/>
  <c r="J52" i="36"/>
  <c r="J51" i="36" s="1"/>
  <c r="L286" i="35"/>
  <c r="I187" i="35"/>
  <c r="H187" i="35" s="1"/>
  <c r="I67" i="35"/>
  <c r="H67" i="35" s="1"/>
  <c r="I83" i="35"/>
  <c r="H83" i="35" s="1"/>
  <c r="H270" i="44"/>
  <c r="I269" i="44"/>
  <c r="C195" i="44"/>
  <c r="F269" i="44"/>
  <c r="C270" i="44"/>
  <c r="I251" i="44"/>
  <c r="H251" i="44" s="1"/>
  <c r="H252" i="44"/>
  <c r="H235" i="44"/>
  <c r="I231" i="44"/>
  <c r="L51" i="44"/>
  <c r="K194" i="44"/>
  <c r="K51" i="44" s="1"/>
  <c r="J287" i="44"/>
  <c r="J50" i="44"/>
  <c r="E195" i="43"/>
  <c r="H192" i="43"/>
  <c r="I191" i="43"/>
  <c r="C174" i="43"/>
  <c r="D173" i="43"/>
  <c r="C173" i="43" s="1"/>
  <c r="D195" i="42"/>
  <c r="C196" i="42"/>
  <c r="K287" i="43"/>
  <c r="H26" i="43"/>
  <c r="H260" i="42"/>
  <c r="I259" i="42"/>
  <c r="H259" i="42" s="1"/>
  <c r="C231" i="42"/>
  <c r="D230" i="42"/>
  <c r="H175" i="42"/>
  <c r="I174" i="42"/>
  <c r="H76" i="42"/>
  <c r="C67" i="41"/>
  <c r="D53" i="41"/>
  <c r="H260" i="40"/>
  <c r="I259" i="40"/>
  <c r="H259" i="40" s="1"/>
  <c r="K51" i="42"/>
  <c r="D269" i="40"/>
  <c r="C270" i="40"/>
  <c r="K286" i="42"/>
  <c r="H84" i="42"/>
  <c r="I83" i="42"/>
  <c r="H83" i="42" s="1"/>
  <c r="J50" i="42"/>
  <c r="J287" i="42"/>
  <c r="C195" i="39"/>
  <c r="I165" i="40"/>
  <c r="H165" i="40" s="1"/>
  <c r="H166" i="40"/>
  <c r="J287" i="39"/>
  <c r="J50" i="39"/>
  <c r="I83" i="40"/>
  <c r="H83" i="40" s="1"/>
  <c r="H54" i="40"/>
  <c r="I53" i="40"/>
  <c r="H26" i="39"/>
  <c r="H76" i="38"/>
  <c r="H233" i="37"/>
  <c r="I231" i="37"/>
  <c r="H174" i="37"/>
  <c r="I173" i="37"/>
  <c r="H173" i="37" s="1"/>
  <c r="C270" i="36"/>
  <c r="D269" i="36"/>
  <c r="H77" i="39"/>
  <c r="I76" i="39"/>
  <c r="D52" i="39"/>
  <c r="C53" i="39"/>
  <c r="I195" i="39"/>
  <c r="H196" i="39"/>
  <c r="J51" i="38"/>
  <c r="C54" i="37"/>
  <c r="D53" i="37"/>
  <c r="K51" i="38"/>
  <c r="E52" i="37"/>
  <c r="H76" i="36"/>
  <c r="I75" i="36"/>
  <c r="H75" i="36" s="1"/>
  <c r="H175" i="35"/>
  <c r="I174" i="35"/>
  <c r="D75" i="35"/>
  <c r="C76" i="35"/>
  <c r="I231" i="36"/>
  <c r="H233" i="36"/>
  <c r="I76" i="35"/>
  <c r="H77" i="35"/>
  <c r="D83" i="38"/>
  <c r="E230" i="35"/>
  <c r="C230" i="35" s="1"/>
  <c r="H76" i="37"/>
  <c r="D75" i="36"/>
  <c r="F230" i="44"/>
  <c r="H77" i="44"/>
  <c r="I76" i="44"/>
  <c r="C187" i="44"/>
  <c r="H84" i="44"/>
  <c r="I83" i="44"/>
  <c r="H83" i="44" s="1"/>
  <c r="E51" i="44"/>
  <c r="C270" i="43"/>
  <c r="D269" i="43"/>
  <c r="H26" i="44"/>
  <c r="K20" i="44"/>
  <c r="H272" i="43"/>
  <c r="I270" i="43"/>
  <c r="I165" i="43"/>
  <c r="H165" i="43" s="1"/>
  <c r="H166" i="43"/>
  <c r="I54" i="43"/>
  <c r="H55" i="43"/>
  <c r="C75" i="44"/>
  <c r="C196" i="43"/>
  <c r="J287" i="43"/>
  <c r="J50" i="43"/>
  <c r="I174" i="43"/>
  <c r="E52" i="43"/>
  <c r="F287" i="43"/>
  <c r="C26" i="43"/>
  <c r="D173" i="42"/>
  <c r="C173" i="42" s="1"/>
  <c r="C174" i="42"/>
  <c r="H166" i="42"/>
  <c r="I165" i="42"/>
  <c r="H165" i="42" s="1"/>
  <c r="H54" i="42"/>
  <c r="I53" i="42"/>
  <c r="L287" i="42"/>
  <c r="H283" i="41"/>
  <c r="G287" i="41"/>
  <c r="H131" i="42"/>
  <c r="I130" i="42"/>
  <c r="H130" i="42" s="1"/>
  <c r="H77" i="41"/>
  <c r="I76" i="41"/>
  <c r="H69" i="41"/>
  <c r="I67" i="41"/>
  <c r="H67" i="41" s="1"/>
  <c r="C54" i="42"/>
  <c r="E53" i="42"/>
  <c r="I187" i="41"/>
  <c r="H187" i="41" s="1"/>
  <c r="C54" i="40"/>
  <c r="D53" i="40"/>
  <c r="H260" i="39"/>
  <c r="I259" i="39"/>
  <c r="H259" i="39" s="1"/>
  <c r="C231" i="39"/>
  <c r="D230" i="39"/>
  <c r="C230" i="39" s="1"/>
  <c r="C286" i="39" s="1"/>
  <c r="D75" i="39"/>
  <c r="C75" i="39" s="1"/>
  <c r="H289" i="38"/>
  <c r="H288" i="38" s="1"/>
  <c r="K52" i="40"/>
  <c r="K51" i="40" s="1"/>
  <c r="C191" i="39"/>
  <c r="G51" i="39"/>
  <c r="J286" i="38"/>
  <c r="H205" i="38"/>
  <c r="I204" i="38"/>
  <c r="C76" i="38"/>
  <c r="E75" i="38"/>
  <c r="C230" i="37"/>
  <c r="I67" i="39"/>
  <c r="H69" i="39"/>
  <c r="I231" i="38"/>
  <c r="H233" i="38"/>
  <c r="I130" i="39"/>
  <c r="H130" i="39" s="1"/>
  <c r="I259" i="38"/>
  <c r="H259" i="38" s="1"/>
  <c r="C230" i="38"/>
  <c r="I289" i="38"/>
  <c r="I288" i="38" s="1"/>
  <c r="I130" i="37"/>
  <c r="H130" i="37" s="1"/>
  <c r="H131" i="37"/>
  <c r="C26" i="35"/>
  <c r="F287" i="35"/>
  <c r="F51" i="38"/>
  <c r="F230" i="36"/>
  <c r="H283" i="35"/>
  <c r="H252" i="35"/>
  <c r="I251" i="35"/>
  <c r="H251" i="35" s="1"/>
  <c r="H166" i="35"/>
  <c r="I165" i="35"/>
  <c r="H165" i="35" s="1"/>
  <c r="I174" i="38"/>
  <c r="C53" i="38"/>
  <c r="D83" i="37"/>
  <c r="I251" i="36"/>
  <c r="H251" i="36" s="1"/>
  <c r="H252" i="36"/>
  <c r="H289" i="36"/>
  <c r="H288" i="36" s="1"/>
  <c r="G286" i="36"/>
  <c r="I173" i="36"/>
  <c r="H173" i="36" s="1"/>
  <c r="C187" i="36"/>
  <c r="H270" i="35"/>
  <c r="I269" i="35"/>
  <c r="H269" i="35" s="1"/>
  <c r="E75" i="35"/>
  <c r="E52" i="35" s="1"/>
  <c r="I204" i="44"/>
  <c r="H204" i="44" s="1"/>
  <c r="H205" i="44"/>
  <c r="I54" i="44"/>
  <c r="H55" i="44"/>
  <c r="C231" i="44"/>
  <c r="D230" i="44"/>
  <c r="I187" i="44"/>
  <c r="H187" i="44" s="1"/>
  <c r="H188" i="44"/>
  <c r="H198" i="44"/>
  <c r="I196" i="44"/>
  <c r="H231" i="43"/>
  <c r="F20" i="44"/>
  <c r="C20" i="44" s="1"/>
  <c r="I259" i="43"/>
  <c r="H259" i="43" s="1"/>
  <c r="H260" i="43"/>
  <c r="C289" i="43"/>
  <c r="C288" i="43" s="1"/>
  <c r="H198" i="42"/>
  <c r="I196" i="42"/>
  <c r="G51" i="43"/>
  <c r="H289" i="43"/>
  <c r="H288" i="43" s="1"/>
  <c r="F286" i="43"/>
  <c r="C187" i="43"/>
  <c r="C54" i="43"/>
  <c r="D53" i="43"/>
  <c r="I231" i="42"/>
  <c r="K286" i="43"/>
  <c r="C76" i="43"/>
  <c r="D75" i="43"/>
  <c r="C75" i="43" s="1"/>
  <c r="D75" i="42"/>
  <c r="C196" i="41"/>
  <c r="D195" i="41"/>
  <c r="H252" i="41"/>
  <c r="I251" i="41"/>
  <c r="H251" i="41" s="1"/>
  <c r="I231" i="41"/>
  <c r="H175" i="41"/>
  <c r="I174" i="41"/>
  <c r="I130" i="41"/>
  <c r="H130" i="41" s="1"/>
  <c r="I83" i="41"/>
  <c r="H83" i="41" s="1"/>
  <c r="H289" i="42"/>
  <c r="H288" i="42" s="1"/>
  <c r="L287" i="41"/>
  <c r="I251" i="40"/>
  <c r="H251" i="40" s="1"/>
  <c r="H252" i="40"/>
  <c r="E230" i="42"/>
  <c r="E286" i="42" s="1"/>
  <c r="C76" i="42"/>
  <c r="E75" i="42"/>
  <c r="I259" i="41"/>
  <c r="H259" i="41" s="1"/>
  <c r="C230" i="40"/>
  <c r="H175" i="39"/>
  <c r="I174" i="39"/>
  <c r="F230" i="41"/>
  <c r="D194" i="40"/>
  <c r="C194" i="40" s="1"/>
  <c r="C270" i="38"/>
  <c r="D269" i="38"/>
  <c r="I83" i="39"/>
  <c r="H83" i="39" s="1"/>
  <c r="H84" i="39"/>
  <c r="K20" i="39"/>
  <c r="I204" i="40"/>
  <c r="C187" i="39"/>
  <c r="C191" i="38"/>
  <c r="E187" i="38"/>
  <c r="I130" i="38"/>
  <c r="H130" i="38" s="1"/>
  <c r="H272" i="37"/>
  <c r="I270" i="37"/>
  <c r="H252" i="37"/>
  <c r="I251" i="37"/>
  <c r="H251" i="37" s="1"/>
  <c r="H196" i="37"/>
  <c r="I195" i="37"/>
  <c r="K286" i="39"/>
  <c r="I251" i="38"/>
  <c r="H251" i="38" s="1"/>
  <c r="H252" i="38"/>
  <c r="I270" i="39"/>
  <c r="K51" i="39"/>
  <c r="K50" i="39" s="1"/>
  <c r="C231" i="38"/>
  <c r="E230" i="37"/>
  <c r="E286" i="37" s="1"/>
  <c r="G194" i="37"/>
  <c r="L52" i="37"/>
  <c r="L51" i="37" s="1"/>
  <c r="I195" i="36"/>
  <c r="H196" i="36"/>
  <c r="H54" i="36"/>
  <c r="I53" i="36"/>
  <c r="C270" i="35"/>
  <c r="D269" i="35"/>
  <c r="I195" i="35"/>
  <c r="H131" i="35"/>
  <c r="I130" i="35"/>
  <c r="H130" i="35" s="1"/>
  <c r="D53" i="35"/>
  <c r="C54" i="35"/>
  <c r="D194" i="37"/>
  <c r="C76" i="37"/>
  <c r="C195" i="36"/>
  <c r="I54" i="35"/>
  <c r="H55" i="35"/>
  <c r="H55" i="37"/>
  <c r="I54" i="37"/>
  <c r="H260" i="36"/>
  <c r="I259" i="36"/>
  <c r="H259" i="36" s="1"/>
  <c r="I83" i="37"/>
  <c r="C54" i="28"/>
  <c r="H55" i="28"/>
  <c r="I54" i="28"/>
  <c r="C76" i="28"/>
  <c r="H77" i="28"/>
  <c r="I76" i="28"/>
  <c r="G75" i="28"/>
  <c r="G52" i="28" s="1"/>
  <c r="G51" i="28" s="1"/>
  <c r="C67" i="28"/>
  <c r="C55" i="28"/>
  <c r="I84" i="28"/>
  <c r="I112" i="28"/>
  <c r="H112" i="28" s="1"/>
  <c r="C174" i="28"/>
  <c r="D173" i="28"/>
  <c r="C173" i="28" s="1"/>
  <c r="C191" i="28"/>
  <c r="H192" i="28"/>
  <c r="I191" i="28"/>
  <c r="H191" i="28" s="1"/>
  <c r="F195" i="28"/>
  <c r="F194" i="28" s="1"/>
  <c r="F51" i="28" s="1"/>
  <c r="L194" i="28"/>
  <c r="L51" i="28" s="1"/>
  <c r="F230" i="28"/>
  <c r="I259" i="28"/>
  <c r="H259" i="28" s="1"/>
  <c r="H260" i="28"/>
  <c r="L52" i="29"/>
  <c r="L51" i="29" s="1"/>
  <c r="L50" i="29" s="1"/>
  <c r="L194" i="29"/>
  <c r="C69" i="28"/>
  <c r="I95" i="28"/>
  <c r="H95" i="28" s="1"/>
  <c r="F75" i="29"/>
  <c r="F52" i="29" s="1"/>
  <c r="F51" i="29" s="1"/>
  <c r="F50" i="29" s="1"/>
  <c r="L20" i="28"/>
  <c r="K26" i="28"/>
  <c r="D53" i="28"/>
  <c r="I69" i="28"/>
  <c r="D75" i="28"/>
  <c r="C75" i="28" s="1"/>
  <c r="D83" i="28"/>
  <c r="C83" i="28" s="1"/>
  <c r="J287" i="29"/>
  <c r="J50" i="29"/>
  <c r="G286" i="28"/>
  <c r="C21" i="28"/>
  <c r="C26" i="28"/>
  <c r="C45" i="28"/>
  <c r="I187" i="28"/>
  <c r="H187" i="28" s="1"/>
  <c r="H196" i="28"/>
  <c r="K230" i="28"/>
  <c r="K286" i="28" s="1"/>
  <c r="J230" i="28"/>
  <c r="J286" i="28" s="1"/>
  <c r="C251" i="28"/>
  <c r="L286" i="28"/>
  <c r="E75" i="29"/>
  <c r="E52" i="29" s="1"/>
  <c r="K75" i="29"/>
  <c r="K52" i="29" s="1"/>
  <c r="K51" i="29" s="1"/>
  <c r="L287" i="29"/>
  <c r="F165" i="29"/>
  <c r="C166" i="29"/>
  <c r="K194" i="29"/>
  <c r="C205" i="29"/>
  <c r="D204" i="29"/>
  <c r="C204" i="29" s="1"/>
  <c r="C235" i="29"/>
  <c r="D231" i="29"/>
  <c r="C252" i="29"/>
  <c r="E251" i="29"/>
  <c r="C251" i="29" s="1"/>
  <c r="I179" i="28"/>
  <c r="H179" i="28" s="1"/>
  <c r="C192" i="28"/>
  <c r="C233" i="28"/>
  <c r="I272" i="28"/>
  <c r="C283" i="28"/>
  <c r="E20" i="29"/>
  <c r="C21" i="29"/>
  <c r="C289" i="29" s="1"/>
  <c r="C288" i="29" s="1"/>
  <c r="I55" i="29"/>
  <c r="I58" i="29"/>
  <c r="H58" i="29" s="1"/>
  <c r="I77" i="29"/>
  <c r="I80" i="29"/>
  <c r="H80" i="29" s="1"/>
  <c r="I89" i="29"/>
  <c r="H89" i="29" s="1"/>
  <c r="I103" i="29"/>
  <c r="H103" i="29" s="1"/>
  <c r="I128" i="29"/>
  <c r="D130" i="29"/>
  <c r="C130" i="29" s="1"/>
  <c r="H177" i="29"/>
  <c r="I175" i="29"/>
  <c r="H180" i="29"/>
  <c r="I179" i="29"/>
  <c r="H179" i="29" s="1"/>
  <c r="G187" i="29"/>
  <c r="G52" i="29" s="1"/>
  <c r="C196" i="29"/>
  <c r="D195" i="29"/>
  <c r="K230" i="29"/>
  <c r="J286" i="29"/>
  <c r="H283" i="29"/>
  <c r="H131" i="30"/>
  <c r="I130" i="30"/>
  <c r="H130" i="30" s="1"/>
  <c r="I130" i="28"/>
  <c r="H130" i="28" s="1"/>
  <c r="I136" i="28"/>
  <c r="H136" i="28" s="1"/>
  <c r="I160" i="28"/>
  <c r="H160" i="28" s="1"/>
  <c r="I166" i="28"/>
  <c r="I175" i="28"/>
  <c r="D187" i="28"/>
  <c r="C187" i="28" s="1"/>
  <c r="E204" i="28"/>
  <c r="C204" i="28" s="1"/>
  <c r="I204" i="28"/>
  <c r="H204" i="28" s="1"/>
  <c r="E231" i="28"/>
  <c r="D259" i="28"/>
  <c r="C259" i="28" s="1"/>
  <c r="C264" i="28"/>
  <c r="I281" i="28"/>
  <c r="H281" i="28" s="1"/>
  <c r="J20" i="29"/>
  <c r="H21" i="29"/>
  <c r="H289" i="29" s="1"/>
  <c r="H288" i="29" s="1"/>
  <c r="F26" i="29"/>
  <c r="F20" i="29" s="1"/>
  <c r="D54" i="29"/>
  <c r="D67" i="29"/>
  <c r="C67" i="29" s="1"/>
  <c r="D76" i="29"/>
  <c r="I95" i="29"/>
  <c r="H95" i="29" s="1"/>
  <c r="I116" i="29"/>
  <c r="H116" i="29" s="1"/>
  <c r="D122" i="29"/>
  <c r="I136" i="29"/>
  <c r="H136" i="29" s="1"/>
  <c r="H155" i="29"/>
  <c r="I151" i="29"/>
  <c r="H151" i="29" s="1"/>
  <c r="I160" i="29"/>
  <c r="H160" i="29" s="1"/>
  <c r="C165" i="29"/>
  <c r="C174" i="29"/>
  <c r="D173" i="29"/>
  <c r="C173" i="29" s="1"/>
  <c r="C184" i="29"/>
  <c r="H189" i="29"/>
  <c r="I188" i="29"/>
  <c r="C192" i="29"/>
  <c r="H192" i="29"/>
  <c r="I191" i="29"/>
  <c r="H191" i="29" s="1"/>
  <c r="G195" i="29"/>
  <c r="H233" i="29"/>
  <c r="K286" i="29"/>
  <c r="K52" i="30"/>
  <c r="K51" i="30" s="1"/>
  <c r="K50" i="30" s="1"/>
  <c r="H112" i="30"/>
  <c r="H196" i="30"/>
  <c r="D196" i="28"/>
  <c r="I246" i="28"/>
  <c r="H246" i="28" s="1"/>
  <c r="I252" i="28"/>
  <c r="D270" i="28"/>
  <c r="I283" i="28"/>
  <c r="K20" i="29"/>
  <c r="H26" i="29"/>
  <c r="H45" i="29"/>
  <c r="I67" i="29"/>
  <c r="H67" i="29" s="1"/>
  <c r="I84" i="29"/>
  <c r="I112" i="29"/>
  <c r="H112" i="29" s="1"/>
  <c r="I122" i="29"/>
  <c r="H122" i="29" s="1"/>
  <c r="H166" i="29"/>
  <c r="I165" i="29"/>
  <c r="H165" i="29" s="1"/>
  <c r="C175" i="29"/>
  <c r="H199" i="29"/>
  <c r="I198" i="29"/>
  <c r="H198" i="29" s="1"/>
  <c r="E231" i="29"/>
  <c r="E230" i="29" s="1"/>
  <c r="E194" i="29" s="1"/>
  <c r="C233" i="29"/>
  <c r="G230" i="29"/>
  <c r="G286" i="29" s="1"/>
  <c r="H252" i="29"/>
  <c r="I251" i="29"/>
  <c r="H251" i="29" s="1"/>
  <c r="C259" i="29"/>
  <c r="F286" i="29"/>
  <c r="L286" i="29"/>
  <c r="F52" i="30"/>
  <c r="F51" i="30" s="1"/>
  <c r="F50" i="30" s="1"/>
  <c r="C76" i="30"/>
  <c r="C165" i="30"/>
  <c r="E75" i="30"/>
  <c r="C75" i="30" s="1"/>
  <c r="C174" i="30"/>
  <c r="E173" i="30"/>
  <c r="E52" i="30" s="1"/>
  <c r="C187" i="30"/>
  <c r="C204" i="30"/>
  <c r="K286" i="30"/>
  <c r="I141" i="29"/>
  <c r="H141" i="29" s="1"/>
  <c r="I144" i="29"/>
  <c r="H144" i="29" s="1"/>
  <c r="D191" i="29"/>
  <c r="I196" i="29"/>
  <c r="I205" i="29"/>
  <c r="I216" i="29"/>
  <c r="H216" i="29" s="1"/>
  <c r="I227" i="29"/>
  <c r="H227" i="29" s="1"/>
  <c r="I235" i="29"/>
  <c r="H235" i="29" s="1"/>
  <c r="I264" i="29"/>
  <c r="H264" i="29" s="1"/>
  <c r="I270" i="29"/>
  <c r="H284" i="29"/>
  <c r="K287" i="30"/>
  <c r="L287" i="30"/>
  <c r="H113" i="30"/>
  <c r="H123" i="30"/>
  <c r="H132" i="30"/>
  <c r="H142" i="30"/>
  <c r="H145" i="30"/>
  <c r="H152" i="30"/>
  <c r="H166" i="30"/>
  <c r="D173" i="30"/>
  <c r="H175" i="30"/>
  <c r="I179" i="30"/>
  <c r="H179" i="30" s="1"/>
  <c r="C188" i="30"/>
  <c r="H193" i="30"/>
  <c r="C198" i="30"/>
  <c r="D196" i="30"/>
  <c r="H198" i="30"/>
  <c r="C264" i="30"/>
  <c r="C272" i="30"/>
  <c r="H272" i="30"/>
  <c r="H284" i="30"/>
  <c r="I283" i="30"/>
  <c r="I289" i="30" s="1"/>
  <c r="I288" i="30" s="1"/>
  <c r="C58" i="31"/>
  <c r="I58" i="31"/>
  <c r="H58" i="31" s="1"/>
  <c r="D75" i="31"/>
  <c r="H77" i="31"/>
  <c r="I76" i="31"/>
  <c r="G83" i="31"/>
  <c r="I184" i="31"/>
  <c r="H184" i="31" s="1"/>
  <c r="L187" i="31"/>
  <c r="I260" i="29"/>
  <c r="C21" i="30"/>
  <c r="C289" i="30" s="1"/>
  <c r="C288" i="30" s="1"/>
  <c r="I55" i="30"/>
  <c r="I58" i="30"/>
  <c r="H58" i="30" s="1"/>
  <c r="I77" i="30"/>
  <c r="I80" i="30"/>
  <c r="H80" i="30" s="1"/>
  <c r="H205" i="30"/>
  <c r="I204" i="30"/>
  <c r="H204" i="30" s="1"/>
  <c r="H247" i="30"/>
  <c r="I246" i="30"/>
  <c r="H246" i="30" s="1"/>
  <c r="G75" i="31"/>
  <c r="G52" i="31" s="1"/>
  <c r="G51" i="31" s="1"/>
  <c r="G50" i="31" s="1"/>
  <c r="C77" i="31"/>
  <c r="E76" i="31"/>
  <c r="H85" i="31"/>
  <c r="I84" i="31"/>
  <c r="C95" i="31"/>
  <c r="D83" i="31"/>
  <c r="H137" i="31"/>
  <c r="I136" i="31"/>
  <c r="H136" i="31" s="1"/>
  <c r="C179" i="31"/>
  <c r="D174" i="31"/>
  <c r="C188" i="31"/>
  <c r="D187" i="31"/>
  <c r="C187" i="31" s="1"/>
  <c r="I281" i="29"/>
  <c r="H281" i="29" s="1"/>
  <c r="F287" i="30"/>
  <c r="D54" i="30"/>
  <c r="I116" i="30"/>
  <c r="H116" i="30" s="1"/>
  <c r="I184" i="30"/>
  <c r="H184" i="30" s="1"/>
  <c r="C205" i="30"/>
  <c r="E204" i="30"/>
  <c r="E195" i="30" s="1"/>
  <c r="E194" i="30" s="1"/>
  <c r="G230" i="30"/>
  <c r="G194" i="30" s="1"/>
  <c r="G51" i="30" s="1"/>
  <c r="C251" i="30"/>
  <c r="H266" i="30"/>
  <c r="I264" i="30"/>
  <c r="H264" i="30" s="1"/>
  <c r="F286" i="30"/>
  <c r="L286" i="30"/>
  <c r="K289" i="31"/>
  <c r="K288" i="31" s="1"/>
  <c r="K20" i="31"/>
  <c r="H21" i="31"/>
  <c r="H55" i="31"/>
  <c r="I54" i="31"/>
  <c r="F67" i="31"/>
  <c r="C69" i="31"/>
  <c r="H113" i="31"/>
  <c r="I112" i="31"/>
  <c r="H112" i="31" s="1"/>
  <c r="H131" i="31"/>
  <c r="C191" i="31"/>
  <c r="D270" i="29"/>
  <c r="H26" i="30"/>
  <c r="H45" i="30"/>
  <c r="C191" i="30"/>
  <c r="I191" i="30"/>
  <c r="H191" i="30" s="1"/>
  <c r="C227" i="30"/>
  <c r="J231" i="30"/>
  <c r="J230" i="30" s="1"/>
  <c r="J194" i="30" s="1"/>
  <c r="J51" i="30" s="1"/>
  <c r="H234" i="30"/>
  <c r="I233" i="30"/>
  <c r="H233" i="30" s="1"/>
  <c r="H237" i="30"/>
  <c r="I235" i="30"/>
  <c r="H235" i="30" s="1"/>
  <c r="H240" i="30"/>
  <c r="I238" i="30"/>
  <c r="H238" i="30" s="1"/>
  <c r="H253" i="30"/>
  <c r="I252" i="30"/>
  <c r="C260" i="30"/>
  <c r="I260" i="30"/>
  <c r="H278" i="30"/>
  <c r="I276" i="30"/>
  <c r="H276" i="30" s="1"/>
  <c r="G289" i="31"/>
  <c r="G288" i="31" s="1"/>
  <c r="G20" i="31"/>
  <c r="C43" i="31"/>
  <c r="C55" i="31"/>
  <c r="E54" i="31"/>
  <c r="J53" i="31"/>
  <c r="J52" i="31" s="1"/>
  <c r="J51" i="31" s="1"/>
  <c r="H68" i="31"/>
  <c r="I67" i="31"/>
  <c r="H67" i="31" s="1"/>
  <c r="L75" i="31"/>
  <c r="L52" i="31" s="1"/>
  <c r="L51" i="31" s="1"/>
  <c r="C103" i="31"/>
  <c r="I103" i="31"/>
  <c r="H103" i="31" s="1"/>
  <c r="H123" i="31"/>
  <c r="I122" i="31"/>
  <c r="H122" i="31" s="1"/>
  <c r="C141" i="31"/>
  <c r="E130" i="31"/>
  <c r="C130" i="31" s="1"/>
  <c r="I144" i="31"/>
  <c r="H144" i="31" s="1"/>
  <c r="H161" i="31"/>
  <c r="I160" i="31"/>
  <c r="H160" i="31" s="1"/>
  <c r="H167" i="31"/>
  <c r="I166" i="31"/>
  <c r="H176" i="31"/>
  <c r="I175" i="31"/>
  <c r="F173" i="31"/>
  <c r="C184" i="31"/>
  <c r="H192" i="31"/>
  <c r="I191" i="31"/>
  <c r="H191" i="31" s="1"/>
  <c r="C198" i="31"/>
  <c r="D196" i="31"/>
  <c r="H198" i="31"/>
  <c r="I196" i="31"/>
  <c r="E231" i="30"/>
  <c r="E230" i="30" s="1"/>
  <c r="I231" i="30"/>
  <c r="D259" i="30"/>
  <c r="C259" i="30" s="1"/>
  <c r="I281" i="30"/>
  <c r="H281" i="30" s="1"/>
  <c r="G287" i="31"/>
  <c r="I95" i="31"/>
  <c r="H95" i="31" s="1"/>
  <c r="I116" i="31"/>
  <c r="H116" i="31" s="1"/>
  <c r="I179" i="31"/>
  <c r="H179" i="31" s="1"/>
  <c r="I188" i="31"/>
  <c r="C251" i="31"/>
  <c r="H266" i="31"/>
  <c r="I264" i="31"/>
  <c r="H264" i="31" s="1"/>
  <c r="G286" i="31"/>
  <c r="G52" i="32"/>
  <c r="G51" i="32" s="1"/>
  <c r="G50" i="32" s="1"/>
  <c r="F75" i="32"/>
  <c r="D270" i="30"/>
  <c r="I205" i="31"/>
  <c r="I216" i="31"/>
  <c r="H216" i="31" s="1"/>
  <c r="H234" i="31"/>
  <c r="I233" i="31"/>
  <c r="H240" i="31"/>
  <c r="I238" i="31"/>
  <c r="H238" i="31" s="1"/>
  <c r="H260" i="31"/>
  <c r="I259" i="31"/>
  <c r="H259" i="31" s="1"/>
  <c r="H278" i="31"/>
  <c r="I276" i="31"/>
  <c r="H276" i="31" s="1"/>
  <c r="J286" i="31"/>
  <c r="G286" i="32"/>
  <c r="F204" i="31"/>
  <c r="C204" i="31" s="1"/>
  <c r="C205" i="31"/>
  <c r="C231" i="31"/>
  <c r="D230" i="31"/>
  <c r="C230" i="31" s="1"/>
  <c r="K231" i="31"/>
  <c r="K230" i="31" s="1"/>
  <c r="K194" i="31" s="1"/>
  <c r="K51" i="31" s="1"/>
  <c r="C264" i="31"/>
  <c r="C272" i="31"/>
  <c r="H272" i="31"/>
  <c r="I270" i="31"/>
  <c r="L52" i="32"/>
  <c r="L51" i="32" s="1"/>
  <c r="L50" i="32" s="1"/>
  <c r="C67" i="32"/>
  <c r="J75" i="32"/>
  <c r="J52" i="32" s="1"/>
  <c r="C174" i="32"/>
  <c r="I235" i="31"/>
  <c r="H235" i="31" s="1"/>
  <c r="H247" i="31"/>
  <c r="I246" i="31"/>
  <c r="H246" i="31" s="1"/>
  <c r="H253" i="31"/>
  <c r="I252" i="31"/>
  <c r="L286" i="31"/>
  <c r="F52" i="32"/>
  <c r="K75" i="32"/>
  <c r="K52" i="32" s="1"/>
  <c r="L75" i="32"/>
  <c r="C198" i="32"/>
  <c r="D196" i="32"/>
  <c r="H266" i="32"/>
  <c r="I264" i="32"/>
  <c r="H264" i="32" s="1"/>
  <c r="I281" i="31"/>
  <c r="H281" i="31" s="1"/>
  <c r="F20" i="32"/>
  <c r="H21" i="32"/>
  <c r="F26" i="32"/>
  <c r="G287" i="32"/>
  <c r="D54" i="32"/>
  <c r="D76" i="32"/>
  <c r="I95" i="32"/>
  <c r="H95" i="32" s="1"/>
  <c r="I103" i="32"/>
  <c r="H103" i="32" s="1"/>
  <c r="I128" i="32"/>
  <c r="D130" i="32"/>
  <c r="C130" i="32" s="1"/>
  <c r="I141" i="32"/>
  <c r="H141" i="32" s="1"/>
  <c r="I144" i="32"/>
  <c r="H144" i="32" s="1"/>
  <c r="I151" i="32"/>
  <c r="H151" i="32" s="1"/>
  <c r="E165" i="32"/>
  <c r="C165" i="32" s="1"/>
  <c r="E174" i="32"/>
  <c r="E173" i="32" s="1"/>
  <c r="D191" i="32"/>
  <c r="C205" i="32"/>
  <c r="C216" i="32"/>
  <c r="C227" i="32"/>
  <c r="J231" i="32"/>
  <c r="J230" i="32" s="1"/>
  <c r="J286" i="32" s="1"/>
  <c r="H234" i="32"/>
  <c r="I233" i="32"/>
  <c r="H233" i="32" s="1"/>
  <c r="H237" i="32"/>
  <c r="I235" i="32"/>
  <c r="H235" i="32" s="1"/>
  <c r="H240" i="32"/>
  <c r="I238" i="32"/>
  <c r="H238" i="32" s="1"/>
  <c r="C264" i="32"/>
  <c r="C272" i="32"/>
  <c r="H272" i="32"/>
  <c r="L286" i="32"/>
  <c r="J52" i="33"/>
  <c r="G52" i="33"/>
  <c r="H77" i="33"/>
  <c r="I76" i="33"/>
  <c r="D270" i="31"/>
  <c r="I283" i="31"/>
  <c r="G20" i="32"/>
  <c r="K20" i="32"/>
  <c r="I54" i="32"/>
  <c r="I76" i="32"/>
  <c r="I84" i="32"/>
  <c r="I116" i="32"/>
  <c r="H116" i="32" s="1"/>
  <c r="D122" i="32"/>
  <c r="C122" i="32" s="1"/>
  <c r="D173" i="32"/>
  <c r="C173" i="32" s="1"/>
  <c r="I179" i="32"/>
  <c r="H179" i="32" s="1"/>
  <c r="I188" i="32"/>
  <c r="I191" i="32"/>
  <c r="H191" i="32" s="1"/>
  <c r="I196" i="32"/>
  <c r="K231" i="32"/>
  <c r="K230" i="32" s="1"/>
  <c r="K194" i="32" s="1"/>
  <c r="H247" i="32"/>
  <c r="I246" i="32"/>
  <c r="H246" i="32" s="1"/>
  <c r="C251" i="32"/>
  <c r="C260" i="32"/>
  <c r="I260" i="32"/>
  <c r="H55" i="33"/>
  <c r="I54" i="33"/>
  <c r="H131" i="33"/>
  <c r="I130" i="33"/>
  <c r="H130" i="33" s="1"/>
  <c r="I69" i="32"/>
  <c r="H69" i="32" s="1"/>
  <c r="D83" i="32"/>
  <c r="C83" i="32" s="1"/>
  <c r="I112" i="32"/>
  <c r="H112" i="32" s="1"/>
  <c r="I122" i="32"/>
  <c r="H122" i="32" s="1"/>
  <c r="I136" i="32"/>
  <c r="H136" i="32" s="1"/>
  <c r="I160" i="32"/>
  <c r="H160" i="32" s="1"/>
  <c r="I166" i="32"/>
  <c r="I175" i="32"/>
  <c r="J195" i="32"/>
  <c r="C204" i="32"/>
  <c r="H207" i="32"/>
  <c r="I205" i="32"/>
  <c r="H218" i="32"/>
  <c r="I216" i="32"/>
  <c r="H216" i="32" s="1"/>
  <c r="F231" i="32"/>
  <c r="F230" i="32" s="1"/>
  <c r="F286" i="32" s="1"/>
  <c r="C235" i="32"/>
  <c r="C238" i="32"/>
  <c r="H253" i="32"/>
  <c r="I252" i="32"/>
  <c r="H278" i="32"/>
  <c r="I276" i="32"/>
  <c r="H276" i="32" s="1"/>
  <c r="H284" i="32"/>
  <c r="I283" i="32"/>
  <c r="E53" i="33"/>
  <c r="K52" i="33"/>
  <c r="L75" i="33"/>
  <c r="L52" i="33" s="1"/>
  <c r="L51" i="33" s="1"/>
  <c r="C95" i="33"/>
  <c r="D83" i="33"/>
  <c r="E204" i="32"/>
  <c r="E195" i="32" s="1"/>
  <c r="E231" i="32"/>
  <c r="E230" i="32" s="1"/>
  <c r="I231" i="32"/>
  <c r="D259" i="32"/>
  <c r="C259" i="32" s="1"/>
  <c r="I281" i="32"/>
  <c r="H281" i="32" s="1"/>
  <c r="F20" i="33"/>
  <c r="J20" i="33"/>
  <c r="H21" i="33"/>
  <c r="H289" i="33" s="1"/>
  <c r="H288" i="33" s="1"/>
  <c r="F26" i="33"/>
  <c r="D54" i="33"/>
  <c r="H56" i="33"/>
  <c r="H59" i="33"/>
  <c r="D67" i="33"/>
  <c r="C67" i="33" s="1"/>
  <c r="D76" i="33"/>
  <c r="H78" i="33"/>
  <c r="H81" i="33"/>
  <c r="H90" i="33"/>
  <c r="C96" i="33"/>
  <c r="I103" i="33"/>
  <c r="H103" i="33" s="1"/>
  <c r="I128" i="33"/>
  <c r="D130" i="33"/>
  <c r="C130" i="33" s="1"/>
  <c r="H132" i="33"/>
  <c r="H142" i="33"/>
  <c r="H145" i="33"/>
  <c r="H152" i="33"/>
  <c r="C175" i="33"/>
  <c r="D187" i="33"/>
  <c r="C191" i="33"/>
  <c r="F195" i="33"/>
  <c r="F194" i="33" s="1"/>
  <c r="F51" i="33" s="1"/>
  <c r="F50" i="33" s="1"/>
  <c r="K195" i="33"/>
  <c r="K194" i="33" s="1"/>
  <c r="K230" i="33"/>
  <c r="G286" i="33"/>
  <c r="L286" i="33"/>
  <c r="D270" i="32"/>
  <c r="K20" i="33"/>
  <c r="I67" i="33"/>
  <c r="H67" i="33" s="1"/>
  <c r="I84" i="33"/>
  <c r="I116" i="33"/>
  <c r="H116" i="33" s="1"/>
  <c r="I136" i="33"/>
  <c r="H136" i="33" s="1"/>
  <c r="J194" i="33"/>
  <c r="I195" i="33"/>
  <c r="H196" i="33"/>
  <c r="G194" i="33"/>
  <c r="C173" i="33"/>
  <c r="I204" i="33"/>
  <c r="H204" i="33" s="1"/>
  <c r="H205" i="33"/>
  <c r="J286" i="33"/>
  <c r="C45" i="33"/>
  <c r="E83" i="33"/>
  <c r="E75" i="33" s="1"/>
  <c r="C165" i="33"/>
  <c r="C166" i="33"/>
  <c r="H168" i="33"/>
  <c r="I166" i="33"/>
  <c r="C174" i="33"/>
  <c r="C196" i="33"/>
  <c r="C270" i="33"/>
  <c r="F286" i="33"/>
  <c r="C288" i="33"/>
  <c r="I184" i="33"/>
  <c r="H184" i="33" s="1"/>
  <c r="E187" i="33"/>
  <c r="I192" i="33"/>
  <c r="C198" i="33"/>
  <c r="H45" i="34"/>
  <c r="H86" i="34"/>
  <c r="I84" i="34"/>
  <c r="H118" i="34"/>
  <c r="I116" i="34"/>
  <c r="H116" i="34" s="1"/>
  <c r="C131" i="34"/>
  <c r="D130" i="34"/>
  <c r="C130" i="34" s="1"/>
  <c r="C166" i="34"/>
  <c r="D165" i="34"/>
  <c r="C165" i="34" s="1"/>
  <c r="I238" i="33"/>
  <c r="H238" i="33" s="1"/>
  <c r="L20" i="34"/>
  <c r="K26" i="34"/>
  <c r="J53" i="34"/>
  <c r="C69" i="34"/>
  <c r="I69" i="34"/>
  <c r="J75" i="34"/>
  <c r="G75" i="34"/>
  <c r="G52" i="34" s="1"/>
  <c r="G51" i="34" s="1"/>
  <c r="C84" i="34"/>
  <c r="C112" i="34"/>
  <c r="I112" i="34"/>
  <c r="H112" i="34" s="1"/>
  <c r="H129" i="34"/>
  <c r="H128" i="34" s="1"/>
  <c r="I128" i="34"/>
  <c r="H132" i="34"/>
  <c r="I131" i="34"/>
  <c r="H142" i="34"/>
  <c r="I141" i="34"/>
  <c r="H141" i="34" s="1"/>
  <c r="H152" i="34"/>
  <c r="I151" i="34"/>
  <c r="H151" i="34" s="1"/>
  <c r="L286" i="34"/>
  <c r="D231" i="33"/>
  <c r="C233" i="33"/>
  <c r="E251" i="33"/>
  <c r="C251" i="33" s="1"/>
  <c r="I251" i="33"/>
  <c r="H251" i="33" s="1"/>
  <c r="I260" i="33"/>
  <c r="D269" i="33"/>
  <c r="C269" i="33" s="1"/>
  <c r="I272" i="33"/>
  <c r="H272" i="33" s="1"/>
  <c r="E20" i="34"/>
  <c r="C21" i="34"/>
  <c r="C289" i="34" s="1"/>
  <c r="C288" i="34" s="1"/>
  <c r="L52" i="34"/>
  <c r="L51" i="34" s="1"/>
  <c r="L50" i="34" s="1"/>
  <c r="C55" i="34"/>
  <c r="D54" i="34"/>
  <c r="C77" i="34"/>
  <c r="D76" i="34"/>
  <c r="I95" i="34"/>
  <c r="H95" i="34" s="1"/>
  <c r="H104" i="34"/>
  <c r="I103" i="34"/>
  <c r="H103" i="34" s="1"/>
  <c r="I136" i="34"/>
  <c r="H136" i="34" s="1"/>
  <c r="H145" i="34"/>
  <c r="I144" i="34"/>
  <c r="H144" i="34" s="1"/>
  <c r="H165" i="34"/>
  <c r="I174" i="34"/>
  <c r="H175" i="34"/>
  <c r="I175" i="33"/>
  <c r="I231" i="33"/>
  <c r="D259" i="33"/>
  <c r="C259" i="33" s="1"/>
  <c r="H21" i="34"/>
  <c r="F26" i="34"/>
  <c r="E53" i="34"/>
  <c r="E75" i="34"/>
  <c r="E130" i="34"/>
  <c r="C136" i="34"/>
  <c r="I55" i="34"/>
  <c r="I58" i="34"/>
  <c r="H58" i="34" s="1"/>
  <c r="I77" i="34"/>
  <c r="I80" i="34"/>
  <c r="H80" i="34" s="1"/>
  <c r="I89" i="34"/>
  <c r="H89" i="34" s="1"/>
  <c r="D95" i="34"/>
  <c r="I179" i="34"/>
  <c r="H179" i="34" s="1"/>
  <c r="H185" i="34"/>
  <c r="I184" i="34"/>
  <c r="H184" i="34" s="1"/>
  <c r="C191" i="34"/>
  <c r="C198" i="34"/>
  <c r="I198" i="34"/>
  <c r="H198" i="34" s="1"/>
  <c r="H217" i="34"/>
  <c r="I216" i="34"/>
  <c r="H216" i="34" s="1"/>
  <c r="C233" i="34"/>
  <c r="D231" i="34"/>
  <c r="H262" i="34"/>
  <c r="I260" i="34"/>
  <c r="H265" i="34"/>
  <c r="I264" i="34"/>
  <c r="H264" i="34" s="1"/>
  <c r="H188" i="34"/>
  <c r="H193" i="34"/>
  <c r="I192" i="34"/>
  <c r="C252" i="34"/>
  <c r="D251" i="34"/>
  <c r="C251" i="34" s="1"/>
  <c r="J286" i="34"/>
  <c r="C175" i="34"/>
  <c r="D174" i="34"/>
  <c r="C188" i="34"/>
  <c r="E187" i="34"/>
  <c r="C187" i="34" s="1"/>
  <c r="G195" i="34"/>
  <c r="G194" i="34" s="1"/>
  <c r="H197" i="34"/>
  <c r="H206" i="34"/>
  <c r="I205" i="34"/>
  <c r="H228" i="34"/>
  <c r="I227" i="34"/>
  <c r="H227" i="34" s="1"/>
  <c r="K231" i="34"/>
  <c r="K230" i="34" s="1"/>
  <c r="C259" i="34"/>
  <c r="H271" i="34"/>
  <c r="H274" i="34"/>
  <c r="I272" i="34"/>
  <c r="H272" i="34" s="1"/>
  <c r="H277" i="34"/>
  <c r="I276" i="34"/>
  <c r="H276" i="34" s="1"/>
  <c r="F286" i="34"/>
  <c r="K204" i="34"/>
  <c r="K195" i="34" s="1"/>
  <c r="H236" i="34"/>
  <c r="I235" i="34"/>
  <c r="H235" i="34" s="1"/>
  <c r="H239" i="34"/>
  <c r="I238" i="34"/>
  <c r="H238" i="34" s="1"/>
  <c r="C272" i="34"/>
  <c r="D196" i="34"/>
  <c r="I233" i="34"/>
  <c r="I246" i="34"/>
  <c r="H246" i="34" s="1"/>
  <c r="I252" i="34"/>
  <c r="D270" i="34"/>
  <c r="I283" i="34"/>
  <c r="J20" i="37" l="1"/>
  <c r="J287" i="37"/>
  <c r="H196" i="41"/>
  <c r="I195" i="41"/>
  <c r="H195" i="41" s="1"/>
  <c r="K50" i="36"/>
  <c r="K287" i="36"/>
  <c r="K50" i="44"/>
  <c r="K287" i="44"/>
  <c r="H53" i="36"/>
  <c r="H270" i="41"/>
  <c r="I269" i="41"/>
  <c r="D52" i="44"/>
  <c r="C53" i="44"/>
  <c r="L50" i="37"/>
  <c r="L287" i="37"/>
  <c r="H289" i="41"/>
  <c r="H288" i="41" s="1"/>
  <c r="H174" i="35"/>
  <c r="I173" i="35"/>
  <c r="H173" i="35" s="1"/>
  <c r="H270" i="38"/>
  <c r="I269" i="38"/>
  <c r="H54" i="35"/>
  <c r="I53" i="35"/>
  <c r="H195" i="35"/>
  <c r="I269" i="39"/>
  <c r="H270" i="39"/>
  <c r="H195" i="37"/>
  <c r="I269" i="37"/>
  <c r="H270" i="37"/>
  <c r="I173" i="39"/>
  <c r="H173" i="39" s="1"/>
  <c r="H174" i="39"/>
  <c r="H231" i="41"/>
  <c r="I230" i="41"/>
  <c r="H196" i="42"/>
  <c r="I195" i="42"/>
  <c r="I195" i="44"/>
  <c r="H196" i="44"/>
  <c r="C230" i="44"/>
  <c r="D286" i="44"/>
  <c r="F286" i="36"/>
  <c r="F194" i="36"/>
  <c r="F51" i="36" s="1"/>
  <c r="I230" i="38"/>
  <c r="H230" i="38" s="1"/>
  <c r="H231" i="38"/>
  <c r="E52" i="38"/>
  <c r="E51" i="38" s="1"/>
  <c r="H174" i="43"/>
  <c r="I173" i="43"/>
  <c r="H173" i="43" s="1"/>
  <c r="E287" i="44"/>
  <c r="E50" i="44"/>
  <c r="H76" i="44"/>
  <c r="I75" i="44"/>
  <c r="H75" i="44" s="1"/>
  <c r="C75" i="36"/>
  <c r="D52" i="36"/>
  <c r="C83" i="38"/>
  <c r="D75" i="38"/>
  <c r="D286" i="38" s="1"/>
  <c r="I230" i="36"/>
  <c r="H230" i="36" s="1"/>
  <c r="H231" i="36"/>
  <c r="J287" i="38"/>
  <c r="J50" i="38"/>
  <c r="C52" i="39"/>
  <c r="K287" i="39"/>
  <c r="D52" i="41"/>
  <c r="C53" i="41"/>
  <c r="H174" i="42"/>
  <c r="I173" i="42"/>
  <c r="H173" i="42" s="1"/>
  <c r="E194" i="43"/>
  <c r="C195" i="43"/>
  <c r="D194" i="44"/>
  <c r="J50" i="36"/>
  <c r="J287" i="36"/>
  <c r="L50" i="38"/>
  <c r="L287" i="38"/>
  <c r="H191" i="40"/>
  <c r="I187" i="40"/>
  <c r="H187" i="40" s="1"/>
  <c r="H269" i="40"/>
  <c r="L50" i="43"/>
  <c r="L287" i="43"/>
  <c r="H76" i="43"/>
  <c r="I75" i="43"/>
  <c r="H75" i="43" s="1"/>
  <c r="C269" i="38"/>
  <c r="F286" i="41"/>
  <c r="C230" i="41"/>
  <c r="D194" i="41"/>
  <c r="C194" i="41" s="1"/>
  <c r="C195" i="41"/>
  <c r="D286" i="41"/>
  <c r="G50" i="43"/>
  <c r="G287" i="43"/>
  <c r="H54" i="44"/>
  <c r="I53" i="44"/>
  <c r="K50" i="40"/>
  <c r="K287" i="40"/>
  <c r="I230" i="37"/>
  <c r="H230" i="37" s="1"/>
  <c r="H231" i="37"/>
  <c r="F286" i="44"/>
  <c r="C269" i="44"/>
  <c r="C286" i="44" s="1"/>
  <c r="E52" i="36"/>
  <c r="E51" i="36" s="1"/>
  <c r="E286" i="36"/>
  <c r="C53" i="36"/>
  <c r="H54" i="37"/>
  <c r="I53" i="37"/>
  <c r="C53" i="35"/>
  <c r="D52" i="35"/>
  <c r="C269" i="35"/>
  <c r="D286" i="35"/>
  <c r="C75" i="42"/>
  <c r="D52" i="42"/>
  <c r="I230" i="42"/>
  <c r="H230" i="42" s="1"/>
  <c r="H231" i="42"/>
  <c r="E194" i="37"/>
  <c r="E51" i="37" s="1"/>
  <c r="C83" i="37"/>
  <c r="D75" i="37"/>
  <c r="C75" i="37" s="1"/>
  <c r="C286" i="37" s="1"/>
  <c r="I173" i="38"/>
  <c r="H173" i="38" s="1"/>
  <c r="H174" i="38"/>
  <c r="F50" i="38"/>
  <c r="F287" i="38"/>
  <c r="G50" i="39"/>
  <c r="G287" i="39"/>
  <c r="H270" i="43"/>
  <c r="I269" i="43"/>
  <c r="K50" i="38"/>
  <c r="K287" i="38"/>
  <c r="I75" i="39"/>
  <c r="H75" i="39" s="1"/>
  <c r="H76" i="39"/>
  <c r="I75" i="38"/>
  <c r="H75" i="38" s="1"/>
  <c r="H53" i="40"/>
  <c r="D194" i="39"/>
  <c r="C269" i="40"/>
  <c r="D286" i="40"/>
  <c r="E194" i="42"/>
  <c r="L50" i="44"/>
  <c r="L287" i="44"/>
  <c r="I230" i="35"/>
  <c r="I194" i="35" s="1"/>
  <c r="H194" i="35" s="1"/>
  <c r="H231" i="35"/>
  <c r="H191" i="36"/>
  <c r="I187" i="36"/>
  <c r="H187" i="36" s="1"/>
  <c r="H54" i="38"/>
  <c r="I53" i="38"/>
  <c r="I75" i="40"/>
  <c r="H75" i="40" s="1"/>
  <c r="H174" i="40"/>
  <c r="I173" i="40"/>
  <c r="H173" i="40" s="1"/>
  <c r="H195" i="43"/>
  <c r="C194" i="37"/>
  <c r="E286" i="38"/>
  <c r="C187" i="38"/>
  <c r="D194" i="38"/>
  <c r="C194" i="38" s="1"/>
  <c r="E51" i="43"/>
  <c r="C269" i="36"/>
  <c r="D286" i="36"/>
  <c r="D194" i="35"/>
  <c r="C195" i="35"/>
  <c r="H83" i="37"/>
  <c r="I75" i="37"/>
  <c r="H75" i="37" s="1"/>
  <c r="I194" i="36"/>
  <c r="H194" i="36" s="1"/>
  <c r="H195" i="36"/>
  <c r="H286" i="36" s="1"/>
  <c r="H204" i="40"/>
  <c r="I195" i="40"/>
  <c r="F194" i="41"/>
  <c r="F51" i="41" s="1"/>
  <c r="H174" i="41"/>
  <c r="I173" i="41"/>
  <c r="H173" i="41" s="1"/>
  <c r="C53" i="43"/>
  <c r="D52" i="43"/>
  <c r="I230" i="43"/>
  <c r="H230" i="43" s="1"/>
  <c r="H289" i="35"/>
  <c r="H288" i="35" s="1"/>
  <c r="H67" i="39"/>
  <c r="I53" i="39"/>
  <c r="H204" i="38"/>
  <c r="I195" i="38"/>
  <c r="C53" i="40"/>
  <c r="D52" i="40"/>
  <c r="E52" i="42"/>
  <c r="E51" i="42" s="1"/>
  <c r="C53" i="42"/>
  <c r="H76" i="41"/>
  <c r="I75" i="41"/>
  <c r="H75" i="41" s="1"/>
  <c r="H53" i="42"/>
  <c r="H54" i="43"/>
  <c r="I53" i="43"/>
  <c r="C269" i="43"/>
  <c r="D286" i="43"/>
  <c r="F194" i="44"/>
  <c r="F51" i="44" s="1"/>
  <c r="E286" i="35"/>
  <c r="E194" i="35"/>
  <c r="E51" i="35" s="1"/>
  <c r="H76" i="35"/>
  <c r="I75" i="35"/>
  <c r="H75" i="35" s="1"/>
  <c r="C75" i="35"/>
  <c r="C53" i="37"/>
  <c r="H195" i="39"/>
  <c r="D286" i="39"/>
  <c r="K50" i="42"/>
  <c r="K287" i="42"/>
  <c r="I75" i="42"/>
  <c r="H75" i="42" s="1"/>
  <c r="C230" i="42"/>
  <c r="D286" i="42"/>
  <c r="C195" i="42"/>
  <c r="D194" i="42"/>
  <c r="C194" i="42" s="1"/>
  <c r="H191" i="43"/>
  <c r="I187" i="43"/>
  <c r="H187" i="43" s="1"/>
  <c r="H231" i="44"/>
  <c r="I230" i="44"/>
  <c r="H230" i="44" s="1"/>
  <c r="H269" i="44"/>
  <c r="C230" i="36"/>
  <c r="D194" i="36"/>
  <c r="C194" i="36" s="1"/>
  <c r="G51" i="37"/>
  <c r="E286" i="39"/>
  <c r="E194" i="39"/>
  <c r="E51" i="39" s="1"/>
  <c r="H231" i="39"/>
  <c r="I230" i="39"/>
  <c r="H230" i="39" s="1"/>
  <c r="J287" i="41"/>
  <c r="J50" i="41"/>
  <c r="I230" i="40"/>
  <c r="H230" i="40" s="1"/>
  <c r="H231" i="40"/>
  <c r="C75" i="41"/>
  <c r="E52" i="41"/>
  <c r="E51" i="41" s="1"/>
  <c r="E286" i="41"/>
  <c r="H54" i="41"/>
  <c r="I53" i="41"/>
  <c r="H270" i="42"/>
  <c r="I269" i="42"/>
  <c r="C230" i="43"/>
  <c r="D194" i="43"/>
  <c r="C194" i="43" s="1"/>
  <c r="E287" i="40"/>
  <c r="E50" i="40"/>
  <c r="E286" i="43"/>
  <c r="J287" i="30"/>
  <c r="J50" i="30"/>
  <c r="K194" i="34"/>
  <c r="K51" i="34" s="1"/>
  <c r="K50" i="34" s="1"/>
  <c r="K286" i="34"/>
  <c r="K51" i="32"/>
  <c r="K50" i="31"/>
  <c r="K287" i="31"/>
  <c r="E286" i="30"/>
  <c r="G50" i="28"/>
  <c r="G287" i="28"/>
  <c r="E51" i="30"/>
  <c r="K50" i="29"/>
  <c r="K287" i="29"/>
  <c r="L50" i="28"/>
  <c r="L287" i="28"/>
  <c r="G50" i="34"/>
  <c r="G287" i="34"/>
  <c r="L50" i="33"/>
  <c r="L287" i="33"/>
  <c r="L50" i="31"/>
  <c r="L287" i="31"/>
  <c r="G50" i="30"/>
  <c r="G287" i="30"/>
  <c r="E51" i="29"/>
  <c r="F50" i="28"/>
  <c r="F287" i="28"/>
  <c r="I270" i="34"/>
  <c r="C174" i="34"/>
  <c r="D173" i="34"/>
  <c r="C173" i="34" s="1"/>
  <c r="D83" i="34"/>
  <c r="C83" i="34" s="1"/>
  <c r="C95" i="34"/>
  <c r="K286" i="33"/>
  <c r="C187" i="33"/>
  <c r="C83" i="33"/>
  <c r="E52" i="33"/>
  <c r="D230" i="32"/>
  <c r="C230" i="32" s="1"/>
  <c r="H205" i="32"/>
  <c r="I204" i="32"/>
  <c r="H204" i="32" s="1"/>
  <c r="H175" i="32"/>
  <c r="I174" i="32"/>
  <c r="L287" i="32"/>
  <c r="H260" i="32"/>
  <c r="I259" i="32"/>
  <c r="H259" i="32" s="1"/>
  <c r="H188" i="32"/>
  <c r="I187" i="32"/>
  <c r="H187" i="32" s="1"/>
  <c r="I67" i="32"/>
  <c r="H67" i="32" s="1"/>
  <c r="H283" i="31"/>
  <c r="G51" i="33"/>
  <c r="I270" i="32"/>
  <c r="D75" i="32"/>
  <c r="C76" i="32"/>
  <c r="D195" i="32"/>
  <c r="C196" i="32"/>
  <c r="H205" i="31"/>
  <c r="I204" i="31"/>
  <c r="H204" i="31" s="1"/>
  <c r="H196" i="31"/>
  <c r="I195" i="31"/>
  <c r="H175" i="31"/>
  <c r="I174" i="31"/>
  <c r="J287" i="31"/>
  <c r="J50" i="31"/>
  <c r="H260" i="30"/>
  <c r="I259" i="30"/>
  <c r="H259" i="30" s="1"/>
  <c r="C270" i="29"/>
  <c r="D269" i="29"/>
  <c r="F53" i="31"/>
  <c r="F52" i="31" s="1"/>
  <c r="C67" i="31"/>
  <c r="C54" i="30"/>
  <c r="D53" i="30"/>
  <c r="F195" i="31"/>
  <c r="D230" i="30"/>
  <c r="C230" i="30" s="1"/>
  <c r="I187" i="30"/>
  <c r="H187" i="30" s="1"/>
  <c r="I54" i="30"/>
  <c r="H55" i="30"/>
  <c r="C173" i="30"/>
  <c r="I204" i="29"/>
  <c r="H204" i="29" s="1"/>
  <c r="H205" i="29"/>
  <c r="C270" i="28"/>
  <c r="D269" i="28"/>
  <c r="I195" i="30"/>
  <c r="E286" i="29"/>
  <c r="I231" i="28"/>
  <c r="I195" i="28"/>
  <c r="G286" i="30"/>
  <c r="H272" i="28"/>
  <c r="I270" i="28"/>
  <c r="K194" i="28"/>
  <c r="K51" i="28" s="1"/>
  <c r="K50" i="28" s="1"/>
  <c r="C289" i="28"/>
  <c r="C288" i="28" s="1"/>
  <c r="D52" i="28"/>
  <c r="C53" i="28"/>
  <c r="D230" i="28"/>
  <c r="H76" i="28"/>
  <c r="H283" i="34"/>
  <c r="H289" i="34" s="1"/>
  <c r="H288" i="34" s="1"/>
  <c r="I231" i="34"/>
  <c r="H233" i="34"/>
  <c r="C231" i="34"/>
  <c r="D230" i="34"/>
  <c r="C230" i="34" s="1"/>
  <c r="I54" i="34"/>
  <c r="H55" i="34"/>
  <c r="H174" i="34"/>
  <c r="I173" i="34"/>
  <c r="H173" i="34" s="1"/>
  <c r="C76" i="34"/>
  <c r="D75" i="34"/>
  <c r="C75" i="34" s="1"/>
  <c r="I130" i="34"/>
  <c r="H130" i="34" s="1"/>
  <c r="H131" i="34"/>
  <c r="J52" i="34"/>
  <c r="J51" i="34" s="1"/>
  <c r="H84" i="34"/>
  <c r="I83" i="34"/>
  <c r="H83" i="34" s="1"/>
  <c r="L287" i="34"/>
  <c r="H195" i="33"/>
  <c r="C270" i="32"/>
  <c r="D269" i="32"/>
  <c r="C76" i="33"/>
  <c r="D75" i="33"/>
  <c r="C75" i="33" s="1"/>
  <c r="C54" i="33"/>
  <c r="D53" i="33"/>
  <c r="H231" i="32"/>
  <c r="H283" i="32"/>
  <c r="C231" i="32"/>
  <c r="H166" i="32"/>
  <c r="I165" i="32"/>
  <c r="H165" i="32" s="1"/>
  <c r="I53" i="33"/>
  <c r="H54" i="33"/>
  <c r="H54" i="32"/>
  <c r="I53" i="32"/>
  <c r="C270" i="31"/>
  <c r="D269" i="31"/>
  <c r="J51" i="33"/>
  <c r="D53" i="32"/>
  <c r="C54" i="32"/>
  <c r="H252" i="31"/>
  <c r="I251" i="31"/>
  <c r="H251" i="31" s="1"/>
  <c r="H270" i="31"/>
  <c r="I269" i="31"/>
  <c r="H269" i="31" s="1"/>
  <c r="H233" i="31"/>
  <c r="I231" i="31"/>
  <c r="I289" i="31"/>
  <c r="I288" i="31" s="1"/>
  <c r="E53" i="31"/>
  <c r="C54" i="31"/>
  <c r="H54" i="31"/>
  <c r="I53" i="31"/>
  <c r="H84" i="31"/>
  <c r="I83" i="31"/>
  <c r="H83" i="31" s="1"/>
  <c r="C231" i="30"/>
  <c r="H283" i="30"/>
  <c r="I270" i="30"/>
  <c r="I195" i="29"/>
  <c r="H196" i="29"/>
  <c r="H252" i="28"/>
  <c r="I251" i="28"/>
  <c r="H251" i="28" s="1"/>
  <c r="I231" i="29"/>
  <c r="I130" i="29"/>
  <c r="H130" i="29" s="1"/>
  <c r="C76" i="29"/>
  <c r="F287" i="29"/>
  <c r="C26" i="29"/>
  <c r="C231" i="28"/>
  <c r="E230" i="28"/>
  <c r="C195" i="29"/>
  <c r="I76" i="29"/>
  <c r="H77" i="29"/>
  <c r="C231" i="29"/>
  <c r="D230" i="29"/>
  <c r="C230" i="29" s="1"/>
  <c r="I83" i="28"/>
  <c r="H83" i="28" s="1"/>
  <c r="H84" i="28"/>
  <c r="J194" i="28"/>
  <c r="J51" i="28" s="1"/>
  <c r="D269" i="34"/>
  <c r="C270" i="34"/>
  <c r="C196" i="34"/>
  <c r="D195" i="34"/>
  <c r="H205" i="34"/>
  <c r="I204" i="34"/>
  <c r="H204" i="34" s="1"/>
  <c r="I191" i="34"/>
  <c r="H192" i="34"/>
  <c r="E52" i="34"/>
  <c r="E51" i="34" s="1"/>
  <c r="H231" i="33"/>
  <c r="H69" i="34"/>
  <c r="I67" i="34"/>
  <c r="H67" i="34" s="1"/>
  <c r="K287" i="34"/>
  <c r="H26" i="34"/>
  <c r="K20" i="34"/>
  <c r="I196" i="34"/>
  <c r="I289" i="34"/>
  <c r="I288" i="34" s="1"/>
  <c r="I270" i="33"/>
  <c r="I83" i="33"/>
  <c r="H83" i="33" s="1"/>
  <c r="H84" i="33"/>
  <c r="H196" i="32"/>
  <c r="I195" i="32"/>
  <c r="H84" i="32"/>
  <c r="I83" i="32"/>
  <c r="H83" i="32" s="1"/>
  <c r="H76" i="33"/>
  <c r="D187" i="32"/>
  <c r="C187" i="32" s="1"/>
  <c r="C191" i="32"/>
  <c r="K286" i="32"/>
  <c r="F194" i="32"/>
  <c r="F51" i="32" s="1"/>
  <c r="C270" i="30"/>
  <c r="D269" i="30"/>
  <c r="I187" i="31"/>
  <c r="H187" i="31" s="1"/>
  <c r="H188" i="31"/>
  <c r="I230" i="30"/>
  <c r="H230" i="30" s="1"/>
  <c r="H231" i="30"/>
  <c r="C196" i="31"/>
  <c r="D195" i="31"/>
  <c r="H166" i="31"/>
  <c r="I165" i="31"/>
  <c r="H165" i="31" s="1"/>
  <c r="H252" i="30"/>
  <c r="I251" i="30"/>
  <c r="H251" i="30" s="1"/>
  <c r="I130" i="31"/>
  <c r="H130" i="31" s="1"/>
  <c r="I76" i="30"/>
  <c r="H77" i="30"/>
  <c r="H260" i="29"/>
  <c r="I259" i="29"/>
  <c r="H259" i="29" s="1"/>
  <c r="C196" i="30"/>
  <c r="D195" i="30"/>
  <c r="D187" i="29"/>
  <c r="C187" i="29" s="1"/>
  <c r="C191" i="29"/>
  <c r="H84" i="29"/>
  <c r="I83" i="29"/>
  <c r="H83" i="29" s="1"/>
  <c r="I174" i="30"/>
  <c r="C122" i="29"/>
  <c r="D83" i="29"/>
  <c r="C83" i="29" s="1"/>
  <c r="H175" i="28"/>
  <c r="I174" i="28"/>
  <c r="H175" i="29"/>
  <c r="I174" i="29"/>
  <c r="K287" i="28"/>
  <c r="H26" i="28"/>
  <c r="K20" i="28"/>
  <c r="I251" i="34"/>
  <c r="H251" i="34" s="1"/>
  <c r="H252" i="34"/>
  <c r="G286" i="34"/>
  <c r="E286" i="34"/>
  <c r="H260" i="34"/>
  <c r="I259" i="34"/>
  <c r="H259" i="34" s="1"/>
  <c r="I76" i="34"/>
  <c r="H77" i="34"/>
  <c r="F287" i="34"/>
  <c r="F20" i="34"/>
  <c r="C26" i="34"/>
  <c r="I174" i="33"/>
  <c r="H175" i="33"/>
  <c r="C54" i="34"/>
  <c r="D53" i="34"/>
  <c r="H260" i="33"/>
  <c r="I259" i="33"/>
  <c r="H259" i="33" s="1"/>
  <c r="C231" i="33"/>
  <c r="D230" i="33"/>
  <c r="D286" i="33" s="1"/>
  <c r="H192" i="33"/>
  <c r="I191" i="33"/>
  <c r="E230" i="33"/>
  <c r="I165" i="33"/>
  <c r="H165" i="33" s="1"/>
  <c r="H166" i="33"/>
  <c r="C195" i="33"/>
  <c r="F287" i="33"/>
  <c r="C26" i="33"/>
  <c r="E194" i="32"/>
  <c r="K51" i="33"/>
  <c r="H252" i="32"/>
  <c r="I251" i="32"/>
  <c r="H251" i="32" s="1"/>
  <c r="J194" i="32"/>
  <c r="J51" i="32" s="1"/>
  <c r="I130" i="32"/>
  <c r="H130" i="32" s="1"/>
  <c r="H76" i="32"/>
  <c r="I75" i="32"/>
  <c r="H75" i="32" s="1"/>
  <c r="C26" i="32"/>
  <c r="K286" i="31"/>
  <c r="E75" i="32"/>
  <c r="E52" i="32" s="1"/>
  <c r="I289" i="32"/>
  <c r="I288" i="32" s="1"/>
  <c r="H289" i="31"/>
  <c r="H288" i="31" s="1"/>
  <c r="C174" i="31"/>
  <c r="D173" i="31"/>
  <c r="C173" i="31" s="1"/>
  <c r="C83" i="31"/>
  <c r="C76" i="31"/>
  <c r="E75" i="31"/>
  <c r="E286" i="31" s="1"/>
  <c r="H76" i="31"/>
  <c r="J286" i="30"/>
  <c r="H270" i="29"/>
  <c r="I269" i="29"/>
  <c r="H283" i="28"/>
  <c r="C196" i="28"/>
  <c r="D195" i="28"/>
  <c r="I83" i="30"/>
  <c r="H83" i="30" s="1"/>
  <c r="G194" i="29"/>
  <c r="G51" i="29" s="1"/>
  <c r="H188" i="29"/>
  <c r="I187" i="29"/>
  <c r="H187" i="29" s="1"/>
  <c r="C54" i="29"/>
  <c r="D53" i="29"/>
  <c r="H166" i="28"/>
  <c r="I165" i="28"/>
  <c r="H165" i="28" s="1"/>
  <c r="I54" i="29"/>
  <c r="H55" i="29"/>
  <c r="F286" i="28"/>
  <c r="H69" i="28"/>
  <c r="I67" i="28"/>
  <c r="H67" i="28" s="1"/>
  <c r="E195" i="28"/>
  <c r="E194" i="28" s="1"/>
  <c r="E51" i="28" s="1"/>
  <c r="I289" i="28"/>
  <c r="I288" i="28" s="1"/>
  <c r="I53" i="28"/>
  <c r="H54" i="28"/>
  <c r="I52" i="40" l="1"/>
  <c r="I194" i="43"/>
  <c r="H194" i="43" s="1"/>
  <c r="I286" i="36"/>
  <c r="E50" i="35"/>
  <c r="E287" i="35"/>
  <c r="E287" i="37"/>
  <c r="E50" i="37"/>
  <c r="H53" i="41"/>
  <c r="I52" i="41"/>
  <c r="I194" i="39"/>
  <c r="H194" i="39" s="1"/>
  <c r="I52" i="42"/>
  <c r="I194" i="38"/>
  <c r="H194" i="38" s="1"/>
  <c r="H195" i="38"/>
  <c r="C52" i="43"/>
  <c r="D51" i="43"/>
  <c r="F50" i="41"/>
  <c r="F287" i="41"/>
  <c r="C194" i="35"/>
  <c r="C286" i="40"/>
  <c r="D51" i="42"/>
  <c r="C52" i="42"/>
  <c r="D51" i="35"/>
  <c r="C52" i="35"/>
  <c r="C52" i="41"/>
  <c r="D51" i="41"/>
  <c r="H195" i="42"/>
  <c r="I194" i="42"/>
  <c r="H194" i="42" s="1"/>
  <c r="I194" i="37"/>
  <c r="H194" i="37" s="1"/>
  <c r="H269" i="38"/>
  <c r="I286" i="38"/>
  <c r="G50" i="37"/>
  <c r="G287" i="37"/>
  <c r="C286" i="43"/>
  <c r="E50" i="42"/>
  <c r="E287" i="42"/>
  <c r="I194" i="40"/>
  <c r="H194" i="40" s="1"/>
  <c r="H195" i="40"/>
  <c r="H53" i="38"/>
  <c r="I52" i="38"/>
  <c r="C194" i="39"/>
  <c r="H269" i="43"/>
  <c r="H286" i="43" s="1"/>
  <c r="I286" i="43"/>
  <c r="C286" i="38"/>
  <c r="C75" i="38"/>
  <c r="D52" i="38"/>
  <c r="I52" i="36"/>
  <c r="H269" i="42"/>
  <c r="I286" i="42"/>
  <c r="I286" i="44"/>
  <c r="I52" i="43"/>
  <c r="H53" i="43"/>
  <c r="C52" i="40"/>
  <c r="D51" i="40"/>
  <c r="H53" i="39"/>
  <c r="I52" i="39"/>
  <c r="D286" i="37"/>
  <c r="C286" i="36"/>
  <c r="H53" i="37"/>
  <c r="I52" i="37"/>
  <c r="E287" i="36"/>
  <c r="E50" i="36"/>
  <c r="C286" i="41"/>
  <c r="I286" i="40"/>
  <c r="C194" i="44"/>
  <c r="D51" i="39"/>
  <c r="F50" i="36"/>
  <c r="F287" i="36"/>
  <c r="H230" i="41"/>
  <c r="I194" i="41"/>
  <c r="H194" i="41" s="1"/>
  <c r="I52" i="35"/>
  <c r="H53" i="35"/>
  <c r="C52" i="44"/>
  <c r="D51" i="44"/>
  <c r="E287" i="41"/>
  <c r="E50" i="41"/>
  <c r="E287" i="39"/>
  <c r="E50" i="39"/>
  <c r="C286" i="42"/>
  <c r="D52" i="37"/>
  <c r="F50" i="44"/>
  <c r="F287" i="44"/>
  <c r="E50" i="43"/>
  <c r="E287" i="43"/>
  <c r="H230" i="35"/>
  <c r="I286" i="35"/>
  <c r="H52" i="40"/>
  <c r="I51" i="40"/>
  <c r="C286" i="35"/>
  <c r="I52" i="44"/>
  <c r="H53" i="44"/>
  <c r="H286" i="40"/>
  <c r="D51" i="36"/>
  <c r="C52" i="36"/>
  <c r="E287" i="38"/>
  <c r="E50" i="38"/>
  <c r="H195" i="44"/>
  <c r="H286" i="44" s="1"/>
  <c r="I194" i="44"/>
  <c r="H194" i="44" s="1"/>
  <c r="H269" i="37"/>
  <c r="H286" i="37" s="1"/>
  <c r="I286" i="37"/>
  <c r="H269" i="39"/>
  <c r="I286" i="39"/>
  <c r="H269" i="41"/>
  <c r="I286" i="41"/>
  <c r="J287" i="32"/>
  <c r="J50" i="32"/>
  <c r="F50" i="32"/>
  <c r="F287" i="32"/>
  <c r="G50" i="29"/>
  <c r="G287" i="29"/>
  <c r="D194" i="28"/>
  <c r="C194" i="28" s="1"/>
  <c r="C195" i="28"/>
  <c r="I173" i="33"/>
  <c r="H173" i="33" s="1"/>
  <c r="H174" i="33"/>
  <c r="H196" i="34"/>
  <c r="I195" i="34"/>
  <c r="E287" i="34"/>
  <c r="E50" i="34"/>
  <c r="C269" i="34"/>
  <c r="D286" i="34"/>
  <c r="D194" i="29"/>
  <c r="C194" i="29" s="1"/>
  <c r="E52" i="31"/>
  <c r="E51" i="31" s="1"/>
  <c r="C53" i="31"/>
  <c r="H53" i="33"/>
  <c r="C53" i="33"/>
  <c r="D52" i="33"/>
  <c r="C269" i="32"/>
  <c r="D286" i="32"/>
  <c r="J287" i="34"/>
  <c r="J50" i="34"/>
  <c r="H54" i="34"/>
  <c r="I53" i="34"/>
  <c r="H231" i="34"/>
  <c r="I230" i="34"/>
  <c r="H230" i="34" s="1"/>
  <c r="I75" i="28"/>
  <c r="H75" i="28" s="1"/>
  <c r="H54" i="30"/>
  <c r="I53" i="30"/>
  <c r="C53" i="30"/>
  <c r="D52" i="30"/>
  <c r="C269" i="29"/>
  <c r="C286" i="29" s="1"/>
  <c r="H195" i="31"/>
  <c r="C75" i="32"/>
  <c r="E287" i="29"/>
  <c r="E50" i="29"/>
  <c r="D52" i="31"/>
  <c r="E51" i="32"/>
  <c r="C230" i="33"/>
  <c r="D194" i="33"/>
  <c r="C194" i="33" s="1"/>
  <c r="C53" i="34"/>
  <c r="D52" i="34"/>
  <c r="H76" i="34"/>
  <c r="I75" i="34"/>
  <c r="H75" i="34" s="1"/>
  <c r="H174" i="28"/>
  <c r="I173" i="28"/>
  <c r="H173" i="28" s="1"/>
  <c r="H174" i="30"/>
  <c r="I173" i="30"/>
  <c r="H173" i="30" s="1"/>
  <c r="D194" i="31"/>
  <c r="C195" i="31"/>
  <c r="C195" i="34"/>
  <c r="D194" i="34"/>
  <c r="C194" i="34" s="1"/>
  <c r="J287" i="28"/>
  <c r="J50" i="28"/>
  <c r="H231" i="29"/>
  <c r="I230" i="29"/>
  <c r="H230" i="29" s="1"/>
  <c r="H195" i="29"/>
  <c r="C75" i="31"/>
  <c r="H53" i="31"/>
  <c r="C53" i="32"/>
  <c r="D52" i="32"/>
  <c r="H53" i="32"/>
  <c r="C230" i="28"/>
  <c r="H195" i="30"/>
  <c r="D194" i="32"/>
  <c r="C194" i="32" s="1"/>
  <c r="C195" i="32"/>
  <c r="H270" i="32"/>
  <c r="I269" i="32"/>
  <c r="H270" i="34"/>
  <c r="I269" i="34"/>
  <c r="K50" i="32"/>
  <c r="K287" i="32"/>
  <c r="H269" i="29"/>
  <c r="E287" i="28"/>
  <c r="E50" i="28"/>
  <c r="C53" i="29"/>
  <c r="D52" i="29"/>
  <c r="H289" i="28"/>
  <c r="H288" i="28" s="1"/>
  <c r="E194" i="33"/>
  <c r="E51" i="33" s="1"/>
  <c r="E286" i="33"/>
  <c r="D194" i="30"/>
  <c r="C194" i="30" s="1"/>
  <c r="C195" i="30"/>
  <c r="H195" i="32"/>
  <c r="I269" i="33"/>
  <c r="H270" i="33"/>
  <c r="I230" i="33"/>
  <c r="H191" i="34"/>
  <c r="I187" i="34"/>
  <c r="H187" i="34" s="1"/>
  <c r="E286" i="28"/>
  <c r="D75" i="29"/>
  <c r="C75" i="29" s="1"/>
  <c r="H270" i="30"/>
  <c r="I269" i="30"/>
  <c r="I194" i="30" s="1"/>
  <c r="H194" i="30" s="1"/>
  <c r="I230" i="31"/>
  <c r="H230" i="31" s="1"/>
  <c r="H231" i="31"/>
  <c r="J287" i="33"/>
  <c r="J50" i="33"/>
  <c r="H270" i="28"/>
  <c r="I269" i="28"/>
  <c r="H195" i="28"/>
  <c r="C269" i="28"/>
  <c r="C286" i="28" s="1"/>
  <c r="D286" i="28"/>
  <c r="H174" i="31"/>
  <c r="I173" i="31"/>
  <c r="H173" i="31" s="1"/>
  <c r="H289" i="32"/>
  <c r="H288" i="32" s="1"/>
  <c r="G50" i="33"/>
  <c r="G287" i="33"/>
  <c r="E50" i="30"/>
  <c r="E287" i="30"/>
  <c r="H53" i="28"/>
  <c r="I52" i="28"/>
  <c r="H54" i="29"/>
  <c r="I53" i="29"/>
  <c r="I75" i="31"/>
  <c r="H75" i="31" s="1"/>
  <c r="K50" i="33"/>
  <c r="K287" i="33"/>
  <c r="H191" i="33"/>
  <c r="I187" i="33"/>
  <c r="H187" i="33" s="1"/>
  <c r="I173" i="29"/>
  <c r="H173" i="29" s="1"/>
  <c r="H174" i="29"/>
  <c r="H76" i="30"/>
  <c r="I75" i="30"/>
  <c r="H75" i="30" s="1"/>
  <c r="C269" i="30"/>
  <c r="D286" i="30"/>
  <c r="I75" i="33"/>
  <c r="H75" i="33" s="1"/>
  <c r="H76" i="29"/>
  <c r="I75" i="29"/>
  <c r="H75" i="29" s="1"/>
  <c r="H289" i="30"/>
  <c r="H288" i="30" s="1"/>
  <c r="C269" i="31"/>
  <c r="C286" i="31" s="1"/>
  <c r="D286" i="31"/>
  <c r="I230" i="32"/>
  <c r="H230" i="32" s="1"/>
  <c r="C52" i="28"/>
  <c r="D51" i="28"/>
  <c r="H231" i="28"/>
  <c r="I230" i="28"/>
  <c r="H230" i="28" s="1"/>
  <c r="F194" i="31"/>
  <c r="F51" i="31" s="1"/>
  <c r="F286" i="31"/>
  <c r="H286" i="31"/>
  <c r="I173" i="32"/>
  <c r="H173" i="32" s="1"/>
  <c r="H174" i="32"/>
  <c r="E286" i="32"/>
  <c r="H286" i="42" l="1"/>
  <c r="H286" i="38"/>
  <c r="H286" i="39"/>
  <c r="H52" i="43"/>
  <c r="I51" i="43"/>
  <c r="C51" i="43"/>
  <c r="D50" i="43"/>
  <c r="C50" i="43" s="1"/>
  <c r="D287" i="43"/>
  <c r="C287" i="43" s="1"/>
  <c r="H52" i="42"/>
  <c r="I51" i="42"/>
  <c r="D287" i="39"/>
  <c r="C287" i="39" s="1"/>
  <c r="C51" i="39"/>
  <c r="D50" i="39"/>
  <c r="C50" i="39" s="1"/>
  <c r="D287" i="40"/>
  <c r="C287" i="40" s="1"/>
  <c r="C51" i="40"/>
  <c r="D50" i="40"/>
  <c r="C50" i="40" s="1"/>
  <c r="D287" i="41"/>
  <c r="C287" i="41" s="1"/>
  <c r="D50" i="41"/>
  <c r="C50" i="41" s="1"/>
  <c r="C51" i="41"/>
  <c r="D287" i="42"/>
  <c r="C287" i="42" s="1"/>
  <c r="C51" i="42"/>
  <c r="D50" i="42"/>
  <c r="C50" i="42" s="1"/>
  <c r="I287" i="40"/>
  <c r="H287" i="40" s="1"/>
  <c r="I50" i="40"/>
  <c r="H50" i="40" s="1"/>
  <c r="I24" i="40"/>
  <c r="H51" i="40"/>
  <c r="H52" i="44"/>
  <c r="I51" i="44"/>
  <c r="H52" i="35"/>
  <c r="I51" i="35"/>
  <c r="H52" i="36"/>
  <c r="I51" i="36"/>
  <c r="H52" i="41"/>
  <c r="I51" i="41"/>
  <c r="C52" i="37"/>
  <c r="D51" i="37"/>
  <c r="H286" i="41"/>
  <c r="D287" i="36"/>
  <c r="C287" i="36" s="1"/>
  <c r="C51" i="36"/>
  <c r="D50" i="36"/>
  <c r="C50" i="36" s="1"/>
  <c r="H286" i="35"/>
  <c r="D287" i="44"/>
  <c r="C287" i="44" s="1"/>
  <c r="D50" i="44"/>
  <c r="C50" i="44" s="1"/>
  <c r="C51" i="44"/>
  <c r="H52" i="37"/>
  <c r="I51" i="37"/>
  <c r="I51" i="39"/>
  <c r="H52" i="39"/>
  <c r="C52" i="38"/>
  <c r="D51" i="38"/>
  <c r="H52" i="38"/>
  <c r="I51" i="38"/>
  <c r="D287" i="35"/>
  <c r="C287" i="35" s="1"/>
  <c r="C51" i="35"/>
  <c r="D50" i="35"/>
  <c r="C50" i="35" s="1"/>
  <c r="F50" i="31"/>
  <c r="F287" i="31"/>
  <c r="E287" i="33"/>
  <c r="E50" i="33"/>
  <c r="H269" i="33"/>
  <c r="I286" i="33"/>
  <c r="C51" i="28"/>
  <c r="D50" i="28"/>
  <c r="H269" i="28"/>
  <c r="H286" i="28" s="1"/>
  <c r="I286" i="28"/>
  <c r="H230" i="33"/>
  <c r="I194" i="33"/>
  <c r="H194" i="33" s="1"/>
  <c r="I194" i="32"/>
  <c r="H194" i="32" s="1"/>
  <c r="I194" i="29"/>
  <c r="H194" i="29" s="1"/>
  <c r="C52" i="34"/>
  <c r="D51" i="34"/>
  <c r="E50" i="32"/>
  <c r="E287" i="32"/>
  <c r="C52" i="33"/>
  <c r="D51" i="33"/>
  <c r="I194" i="34"/>
  <c r="H194" i="34" s="1"/>
  <c r="H195" i="34"/>
  <c r="I52" i="29"/>
  <c r="H53" i="29"/>
  <c r="H286" i="29" s="1"/>
  <c r="H269" i="32"/>
  <c r="H286" i="32" s="1"/>
  <c r="I286" i="32"/>
  <c r="I52" i="32"/>
  <c r="I52" i="31"/>
  <c r="C194" i="31"/>
  <c r="D51" i="31"/>
  <c r="C52" i="31"/>
  <c r="I286" i="31"/>
  <c r="D286" i="29"/>
  <c r="I52" i="30"/>
  <c r="H53" i="30"/>
  <c r="C286" i="34"/>
  <c r="H269" i="30"/>
  <c r="H286" i="30" s="1"/>
  <c r="I286" i="30"/>
  <c r="E287" i="31"/>
  <c r="E50" i="31"/>
  <c r="I194" i="28"/>
  <c r="H194" i="28" s="1"/>
  <c r="I52" i="34"/>
  <c r="H53" i="34"/>
  <c r="C286" i="30"/>
  <c r="H52" i="28"/>
  <c r="C52" i="29"/>
  <c r="D51" i="29"/>
  <c r="I286" i="29"/>
  <c r="H269" i="34"/>
  <c r="H286" i="34" s="1"/>
  <c r="I286" i="34"/>
  <c r="D51" i="32"/>
  <c r="C52" i="32"/>
  <c r="C286" i="33"/>
  <c r="I194" i="31"/>
  <c r="H194" i="31" s="1"/>
  <c r="C52" i="30"/>
  <c r="D51" i="30"/>
  <c r="C286" i="32"/>
  <c r="I52" i="33"/>
  <c r="D50" i="37" l="1"/>
  <c r="C50" i="37" s="1"/>
  <c r="D287" i="37"/>
  <c r="C287" i="37" s="1"/>
  <c r="C51" i="37"/>
  <c r="I24" i="44"/>
  <c r="I287" i="44" s="1"/>
  <c r="H287" i="44" s="1"/>
  <c r="I50" i="44"/>
  <c r="H50" i="44" s="1"/>
  <c r="H51" i="44"/>
  <c r="H51" i="42"/>
  <c r="I50" i="42"/>
  <c r="H50" i="42" s="1"/>
  <c r="I24" i="42"/>
  <c r="I287" i="42" s="1"/>
  <c r="H287" i="42" s="1"/>
  <c r="I24" i="38"/>
  <c r="H51" i="38"/>
  <c r="I50" i="38"/>
  <c r="H50" i="38" s="1"/>
  <c r="H51" i="39"/>
  <c r="I24" i="39"/>
  <c r="I287" i="39" s="1"/>
  <c r="H287" i="39" s="1"/>
  <c r="I50" i="39"/>
  <c r="H50" i="39" s="1"/>
  <c r="I50" i="35"/>
  <c r="H50" i="35" s="1"/>
  <c r="I24" i="35"/>
  <c r="I287" i="35"/>
  <c r="H287" i="35" s="1"/>
  <c r="H51" i="35"/>
  <c r="H51" i="36"/>
  <c r="I50" i="36"/>
  <c r="H50" i="36" s="1"/>
  <c r="I24" i="36"/>
  <c r="I287" i="36" s="1"/>
  <c r="H287" i="36" s="1"/>
  <c r="D287" i="38"/>
  <c r="C287" i="38" s="1"/>
  <c r="D50" i="38"/>
  <c r="C50" i="38" s="1"/>
  <c r="C51" i="38"/>
  <c r="I24" i="37"/>
  <c r="H51" i="37"/>
  <c r="I50" i="37"/>
  <c r="H50" i="37" s="1"/>
  <c r="I24" i="41"/>
  <c r="I287" i="41"/>
  <c r="H287" i="41" s="1"/>
  <c r="H51" i="41"/>
  <c r="I50" i="41"/>
  <c r="H50" i="41" s="1"/>
  <c r="I50" i="43"/>
  <c r="H50" i="43" s="1"/>
  <c r="I24" i="43"/>
  <c r="H51" i="43"/>
  <c r="H24" i="40"/>
  <c r="I20" i="40"/>
  <c r="H20" i="40" s="1"/>
  <c r="C51" i="30"/>
  <c r="D50" i="30"/>
  <c r="C51" i="32"/>
  <c r="D50" i="32"/>
  <c r="C51" i="29"/>
  <c r="D50" i="29"/>
  <c r="H52" i="31"/>
  <c r="I51" i="31"/>
  <c r="C51" i="33"/>
  <c r="D50" i="33"/>
  <c r="H52" i="34"/>
  <c r="I51" i="34"/>
  <c r="H52" i="30"/>
  <c r="I51" i="30"/>
  <c r="C51" i="31"/>
  <c r="D50" i="31"/>
  <c r="I51" i="28"/>
  <c r="C51" i="34"/>
  <c r="D50" i="34"/>
  <c r="I51" i="33"/>
  <c r="H52" i="33"/>
  <c r="H52" i="32"/>
  <c r="I51" i="32"/>
  <c r="H52" i="29"/>
  <c r="I51" i="29"/>
  <c r="C50" i="28"/>
  <c r="D24" i="28"/>
  <c r="H286" i="33"/>
  <c r="H24" i="43" l="1"/>
  <c r="I20" i="43"/>
  <c r="H20" i="43" s="1"/>
  <c r="H24" i="37"/>
  <c r="I20" i="37"/>
  <c r="H20" i="37" s="1"/>
  <c r="H24" i="38"/>
  <c r="I20" i="38"/>
  <c r="H20" i="38" s="1"/>
  <c r="I20" i="41"/>
  <c r="H20" i="41" s="1"/>
  <c r="H24" i="41"/>
  <c r="I287" i="37"/>
  <c r="H287" i="37" s="1"/>
  <c r="H24" i="36"/>
  <c r="I20" i="36"/>
  <c r="H20" i="36" s="1"/>
  <c r="H24" i="42"/>
  <c r="I20" i="42"/>
  <c r="H20" i="42" s="1"/>
  <c r="H24" i="39"/>
  <c r="I20" i="39"/>
  <c r="H20" i="39" s="1"/>
  <c r="I287" i="43"/>
  <c r="H287" i="43" s="1"/>
  <c r="H24" i="35"/>
  <c r="I20" i="35"/>
  <c r="H20" i="35" s="1"/>
  <c r="I287" i="38"/>
  <c r="H287" i="38" s="1"/>
  <c r="H24" i="44"/>
  <c r="I20" i="44"/>
  <c r="H20" i="44" s="1"/>
  <c r="I287" i="34"/>
  <c r="H287" i="34" s="1"/>
  <c r="I50" i="34"/>
  <c r="H50" i="34" s="1"/>
  <c r="I24" i="34"/>
  <c r="H51" i="34"/>
  <c r="I287" i="29"/>
  <c r="H287" i="29" s="1"/>
  <c r="I50" i="29"/>
  <c r="H50" i="29" s="1"/>
  <c r="I24" i="29"/>
  <c r="H51" i="29"/>
  <c r="H51" i="31"/>
  <c r="I50" i="31"/>
  <c r="H50" i="31" s="1"/>
  <c r="I24" i="31"/>
  <c r="C50" i="30"/>
  <c r="D24" i="30"/>
  <c r="I24" i="28"/>
  <c r="H51" i="28"/>
  <c r="I50" i="28"/>
  <c r="H50" i="28" s="1"/>
  <c r="H51" i="33"/>
  <c r="I50" i="33"/>
  <c r="H50" i="33" s="1"/>
  <c r="I24" i="33"/>
  <c r="I287" i="33" s="1"/>
  <c r="H287" i="33" s="1"/>
  <c r="I50" i="30"/>
  <c r="H50" i="30" s="1"/>
  <c r="I24" i="30"/>
  <c r="I287" i="30" s="1"/>
  <c r="H287" i="30" s="1"/>
  <c r="H51" i="30"/>
  <c r="C50" i="33"/>
  <c r="D24" i="33"/>
  <c r="D24" i="32"/>
  <c r="C50" i="32"/>
  <c r="C24" i="28"/>
  <c r="D20" i="28"/>
  <c r="C20" i="28" s="1"/>
  <c r="D287" i="28"/>
  <c r="C287" i="28" s="1"/>
  <c r="H51" i="32"/>
  <c r="I50" i="32"/>
  <c r="H50" i="32" s="1"/>
  <c r="I24" i="32"/>
  <c r="I287" i="32" s="1"/>
  <c r="H287" i="32" s="1"/>
  <c r="C50" i="34"/>
  <c r="D24" i="34"/>
  <c r="D24" i="31"/>
  <c r="C50" i="31"/>
  <c r="C50" i="29"/>
  <c r="D24" i="29"/>
  <c r="H298" i="26"/>
  <c r="C298" i="26"/>
  <c r="H297" i="26"/>
  <c r="C297" i="26"/>
  <c r="H296" i="26"/>
  <c r="C296" i="26"/>
  <c r="H295" i="26"/>
  <c r="C295" i="26"/>
  <c r="H294" i="26"/>
  <c r="C294" i="26"/>
  <c r="H293" i="26"/>
  <c r="C293" i="26"/>
  <c r="H292" i="26"/>
  <c r="C292" i="26"/>
  <c r="H291" i="26"/>
  <c r="C291" i="26"/>
  <c r="C290" i="26" s="1"/>
  <c r="L290" i="26"/>
  <c r="K290" i="26"/>
  <c r="J290" i="26"/>
  <c r="I290" i="26"/>
  <c r="H290" i="26"/>
  <c r="G290" i="26"/>
  <c r="F290" i="26"/>
  <c r="E290" i="26"/>
  <c r="D290" i="26"/>
  <c r="H285" i="26"/>
  <c r="C285" i="26"/>
  <c r="H284" i="26"/>
  <c r="C284" i="26"/>
  <c r="L283" i="26"/>
  <c r="K283" i="26"/>
  <c r="J283" i="26"/>
  <c r="G283" i="26"/>
  <c r="F283" i="26"/>
  <c r="E283" i="26"/>
  <c r="D283" i="26"/>
  <c r="C283" i="26"/>
  <c r="H282" i="26"/>
  <c r="C282" i="26"/>
  <c r="L281" i="26"/>
  <c r="K281" i="26"/>
  <c r="J281" i="26"/>
  <c r="I281" i="26"/>
  <c r="H281" i="26" s="1"/>
  <c r="G281" i="26"/>
  <c r="F281" i="26"/>
  <c r="E281" i="26"/>
  <c r="D281" i="26"/>
  <c r="C281" i="26" s="1"/>
  <c r="H280" i="26"/>
  <c r="C280" i="26"/>
  <c r="H279" i="26"/>
  <c r="C279" i="26"/>
  <c r="H278" i="26"/>
  <c r="C278" i="26"/>
  <c r="H277" i="26"/>
  <c r="C277" i="26"/>
  <c r="L276" i="26"/>
  <c r="K276" i="26"/>
  <c r="J276" i="26"/>
  <c r="G276" i="26"/>
  <c r="F276" i="26"/>
  <c r="E276" i="26"/>
  <c r="D276" i="26"/>
  <c r="C276" i="26"/>
  <c r="H275" i="26"/>
  <c r="C275" i="26"/>
  <c r="H274" i="26"/>
  <c r="C274" i="26"/>
  <c r="H273" i="26"/>
  <c r="C273" i="26"/>
  <c r="L272" i="26"/>
  <c r="K272" i="26"/>
  <c r="J272" i="26"/>
  <c r="J270" i="26" s="1"/>
  <c r="J269" i="26" s="1"/>
  <c r="I272" i="26"/>
  <c r="H272" i="26" s="1"/>
  <c r="G272" i="26"/>
  <c r="F272" i="26"/>
  <c r="F270" i="26" s="1"/>
  <c r="F269" i="26" s="1"/>
  <c r="E272" i="26"/>
  <c r="C272" i="26" s="1"/>
  <c r="D272" i="26"/>
  <c r="H271" i="26"/>
  <c r="C271" i="26"/>
  <c r="L270" i="26"/>
  <c r="L269" i="26" s="1"/>
  <c r="K270" i="26"/>
  <c r="K269" i="26" s="1"/>
  <c r="G270" i="26"/>
  <c r="G269" i="26" s="1"/>
  <c r="D270" i="26"/>
  <c r="D269" i="26" s="1"/>
  <c r="H268" i="26"/>
  <c r="C268" i="26"/>
  <c r="H267" i="26"/>
  <c r="C267" i="26"/>
  <c r="H266" i="26"/>
  <c r="C266" i="26"/>
  <c r="H265" i="26"/>
  <c r="C265" i="26"/>
  <c r="L264" i="26"/>
  <c r="K264" i="26"/>
  <c r="J264" i="26"/>
  <c r="G264" i="26"/>
  <c r="F264" i="26"/>
  <c r="E264" i="26"/>
  <c r="D264" i="26"/>
  <c r="C264" i="26"/>
  <c r="H263" i="26"/>
  <c r="C263" i="26"/>
  <c r="H262" i="26"/>
  <c r="C262" i="26"/>
  <c r="H261" i="26"/>
  <c r="C261" i="26"/>
  <c r="L260" i="26"/>
  <c r="K260" i="26"/>
  <c r="J260" i="26"/>
  <c r="J259" i="26" s="1"/>
  <c r="I260" i="26"/>
  <c r="H260" i="26" s="1"/>
  <c r="G260" i="26"/>
  <c r="F260" i="26"/>
  <c r="F259" i="26" s="1"/>
  <c r="E260" i="26"/>
  <c r="E259" i="26" s="1"/>
  <c r="C259" i="26" s="1"/>
  <c r="D260" i="26"/>
  <c r="C260" i="26" s="1"/>
  <c r="L259" i="26"/>
  <c r="K259" i="26"/>
  <c r="G259" i="26"/>
  <c r="D259" i="26"/>
  <c r="H258" i="26"/>
  <c r="C258" i="26"/>
  <c r="H257" i="26"/>
  <c r="C257" i="26"/>
  <c r="H256" i="26"/>
  <c r="C256" i="26"/>
  <c r="H255" i="26"/>
  <c r="C255" i="26"/>
  <c r="H254" i="26"/>
  <c r="C254" i="26"/>
  <c r="K252" i="26"/>
  <c r="K251" i="26" s="1"/>
  <c r="H253" i="26"/>
  <c r="C253" i="26"/>
  <c r="L252" i="26"/>
  <c r="L251" i="26" s="1"/>
  <c r="J252" i="26"/>
  <c r="I252" i="26"/>
  <c r="G252" i="26"/>
  <c r="F252" i="26"/>
  <c r="E252" i="26"/>
  <c r="E251" i="26" s="1"/>
  <c r="D252" i="26"/>
  <c r="C252" i="26" s="1"/>
  <c r="J251" i="26"/>
  <c r="G251" i="26"/>
  <c r="F251" i="26"/>
  <c r="H250" i="26"/>
  <c r="C250" i="26"/>
  <c r="H249" i="26"/>
  <c r="C249" i="26"/>
  <c r="H248" i="26"/>
  <c r="C248" i="26"/>
  <c r="K246" i="26"/>
  <c r="H247" i="26"/>
  <c r="C247" i="26"/>
  <c r="L246" i="26"/>
  <c r="J246" i="26"/>
  <c r="I246" i="26"/>
  <c r="G246" i="26"/>
  <c r="F246" i="26"/>
  <c r="E246" i="26"/>
  <c r="D246" i="26"/>
  <c r="C246" i="26" s="1"/>
  <c r="H245" i="26"/>
  <c r="C245" i="26"/>
  <c r="H244" i="26"/>
  <c r="C244" i="26"/>
  <c r="H243" i="26"/>
  <c r="C243" i="26"/>
  <c r="H242" i="26"/>
  <c r="C242" i="26"/>
  <c r="H241" i="26"/>
  <c r="C241" i="26"/>
  <c r="H240" i="26"/>
  <c r="C240" i="26"/>
  <c r="H239" i="26"/>
  <c r="C239" i="26"/>
  <c r="L238" i="26"/>
  <c r="K238" i="26"/>
  <c r="J238" i="26"/>
  <c r="G238" i="26"/>
  <c r="F238" i="26"/>
  <c r="E238" i="26"/>
  <c r="D238" i="26"/>
  <c r="C238" i="26"/>
  <c r="H237" i="26"/>
  <c r="C237" i="26"/>
  <c r="K235" i="26"/>
  <c r="H236" i="26"/>
  <c r="C236" i="26"/>
  <c r="L235" i="26"/>
  <c r="J235" i="26"/>
  <c r="I235" i="26"/>
  <c r="G235" i="26"/>
  <c r="F235" i="26"/>
  <c r="E235" i="26"/>
  <c r="D235" i="26"/>
  <c r="C235" i="26" s="1"/>
  <c r="H234" i="26"/>
  <c r="C234" i="26"/>
  <c r="L233" i="26"/>
  <c r="L231" i="26" s="1"/>
  <c r="L230" i="26" s="1"/>
  <c r="K233" i="26"/>
  <c r="K231" i="26" s="1"/>
  <c r="K230" i="26" s="1"/>
  <c r="J233" i="26"/>
  <c r="G233" i="26"/>
  <c r="G231" i="26" s="1"/>
  <c r="F233" i="26"/>
  <c r="E233" i="26"/>
  <c r="D233" i="26"/>
  <c r="D231" i="26" s="1"/>
  <c r="C233" i="26"/>
  <c r="H232" i="26"/>
  <c r="C232" i="26"/>
  <c r="J231" i="26"/>
  <c r="F231" i="26"/>
  <c r="F230" i="26" s="1"/>
  <c r="E231" i="26"/>
  <c r="G230" i="26"/>
  <c r="H229" i="26"/>
  <c r="C229" i="26"/>
  <c r="H228" i="26"/>
  <c r="C228" i="26"/>
  <c r="L227" i="26"/>
  <c r="K227" i="26"/>
  <c r="J227" i="26"/>
  <c r="I227" i="26"/>
  <c r="H227" i="26" s="1"/>
  <c r="G227" i="26"/>
  <c r="F227" i="26"/>
  <c r="E227" i="26"/>
  <c r="D227" i="26"/>
  <c r="H226" i="26"/>
  <c r="C226" i="26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C217" i="26"/>
  <c r="L216" i="26"/>
  <c r="K216" i="26"/>
  <c r="J216" i="26"/>
  <c r="G216" i="26"/>
  <c r="G204" i="26" s="1"/>
  <c r="F216" i="26"/>
  <c r="E216" i="26"/>
  <c r="D216" i="26"/>
  <c r="C216" i="26"/>
  <c r="H215" i="26"/>
  <c r="C215" i="26"/>
  <c r="H214" i="26"/>
  <c r="C214" i="26"/>
  <c r="H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H206" i="26"/>
  <c r="C206" i="26"/>
  <c r="L205" i="26"/>
  <c r="L204" i="26" s="1"/>
  <c r="K205" i="26"/>
  <c r="J205" i="26"/>
  <c r="I205" i="26"/>
  <c r="G205" i="26"/>
  <c r="F205" i="26"/>
  <c r="E205" i="26"/>
  <c r="D205" i="26"/>
  <c r="D204" i="26" s="1"/>
  <c r="K204" i="26"/>
  <c r="J204" i="26"/>
  <c r="F204" i="26"/>
  <c r="H203" i="26"/>
  <c r="C203" i="26"/>
  <c r="H202" i="26"/>
  <c r="C202" i="26"/>
  <c r="H201" i="26"/>
  <c r="C201" i="26"/>
  <c r="H200" i="26"/>
  <c r="C200" i="26"/>
  <c r="H199" i="26"/>
  <c r="C199" i="26"/>
  <c r="L198" i="26"/>
  <c r="L196" i="26" s="1"/>
  <c r="L195" i="26" s="1"/>
  <c r="L194" i="26" s="1"/>
  <c r="K198" i="26"/>
  <c r="J198" i="26"/>
  <c r="I198" i="26"/>
  <c r="H198" i="26" s="1"/>
  <c r="G198" i="26"/>
  <c r="F198" i="26"/>
  <c r="E198" i="26"/>
  <c r="D198" i="26"/>
  <c r="D196" i="26" s="1"/>
  <c r="D195" i="26" s="1"/>
  <c r="C197" i="26"/>
  <c r="K196" i="26"/>
  <c r="J196" i="26"/>
  <c r="J195" i="26" s="1"/>
  <c r="G196" i="26"/>
  <c r="F196" i="26"/>
  <c r="F195" i="26" s="1"/>
  <c r="F194" i="26" s="1"/>
  <c r="H193" i="26"/>
  <c r="C193" i="26"/>
  <c r="L192" i="26"/>
  <c r="L191" i="26" s="1"/>
  <c r="K192" i="26"/>
  <c r="J192" i="26"/>
  <c r="I192" i="26"/>
  <c r="G192" i="26"/>
  <c r="F192" i="26"/>
  <c r="E192" i="26"/>
  <c r="D192" i="26"/>
  <c r="D191" i="26" s="1"/>
  <c r="K191" i="26"/>
  <c r="K187" i="26" s="1"/>
  <c r="J191" i="26"/>
  <c r="G191" i="26"/>
  <c r="F191" i="26"/>
  <c r="H190" i="26"/>
  <c r="C190" i="26"/>
  <c r="H189" i="26"/>
  <c r="C189" i="26"/>
  <c r="L188" i="26"/>
  <c r="K188" i="26"/>
  <c r="J188" i="26"/>
  <c r="I188" i="26"/>
  <c r="G188" i="26"/>
  <c r="F188" i="26"/>
  <c r="E188" i="26"/>
  <c r="D188" i="26"/>
  <c r="D187" i="26" s="1"/>
  <c r="J187" i="26"/>
  <c r="G187" i="26"/>
  <c r="F187" i="26"/>
  <c r="H186" i="26"/>
  <c r="C186" i="26"/>
  <c r="H185" i="26"/>
  <c r="C185" i="26"/>
  <c r="L184" i="26"/>
  <c r="K184" i="26"/>
  <c r="J184" i="26"/>
  <c r="I184" i="26"/>
  <c r="H184" i="26" s="1"/>
  <c r="G184" i="26"/>
  <c r="F184" i="26"/>
  <c r="E184" i="26"/>
  <c r="C184" i="26" s="1"/>
  <c r="D184" i="26"/>
  <c r="H183" i="26"/>
  <c r="C183" i="26"/>
  <c r="H182" i="26"/>
  <c r="C182" i="26"/>
  <c r="H181" i="26"/>
  <c r="C181" i="26"/>
  <c r="C180" i="26"/>
  <c r="L179" i="26"/>
  <c r="K179" i="26"/>
  <c r="J179" i="26"/>
  <c r="G179" i="26"/>
  <c r="F179" i="26"/>
  <c r="E179" i="26"/>
  <c r="D179" i="26"/>
  <c r="C179" i="26"/>
  <c r="H178" i="26"/>
  <c r="C178" i="26"/>
  <c r="H177" i="26"/>
  <c r="C177" i="26"/>
  <c r="H176" i="26"/>
  <c r="C176" i="26"/>
  <c r="L175" i="26"/>
  <c r="L174" i="26" s="1"/>
  <c r="L173" i="26" s="1"/>
  <c r="K175" i="26"/>
  <c r="J175" i="26"/>
  <c r="I175" i="26"/>
  <c r="G175" i="26"/>
  <c r="F175" i="26"/>
  <c r="E175" i="26"/>
  <c r="D175" i="26"/>
  <c r="D174" i="26" s="1"/>
  <c r="K174" i="26"/>
  <c r="K173" i="26" s="1"/>
  <c r="J174" i="26"/>
  <c r="J173" i="26" s="1"/>
  <c r="G174" i="26"/>
  <c r="G173" i="26" s="1"/>
  <c r="F174" i="26"/>
  <c r="F173" i="26" s="1"/>
  <c r="H172" i="26"/>
  <c r="C172" i="26"/>
  <c r="H171" i="26"/>
  <c r="C171" i="26"/>
  <c r="H170" i="26"/>
  <c r="C170" i="26"/>
  <c r="H169" i="26"/>
  <c r="C169" i="26"/>
  <c r="H168" i="26"/>
  <c r="C168" i="26"/>
  <c r="C167" i="26"/>
  <c r="L166" i="26"/>
  <c r="K166" i="26"/>
  <c r="K165" i="26" s="1"/>
  <c r="J166" i="26"/>
  <c r="J165" i="26" s="1"/>
  <c r="G166" i="26"/>
  <c r="G165" i="26" s="1"/>
  <c r="F166" i="26"/>
  <c r="F165" i="26" s="1"/>
  <c r="E166" i="26"/>
  <c r="D166" i="26"/>
  <c r="C166" i="26"/>
  <c r="L165" i="26"/>
  <c r="E165" i="26"/>
  <c r="C165" i="26" s="1"/>
  <c r="D165" i="26"/>
  <c r="H164" i="26"/>
  <c r="C164" i="26"/>
  <c r="H163" i="26"/>
  <c r="C163" i="26"/>
  <c r="H162" i="26"/>
  <c r="C162" i="26"/>
  <c r="H161" i="26"/>
  <c r="C161" i="26"/>
  <c r="L160" i="26"/>
  <c r="K160" i="26"/>
  <c r="J160" i="26"/>
  <c r="I160" i="26"/>
  <c r="H160" i="26" s="1"/>
  <c r="G160" i="26"/>
  <c r="F160" i="26"/>
  <c r="E160" i="26"/>
  <c r="C160" i="26" s="1"/>
  <c r="D160" i="26"/>
  <c r="H159" i="26"/>
  <c r="C159" i="26"/>
  <c r="H158" i="26"/>
  <c r="C158" i="26"/>
  <c r="H157" i="26"/>
  <c r="C157" i="26"/>
  <c r="H156" i="26"/>
  <c r="C156" i="26"/>
  <c r="H155" i="26"/>
  <c r="C155" i="26"/>
  <c r="H154" i="26"/>
  <c r="C154" i="26"/>
  <c r="H153" i="26"/>
  <c r="C153" i="26"/>
  <c r="C152" i="26"/>
  <c r="L151" i="26"/>
  <c r="K151" i="26"/>
  <c r="J151" i="26"/>
  <c r="G151" i="26"/>
  <c r="F151" i="26"/>
  <c r="E151" i="26"/>
  <c r="D151" i="26"/>
  <c r="C151" i="26"/>
  <c r="H150" i="26"/>
  <c r="C150" i="26"/>
  <c r="H149" i="26"/>
  <c r="C149" i="26"/>
  <c r="H148" i="26"/>
  <c r="C148" i="26"/>
  <c r="H147" i="26"/>
  <c r="C147" i="26"/>
  <c r="H146" i="26"/>
  <c r="C146" i="26"/>
  <c r="H145" i="26"/>
  <c r="C145" i="26"/>
  <c r="L144" i="26"/>
  <c r="K144" i="26"/>
  <c r="J144" i="26"/>
  <c r="I144" i="26"/>
  <c r="H144" i="26" s="1"/>
  <c r="G144" i="26"/>
  <c r="F144" i="26"/>
  <c r="E144" i="26"/>
  <c r="D144" i="26"/>
  <c r="H143" i="26"/>
  <c r="C143" i="26"/>
  <c r="C142" i="26"/>
  <c r="L141" i="26"/>
  <c r="K141" i="26"/>
  <c r="J141" i="26"/>
  <c r="G141" i="26"/>
  <c r="F141" i="26"/>
  <c r="E141" i="26"/>
  <c r="D141" i="26"/>
  <c r="C141" i="26"/>
  <c r="H140" i="26"/>
  <c r="C140" i="26"/>
  <c r="H139" i="26"/>
  <c r="C139" i="26"/>
  <c r="H138" i="26"/>
  <c r="C138" i="26"/>
  <c r="H137" i="26"/>
  <c r="C137" i="26"/>
  <c r="L136" i="26"/>
  <c r="K136" i="26"/>
  <c r="J136" i="26"/>
  <c r="I136" i="26"/>
  <c r="H136" i="26" s="1"/>
  <c r="G136" i="26"/>
  <c r="F136" i="26"/>
  <c r="E136" i="26"/>
  <c r="C136" i="26" s="1"/>
  <c r="D136" i="26"/>
  <c r="H135" i="26"/>
  <c r="C135" i="26"/>
  <c r="H134" i="26"/>
  <c r="C134" i="26"/>
  <c r="H133" i="26"/>
  <c r="C133" i="26"/>
  <c r="C132" i="26"/>
  <c r="L131" i="26"/>
  <c r="L130" i="26" s="1"/>
  <c r="K131" i="26"/>
  <c r="J131" i="26"/>
  <c r="G131" i="26"/>
  <c r="G130" i="26" s="1"/>
  <c r="F131" i="26"/>
  <c r="E131" i="26"/>
  <c r="D131" i="26"/>
  <c r="D130" i="26" s="1"/>
  <c r="C131" i="26"/>
  <c r="J130" i="26"/>
  <c r="F130" i="26"/>
  <c r="C129" i="26"/>
  <c r="L128" i="26"/>
  <c r="K128" i="26"/>
  <c r="K83" i="26" s="1"/>
  <c r="J128" i="26"/>
  <c r="G128" i="26"/>
  <c r="F128" i="26"/>
  <c r="E128" i="26"/>
  <c r="D128" i="26"/>
  <c r="C128" i="26"/>
  <c r="H127" i="26"/>
  <c r="C127" i="26"/>
  <c r="H126" i="26"/>
  <c r="C126" i="26"/>
  <c r="H125" i="26"/>
  <c r="C125" i="26"/>
  <c r="H124" i="26"/>
  <c r="C124" i="26"/>
  <c r="H123" i="26"/>
  <c r="C123" i="26"/>
  <c r="L122" i="26"/>
  <c r="K122" i="26"/>
  <c r="J122" i="26"/>
  <c r="I122" i="26"/>
  <c r="H122" i="26" s="1"/>
  <c r="G122" i="26"/>
  <c r="F122" i="26"/>
  <c r="E122" i="26"/>
  <c r="C122" i="26" s="1"/>
  <c r="D122" i="26"/>
  <c r="H121" i="26"/>
  <c r="C121" i="26"/>
  <c r="H120" i="26"/>
  <c r="C120" i="26"/>
  <c r="H119" i="26"/>
  <c r="C119" i="26"/>
  <c r="H118" i="26"/>
  <c r="C118" i="26"/>
  <c r="C117" i="26"/>
  <c r="L116" i="26"/>
  <c r="K116" i="26"/>
  <c r="J116" i="26"/>
  <c r="G116" i="26"/>
  <c r="F116" i="26"/>
  <c r="E116" i="26"/>
  <c r="D116" i="26"/>
  <c r="C116" i="26"/>
  <c r="H115" i="26"/>
  <c r="C115" i="26"/>
  <c r="H114" i="26"/>
  <c r="C114" i="26"/>
  <c r="H113" i="26"/>
  <c r="C113" i="26"/>
  <c r="L112" i="26"/>
  <c r="K112" i="26"/>
  <c r="J112" i="26"/>
  <c r="I112" i="26"/>
  <c r="H112" i="26" s="1"/>
  <c r="G112" i="26"/>
  <c r="F112" i="26"/>
  <c r="E112" i="26"/>
  <c r="C112" i="26" s="1"/>
  <c r="D112" i="26"/>
  <c r="H111" i="26"/>
  <c r="C111" i="26"/>
  <c r="H110" i="26"/>
  <c r="C110" i="26"/>
  <c r="H109" i="26"/>
  <c r="C109" i="26"/>
  <c r="H108" i="26"/>
  <c r="C108" i="26"/>
  <c r="H107" i="26"/>
  <c r="C107" i="26"/>
  <c r="H106" i="26"/>
  <c r="C106" i="26"/>
  <c r="H105" i="26"/>
  <c r="C105" i="26"/>
  <c r="C104" i="26"/>
  <c r="L103" i="26"/>
  <c r="K103" i="26"/>
  <c r="J103" i="26"/>
  <c r="G103" i="26"/>
  <c r="F103" i="26"/>
  <c r="E103" i="26"/>
  <c r="D103" i="26"/>
  <c r="C103" i="26"/>
  <c r="H102" i="26"/>
  <c r="C102" i="26"/>
  <c r="H101" i="26"/>
  <c r="C101" i="26"/>
  <c r="H100" i="26"/>
  <c r="C100" i="26"/>
  <c r="H99" i="26"/>
  <c r="C99" i="26"/>
  <c r="H98" i="26"/>
  <c r="C98" i="26"/>
  <c r="H97" i="26"/>
  <c r="C97" i="26"/>
  <c r="H96" i="26"/>
  <c r="C96" i="26"/>
  <c r="L95" i="26"/>
  <c r="K95" i="26"/>
  <c r="J95" i="26"/>
  <c r="I95" i="26"/>
  <c r="H95" i="26" s="1"/>
  <c r="G95" i="26"/>
  <c r="F95" i="26"/>
  <c r="E95" i="26"/>
  <c r="C95" i="26" s="1"/>
  <c r="D95" i="26"/>
  <c r="H94" i="26"/>
  <c r="C94" i="26"/>
  <c r="H93" i="26"/>
  <c r="C93" i="26"/>
  <c r="H92" i="26"/>
  <c r="C92" i="26"/>
  <c r="H91" i="26"/>
  <c r="C91" i="26"/>
  <c r="C90" i="26"/>
  <c r="L89" i="26"/>
  <c r="K89" i="26"/>
  <c r="J89" i="26"/>
  <c r="G89" i="26"/>
  <c r="F89" i="26"/>
  <c r="E89" i="26"/>
  <c r="D89" i="26"/>
  <c r="C89" i="26"/>
  <c r="H88" i="26"/>
  <c r="C88" i="26"/>
  <c r="H87" i="26"/>
  <c r="C87" i="26"/>
  <c r="H86" i="26"/>
  <c r="C86" i="26"/>
  <c r="H85" i="26"/>
  <c r="C85" i="26"/>
  <c r="L84" i="26"/>
  <c r="K84" i="26"/>
  <c r="J84" i="26"/>
  <c r="J83" i="26" s="1"/>
  <c r="I84" i="26"/>
  <c r="G84" i="26"/>
  <c r="F84" i="26"/>
  <c r="F83" i="26" s="1"/>
  <c r="E84" i="26"/>
  <c r="D84" i="26"/>
  <c r="C84" i="26" s="1"/>
  <c r="L83" i="26"/>
  <c r="D83" i="26"/>
  <c r="H82" i="26"/>
  <c r="C82" i="26"/>
  <c r="H81" i="26"/>
  <c r="C81" i="26"/>
  <c r="L80" i="26"/>
  <c r="K80" i="26"/>
  <c r="J80" i="26"/>
  <c r="I80" i="26"/>
  <c r="H80" i="26" s="1"/>
  <c r="G80" i="26"/>
  <c r="F80" i="26"/>
  <c r="E80" i="26"/>
  <c r="E76" i="26" s="1"/>
  <c r="D80" i="26"/>
  <c r="C80" i="26" s="1"/>
  <c r="H79" i="26"/>
  <c r="C79" i="26"/>
  <c r="C78" i="26"/>
  <c r="L77" i="26"/>
  <c r="L76" i="26" s="1"/>
  <c r="K77" i="26"/>
  <c r="K76" i="26" s="1"/>
  <c r="J77" i="26"/>
  <c r="G77" i="26"/>
  <c r="G76" i="26" s="1"/>
  <c r="F77" i="26"/>
  <c r="E77" i="26"/>
  <c r="D77" i="26"/>
  <c r="D76" i="26" s="1"/>
  <c r="C77" i="26"/>
  <c r="J76" i="26"/>
  <c r="J75" i="26" s="1"/>
  <c r="F76" i="26"/>
  <c r="F75" i="26" s="1"/>
  <c r="H74" i="26"/>
  <c r="C74" i="26"/>
  <c r="H73" i="26"/>
  <c r="C73" i="26"/>
  <c r="H72" i="26"/>
  <c r="C72" i="26"/>
  <c r="H71" i="26"/>
  <c r="C71" i="26"/>
  <c r="H70" i="26"/>
  <c r="C70" i="26"/>
  <c r="L69" i="26"/>
  <c r="K69" i="26"/>
  <c r="J69" i="26"/>
  <c r="I69" i="26"/>
  <c r="H69" i="26" s="1"/>
  <c r="G69" i="26"/>
  <c r="F69" i="26"/>
  <c r="E69" i="26"/>
  <c r="D69" i="26"/>
  <c r="C68" i="26"/>
  <c r="L67" i="26"/>
  <c r="K67" i="26"/>
  <c r="J67" i="26"/>
  <c r="G67" i="26"/>
  <c r="F67" i="26"/>
  <c r="D67" i="26"/>
  <c r="H66" i="26"/>
  <c r="C66" i="26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L58" i="26"/>
  <c r="K58" i="26"/>
  <c r="K54" i="26" s="1"/>
  <c r="K53" i="26" s="1"/>
  <c r="J58" i="26"/>
  <c r="G58" i="26"/>
  <c r="G54" i="26" s="1"/>
  <c r="G53" i="26" s="1"/>
  <c r="F58" i="26"/>
  <c r="E58" i="26"/>
  <c r="D58" i="26"/>
  <c r="C58" i="26"/>
  <c r="H57" i="26"/>
  <c r="C57" i="26"/>
  <c r="C56" i="26"/>
  <c r="L55" i="26"/>
  <c r="K55" i="26"/>
  <c r="J55" i="26"/>
  <c r="J54" i="26" s="1"/>
  <c r="J53" i="26" s="1"/>
  <c r="J52" i="26" s="1"/>
  <c r="G55" i="26"/>
  <c r="F55" i="26"/>
  <c r="F54" i="26" s="1"/>
  <c r="F53" i="26" s="1"/>
  <c r="F52" i="26" s="1"/>
  <c r="F51" i="26" s="1"/>
  <c r="F50" i="26" s="1"/>
  <c r="E55" i="26"/>
  <c r="D55" i="26"/>
  <c r="L54" i="26"/>
  <c r="L53" i="26" s="1"/>
  <c r="D54" i="26"/>
  <c r="D53" i="26" s="1"/>
  <c r="H47" i="26"/>
  <c r="C47" i="26"/>
  <c r="H46" i="26"/>
  <c r="C46" i="26"/>
  <c r="L45" i="26"/>
  <c r="H45" i="26"/>
  <c r="G45" i="26"/>
  <c r="C45" i="26"/>
  <c r="H44" i="26"/>
  <c r="C44" i="26"/>
  <c r="K43" i="26"/>
  <c r="J43" i="26"/>
  <c r="I43" i="26"/>
  <c r="H43" i="26"/>
  <c r="F43" i="26"/>
  <c r="E43" i="26"/>
  <c r="D43" i="26"/>
  <c r="C43" i="26"/>
  <c r="H42" i="26"/>
  <c r="C42" i="26"/>
  <c r="I41" i="26"/>
  <c r="H41" i="26"/>
  <c r="D41" i="26"/>
  <c r="C41" i="26"/>
  <c r="H40" i="26"/>
  <c r="C40" i="26"/>
  <c r="H39" i="26"/>
  <c r="C39" i="26"/>
  <c r="H38" i="26"/>
  <c r="C38" i="26"/>
  <c r="H37" i="26"/>
  <c r="C37" i="26"/>
  <c r="K36" i="26"/>
  <c r="H36" i="26"/>
  <c r="F36" i="26"/>
  <c r="C36" i="26"/>
  <c r="H35" i="26"/>
  <c r="C35" i="26"/>
  <c r="H34" i="26"/>
  <c r="C34" i="26"/>
  <c r="K33" i="26"/>
  <c r="H33" i="26"/>
  <c r="F33" i="26"/>
  <c r="C33" i="26"/>
  <c r="H32" i="26"/>
  <c r="C32" i="26"/>
  <c r="K31" i="26"/>
  <c r="K26" i="26" s="1"/>
  <c r="H31" i="26"/>
  <c r="F31" i="26"/>
  <c r="C31" i="26"/>
  <c r="H30" i="26"/>
  <c r="C30" i="26"/>
  <c r="H29" i="26"/>
  <c r="C29" i="26"/>
  <c r="H28" i="26"/>
  <c r="C28" i="26"/>
  <c r="K27" i="26"/>
  <c r="H27" i="26"/>
  <c r="F27" i="26"/>
  <c r="C27" i="26"/>
  <c r="F26" i="26"/>
  <c r="C26" i="26"/>
  <c r="H25" i="26"/>
  <c r="C25" i="26"/>
  <c r="C24" i="26"/>
  <c r="H23" i="26"/>
  <c r="C23" i="26"/>
  <c r="H22" i="26"/>
  <c r="C22" i="26"/>
  <c r="L21" i="26"/>
  <c r="L289" i="26" s="1"/>
  <c r="L288" i="26" s="1"/>
  <c r="K21" i="26"/>
  <c r="K289" i="26" s="1"/>
  <c r="K288" i="26" s="1"/>
  <c r="J21" i="26"/>
  <c r="J289" i="26" s="1"/>
  <c r="J288" i="26" s="1"/>
  <c r="I21" i="26"/>
  <c r="G21" i="26"/>
  <c r="G289" i="26" s="1"/>
  <c r="G288" i="26" s="1"/>
  <c r="F21" i="26"/>
  <c r="F289" i="26" s="1"/>
  <c r="F288" i="26" s="1"/>
  <c r="E21" i="26"/>
  <c r="E289" i="26" s="1"/>
  <c r="E288" i="26" s="1"/>
  <c r="D21" i="26"/>
  <c r="L20" i="26"/>
  <c r="J20" i="26"/>
  <c r="E20" i="26"/>
  <c r="D20" i="26"/>
  <c r="H298" i="25"/>
  <c r="C298" i="25"/>
  <c r="H297" i="25"/>
  <c r="C297" i="25"/>
  <c r="H296" i="25"/>
  <c r="C296" i="25"/>
  <c r="H295" i="25"/>
  <c r="C295" i="25"/>
  <c r="H294" i="25"/>
  <c r="C294" i="25"/>
  <c r="H293" i="25"/>
  <c r="C293" i="25"/>
  <c r="H292" i="25"/>
  <c r="C292" i="25"/>
  <c r="H291" i="25"/>
  <c r="H290" i="25" s="1"/>
  <c r="C291" i="25"/>
  <c r="L290" i="25"/>
  <c r="K290" i="25"/>
  <c r="J290" i="25"/>
  <c r="I290" i="25"/>
  <c r="G290" i="25"/>
  <c r="F290" i="25"/>
  <c r="E290" i="25"/>
  <c r="D290" i="25"/>
  <c r="C290" i="25"/>
  <c r="D288" i="25"/>
  <c r="H285" i="25"/>
  <c r="C285" i="25"/>
  <c r="H284" i="25"/>
  <c r="C284" i="25"/>
  <c r="L283" i="25"/>
  <c r="K283" i="25"/>
  <c r="J283" i="25"/>
  <c r="I283" i="25"/>
  <c r="G283" i="25"/>
  <c r="F283" i="25"/>
  <c r="E283" i="25"/>
  <c r="D283" i="25"/>
  <c r="H282" i="25"/>
  <c r="C282" i="25"/>
  <c r="L281" i="25"/>
  <c r="L269" i="25" s="1"/>
  <c r="K281" i="25"/>
  <c r="J281" i="25"/>
  <c r="I281" i="25"/>
  <c r="I269" i="25" s="1"/>
  <c r="H269" i="25" s="1"/>
  <c r="H281" i="25"/>
  <c r="G281" i="25"/>
  <c r="F281" i="25"/>
  <c r="E281" i="25"/>
  <c r="D281" i="25"/>
  <c r="H280" i="25"/>
  <c r="C280" i="25"/>
  <c r="H279" i="25"/>
  <c r="C279" i="25"/>
  <c r="H278" i="25"/>
  <c r="C278" i="25"/>
  <c r="H277" i="25"/>
  <c r="C277" i="25"/>
  <c r="L276" i="25"/>
  <c r="K276" i="25"/>
  <c r="J276" i="25"/>
  <c r="H276" i="25" s="1"/>
  <c r="I276" i="25"/>
  <c r="G276" i="25"/>
  <c r="F276" i="25"/>
  <c r="C276" i="25" s="1"/>
  <c r="E276" i="25"/>
  <c r="D276" i="25"/>
  <c r="H275" i="25"/>
  <c r="C275" i="25"/>
  <c r="H274" i="25"/>
  <c r="C274" i="25"/>
  <c r="H273" i="25"/>
  <c r="C273" i="25"/>
  <c r="L272" i="25"/>
  <c r="K272" i="25"/>
  <c r="J272" i="25"/>
  <c r="H272" i="25" s="1"/>
  <c r="I272" i="25"/>
  <c r="G272" i="25"/>
  <c r="F272" i="25"/>
  <c r="C272" i="25" s="1"/>
  <c r="E272" i="25"/>
  <c r="D272" i="25"/>
  <c r="H271" i="25"/>
  <c r="C271" i="25"/>
  <c r="L270" i="25"/>
  <c r="K270" i="25"/>
  <c r="K269" i="25" s="1"/>
  <c r="J270" i="25"/>
  <c r="H270" i="25" s="1"/>
  <c r="I270" i="25"/>
  <c r="G270" i="25"/>
  <c r="G269" i="25" s="1"/>
  <c r="F270" i="25"/>
  <c r="C270" i="25" s="1"/>
  <c r="E270" i="25"/>
  <c r="D270" i="25"/>
  <c r="J269" i="25"/>
  <c r="F269" i="25"/>
  <c r="E269" i="25"/>
  <c r="H268" i="25"/>
  <c r="C268" i="25"/>
  <c r="H267" i="25"/>
  <c r="C267" i="25"/>
  <c r="H266" i="25"/>
  <c r="C266" i="25"/>
  <c r="H265" i="25"/>
  <c r="C265" i="25"/>
  <c r="L264" i="25"/>
  <c r="K264" i="25"/>
  <c r="J264" i="25"/>
  <c r="H264" i="25" s="1"/>
  <c r="I264" i="25"/>
  <c r="G264" i="25"/>
  <c r="F264" i="25"/>
  <c r="C264" i="25" s="1"/>
  <c r="E264" i="25"/>
  <c r="D264" i="25"/>
  <c r="H263" i="25"/>
  <c r="C263" i="25"/>
  <c r="H262" i="25"/>
  <c r="C262" i="25"/>
  <c r="H261" i="25"/>
  <c r="C261" i="25"/>
  <c r="L260" i="25"/>
  <c r="K260" i="25"/>
  <c r="K259" i="25" s="1"/>
  <c r="J260" i="25"/>
  <c r="I260" i="25"/>
  <c r="G260" i="25"/>
  <c r="G259" i="25" s="1"/>
  <c r="F260" i="25"/>
  <c r="E260" i="25"/>
  <c r="D260" i="25"/>
  <c r="L259" i="25"/>
  <c r="I259" i="25"/>
  <c r="E259" i="25"/>
  <c r="D259" i="25"/>
  <c r="H258" i="25"/>
  <c r="C258" i="25"/>
  <c r="H257" i="25"/>
  <c r="C257" i="25"/>
  <c r="H256" i="25"/>
  <c r="C256" i="25"/>
  <c r="H255" i="25"/>
  <c r="C255" i="25"/>
  <c r="H254" i="25"/>
  <c r="C254" i="25"/>
  <c r="H253" i="25"/>
  <c r="C253" i="25"/>
  <c r="L252" i="25"/>
  <c r="L251" i="25" s="1"/>
  <c r="K252" i="25"/>
  <c r="J252" i="25"/>
  <c r="I252" i="25"/>
  <c r="G252" i="25"/>
  <c r="G251" i="25" s="1"/>
  <c r="G230" i="25" s="1"/>
  <c r="F252" i="25"/>
  <c r="E252" i="25"/>
  <c r="D252" i="25"/>
  <c r="C252" i="25"/>
  <c r="J251" i="25"/>
  <c r="I251" i="25"/>
  <c r="F251" i="25"/>
  <c r="E251" i="25"/>
  <c r="D251" i="25"/>
  <c r="H250" i="25"/>
  <c r="C250" i="25"/>
  <c r="H249" i="25"/>
  <c r="C249" i="25"/>
  <c r="H248" i="25"/>
  <c r="C248" i="25"/>
  <c r="H247" i="25"/>
  <c r="C247" i="25"/>
  <c r="L246" i="25"/>
  <c r="K246" i="25"/>
  <c r="J246" i="25"/>
  <c r="I246" i="25"/>
  <c r="H246" i="25"/>
  <c r="G246" i="25"/>
  <c r="F246" i="25"/>
  <c r="E246" i="25"/>
  <c r="D246" i="25"/>
  <c r="C246" i="25" s="1"/>
  <c r="H245" i="25"/>
  <c r="C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L238" i="25"/>
  <c r="L231" i="25" s="1"/>
  <c r="L230" i="25" s="1"/>
  <c r="K238" i="25"/>
  <c r="K231" i="25" s="1"/>
  <c r="J238" i="25"/>
  <c r="I238" i="25"/>
  <c r="H238" i="25"/>
  <c r="G238" i="25"/>
  <c r="G231" i="25" s="1"/>
  <c r="F238" i="25"/>
  <c r="E238" i="25"/>
  <c r="D238" i="25"/>
  <c r="H237" i="25"/>
  <c r="C237" i="25"/>
  <c r="H236" i="25"/>
  <c r="C236" i="25"/>
  <c r="L235" i="25"/>
  <c r="K235" i="25"/>
  <c r="J235" i="25"/>
  <c r="H235" i="25" s="1"/>
  <c r="I235" i="25"/>
  <c r="G235" i="25"/>
  <c r="F235" i="25"/>
  <c r="E235" i="25"/>
  <c r="D235" i="25"/>
  <c r="H234" i="25"/>
  <c r="C234" i="25"/>
  <c r="L233" i="25"/>
  <c r="K233" i="25"/>
  <c r="J233" i="25"/>
  <c r="J231" i="25" s="1"/>
  <c r="I233" i="25"/>
  <c r="G233" i="25"/>
  <c r="F233" i="25"/>
  <c r="E233" i="25"/>
  <c r="E231" i="25" s="1"/>
  <c r="E230" i="25" s="1"/>
  <c r="D233" i="25"/>
  <c r="H232" i="25"/>
  <c r="C232" i="25"/>
  <c r="F231" i="25"/>
  <c r="H229" i="25"/>
  <c r="C229" i="25"/>
  <c r="H228" i="25"/>
  <c r="C228" i="25"/>
  <c r="L227" i="25"/>
  <c r="K227" i="25"/>
  <c r="J227" i="25"/>
  <c r="I227" i="25"/>
  <c r="H227" i="25"/>
  <c r="G227" i="25"/>
  <c r="F227" i="25"/>
  <c r="E227" i="25"/>
  <c r="D227" i="25"/>
  <c r="C227" i="25" s="1"/>
  <c r="H226" i="25"/>
  <c r="C226" i="25"/>
  <c r="H225" i="25"/>
  <c r="C225" i="25"/>
  <c r="H224" i="25"/>
  <c r="C224" i="25"/>
  <c r="I223" i="25"/>
  <c r="H223" i="25" s="1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L216" i="25"/>
  <c r="L204" i="25" s="1"/>
  <c r="K216" i="25"/>
  <c r="J216" i="25"/>
  <c r="I216" i="25"/>
  <c r="I204" i="25" s="1"/>
  <c r="H216" i="25"/>
  <c r="G216" i="25"/>
  <c r="F216" i="25"/>
  <c r="E216" i="25"/>
  <c r="D216" i="25"/>
  <c r="H215" i="25"/>
  <c r="C215" i="25"/>
  <c r="H214" i="25"/>
  <c r="C214" i="25"/>
  <c r="H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L205" i="25"/>
  <c r="K205" i="25"/>
  <c r="J205" i="25"/>
  <c r="J204" i="25" s="1"/>
  <c r="I205" i="25"/>
  <c r="G205" i="25"/>
  <c r="F205" i="25"/>
  <c r="F204" i="25" s="1"/>
  <c r="E205" i="25"/>
  <c r="C205" i="25" s="1"/>
  <c r="D205" i="25"/>
  <c r="K204" i="25"/>
  <c r="K195" i="25" s="1"/>
  <c r="G204" i="25"/>
  <c r="G195" i="25" s="1"/>
  <c r="E204" i="25"/>
  <c r="H203" i="25"/>
  <c r="C203" i="25"/>
  <c r="H202" i="25"/>
  <c r="C202" i="25"/>
  <c r="H201" i="25"/>
  <c r="C201" i="25"/>
  <c r="H200" i="25"/>
  <c r="C200" i="25"/>
  <c r="H199" i="25"/>
  <c r="C199" i="25"/>
  <c r="L198" i="25"/>
  <c r="K198" i="25"/>
  <c r="J198" i="25"/>
  <c r="I198" i="25"/>
  <c r="H198" i="25" s="1"/>
  <c r="G198" i="25"/>
  <c r="F198" i="25"/>
  <c r="E198" i="25"/>
  <c r="D198" i="25"/>
  <c r="H197" i="25"/>
  <c r="C197" i="25"/>
  <c r="L196" i="25"/>
  <c r="K196" i="25"/>
  <c r="J196" i="25"/>
  <c r="I196" i="25"/>
  <c r="G196" i="25"/>
  <c r="F196" i="25"/>
  <c r="D196" i="25"/>
  <c r="J195" i="25"/>
  <c r="F195" i="25"/>
  <c r="H193" i="25"/>
  <c r="C193" i="25"/>
  <c r="L192" i="25"/>
  <c r="L191" i="25" s="1"/>
  <c r="K192" i="25"/>
  <c r="J192" i="25"/>
  <c r="I192" i="25"/>
  <c r="H192" i="25"/>
  <c r="G192" i="25"/>
  <c r="F192" i="25"/>
  <c r="E192" i="25"/>
  <c r="D192" i="25"/>
  <c r="K191" i="25"/>
  <c r="J191" i="25"/>
  <c r="I191" i="25"/>
  <c r="H191" i="25" s="1"/>
  <c r="G191" i="25"/>
  <c r="F191" i="25"/>
  <c r="E191" i="25"/>
  <c r="H190" i="25"/>
  <c r="C190" i="25"/>
  <c r="H189" i="25"/>
  <c r="C189" i="25"/>
  <c r="L188" i="25"/>
  <c r="K188" i="25"/>
  <c r="J188" i="25"/>
  <c r="I188" i="25"/>
  <c r="G188" i="25"/>
  <c r="F188" i="25"/>
  <c r="E188" i="25"/>
  <c r="C188" i="25" s="1"/>
  <c r="D188" i="25"/>
  <c r="K187" i="25"/>
  <c r="J187" i="25"/>
  <c r="G187" i="25"/>
  <c r="F187" i="25"/>
  <c r="E187" i="25"/>
  <c r="H186" i="25"/>
  <c r="C186" i="25"/>
  <c r="H185" i="25"/>
  <c r="C185" i="25"/>
  <c r="L184" i="25"/>
  <c r="K184" i="25"/>
  <c r="H184" i="25" s="1"/>
  <c r="J184" i="25"/>
  <c r="I184" i="25"/>
  <c r="G184" i="25"/>
  <c r="F184" i="25"/>
  <c r="E184" i="25"/>
  <c r="D184" i="25"/>
  <c r="C184" i="25"/>
  <c r="H183" i="25"/>
  <c r="C183" i="25"/>
  <c r="H182" i="25"/>
  <c r="C182" i="25"/>
  <c r="H181" i="25"/>
  <c r="C181" i="25"/>
  <c r="H180" i="25"/>
  <c r="C180" i="25"/>
  <c r="L179" i="25"/>
  <c r="K179" i="25"/>
  <c r="J179" i="25"/>
  <c r="I179" i="25"/>
  <c r="H179" i="25" s="1"/>
  <c r="G179" i="25"/>
  <c r="F179" i="25"/>
  <c r="E179" i="25"/>
  <c r="D179" i="25"/>
  <c r="C179" i="25"/>
  <c r="H178" i="25"/>
  <c r="C178" i="25"/>
  <c r="H177" i="25"/>
  <c r="C177" i="25"/>
  <c r="H176" i="25"/>
  <c r="C176" i="25"/>
  <c r="L175" i="25"/>
  <c r="K175" i="25"/>
  <c r="K174" i="25" s="1"/>
  <c r="J175" i="25"/>
  <c r="J174" i="25" s="1"/>
  <c r="I175" i="25"/>
  <c r="G175" i="25"/>
  <c r="F175" i="25"/>
  <c r="E175" i="25"/>
  <c r="D175" i="25"/>
  <c r="L174" i="25"/>
  <c r="L173" i="25" s="1"/>
  <c r="G174" i="25"/>
  <c r="G173" i="25" s="1"/>
  <c r="E174" i="25"/>
  <c r="D174" i="25"/>
  <c r="D173" i="25" s="1"/>
  <c r="K173" i="25"/>
  <c r="J173" i="25"/>
  <c r="E173" i="25"/>
  <c r="H172" i="25"/>
  <c r="C172" i="25"/>
  <c r="H171" i="25"/>
  <c r="C171" i="25"/>
  <c r="H170" i="25"/>
  <c r="C170" i="25"/>
  <c r="H169" i="25"/>
  <c r="C169" i="25"/>
  <c r="H168" i="25"/>
  <c r="C168" i="25"/>
  <c r="H167" i="25"/>
  <c r="C167" i="25"/>
  <c r="L166" i="25"/>
  <c r="L165" i="25" s="1"/>
  <c r="K166" i="25"/>
  <c r="J166" i="25"/>
  <c r="I166" i="25"/>
  <c r="G166" i="25"/>
  <c r="G165" i="25" s="1"/>
  <c r="C165" i="25" s="1"/>
  <c r="F166" i="25"/>
  <c r="E166" i="25"/>
  <c r="D166" i="25"/>
  <c r="D165" i="25" s="1"/>
  <c r="C166" i="25"/>
  <c r="J165" i="25"/>
  <c r="I165" i="25"/>
  <c r="F165" i="25"/>
  <c r="E165" i="25"/>
  <c r="H164" i="25"/>
  <c r="C164" i="25"/>
  <c r="H163" i="25"/>
  <c r="C163" i="25"/>
  <c r="H162" i="25"/>
  <c r="C162" i="25"/>
  <c r="H161" i="25"/>
  <c r="C161" i="25"/>
  <c r="L160" i="25"/>
  <c r="L130" i="25" s="1"/>
  <c r="K160" i="25"/>
  <c r="J160" i="25"/>
  <c r="I160" i="25"/>
  <c r="H160" i="25"/>
  <c r="G160" i="25"/>
  <c r="F160" i="25"/>
  <c r="E160" i="25"/>
  <c r="D160" i="25"/>
  <c r="C160" i="25" s="1"/>
  <c r="H159" i="25"/>
  <c r="C159" i="25"/>
  <c r="H158" i="25"/>
  <c r="C158" i="25"/>
  <c r="H157" i="25"/>
  <c r="C157" i="25"/>
  <c r="H156" i="25"/>
  <c r="C156" i="25"/>
  <c r="H155" i="25"/>
  <c r="C155" i="25"/>
  <c r="H154" i="25"/>
  <c r="C154" i="25"/>
  <c r="H153" i="25"/>
  <c r="C153" i="25"/>
  <c r="H152" i="25"/>
  <c r="C152" i="25"/>
  <c r="L151" i="25"/>
  <c r="K151" i="25"/>
  <c r="J151" i="25"/>
  <c r="I151" i="25"/>
  <c r="G151" i="25"/>
  <c r="F151" i="25"/>
  <c r="E151" i="25"/>
  <c r="C151" i="25" s="1"/>
  <c r="D151" i="25"/>
  <c r="H150" i="25"/>
  <c r="C150" i="25"/>
  <c r="H149" i="25"/>
  <c r="C149" i="25"/>
  <c r="H148" i="25"/>
  <c r="C148" i="25"/>
  <c r="H147" i="25"/>
  <c r="C147" i="25"/>
  <c r="H146" i="25"/>
  <c r="C146" i="25"/>
  <c r="H145" i="25"/>
  <c r="C145" i="25"/>
  <c r="L144" i="25"/>
  <c r="K144" i="25"/>
  <c r="H144" i="25" s="1"/>
  <c r="J144" i="25"/>
  <c r="I144" i="25"/>
  <c r="G144" i="25"/>
  <c r="F144" i="25"/>
  <c r="E144" i="25"/>
  <c r="D144" i="25"/>
  <c r="D130" i="25" s="1"/>
  <c r="C144" i="25"/>
  <c r="H143" i="25"/>
  <c r="C143" i="25"/>
  <c r="H142" i="25"/>
  <c r="C142" i="25"/>
  <c r="L141" i="25"/>
  <c r="K141" i="25"/>
  <c r="J141" i="25"/>
  <c r="I141" i="25"/>
  <c r="G141" i="25"/>
  <c r="F141" i="25"/>
  <c r="E141" i="25"/>
  <c r="C141" i="25" s="1"/>
  <c r="D141" i="25"/>
  <c r="H140" i="25"/>
  <c r="C140" i="25"/>
  <c r="H139" i="25"/>
  <c r="C139" i="25"/>
  <c r="H138" i="25"/>
  <c r="C138" i="25"/>
  <c r="H137" i="25"/>
  <c r="C137" i="25"/>
  <c r="L136" i="25"/>
  <c r="K136" i="25"/>
  <c r="H136" i="25" s="1"/>
  <c r="J136" i="25"/>
  <c r="I136" i="25"/>
  <c r="G136" i="25"/>
  <c r="F136" i="25"/>
  <c r="E136" i="25"/>
  <c r="D136" i="25"/>
  <c r="C136" i="25"/>
  <c r="H135" i="25"/>
  <c r="C135" i="25"/>
  <c r="H134" i="25"/>
  <c r="C134" i="25"/>
  <c r="I133" i="25"/>
  <c r="H133" i="25"/>
  <c r="C133" i="25"/>
  <c r="H132" i="25"/>
  <c r="C132" i="25"/>
  <c r="L131" i="25"/>
  <c r="K131" i="25"/>
  <c r="J131" i="25"/>
  <c r="H131" i="25" s="1"/>
  <c r="I131" i="25"/>
  <c r="G131" i="25"/>
  <c r="F131" i="25"/>
  <c r="C131" i="25" s="1"/>
  <c r="E131" i="25"/>
  <c r="D131" i="25"/>
  <c r="J130" i="25"/>
  <c r="F130" i="25"/>
  <c r="E130" i="25"/>
  <c r="H129" i="25"/>
  <c r="C129" i="25"/>
  <c r="C128" i="25" s="1"/>
  <c r="L128" i="25"/>
  <c r="K128" i="25"/>
  <c r="J128" i="25"/>
  <c r="I128" i="25"/>
  <c r="H128" i="25"/>
  <c r="G128" i="25"/>
  <c r="F128" i="25"/>
  <c r="E128" i="25"/>
  <c r="D128" i="25"/>
  <c r="H127" i="25"/>
  <c r="C127" i="25"/>
  <c r="H126" i="25"/>
  <c r="C126" i="25"/>
  <c r="H125" i="25"/>
  <c r="C125" i="25"/>
  <c r="H124" i="25"/>
  <c r="C124" i="25"/>
  <c r="H123" i="25"/>
  <c r="C123" i="25"/>
  <c r="L122" i="25"/>
  <c r="K122" i="25"/>
  <c r="J122" i="25"/>
  <c r="I122" i="25"/>
  <c r="H122" i="25"/>
  <c r="G122" i="25"/>
  <c r="F122" i="25"/>
  <c r="E122" i="25"/>
  <c r="D122" i="25"/>
  <c r="C122" i="25" s="1"/>
  <c r="H121" i="25"/>
  <c r="C121" i="25"/>
  <c r="H120" i="25"/>
  <c r="C120" i="25"/>
  <c r="H119" i="25"/>
  <c r="C119" i="25"/>
  <c r="H118" i="25"/>
  <c r="C118" i="25"/>
  <c r="H117" i="25"/>
  <c r="C117" i="25"/>
  <c r="L116" i="25"/>
  <c r="K116" i="25"/>
  <c r="J116" i="25"/>
  <c r="H116" i="25" s="1"/>
  <c r="I116" i="25"/>
  <c r="G116" i="25"/>
  <c r="F116" i="25"/>
  <c r="E116" i="25"/>
  <c r="D116" i="25"/>
  <c r="H115" i="25"/>
  <c r="C115" i="25"/>
  <c r="H114" i="25"/>
  <c r="C114" i="25"/>
  <c r="H113" i="25"/>
  <c r="C113" i="25"/>
  <c r="L112" i="25"/>
  <c r="K112" i="25"/>
  <c r="J112" i="25"/>
  <c r="I112" i="25"/>
  <c r="H112" i="25" s="1"/>
  <c r="G112" i="25"/>
  <c r="F112" i="25"/>
  <c r="E112" i="25"/>
  <c r="D112" i="25"/>
  <c r="H111" i="25"/>
  <c r="C111" i="25"/>
  <c r="H110" i="25"/>
  <c r="C110" i="25"/>
  <c r="H109" i="25"/>
  <c r="C109" i="25"/>
  <c r="H108" i="25"/>
  <c r="C108" i="25"/>
  <c r="H107" i="25"/>
  <c r="C107" i="25"/>
  <c r="H106" i="25"/>
  <c r="C106" i="25"/>
  <c r="H105" i="25"/>
  <c r="C105" i="25"/>
  <c r="H104" i="25"/>
  <c r="C104" i="25"/>
  <c r="L103" i="25"/>
  <c r="K103" i="25"/>
  <c r="J103" i="25"/>
  <c r="I103" i="25"/>
  <c r="H103" i="25" s="1"/>
  <c r="G103" i="25"/>
  <c r="F103" i="25"/>
  <c r="C103" i="25" s="1"/>
  <c r="E103" i="25"/>
  <c r="D103" i="25"/>
  <c r="H102" i="25"/>
  <c r="C102" i="25"/>
  <c r="H101" i="25"/>
  <c r="C101" i="25"/>
  <c r="H100" i="25"/>
  <c r="C100" i="25"/>
  <c r="H99" i="25"/>
  <c r="C99" i="25"/>
  <c r="H98" i="25"/>
  <c r="C98" i="25"/>
  <c r="H97" i="25"/>
  <c r="C97" i="25"/>
  <c r="H96" i="25"/>
  <c r="C96" i="25"/>
  <c r="L95" i="25"/>
  <c r="K95" i="25"/>
  <c r="J95" i="25"/>
  <c r="J83" i="25" s="1"/>
  <c r="I95" i="25"/>
  <c r="H95" i="25" s="1"/>
  <c r="G95" i="25"/>
  <c r="F95" i="25"/>
  <c r="E95" i="25"/>
  <c r="D95" i="25"/>
  <c r="H94" i="25"/>
  <c r="C94" i="25"/>
  <c r="H93" i="25"/>
  <c r="C93" i="25"/>
  <c r="K92" i="25"/>
  <c r="K89" i="25" s="1"/>
  <c r="I92" i="25"/>
  <c r="H92" i="25" s="1"/>
  <c r="C92" i="25"/>
  <c r="H91" i="25"/>
  <c r="C91" i="25"/>
  <c r="H90" i="25"/>
  <c r="C90" i="25"/>
  <c r="L89" i="25"/>
  <c r="H89" i="25" s="1"/>
  <c r="J89" i="25"/>
  <c r="I89" i="25"/>
  <c r="G89" i="25"/>
  <c r="F89" i="25"/>
  <c r="E89" i="25"/>
  <c r="D89" i="25"/>
  <c r="H88" i="25"/>
  <c r="C88" i="25"/>
  <c r="K87" i="25"/>
  <c r="H87" i="25" s="1"/>
  <c r="C87" i="25"/>
  <c r="H86" i="25"/>
  <c r="C86" i="25"/>
  <c r="H85" i="25"/>
  <c r="C85" i="25"/>
  <c r="L84" i="25"/>
  <c r="L83" i="25" s="1"/>
  <c r="J84" i="25"/>
  <c r="I84" i="25"/>
  <c r="G84" i="25"/>
  <c r="G83" i="25" s="1"/>
  <c r="F84" i="25"/>
  <c r="E84" i="25"/>
  <c r="D84" i="25"/>
  <c r="C84" i="25"/>
  <c r="E83" i="25"/>
  <c r="I82" i="25"/>
  <c r="H82" i="25"/>
  <c r="C82" i="25"/>
  <c r="H81" i="25"/>
  <c r="C81" i="25"/>
  <c r="L80" i="25"/>
  <c r="L76" i="25" s="1"/>
  <c r="K80" i="25"/>
  <c r="J80" i="25"/>
  <c r="I80" i="25"/>
  <c r="H80" i="25"/>
  <c r="G80" i="25"/>
  <c r="F80" i="25"/>
  <c r="E80" i="25"/>
  <c r="D80" i="25"/>
  <c r="H79" i="25"/>
  <c r="C79" i="25"/>
  <c r="H78" i="25"/>
  <c r="C78" i="25"/>
  <c r="L77" i="25"/>
  <c r="K77" i="25"/>
  <c r="J77" i="25"/>
  <c r="I77" i="25"/>
  <c r="G77" i="25"/>
  <c r="F77" i="25"/>
  <c r="E77" i="25"/>
  <c r="D77" i="25"/>
  <c r="K76" i="25"/>
  <c r="I76" i="25"/>
  <c r="G76" i="25"/>
  <c r="E76" i="25"/>
  <c r="H74" i="25"/>
  <c r="C74" i="25"/>
  <c r="H73" i="25"/>
  <c r="C73" i="25"/>
  <c r="H72" i="25"/>
  <c r="C72" i="25"/>
  <c r="H71" i="25"/>
  <c r="C71" i="25"/>
  <c r="H70" i="25"/>
  <c r="C70" i="25"/>
  <c r="L69" i="25"/>
  <c r="K69" i="25"/>
  <c r="J69" i="25"/>
  <c r="I69" i="25"/>
  <c r="G69" i="25"/>
  <c r="F69" i="25"/>
  <c r="C69" i="25" s="1"/>
  <c r="E69" i="25"/>
  <c r="D69" i="25"/>
  <c r="H68" i="25"/>
  <c r="C68" i="25"/>
  <c r="L67" i="25"/>
  <c r="K67" i="25"/>
  <c r="J67" i="25"/>
  <c r="I67" i="25"/>
  <c r="G67" i="25"/>
  <c r="E67" i="25"/>
  <c r="D67" i="25"/>
  <c r="H66" i="25"/>
  <c r="C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L58" i="25"/>
  <c r="L54" i="25" s="1"/>
  <c r="L53" i="25" s="1"/>
  <c r="K58" i="25"/>
  <c r="J58" i="25"/>
  <c r="I58" i="25"/>
  <c r="H58" i="25"/>
  <c r="G58" i="25"/>
  <c r="F58" i="25"/>
  <c r="E58" i="25"/>
  <c r="D58" i="25"/>
  <c r="C58" i="25" s="1"/>
  <c r="H57" i="25"/>
  <c r="C57" i="25"/>
  <c r="H56" i="25"/>
  <c r="C56" i="25"/>
  <c r="L55" i="25"/>
  <c r="K55" i="25"/>
  <c r="J55" i="25"/>
  <c r="I55" i="25"/>
  <c r="G55" i="25"/>
  <c r="F55" i="25"/>
  <c r="F54" i="25" s="1"/>
  <c r="E55" i="25"/>
  <c r="D55" i="25"/>
  <c r="K54" i="25"/>
  <c r="I54" i="25"/>
  <c r="G54" i="25"/>
  <c r="E54" i="25"/>
  <c r="K53" i="25"/>
  <c r="I53" i="25"/>
  <c r="G53" i="25"/>
  <c r="E53" i="25"/>
  <c r="H47" i="25"/>
  <c r="C47" i="25"/>
  <c r="H46" i="25"/>
  <c r="C46" i="25"/>
  <c r="L45" i="25"/>
  <c r="G45" i="25"/>
  <c r="C45" i="25" s="1"/>
  <c r="H44" i="25"/>
  <c r="C44" i="25"/>
  <c r="K43" i="25"/>
  <c r="J43" i="25"/>
  <c r="I43" i="25"/>
  <c r="H43" i="25" s="1"/>
  <c r="F43" i="25"/>
  <c r="E43" i="25"/>
  <c r="D43" i="25"/>
  <c r="C43" i="25" s="1"/>
  <c r="H42" i="25"/>
  <c r="C42" i="25"/>
  <c r="I41" i="25"/>
  <c r="H41" i="25" s="1"/>
  <c r="D41" i="25"/>
  <c r="C41" i="25" s="1"/>
  <c r="H40" i="25"/>
  <c r="C40" i="25"/>
  <c r="H39" i="25"/>
  <c r="C39" i="25"/>
  <c r="H38" i="25"/>
  <c r="C38" i="25"/>
  <c r="H37" i="25"/>
  <c r="C37" i="25"/>
  <c r="K36" i="25"/>
  <c r="H36" i="25" s="1"/>
  <c r="F36" i="25"/>
  <c r="C36" i="25" s="1"/>
  <c r="H35" i="25"/>
  <c r="C35" i="25"/>
  <c r="H34" i="25"/>
  <c r="C34" i="25"/>
  <c r="K33" i="25"/>
  <c r="H33" i="25" s="1"/>
  <c r="F33" i="25"/>
  <c r="C33" i="25" s="1"/>
  <c r="H32" i="25"/>
  <c r="C32" i="25"/>
  <c r="K31" i="25"/>
  <c r="H31" i="25" s="1"/>
  <c r="F31" i="25"/>
  <c r="H30" i="25"/>
  <c r="C30" i="25"/>
  <c r="H29" i="25"/>
  <c r="C29" i="25"/>
  <c r="H28" i="25"/>
  <c r="C28" i="25"/>
  <c r="K27" i="25"/>
  <c r="F27" i="25"/>
  <c r="C27" i="25" s="1"/>
  <c r="H25" i="25"/>
  <c r="C25" i="25"/>
  <c r="C24" i="25"/>
  <c r="H23" i="25"/>
  <c r="C23" i="25"/>
  <c r="H22" i="25"/>
  <c r="C22" i="25"/>
  <c r="L21" i="25"/>
  <c r="L289" i="25" s="1"/>
  <c r="L288" i="25" s="1"/>
  <c r="K21" i="25"/>
  <c r="K289" i="25" s="1"/>
  <c r="K288" i="25" s="1"/>
  <c r="J21" i="25"/>
  <c r="J289" i="25" s="1"/>
  <c r="J288" i="25" s="1"/>
  <c r="I21" i="25"/>
  <c r="G21" i="25"/>
  <c r="G289" i="25" s="1"/>
  <c r="G288" i="25" s="1"/>
  <c r="F21" i="25"/>
  <c r="F289" i="25" s="1"/>
  <c r="F288" i="25" s="1"/>
  <c r="E21" i="25"/>
  <c r="E289" i="25" s="1"/>
  <c r="E288" i="25" s="1"/>
  <c r="D21" i="25"/>
  <c r="D289" i="25" s="1"/>
  <c r="J20" i="25"/>
  <c r="G20" i="25"/>
  <c r="H298" i="24"/>
  <c r="C298" i="24"/>
  <c r="H297" i="24"/>
  <c r="C297" i="24"/>
  <c r="H296" i="24"/>
  <c r="C296" i="24"/>
  <c r="H295" i="24"/>
  <c r="C295" i="24"/>
  <c r="H294" i="24"/>
  <c r="C294" i="24"/>
  <c r="H293" i="24"/>
  <c r="C293" i="24"/>
  <c r="H292" i="24"/>
  <c r="C292" i="24"/>
  <c r="H291" i="24"/>
  <c r="C291" i="24"/>
  <c r="C290" i="24" s="1"/>
  <c r="L290" i="24"/>
  <c r="K290" i="24"/>
  <c r="J290" i="24"/>
  <c r="I290" i="24"/>
  <c r="H290" i="24"/>
  <c r="G290" i="24"/>
  <c r="F290" i="24"/>
  <c r="E290" i="24"/>
  <c r="D290" i="24"/>
  <c r="K289" i="24"/>
  <c r="K288" i="24" s="1"/>
  <c r="G289" i="24"/>
  <c r="G288" i="24" s="1"/>
  <c r="H285" i="24"/>
  <c r="C285" i="24"/>
  <c r="H284" i="24"/>
  <c r="C284" i="24"/>
  <c r="L283" i="24"/>
  <c r="L286" i="24" s="1"/>
  <c r="K283" i="24"/>
  <c r="J283" i="24"/>
  <c r="J286" i="24" s="1"/>
  <c r="I283" i="24"/>
  <c r="H283" i="24" s="1"/>
  <c r="G283" i="24"/>
  <c r="F283" i="24"/>
  <c r="F286" i="24" s="1"/>
  <c r="E283" i="24"/>
  <c r="D283" i="24"/>
  <c r="D286" i="24" s="1"/>
  <c r="C283" i="24"/>
  <c r="H282" i="24"/>
  <c r="C282" i="24"/>
  <c r="L281" i="24"/>
  <c r="K281" i="24"/>
  <c r="K269" i="24" s="1"/>
  <c r="J281" i="24"/>
  <c r="I281" i="24"/>
  <c r="H281" i="24" s="1"/>
  <c r="G281" i="24"/>
  <c r="G269" i="24" s="1"/>
  <c r="F281" i="24"/>
  <c r="E281" i="24"/>
  <c r="D281" i="24"/>
  <c r="C281" i="24"/>
  <c r="H280" i="24"/>
  <c r="C280" i="24"/>
  <c r="H279" i="24"/>
  <c r="C279" i="24"/>
  <c r="H278" i="24"/>
  <c r="C278" i="24"/>
  <c r="H277" i="24"/>
  <c r="C277" i="24"/>
  <c r="L276" i="24"/>
  <c r="K276" i="24"/>
  <c r="J276" i="24"/>
  <c r="I276" i="24"/>
  <c r="H276" i="24" s="1"/>
  <c r="G276" i="24"/>
  <c r="F276" i="24"/>
  <c r="E276" i="24"/>
  <c r="C276" i="24" s="1"/>
  <c r="D276" i="24"/>
  <c r="H275" i="24"/>
  <c r="C275" i="24"/>
  <c r="H274" i="24"/>
  <c r="C274" i="24"/>
  <c r="H273" i="24"/>
  <c r="C273" i="24"/>
  <c r="L272" i="24"/>
  <c r="K272" i="24"/>
  <c r="J272" i="24"/>
  <c r="I272" i="24"/>
  <c r="H272" i="24" s="1"/>
  <c r="G272" i="24"/>
  <c r="F272" i="24"/>
  <c r="E272" i="24"/>
  <c r="C272" i="24" s="1"/>
  <c r="D272" i="24"/>
  <c r="H271" i="24"/>
  <c r="C271" i="24"/>
  <c r="L270" i="24"/>
  <c r="K270" i="24"/>
  <c r="J270" i="24"/>
  <c r="I270" i="24"/>
  <c r="G270" i="24"/>
  <c r="F270" i="24"/>
  <c r="E270" i="24"/>
  <c r="D270" i="24"/>
  <c r="L269" i="24"/>
  <c r="J269" i="24"/>
  <c r="F269" i="24"/>
  <c r="D269" i="24"/>
  <c r="H268" i="24"/>
  <c r="C268" i="24"/>
  <c r="H267" i="24"/>
  <c r="C267" i="24"/>
  <c r="H266" i="24"/>
  <c r="C266" i="24"/>
  <c r="H265" i="24"/>
  <c r="C265" i="24"/>
  <c r="L264" i="24"/>
  <c r="K264" i="24"/>
  <c r="J264" i="24"/>
  <c r="I264" i="24"/>
  <c r="H264" i="24" s="1"/>
  <c r="G264" i="24"/>
  <c r="F264" i="24"/>
  <c r="E264" i="24"/>
  <c r="C264" i="24" s="1"/>
  <c r="D264" i="24"/>
  <c r="H263" i="24"/>
  <c r="C263" i="24"/>
  <c r="H262" i="24"/>
  <c r="C262" i="24"/>
  <c r="H261" i="24"/>
  <c r="C261" i="24"/>
  <c r="L260" i="24"/>
  <c r="K260" i="24"/>
  <c r="J260" i="24"/>
  <c r="I260" i="24"/>
  <c r="G260" i="24"/>
  <c r="F260" i="24"/>
  <c r="E260" i="24"/>
  <c r="D260" i="24"/>
  <c r="L259" i="24"/>
  <c r="K259" i="24"/>
  <c r="J259" i="24"/>
  <c r="G259" i="24"/>
  <c r="F259" i="24"/>
  <c r="D259" i="24"/>
  <c r="H258" i="24"/>
  <c r="C258" i="24"/>
  <c r="H257" i="24"/>
  <c r="C257" i="24"/>
  <c r="H256" i="24"/>
  <c r="C256" i="24"/>
  <c r="H255" i="24"/>
  <c r="C255" i="24"/>
  <c r="H254" i="24"/>
  <c r="C254" i="24"/>
  <c r="H253" i="24"/>
  <c r="C253" i="24"/>
  <c r="L252" i="24"/>
  <c r="K252" i="24"/>
  <c r="J252" i="24"/>
  <c r="I252" i="24"/>
  <c r="G252" i="24"/>
  <c r="F252" i="24"/>
  <c r="E252" i="24"/>
  <c r="D252" i="24"/>
  <c r="L251" i="24"/>
  <c r="K251" i="24"/>
  <c r="J251" i="24"/>
  <c r="G251" i="24"/>
  <c r="F251" i="24"/>
  <c r="D251" i="24"/>
  <c r="H250" i="24"/>
  <c r="C250" i="24"/>
  <c r="H249" i="24"/>
  <c r="C249" i="24"/>
  <c r="H248" i="24"/>
  <c r="C248" i="24"/>
  <c r="H247" i="24"/>
  <c r="C247" i="24"/>
  <c r="L246" i="24"/>
  <c r="K246" i="24"/>
  <c r="J246" i="24"/>
  <c r="I246" i="24"/>
  <c r="H246" i="24" s="1"/>
  <c r="G246" i="24"/>
  <c r="F246" i="24"/>
  <c r="E246" i="24"/>
  <c r="C246" i="24" s="1"/>
  <c r="D246" i="24"/>
  <c r="H245" i="24"/>
  <c r="C245" i="24"/>
  <c r="H244" i="24"/>
  <c r="C244" i="24"/>
  <c r="H243" i="24"/>
  <c r="C243" i="24"/>
  <c r="H242" i="24"/>
  <c r="C242" i="24"/>
  <c r="H241" i="24"/>
  <c r="C241" i="24"/>
  <c r="H240" i="24"/>
  <c r="C240" i="24"/>
  <c r="H239" i="24"/>
  <c r="C239" i="24"/>
  <c r="L238" i="24"/>
  <c r="K238" i="24"/>
  <c r="J238" i="24"/>
  <c r="I238" i="24"/>
  <c r="G238" i="24"/>
  <c r="F238" i="24"/>
  <c r="E238" i="24"/>
  <c r="D238" i="24"/>
  <c r="H237" i="24"/>
  <c r="C237" i="24"/>
  <c r="H236" i="24"/>
  <c r="C236" i="24"/>
  <c r="L235" i="24"/>
  <c r="K235" i="24"/>
  <c r="K231" i="24" s="1"/>
  <c r="K230" i="24" s="1"/>
  <c r="J235" i="24"/>
  <c r="I235" i="24"/>
  <c r="G235" i="24"/>
  <c r="F235" i="24"/>
  <c r="E235" i="24"/>
  <c r="D235" i="24"/>
  <c r="C235" i="24"/>
  <c r="H234" i="24"/>
  <c r="C234" i="24"/>
  <c r="L233" i="24"/>
  <c r="K233" i="24"/>
  <c r="J233" i="24"/>
  <c r="I233" i="24"/>
  <c r="H233" i="24" s="1"/>
  <c r="G233" i="24"/>
  <c r="F233" i="24"/>
  <c r="E233" i="24"/>
  <c r="D233" i="24"/>
  <c r="C233" i="24"/>
  <c r="H232" i="24"/>
  <c r="C232" i="24"/>
  <c r="L231" i="24"/>
  <c r="J231" i="24"/>
  <c r="G231" i="24"/>
  <c r="G230" i="24" s="1"/>
  <c r="F231" i="24"/>
  <c r="D231" i="24"/>
  <c r="L230" i="24"/>
  <c r="J230" i="24"/>
  <c r="F230" i="24"/>
  <c r="D230" i="24"/>
  <c r="H229" i="24"/>
  <c r="C229" i="24"/>
  <c r="H228" i="24"/>
  <c r="C228" i="24"/>
  <c r="L227" i="24"/>
  <c r="K227" i="24"/>
  <c r="J227" i="24"/>
  <c r="I227" i="24"/>
  <c r="H227" i="24" s="1"/>
  <c r="G227" i="24"/>
  <c r="F227" i="24"/>
  <c r="E227" i="24"/>
  <c r="D227" i="24"/>
  <c r="C227" i="24"/>
  <c r="H226" i="24"/>
  <c r="C226" i="24"/>
  <c r="H225" i="24"/>
  <c r="C225" i="24"/>
  <c r="H224" i="24"/>
  <c r="C224" i="24"/>
  <c r="H223" i="24"/>
  <c r="C223" i="24"/>
  <c r="H222" i="24"/>
  <c r="C222" i="24"/>
  <c r="H221" i="24"/>
  <c r="C221" i="24"/>
  <c r="H220" i="24"/>
  <c r="C220" i="24"/>
  <c r="H219" i="24"/>
  <c r="C219" i="24"/>
  <c r="H218" i="24"/>
  <c r="C218" i="24"/>
  <c r="H217" i="24"/>
  <c r="C217" i="24"/>
  <c r="L216" i="24"/>
  <c r="K216" i="24"/>
  <c r="J216" i="24"/>
  <c r="I216" i="24"/>
  <c r="H216" i="24" s="1"/>
  <c r="G216" i="24"/>
  <c r="F216" i="24"/>
  <c r="E216" i="24"/>
  <c r="D216" i="24"/>
  <c r="H215" i="24"/>
  <c r="C215" i="24"/>
  <c r="H214" i="24"/>
  <c r="C214" i="24"/>
  <c r="H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L205" i="24"/>
  <c r="K205" i="24"/>
  <c r="K204" i="24" s="1"/>
  <c r="K195" i="24" s="1"/>
  <c r="J205" i="24"/>
  <c r="I205" i="24"/>
  <c r="G205" i="24"/>
  <c r="F205" i="24"/>
  <c r="E205" i="24"/>
  <c r="D205" i="24"/>
  <c r="C205" i="24"/>
  <c r="L204" i="24"/>
  <c r="J204" i="24"/>
  <c r="I204" i="24"/>
  <c r="F204" i="24"/>
  <c r="D204" i="24"/>
  <c r="H203" i="24"/>
  <c r="C203" i="24"/>
  <c r="H202" i="24"/>
  <c r="C202" i="24"/>
  <c r="H201" i="24"/>
  <c r="C201" i="24"/>
  <c r="H200" i="24"/>
  <c r="C200" i="24"/>
  <c r="H199" i="24"/>
  <c r="C199" i="24"/>
  <c r="L198" i="24"/>
  <c r="K198" i="24"/>
  <c r="J198" i="24"/>
  <c r="I198" i="24"/>
  <c r="H198" i="24" s="1"/>
  <c r="G198" i="24"/>
  <c r="F198" i="24"/>
  <c r="E198" i="24"/>
  <c r="C198" i="24" s="1"/>
  <c r="D198" i="24"/>
  <c r="H197" i="24"/>
  <c r="C197" i="24"/>
  <c r="L196" i="24"/>
  <c r="K196" i="24"/>
  <c r="J196" i="24"/>
  <c r="I196" i="24"/>
  <c r="G196" i="24"/>
  <c r="F196" i="24"/>
  <c r="E196" i="24"/>
  <c r="D196" i="24"/>
  <c r="L195" i="24"/>
  <c r="J195" i="24"/>
  <c r="F195" i="24"/>
  <c r="D195" i="24"/>
  <c r="L194" i="24"/>
  <c r="J194" i="24"/>
  <c r="F194" i="24"/>
  <c r="D194" i="24"/>
  <c r="H193" i="24"/>
  <c r="C193" i="24"/>
  <c r="L192" i="24"/>
  <c r="K192" i="24"/>
  <c r="J192" i="24"/>
  <c r="I192" i="24"/>
  <c r="G192" i="24"/>
  <c r="F192" i="24"/>
  <c r="E192" i="24"/>
  <c r="D192" i="24"/>
  <c r="L191" i="24"/>
  <c r="K191" i="24"/>
  <c r="J191" i="24"/>
  <c r="G191" i="24"/>
  <c r="G187" i="24" s="1"/>
  <c r="F191" i="24"/>
  <c r="D191" i="24"/>
  <c r="H190" i="24"/>
  <c r="C190" i="24"/>
  <c r="H189" i="24"/>
  <c r="C189" i="24"/>
  <c r="L188" i="24"/>
  <c r="K188" i="24"/>
  <c r="J188" i="24"/>
  <c r="I188" i="24"/>
  <c r="G188" i="24"/>
  <c r="F188" i="24"/>
  <c r="E188" i="24"/>
  <c r="D188" i="24"/>
  <c r="L187" i="24"/>
  <c r="K187" i="24"/>
  <c r="J187" i="24"/>
  <c r="F187" i="24"/>
  <c r="D187" i="24"/>
  <c r="H186" i="24"/>
  <c r="C186" i="24"/>
  <c r="H185" i="24"/>
  <c r="C185" i="24"/>
  <c r="L184" i="24"/>
  <c r="K184" i="24"/>
  <c r="J184" i="24"/>
  <c r="I184" i="24"/>
  <c r="H184" i="24" s="1"/>
  <c r="G184" i="24"/>
  <c r="F184" i="24"/>
  <c r="E184" i="24"/>
  <c r="C184" i="24" s="1"/>
  <c r="D184" i="24"/>
  <c r="H183" i="24"/>
  <c r="C183" i="24"/>
  <c r="H182" i="24"/>
  <c r="C182" i="24"/>
  <c r="H181" i="24"/>
  <c r="C181" i="24"/>
  <c r="H180" i="24"/>
  <c r="C180" i="24"/>
  <c r="L179" i="24"/>
  <c r="K179" i="24"/>
  <c r="J179" i="24"/>
  <c r="I179" i="24"/>
  <c r="G179" i="24"/>
  <c r="F179" i="24"/>
  <c r="E179" i="24"/>
  <c r="D179" i="24"/>
  <c r="C179" i="24"/>
  <c r="H178" i="24"/>
  <c r="C178" i="24"/>
  <c r="H177" i="24"/>
  <c r="C177" i="24"/>
  <c r="H176" i="24"/>
  <c r="C176" i="24"/>
  <c r="L175" i="24"/>
  <c r="K175" i="24"/>
  <c r="J175" i="24"/>
  <c r="I175" i="24"/>
  <c r="H175" i="24" s="1"/>
  <c r="G175" i="24"/>
  <c r="G174" i="24" s="1"/>
  <c r="F175" i="24"/>
  <c r="E175" i="24"/>
  <c r="D175" i="24"/>
  <c r="C175" i="24"/>
  <c r="L174" i="24"/>
  <c r="J174" i="24"/>
  <c r="I174" i="24"/>
  <c r="F174" i="24"/>
  <c r="E174" i="24"/>
  <c r="D174" i="24"/>
  <c r="L173" i="24"/>
  <c r="J173" i="24"/>
  <c r="G173" i="24"/>
  <c r="F173" i="24"/>
  <c r="D173" i="24"/>
  <c r="H172" i="24"/>
  <c r="C172" i="24"/>
  <c r="H171" i="24"/>
  <c r="C171" i="24"/>
  <c r="H170" i="24"/>
  <c r="C170" i="24"/>
  <c r="H169" i="24"/>
  <c r="C169" i="24"/>
  <c r="H168" i="24"/>
  <c r="C168" i="24"/>
  <c r="H167" i="24"/>
  <c r="C167" i="24"/>
  <c r="L166" i="24"/>
  <c r="K166" i="24"/>
  <c r="J166" i="24"/>
  <c r="I166" i="24"/>
  <c r="G166" i="24"/>
  <c r="F166" i="24"/>
  <c r="E166" i="24"/>
  <c r="D166" i="24"/>
  <c r="L165" i="24"/>
  <c r="K165" i="24"/>
  <c r="J165" i="24"/>
  <c r="G165" i="24"/>
  <c r="F165" i="24"/>
  <c r="D165" i="24"/>
  <c r="H164" i="24"/>
  <c r="C164" i="24"/>
  <c r="H163" i="24"/>
  <c r="C163" i="24"/>
  <c r="H162" i="24"/>
  <c r="C162" i="24"/>
  <c r="H161" i="24"/>
  <c r="C161" i="24"/>
  <c r="L160" i="24"/>
  <c r="K160" i="24"/>
  <c r="J160" i="24"/>
  <c r="I160" i="24"/>
  <c r="H160" i="24" s="1"/>
  <c r="G160" i="24"/>
  <c r="F160" i="24"/>
  <c r="E160" i="24"/>
  <c r="D160" i="24"/>
  <c r="H159" i="24"/>
  <c r="C159" i="24"/>
  <c r="H158" i="24"/>
  <c r="C158" i="24"/>
  <c r="H157" i="24"/>
  <c r="C157" i="24"/>
  <c r="H156" i="24"/>
  <c r="C156" i="24"/>
  <c r="H155" i="24"/>
  <c r="C155" i="24"/>
  <c r="H154" i="24"/>
  <c r="C154" i="24"/>
  <c r="H153" i="24"/>
  <c r="C153" i="24"/>
  <c r="H152" i="24"/>
  <c r="C152" i="24"/>
  <c r="L151" i="24"/>
  <c r="K151" i="24"/>
  <c r="J151" i="24"/>
  <c r="I151" i="24"/>
  <c r="G151" i="24"/>
  <c r="F151" i="24"/>
  <c r="E151" i="24"/>
  <c r="D151" i="24"/>
  <c r="C151" i="24"/>
  <c r="H150" i="24"/>
  <c r="C150" i="24"/>
  <c r="H149" i="24"/>
  <c r="C149" i="24"/>
  <c r="H148" i="24"/>
  <c r="C148" i="24"/>
  <c r="H147" i="24"/>
  <c r="C147" i="24"/>
  <c r="H146" i="24"/>
  <c r="C146" i="24"/>
  <c r="H145" i="24"/>
  <c r="C145" i="24"/>
  <c r="L144" i="24"/>
  <c r="K144" i="24"/>
  <c r="J144" i="24"/>
  <c r="I144" i="24"/>
  <c r="H144" i="24" s="1"/>
  <c r="G144" i="24"/>
  <c r="F144" i="24"/>
  <c r="E144" i="24"/>
  <c r="C144" i="24" s="1"/>
  <c r="D144" i="24"/>
  <c r="H143" i="24"/>
  <c r="C143" i="24"/>
  <c r="H142" i="24"/>
  <c r="C142" i="24"/>
  <c r="L141" i="24"/>
  <c r="K141" i="24"/>
  <c r="J141" i="24"/>
  <c r="I141" i="24"/>
  <c r="G141" i="24"/>
  <c r="F141" i="24"/>
  <c r="E141" i="24"/>
  <c r="D141" i="24"/>
  <c r="C141" i="24"/>
  <c r="H140" i="24"/>
  <c r="C140" i="24"/>
  <c r="H139" i="24"/>
  <c r="C139" i="24"/>
  <c r="H138" i="24"/>
  <c r="C138" i="24"/>
  <c r="H137" i="24"/>
  <c r="C137" i="24"/>
  <c r="L136" i="24"/>
  <c r="K136" i="24"/>
  <c r="J136" i="24"/>
  <c r="I136" i="24"/>
  <c r="H136" i="24" s="1"/>
  <c r="G136" i="24"/>
  <c r="F136" i="24"/>
  <c r="E136" i="24"/>
  <c r="C136" i="24" s="1"/>
  <c r="D136" i="24"/>
  <c r="H135" i="24"/>
  <c r="C135" i="24"/>
  <c r="H134" i="24"/>
  <c r="C134" i="24"/>
  <c r="H133" i="24"/>
  <c r="C133" i="24"/>
  <c r="H132" i="24"/>
  <c r="C132" i="24"/>
  <c r="L131" i="24"/>
  <c r="K131" i="24"/>
  <c r="J131" i="24"/>
  <c r="I131" i="24"/>
  <c r="H131" i="24" s="1"/>
  <c r="G131" i="24"/>
  <c r="G130" i="24" s="1"/>
  <c r="F131" i="24"/>
  <c r="E131" i="24"/>
  <c r="D131" i="24"/>
  <c r="C131" i="24"/>
  <c r="L130" i="24"/>
  <c r="J130" i="24"/>
  <c r="I130" i="24"/>
  <c r="F130" i="24"/>
  <c r="D130" i="24"/>
  <c r="H129" i="24"/>
  <c r="C129" i="24"/>
  <c r="C128" i="24" s="1"/>
  <c r="L128" i="24"/>
  <c r="K128" i="24"/>
  <c r="J128" i="24"/>
  <c r="I128" i="24"/>
  <c r="H128" i="24"/>
  <c r="G128" i="24"/>
  <c r="F128" i="24"/>
  <c r="E128" i="24"/>
  <c r="D128" i="24"/>
  <c r="H127" i="24"/>
  <c r="C127" i="24"/>
  <c r="H126" i="24"/>
  <c r="C126" i="24"/>
  <c r="H125" i="24"/>
  <c r="C125" i="24"/>
  <c r="H124" i="24"/>
  <c r="C124" i="24"/>
  <c r="H123" i="24"/>
  <c r="C123" i="24"/>
  <c r="L122" i="24"/>
  <c r="K122" i="24"/>
  <c r="J122" i="24"/>
  <c r="I122" i="24"/>
  <c r="H122" i="24" s="1"/>
  <c r="G122" i="24"/>
  <c r="F122" i="24"/>
  <c r="E122" i="24"/>
  <c r="C122" i="24" s="1"/>
  <c r="D122" i="24"/>
  <c r="H121" i="24"/>
  <c r="C121" i="24"/>
  <c r="H120" i="24"/>
  <c r="C120" i="24"/>
  <c r="H119" i="24"/>
  <c r="C119" i="24"/>
  <c r="H118" i="24"/>
  <c r="C118" i="24"/>
  <c r="H117" i="24"/>
  <c r="C117" i="24"/>
  <c r="L116" i="24"/>
  <c r="K116" i="24"/>
  <c r="J116" i="24"/>
  <c r="I116" i="24"/>
  <c r="H116" i="24" s="1"/>
  <c r="G116" i="24"/>
  <c r="F116" i="24"/>
  <c r="E116" i="24"/>
  <c r="C116" i="24" s="1"/>
  <c r="D116" i="24"/>
  <c r="H115" i="24"/>
  <c r="C115" i="24"/>
  <c r="H114" i="24"/>
  <c r="C114" i="24"/>
  <c r="H113" i="24"/>
  <c r="C113" i="24"/>
  <c r="L112" i="24"/>
  <c r="K112" i="24"/>
  <c r="J112" i="24"/>
  <c r="I112" i="24"/>
  <c r="H112" i="24" s="1"/>
  <c r="G112" i="24"/>
  <c r="F112" i="24"/>
  <c r="E112" i="24"/>
  <c r="C112" i="24" s="1"/>
  <c r="D112" i="24"/>
  <c r="H111" i="24"/>
  <c r="C111" i="24"/>
  <c r="H110" i="24"/>
  <c r="C110" i="24"/>
  <c r="H109" i="24"/>
  <c r="C109" i="24"/>
  <c r="H108" i="24"/>
  <c r="C108" i="24"/>
  <c r="H107" i="24"/>
  <c r="C107" i="24"/>
  <c r="H106" i="24"/>
  <c r="C106" i="24"/>
  <c r="H105" i="24"/>
  <c r="C105" i="24"/>
  <c r="H104" i="24"/>
  <c r="C104" i="24"/>
  <c r="L103" i="24"/>
  <c r="K103" i="24"/>
  <c r="J103" i="24"/>
  <c r="I103" i="24"/>
  <c r="H103" i="24" s="1"/>
  <c r="G103" i="24"/>
  <c r="F103" i="24"/>
  <c r="E103" i="24"/>
  <c r="D103" i="24"/>
  <c r="C103" i="24"/>
  <c r="H102" i="24"/>
  <c r="C102" i="24"/>
  <c r="H101" i="24"/>
  <c r="C101" i="24"/>
  <c r="H100" i="24"/>
  <c r="C100" i="24"/>
  <c r="H99" i="24"/>
  <c r="C99" i="24"/>
  <c r="H98" i="24"/>
  <c r="C98" i="24"/>
  <c r="H97" i="24"/>
  <c r="C97" i="24"/>
  <c r="H96" i="24"/>
  <c r="C96" i="24"/>
  <c r="L95" i="24"/>
  <c r="K95" i="24"/>
  <c r="J95" i="24"/>
  <c r="I95" i="24"/>
  <c r="G95" i="24"/>
  <c r="F95" i="24"/>
  <c r="E95" i="24"/>
  <c r="D95" i="24"/>
  <c r="C95" i="24"/>
  <c r="H94" i="24"/>
  <c r="C94" i="24"/>
  <c r="H93" i="24"/>
  <c r="C93" i="24"/>
  <c r="H92" i="24"/>
  <c r="C92" i="24"/>
  <c r="H91" i="24"/>
  <c r="C91" i="24"/>
  <c r="H90" i="24"/>
  <c r="C90" i="24"/>
  <c r="L89" i="24"/>
  <c r="K89" i="24"/>
  <c r="J89" i="24"/>
  <c r="I89" i="24"/>
  <c r="G89" i="24"/>
  <c r="F89" i="24"/>
  <c r="E89" i="24"/>
  <c r="D89" i="24"/>
  <c r="C89" i="24"/>
  <c r="H88" i="24"/>
  <c r="C88" i="24"/>
  <c r="H87" i="24"/>
  <c r="C87" i="24"/>
  <c r="H86" i="24"/>
  <c r="C86" i="24"/>
  <c r="H85" i="24"/>
  <c r="C85" i="24"/>
  <c r="L84" i="24"/>
  <c r="K84" i="24"/>
  <c r="J84" i="24"/>
  <c r="I84" i="24"/>
  <c r="G84" i="24"/>
  <c r="F84" i="24"/>
  <c r="E84" i="24"/>
  <c r="D84" i="24"/>
  <c r="L83" i="24"/>
  <c r="K83" i="24"/>
  <c r="J83" i="24"/>
  <c r="F83" i="24"/>
  <c r="D83" i="24"/>
  <c r="H82" i="24"/>
  <c r="C82" i="24"/>
  <c r="H81" i="24"/>
  <c r="C81" i="24"/>
  <c r="L80" i="24"/>
  <c r="K80" i="24"/>
  <c r="J80" i="24"/>
  <c r="I80" i="24"/>
  <c r="H80" i="24" s="1"/>
  <c r="G80" i="24"/>
  <c r="F80" i="24"/>
  <c r="E80" i="24"/>
  <c r="C80" i="24" s="1"/>
  <c r="D80" i="24"/>
  <c r="H79" i="24"/>
  <c r="C79" i="24"/>
  <c r="H78" i="24"/>
  <c r="C78" i="24"/>
  <c r="L77" i="24"/>
  <c r="K77" i="24"/>
  <c r="K76" i="24" s="1"/>
  <c r="J77" i="24"/>
  <c r="I77" i="24"/>
  <c r="G77" i="24"/>
  <c r="G76" i="24" s="1"/>
  <c r="F77" i="24"/>
  <c r="E77" i="24"/>
  <c r="D77" i="24"/>
  <c r="C77" i="24"/>
  <c r="L76" i="24"/>
  <c r="J76" i="24"/>
  <c r="I76" i="24"/>
  <c r="F76" i="24"/>
  <c r="E76" i="24"/>
  <c r="D76" i="24"/>
  <c r="L75" i="24"/>
  <c r="J75" i="24"/>
  <c r="F75" i="24"/>
  <c r="D75" i="24"/>
  <c r="H74" i="24"/>
  <c r="C74" i="24"/>
  <c r="H73" i="24"/>
  <c r="C73" i="24"/>
  <c r="H72" i="24"/>
  <c r="C72" i="24"/>
  <c r="H71" i="24"/>
  <c r="C71" i="24"/>
  <c r="H70" i="24"/>
  <c r="C70" i="24"/>
  <c r="L69" i="24"/>
  <c r="K69" i="24"/>
  <c r="K67" i="24" s="1"/>
  <c r="J69" i="24"/>
  <c r="I69" i="24"/>
  <c r="G69" i="24"/>
  <c r="F69" i="24"/>
  <c r="E69" i="24"/>
  <c r="D69" i="24"/>
  <c r="C69" i="24"/>
  <c r="H68" i="24"/>
  <c r="C68" i="24"/>
  <c r="L67" i="24"/>
  <c r="J67" i="24"/>
  <c r="I67" i="24"/>
  <c r="H67" i="24" s="1"/>
  <c r="G67" i="24"/>
  <c r="F67" i="24"/>
  <c r="E67" i="24"/>
  <c r="D67" i="24"/>
  <c r="C67" i="24"/>
  <c r="H66" i="24"/>
  <c r="C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L58" i="24"/>
  <c r="K58" i="24"/>
  <c r="J58" i="24"/>
  <c r="I58" i="24"/>
  <c r="H58" i="24" s="1"/>
  <c r="G58" i="24"/>
  <c r="F58" i="24"/>
  <c r="E58" i="24"/>
  <c r="C58" i="24" s="1"/>
  <c r="D58" i="24"/>
  <c r="H57" i="24"/>
  <c r="C57" i="24"/>
  <c r="H56" i="24"/>
  <c r="C56" i="24"/>
  <c r="L55" i="24"/>
  <c r="K55" i="24"/>
  <c r="K54" i="24" s="1"/>
  <c r="J55" i="24"/>
  <c r="I55" i="24"/>
  <c r="G55" i="24"/>
  <c r="G54" i="24" s="1"/>
  <c r="F55" i="24"/>
  <c r="E55" i="24"/>
  <c r="D55" i="24"/>
  <c r="C55" i="24"/>
  <c r="L54" i="24"/>
  <c r="J54" i="24"/>
  <c r="I54" i="24"/>
  <c r="F54" i="24"/>
  <c r="D54" i="24"/>
  <c r="L53" i="24"/>
  <c r="J53" i="24"/>
  <c r="G53" i="24"/>
  <c r="F53" i="24"/>
  <c r="D53" i="24"/>
  <c r="L52" i="24"/>
  <c r="J52" i="24"/>
  <c r="F52" i="24"/>
  <c r="D52" i="24"/>
  <c r="L51" i="24"/>
  <c r="J51" i="24"/>
  <c r="J287" i="24" s="1"/>
  <c r="F51" i="24"/>
  <c r="D51" i="24"/>
  <c r="D287" i="24" s="1"/>
  <c r="L50" i="24"/>
  <c r="J50" i="24"/>
  <c r="F50" i="24"/>
  <c r="D50" i="24"/>
  <c r="H47" i="24"/>
  <c r="C47" i="24"/>
  <c r="H46" i="24"/>
  <c r="C46" i="24"/>
  <c r="L45" i="24"/>
  <c r="L287" i="24" s="1"/>
  <c r="H45" i="24"/>
  <c r="G45" i="24"/>
  <c r="C45" i="24"/>
  <c r="H44" i="24"/>
  <c r="C44" i="24"/>
  <c r="K43" i="24"/>
  <c r="J43" i="24"/>
  <c r="I43" i="24"/>
  <c r="H43" i="24"/>
  <c r="F43" i="24"/>
  <c r="E43" i="24"/>
  <c r="D43" i="24"/>
  <c r="C43" i="24"/>
  <c r="H42" i="24"/>
  <c r="C42" i="24"/>
  <c r="I41" i="24"/>
  <c r="H41" i="24"/>
  <c r="D41" i="24"/>
  <c r="C41" i="24"/>
  <c r="H40" i="24"/>
  <c r="C40" i="24"/>
  <c r="H39" i="24"/>
  <c r="C39" i="24"/>
  <c r="H38" i="24"/>
  <c r="C38" i="24"/>
  <c r="H37" i="24"/>
  <c r="C37" i="24"/>
  <c r="K36" i="24"/>
  <c r="H36" i="24"/>
  <c r="F36" i="24"/>
  <c r="C36" i="24"/>
  <c r="H35" i="24"/>
  <c r="C35" i="24"/>
  <c r="K34" i="24"/>
  <c r="H34" i="24"/>
  <c r="C34" i="24"/>
  <c r="K33" i="24"/>
  <c r="H33" i="24" s="1"/>
  <c r="F33" i="24"/>
  <c r="C33" i="24" s="1"/>
  <c r="H32" i="24"/>
  <c r="C32" i="24"/>
  <c r="K31" i="24"/>
  <c r="H31" i="24" s="1"/>
  <c r="F31" i="24"/>
  <c r="H30" i="24"/>
  <c r="C30" i="24"/>
  <c r="H29" i="24"/>
  <c r="C29" i="24"/>
  <c r="H28" i="24"/>
  <c r="C28" i="24"/>
  <c r="K27" i="24"/>
  <c r="F27" i="24"/>
  <c r="C27" i="24" s="1"/>
  <c r="H25" i="24"/>
  <c r="C25" i="24"/>
  <c r="C24" i="24"/>
  <c r="H23" i="24"/>
  <c r="C23" i="24"/>
  <c r="H22" i="24"/>
  <c r="C22" i="24"/>
  <c r="L21" i="24"/>
  <c r="L289" i="24" s="1"/>
  <c r="L288" i="24" s="1"/>
  <c r="K21" i="24"/>
  <c r="J21" i="24"/>
  <c r="J289" i="24" s="1"/>
  <c r="J288" i="24" s="1"/>
  <c r="I21" i="24"/>
  <c r="G21" i="24"/>
  <c r="F21" i="24"/>
  <c r="F289" i="24" s="1"/>
  <c r="F288" i="24" s="1"/>
  <c r="E21" i="24"/>
  <c r="D21" i="24"/>
  <c r="D289" i="24" s="1"/>
  <c r="D288" i="24" s="1"/>
  <c r="L20" i="24"/>
  <c r="G20" i="24"/>
  <c r="D20" i="24"/>
  <c r="H298" i="23"/>
  <c r="C298" i="23"/>
  <c r="H297" i="23"/>
  <c r="C297" i="23"/>
  <c r="H296" i="23"/>
  <c r="C296" i="23"/>
  <c r="H295" i="23"/>
  <c r="C295" i="23"/>
  <c r="H294" i="23"/>
  <c r="C294" i="23"/>
  <c r="H293" i="23"/>
  <c r="C293" i="23"/>
  <c r="H292" i="23"/>
  <c r="C292" i="23"/>
  <c r="H291" i="23"/>
  <c r="C291" i="23"/>
  <c r="C290" i="23" s="1"/>
  <c r="L290" i="23"/>
  <c r="K290" i="23"/>
  <c r="J290" i="23"/>
  <c r="I290" i="23"/>
  <c r="H290" i="23"/>
  <c r="G290" i="23"/>
  <c r="F290" i="23"/>
  <c r="E290" i="23"/>
  <c r="D290" i="23"/>
  <c r="I288" i="23"/>
  <c r="E288" i="23"/>
  <c r="H285" i="23"/>
  <c r="C285" i="23"/>
  <c r="H284" i="23"/>
  <c r="C284" i="23"/>
  <c r="L283" i="23"/>
  <c r="K283" i="23"/>
  <c r="J283" i="23"/>
  <c r="I283" i="23"/>
  <c r="G283" i="23"/>
  <c r="F283" i="23"/>
  <c r="E283" i="23"/>
  <c r="D283" i="23"/>
  <c r="C283" i="23"/>
  <c r="H282" i="23"/>
  <c r="C282" i="23"/>
  <c r="L281" i="23"/>
  <c r="K281" i="23"/>
  <c r="J281" i="23"/>
  <c r="I281" i="23"/>
  <c r="H281" i="23" s="1"/>
  <c r="G281" i="23"/>
  <c r="F281" i="23"/>
  <c r="E281" i="23"/>
  <c r="D281" i="23"/>
  <c r="C281" i="23"/>
  <c r="H280" i="23"/>
  <c r="C280" i="23"/>
  <c r="H279" i="23"/>
  <c r="C279" i="23"/>
  <c r="H278" i="23"/>
  <c r="C278" i="23"/>
  <c r="H277" i="23"/>
  <c r="C277" i="23"/>
  <c r="L276" i="23"/>
  <c r="K276" i="23"/>
  <c r="J276" i="23"/>
  <c r="I276" i="23"/>
  <c r="H276" i="23" s="1"/>
  <c r="G276" i="23"/>
  <c r="F276" i="23"/>
  <c r="E276" i="23"/>
  <c r="D276" i="23"/>
  <c r="H275" i="23"/>
  <c r="C275" i="23"/>
  <c r="H274" i="23"/>
  <c r="C274" i="23"/>
  <c r="H273" i="23"/>
  <c r="C273" i="23"/>
  <c r="L272" i="23"/>
  <c r="K272" i="23"/>
  <c r="J272" i="23"/>
  <c r="I272" i="23"/>
  <c r="G272" i="23"/>
  <c r="F272" i="23"/>
  <c r="E272" i="23"/>
  <c r="C272" i="23" s="1"/>
  <c r="D272" i="23"/>
  <c r="H271" i="23"/>
  <c r="C271" i="23"/>
  <c r="L270" i="23"/>
  <c r="K270" i="23"/>
  <c r="J270" i="23"/>
  <c r="G270" i="23"/>
  <c r="F270" i="23"/>
  <c r="D270" i="23"/>
  <c r="L269" i="23"/>
  <c r="K269" i="23"/>
  <c r="J269" i="23"/>
  <c r="G269" i="23"/>
  <c r="F269" i="23"/>
  <c r="D269" i="23"/>
  <c r="H268" i="23"/>
  <c r="C268" i="23"/>
  <c r="H267" i="23"/>
  <c r="C267" i="23"/>
  <c r="H266" i="23"/>
  <c r="C266" i="23"/>
  <c r="H265" i="23"/>
  <c r="C265" i="23"/>
  <c r="L264" i="23"/>
  <c r="K264" i="23"/>
  <c r="J264" i="23"/>
  <c r="I264" i="23"/>
  <c r="H264" i="23" s="1"/>
  <c r="G264" i="23"/>
  <c r="F264" i="23"/>
  <c r="E264" i="23"/>
  <c r="C264" i="23" s="1"/>
  <c r="D264" i="23"/>
  <c r="H263" i="23"/>
  <c r="C263" i="23"/>
  <c r="H262" i="23"/>
  <c r="C262" i="23"/>
  <c r="H261" i="23"/>
  <c r="C261" i="23"/>
  <c r="L260" i="23"/>
  <c r="K260" i="23"/>
  <c r="J260" i="23"/>
  <c r="I260" i="23"/>
  <c r="G260" i="23"/>
  <c r="F260" i="23"/>
  <c r="E260" i="23"/>
  <c r="D260" i="23"/>
  <c r="L259" i="23"/>
  <c r="K259" i="23"/>
  <c r="J259" i="23"/>
  <c r="G259" i="23"/>
  <c r="F259" i="23"/>
  <c r="D259" i="23"/>
  <c r="H258" i="23"/>
  <c r="C258" i="23"/>
  <c r="H257" i="23"/>
  <c r="C257" i="23"/>
  <c r="H256" i="23"/>
  <c r="C256" i="23"/>
  <c r="H255" i="23"/>
  <c r="C255" i="23"/>
  <c r="H254" i="23"/>
  <c r="C254" i="23"/>
  <c r="H253" i="23"/>
  <c r="C253" i="23"/>
  <c r="L252" i="23"/>
  <c r="K252" i="23"/>
  <c r="J252" i="23"/>
  <c r="I252" i="23"/>
  <c r="G252" i="23"/>
  <c r="F252" i="23"/>
  <c r="E252" i="23"/>
  <c r="D252" i="23"/>
  <c r="L251" i="23"/>
  <c r="K251" i="23"/>
  <c r="J251" i="23"/>
  <c r="G251" i="23"/>
  <c r="F251" i="23"/>
  <c r="D251" i="23"/>
  <c r="H250" i="23"/>
  <c r="C250" i="23"/>
  <c r="H249" i="23"/>
  <c r="C249" i="23"/>
  <c r="H248" i="23"/>
  <c r="C248" i="23"/>
  <c r="H247" i="23"/>
  <c r="C247" i="23"/>
  <c r="L246" i="23"/>
  <c r="K246" i="23"/>
  <c r="J246" i="23"/>
  <c r="I246" i="23"/>
  <c r="H246" i="23" s="1"/>
  <c r="G246" i="23"/>
  <c r="F246" i="23"/>
  <c r="E246" i="23"/>
  <c r="C246" i="23" s="1"/>
  <c r="D246" i="23"/>
  <c r="H245" i="23"/>
  <c r="C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L238" i="23"/>
  <c r="K238" i="23"/>
  <c r="J238" i="23"/>
  <c r="I238" i="23"/>
  <c r="G238" i="23"/>
  <c r="F238" i="23"/>
  <c r="E238" i="23"/>
  <c r="D238" i="23"/>
  <c r="H237" i="23"/>
  <c r="C237" i="23"/>
  <c r="H236" i="23"/>
  <c r="C236" i="23"/>
  <c r="L235" i="23"/>
  <c r="K235" i="23"/>
  <c r="J235" i="23"/>
  <c r="I235" i="23"/>
  <c r="G235" i="23"/>
  <c r="F235" i="23"/>
  <c r="E235" i="23"/>
  <c r="D235" i="23"/>
  <c r="C235" i="23"/>
  <c r="H234" i="23"/>
  <c r="C234" i="23"/>
  <c r="L233" i="23"/>
  <c r="K233" i="23"/>
  <c r="K231" i="23" s="1"/>
  <c r="K230" i="23" s="1"/>
  <c r="J233" i="23"/>
  <c r="I233" i="23"/>
  <c r="G233" i="23"/>
  <c r="F233" i="23"/>
  <c r="E233" i="23"/>
  <c r="D233" i="23"/>
  <c r="C233" i="23"/>
  <c r="H232" i="23"/>
  <c r="C232" i="23"/>
  <c r="L231" i="23"/>
  <c r="J231" i="23"/>
  <c r="G231" i="23"/>
  <c r="G230" i="23" s="1"/>
  <c r="F231" i="23"/>
  <c r="D231" i="23"/>
  <c r="L230" i="23"/>
  <c r="J230" i="23"/>
  <c r="F230" i="23"/>
  <c r="D230" i="23"/>
  <c r="H229" i="23"/>
  <c r="C229" i="23"/>
  <c r="H228" i="23"/>
  <c r="C228" i="23"/>
  <c r="L227" i="23"/>
  <c r="K227" i="23"/>
  <c r="J227" i="23"/>
  <c r="I227" i="23"/>
  <c r="G227" i="23"/>
  <c r="F227" i="23"/>
  <c r="E227" i="23"/>
  <c r="D227" i="23"/>
  <c r="C227" i="23"/>
  <c r="H226" i="23"/>
  <c r="C226" i="23"/>
  <c r="H225" i="23"/>
  <c r="C225" i="23"/>
  <c r="H224" i="23"/>
  <c r="C224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L216" i="23"/>
  <c r="K216" i="23"/>
  <c r="J216" i="23"/>
  <c r="I216" i="23"/>
  <c r="H216" i="23" s="1"/>
  <c r="G216" i="23"/>
  <c r="F216" i="23"/>
  <c r="E216" i="23"/>
  <c r="C216" i="23" s="1"/>
  <c r="D216" i="23"/>
  <c r="H215" i="23"/>
  <c r="C215" i="23"/>
  <c r="H214" i="23"/>
  <c r="C214" i="23"/>
  <c r="H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L205" i="23"/>
  <c r="K205" i="23"/>
  <c r="K204" i="23" s="1"/>
  <c r="K195" i="23" s="1"/>
  <c r="K194" i="23" s="1"/>
  <c r="J205" i="23"/>
  <c r="I205" i="23"/>
  <c r="G205" i="23"/>
  <c r="G204" i="23" s="1"/>
  <c r="G195" i="23" s="1"/>
  <c r="F205" i="23"/>
  <c r="E205" i="23"/>
  <c r="D205" i="23"/>
  <c r="C205" i="23"/>
  <c r="L204" i="23"/>
  <c r="J204" i="23"/>
  <c r="I204" i="23"/>
  <c r="F204" i="23"/>
  <c r="E204" i="23"/>
  <c r="C204" i="23" s="1"/>
  <c r="D204" i="23"/>
  <c r="H203" i="23"/>
  <c r="C203" i="23"/>
  <c r="H202" i="23"/>
  <c r="C202" i="23"/>
  <c r="H201" i="23"/>
  <c r="C201" i="23"/>
  <c r="H200" i="23"/>
  <c r="C200" i="23"/>
  <c r="H199" i="23"/>
  <c r="C199" i="23"/>
  <c r="L198" i="23"/>
  <c r="K198" i="23"/>
  <c r="J198" i="23"/>
  <c r="I198" i="23"/>
  <c r="G198" i="23"/>
  <c r="F198" i="23"/>
  <c r="E198" i="23"/>
  <c r="C198" i="23" s="1"/>
  <c r="D198" i="23"/>
  <c r="H197" i="23"/>
  <c r="C197" i="23"/>
  <c r="L196" i="23"/>
  <c r="K196" i="23"/>
  <c r="J196" i="23"/>
  <c r="G196" i="23"/>
  <c r="F196" i="23"/>
  <c r="E196" i="23"/>
  <c r="D196" i="23"/>
  <c r="L195" i="23"/>
  <c r="J195" i="23"/>
  <c r="F195" i="23"/>
  <c r="D195" i="23"/>
  <c r="L194" i="23"/>
  <c r="J194" i="23"/>
  <c r="F194" i="23"/>
  <c r="D194" i="23"/>
  <c r="H193" i="23"/>
  <c r="C193" i="23"/>
  <c r="L192" i="23"/>
  <c r="K192" i="23"/>
  <c r="J192" i="23"/>
  <c r="I192" i="23"/>
  <c r="G192" i="23"/>
  <c r="F192" i="23"/>
  <c r="E192" i="23"/>
  <c r="D192" i="23"/>
  <c r="L191" i="23"/>
  <c r="K191" i="23"/>
  <c r="K187" i="23" s="1"/>
  <c r="J191" i="23"/>
  <c r="G191" i="23"/>
  <c r="G187" i="23" s="1"/>
  <c r="F191" i="23"/>
  <c r="D191" i="23"/>
  <c r="H190" i="23"/>
  <c r="C190" i="23"/>
  <c r="H189" i="23"/>
  <c r="C189" i="23"/>
  <c r="L188" i="23"/>
  <c r="K188" i="23"/>
  <c r="J188" i="23"/>
  <c r="I188" i="23"/>
  <c r="G188" i="23"/>
  <c r="F188" i="23"/>
  <c r="E188" i="23"/>
  <c r="D188" i="23"/>
  <c r="L187" i="23"/>
  <c r="J187" i="23"/>
  <c r="F187" i="23"/>
  <c r="D187" i="23"/>
  <c r="H186" i="23"/>
  <c r="C186" i="23"/>
  <c r="H185" i="23"/>
  <c r="C185" i="23"/>
  <c r="L184" i="23"/>
  <c r="K184" i="23"/>
  <c r="J184" i="23"/>
  <c r="I184" i="23"/>
  <c r="H184" i="23" s="1"/>
  <c r="G184" i="23"/>
  <c r="F184" i="23"/>
  <c r="E184" i="23"/>
  <c r="C184" i="23" s="1"/>
  <c r="D184" i="23"/>
  <c r="H183" i="23"/>
  <c r="C183" i="23"/>
  <c r="H182" i="23"/>
  <c r="C182" i="23"/>
  <c r="H181" i="23"/>
  <c r="C181" i="23"/>
  <c r="H180" i="23"/>
  <c r="C180" i="23"/>
  <c r="L179" i="23"/>
  <c r="K179" i="23"/>
  <c r="J179" i="23"/>
  <c r="I179" i="23"/>
  <c r="G179" i="23"/>
  <c r="F179" i="23"/>
  <c r="E179" i="23"/>
  <c r="D179" i="23"/>
  <c r="C179" i="23"/>
  <c r="H178" i="23"/>
  <c r="C178" i="23"/>
  <c r="H177" i="23"/>
  <c r="C177" i="23"/>
  <c r="H176" i="23"/>
  <c r="C176" i="23"/>
  <c r="L175" i="23"/>
  <c r="K175" i="23"/>
  <c r="J175" i="23"/>
  <c r="I175" i="23"/>
  <c r="G175" i="23"/>
  <c r="F175" i="23"/>
  <c r="E175" i="23"/>
  <c r="D175" i="23"/>
  <c r="C175" i="23"/>
  <c r="L174" i="23"/>
  <c r="J174" i="23"/>
  <c r="I174" i="23"/>
  <c r="F174" i="23"/>
  <c r="E174" i="23"/>
  <c r="D174" i="23"/>
  <c r="L173" i="23"/>
  <c r="J173" i="23"/>
  <c r="F173" i="23"/>
  <c r="E173" i="23"/>
  <c r="D173" i="23"/>
  <c r="H172" i="23"/>
  <c r="C172" i="23"/>
  <c r="H171" i="23"/>
  <c r="C171" i="23"/>
  <c r="H170" i="23"/>
  <c r="C170" i="23"/>
  <c r="H169" i="23"/>
  <c r="C169" i="23"/>
  <c r="H168" i="23"/>
  <c r="C168" i="23"/>
  <c r="H167" i="23"/>
  <c r="C167" i="23"/>
  <c r="L166" i="23"/>
  <c r="L165" i="23" s="1"/>
  <c r="K166" i="23"/>
  <c r="J166" i="23"/>
  <c r="I166" i="23"/>
  <c r="H166" i="23" s="1"/>
  <c r="G166" i="23"/>
  <c r="F166" i="23"/>
  <c r="E166" i="23"/>
  <c r="C166" i="23" s="1"/>
  <c r="D166" i="23"/>
  <c r="D165" i="23" s="1"/>
  <c r="K165" i="23"/>
  <c r="J165" i="23"/>
  <c r="G165" i="23"/>
  <c r="F165" i="23"/>
  <c r="E165" i="23"/>
  <c r="C165" i="23" s="1"/>
  <c r="H164" i="23"/>
  <c r="C164" i="23"/>
  <c r="H163" i="23"/>
  <c r="C163" i="23"/>
  <c r="H162" i="23"/>
  <c r="C162" i="23"/>
  <c r="H161" i="23"/>
  <c r="C161" i="23"/>
  <c r="L160" i="23"/>
  <c r="K160" i="23"/>
  <c r="H160" i="23" s="1"/>
  <c r="J160" i="23"/>
  <c r="I160" i="23"/>
  <c r="G160" i="23"/>
  <c r="F160" i="23"/>
  <c r="E160" i="23"/>
  <c r="D160" i="23"/>
  <c r="C160" i="23"/>
  <c r="H159" i="23"/>
  <c r="C159" i="23"/>
  <c r="H158" i="23"/>
  <c r="C158" i="23"/>
  <c r="H157" i="23"/>
  <c r="C157" i="23"/>
  <c r="H156" i="23"/>
  <c r="C156" i="23"/>
  <c r="H155" i="23"/>
  <c r="C155" i="23"/>
  <c r="H154" i="23"/>
  <c r="C154" i="23"/>
  <c r="H153" i="23"/>
  <c r="C153" i="23"/>
  <c r="H152" i="23"/>
  <c r="C152" i="23"/>
  <c r="L151" i="23"/>
  <c r="K151" i="23"/>
  <c r="J151" i="23"/>
  <c r="I151" i="23"/>
  <c r="H151" i="23" s="1"/>
  <c r="G151" i="23"/>
  <c r="F151" i="23"/>
  <c r="E151" i="23"/>
  <c r="D151" i="23"/>
  <c r="C151" i="23"/>
  <c r="H150" i="23"/>
  <c r="C150" i="23"/>
  <c r="H149" i="23"/>
  <c r="C149" i="23"/>
  <c r="H148" i="23"/>
  <c r="C148" i="23"/>
  <c r="H147" i="23"/>
  <c r="C147" i="23"/>
  <c r="H146" i="23"/>
  <c r="C146" i="23"/>
  <c r="H145" i="23"/>
  <c r="C145" i="23"/>
  <c r="L144" i="23"/>
  <c r="K144" i="23"/>
  <c r="J144" i="23"/>
  <c r="I144" i="23"/>
  <c r="H144" i="23" s="1"/>
  <c r="G144" i="23"/>
  <c r="F144" i="23"/>
  <c r="E144" i="23"/>
  <c r="C144" i="23" s="1"/>
  <c r="D144" i="23"/>
  <c r="H143" i="23"/>
  <c r="C143" i="23"/>
  <c r="H142" i="23"/>
  <c r="C142" i="23"/>
  <c r="L141" i="23"/>
  <c r="K141" i="23"/>
  <c r="J141" i="23"/>
  <c r="I141" i="23"/>
  <c r="G141" i="23"/>
  <c r="G130" i="23" s="1"/>
  <c r="F141" i="23"/>
  <c r="E141" i="23"/>
  <c r="D141" i="23"/>
  <c r="C141" i="23"/>
  <c r="H140" i="23"/>
  <c r="C140" i="23"/>
  <c r="H139" i="23"/>
  <c r="C139" i="23"/>
  <c r="H138" i="23"/>
  <c r="C138" i="23"/>
  <c r="H137" i="23"/>
  <c r="C137" i="23"/>
  <c r="L136" i="23"/>
  <c r="K136" i="23"/>
  <c r="J136" i="23"/>
  <c r="I136" i="23"/>
  <c r="G136" i="23"/>
  <c r="F136" i="23"/>
  <c r="E136" i="23"/>
  <c r="E130" i="23" s="1"/>
  <c r="D136" i="23"/>
  <c r="H135" i="23"/>
  <c r="C135" i="23"/>
  <c r="H134" i="23"/>
  <c r="C134" i="23"/>
  <c r="H133" i="23"/>
  <c r="C133" i="23"/>
  <c r="H132" i="23"/>
  <c r="C132" i="23"/>
  <c r="L131" i="23"/>
  <c r="K131" i="23"/>
  <c r="J131" i="23"/>
  <c r="J130" i="23" s="1"/>
  <c r="I131" i="23"/>
  <c r="G131" i="23"/>
  <c r="F131" i="23"/>
  <c r="F130" i="23" s="1"/>
  <c r="E131" i="23"/>
  <c r="C131" i="23" s="1"/>
  <c r="D131" i="23"/>
  <c r="L130" i="23"/>
  <c r="H129" i="23"/>
  <c r="C129" i="23"/>
  <c r="C128" i="23" s="1"/>
  <c r="L128" i="23"/>
  <c r="K128" i="23"/>
  <c r="J128" i="23"/>
  <c r="I128" i="23"/>
  <c r="H128" i="23"/>
  <c r="G128" i="23"/>
  <c r="F128" i="23"/>
  <c r="E128" i="23"/>
  <c r="D128" i="23"/>
  <c r="H127" i="23"/>
  <c r="C127" i="23"/>
  <c r="H126" i="23"/>
  <c r="C126" i="23"/>
  <c r="H125" i="23"/>
  <c r="C125" i="23"/>
  <c r="H124" i="23"/>
  <c r="C124" i="23"/>
  <c r="H123" i="23"/>
  <c r="C123" i="23"/>
  <c r="L122" i="23"/>
  <c r="K122" i="23"/>
  <c r="J122" i="23"/>
  <c r="I122" i="23"/>
  <c r="H122" i="23" s="1"/>
  <c r="G122" i="23"/>
  <c r="F122" i="23"/>
  <c r="E122" i="23"/>
  <c r="C122" i="23" s="1"/>
  <c r="D122" i="23"/>
  <c r="H121" i="23"/>
  <c r="C121" i="23"/>
  <c r="H120" i="23"/>
  <c r="C120" i="23"/>
  <c r="H119" i="23"/>
  <c r="C119" i="23"/>
  <c r="H118" i="23"/>
  <c r="C118" i="23"/>
  <c r="H117" i="23"/>
  <c r="C117" i="23"/>
  <c r="L116" i="23"/>
  <c r="K116" i="23"/>
  <c r="J116" i="23"/>
  <c r="I116" i="23"/>
  <c r="H116" i="23" s="1"/>
  <c r="G116" i="23"/>
  <c r="F116" i="23"/>
  <c r="E116" i="23"/>
  <c r="C116" i="23" s="1"/>
  <c r="D116" i="23"/>
  <c r="H115" i="23"/>
  <c r="C115" i="23"/>
  <c r="H114" i="23"/>
  <c r="C114" i="23"/>
  <c r="H113" i="23"/>
  <c r="C113" i="23"/>
  <c r="L112" i="23"/>
  <c r="K112" i="23"/>
  <c r="J112" i="23"/>
  <c r="I112" i="23"/>
  <c r="H112" i="23" s="1"/>
  <c r="G112" i="23"/>
  <c r="F112" i="23"/>
  <c r="E112" i="23"/>
  <c r="C112" i="23" s="1"/>
  <c r="D112" i="23"/>
  <c r="H111" i="23"/>
  <c r="C111" i="23"/>
  <c r="H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L103" i="23"/>
  <c r="K103" i="23"/>
  <c r="J103" i="23"/>
  <c r="I103" i="23"/>
  <c r="G103" i="23"/>
  <c r="F103" i="23"/>
  <c r="E103" i="23"/>
  <c r="D103" i="23"/>
  <c r="C103" i="23"/>
  <c r="H102" i="23"/>
  <c r="C102" i="23"/>
  <c r="H101" i="23"/>
  <c r="C101" i="23"/>
  <c r="H100" i="23"/>
  <c r="C100" i="23"/>
  <c r="H99" i="23"/>
  <c r="C99" i="23"/>
  <c r="H98" i="23"/>
  <c r="C98" i="23"/>
  <c r="H97" i="23"/>
  <c r="C97" i="23"/>
  <c r="H96" i="23"/>
  <c r="C96" i="23"/>
  <c r="L95" i="23"/>
  <c r="K95" i="23"/>
  <c r="J95" i="23"/>
  <c r="I95" i="23"/>
  <c r="G95" i="23"/>
  <c r="F95" i="23"/>
  <c r="F83" i="23" s="1"/>
  <c r="F75" i="23" s="1"/>
  <c r="E95" i="23"/>
  <c r="C95" i="23" s="1"/>
  <c r="D95" i="23"/>
  <c r="H94" i="23"/>
  <c r="C94" i="23"/>
  <c r="H93" i="23"/>
  <c r="C93" i="23"/>
  <c r="H92" i="23"/>
  <c r="C92" i="23"/>
  <c r="H91" i="23"/>
  <c r="C91" i="23"/>
  <c r="H90" i="23"/>
  <c r="C90" i="23"/>
  <c r="L89" i="23"/>
  <c r="K89" i="23"/>
  <c r="J89" i="23"/>
  <c r="J83" i="23" s="1"/>
  <c r="J75" i="23" s="1"/>
  <c r="I89" i="23"/>
  <c r="I83" i="23" s="1"/>
  <c r="G89" i="23"/>
  <c r="F89" i="23"/>
  <c r="E89" i="23"/>
  <c r="D89" i="23"/>
  <c r="H88" i="23"/>
  <c r="C88" i="23"/>
  <c r="H87" i="23"/>
  <c r="C87" i="23"/>
  <c r="H86" i="23"/>
  <c r="C86" i="23"/>
  <c r="H85" i="23"/>
  <c r="C85" i="23"/>
  <c r="L84" i="23"/>
  <c r="L83" i="23" s="1"/>
  <c r="K84" i="23"/>
  <c r="J84" i="23"/>
  <c r="I84" i="23"/>
  <c r="G84" i="23"/>
  <c r="G83" i="23" s="1"/>
  <c r="F84" i="23"/>
  <c r="E84" i="23"/>
  <c r="D84" i="23"/>
  <c r="D83" i="23" s="1"/>
  <c r="C84" i="23"/>
  <c r="H82" i="23"/>
  <c r="C82" i="23"/>
  <c r="H81" i="23"/>
  <c r="C81" i="23"/>
  <c r="L80" i="23"/>
  <c r="L76" i="23" s="1"/>
  <c r="L75" i="23" s="1"/>
  <c r="K80" i="23"/>
  <c r="J80" i="23"/>
  <c r="I80" i="23"/>
  <c r="H80" i="23"/>
  <c r="G80" i="23"/>
  <c r="G76" i="23" s="1"/>
  <c r="F80" i="23"/>
  <c r="E80" i="23"/>
  <c r="D80" i="23"/>
  <c r="H79" i="23"/>
  <c r="C79" i="23"/>
  <c r="H78" i="23"/>
  <c r="C78" i="23"/>
  <c r="L77" i="23"/>
  <c r="K77" i="23"/>
  <c r="J77" i="23"/>
  <c r="J76" i="23" s="1"/>
  <c r="I77" i="23"/>
  <c r="G77" i="23"/>
  <c r="F77" i="23"/>
  <c r="F76" i="23" s="1"/>
  <c r="E77" i="23"/>
  <c r="C77" i="23" s="1"/>
  <c r="D77" i="23"/>
  <c r="K76" i="23"/>
  <c r="I76" i="23"/>
  <c r="E76" i="23"/>
  <c r="H74" i="23"/>
  <c r="C74" i="23"/>
  <c r="H73" i="23"/>
  <c r="C73" i="23"/>
  <c r="H72" i="23"/>
  <c r="C72" i="23"/>
  <c r="H71" i="23"/>
  <c r="C71" i="23"/>
  <c r="H70" i="23"/>
  <c r="C70" i="23"/>
  <c r="L69" i="23"/>
  <c r="K69" i="23"/>
  <c r="J69" i="23"/>
  <c r="I69" i="23"/>
  <c r="G69" i="23"/>
  <c r="G67" i="23" s="1"/>
  <c r="F69" i="23"/>
  <c r="E69" i="23"/>
  <c r="D69" i="23"/>
  <c r="C69" i="23"/>
  <c r="H68" i="23"/>
  <c r="C68" i="23"/>
  <c r="L67" i="23"/>
  <c r="K67" i="23"/>
  <c r="J67" i="23"/>
  <c r="F67" i="23"/>
  <c r="F53" i="23" s="1"/>
  <c r="F52" i="23" s="1"/>
  <c r="F51" i="23" s="1"/>
  <c r="F50" i="23" s="1"/>
  <c r="E67" i="23"/>
  <c r="D67" i="23"/>
  <c r="H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L58" i="23"/>
  <c r="L54" i="23" s="1"/>
  <c r="L53" i="23" s="1"/>
  <c r="K58" i="23"/>
  <c r="J58" i="23"/>
  <c r="I58" i="23"/>
  <c r="H58" i="23"/>
  <c r="G58" i="23"/>
  <c r="F58" i="23"/>
  <c r="E58" i="23"/>
  <c r="D58" i="23"/>
  <c r="H57" i="23"/>
  <c r="C57" i="23"/>
  <c r="H56" i="23"/>
  <c r="C56" i="23"/>
  <c r="L55" i="23"/>
  <c r="K55" i="23"/>
  <c r="J55" i="23"/>
  <c r="J54" i="23" s="1"/>
  <c r="J53" i="23" s="1"/>
  <c r="I55" i="23"/>
  <c r="G55" i="23"/>
  <c r="F55" i="23"/>
  <c r="F54" i="23" s="1"/>
  <c r="E55" i="23"/>
  <c r="D55" i="23"/>
  <c r="K54" i="23"/>
  <c r="I54" i="23"/>
  <c r="G54" i="23"/>
  <c r="G53" i="23" s="1"/>
  <c r="H47" i="23"/>
  <c r="C47" i="23"/>
  <c r="H46" i="23"/>
  <c r="C46" i="23"/>
  <c r="L45" i="23"/>
  <c r="H45" i="23"/>
  <c r="G45" i="23"/>
  <c r="C45" i="23"/>
  <c r="H44" i="23"/>
  <c r="C44" i="23"/>
  <c r="K43" i="23"/>
  <c r="J43" i="23"/>
  <c r="H43" i="23" s="1"/>
  <c r="I43" i="23"/>
  <c r="F43" i="23"/>
  <c r="E43" i="23"/>
  <c r="D43" i="23"/>
  <c r="H42" i="23"/>
  <c r="C42" i="23"/>
  <c r="I41" i="23"/>
  <c r="H41" i="23"/>
  <c r="D41" i="23"/>
  <c r="C41" i="23"/>
  <c r="H40" i="23"/>
  <c r="C40" i="23"/>
  <c r="H39" i="23"/>
  <c r="C39" i="23"/>
  <c r="H38" i="23"/>
  <c r="C38" i="23"/>
  <c r="H37" i="23"/>
  <c r="C37" i="23"/>
  <c r="K36" i="23"/>
  <c r="H36" i="23"/>
  <c r="F36" i="23"/>
  <c r="C36" i="23"/>
  <c r="H35" i="23"/>
  <c r="C35" i="23"/>
  <c r="H34" i="23"/>
  <c r="C34" i="23"/>
  <c r="K33" i="23"/>
  <c r="H33" i="23"/>
  <c r="F33" i="23"/>
  <c r="C33" i="23"/>
  <c r="H32" i="23"/>
  <c r="C32" i="23"/>
  <c r="K31" i="23"/>
  <c r="K26" i="23" s="1"/>
  <c r="H31" i="23"/>
  <c r="F31" i="23"/>
  <c r="C31" i="23"/>
  <c r="H30" i="23"/>
  <c r="C30" i="23"/>
  <c r="H29" i="23"/>
  <c r="C29" i="23"/>
  <c r="H28" i="23"/>
  <c r="C28" i="23"/>
  <c r="K27" i="23"/>
  <c r="H27" i="23"/>
  <c r="F27" i="23"/>
  <c r="F26" i="23" s="1"/>
  <c r="C27" i="23"/>
  <c r="H25" i="23"/>
  <c r="C25" i="23"/>
  <c r="C24" i="23"/>
  <c r="H23" i="23"/>
  <c r="C23" i="23"/>
  <c r="H22" i="23"/>
  <c r="C22" i="23"/>
  <c r="L21" i="23"/>
  <c r="L289" i="23" s="1"/>
  <c r="L288" i="23" s="1"/>
  <c r="K21" i="23"/>
  <c r="J21" i="23"/>
  <c r="J289" i="23" s="1"/>
  <c r="J288" i="23" s="1"/>
  <c r="I21" i="23"/>
  <c r="I289" i="23" s="1"/>
  <c r="G21" i="23"/>
  <c r="F21" i="23"/>
  <c r="F289" i="23" s="1"/>
  <c r="F288" i="23" s="1"/>
  <c r="E21" i="23"/>
  <c r="E289" i="23" s="1"/>
  <c r="D21" i="23"/>
  <c r="D289" i="23" s="1"/>
  <c r="D288" i="23" s="1"/>
  <c r="L20" i="23"/>
  <c r="J20" i="23"/>
  <c r="D20" i="23"/>
  <c r="H298" i="22"/>
  <c r="C298" i="22"/>
  <c r="H297" i="22"/>
  <c r="C297" i="22"/>
  <c r="H296" i="22"/>
  <c r="C296" i="22"/>
  <c r="H295" i="22"/>
  <c r="C295" i="22"/>
  <c r="H294" i="22"/>
  <c r="C294" i="22"/>
  <c r="H293" i="22"/>
  <c r="C293" i="22"/>
  <c r="H292" i="22"/>
  <c r="C292" i="22"/>
  <c r="H291" i="22"/>
  <c r="H290" i="22" s="1"/>
  <c r="C291" i="22"/>
  <c r="L290" i="22"/>
  <c r="K290" i="22"/>
  <c r="J290" i="22"/>
  <c r="I290" i="22"/>
  <c r="G290" i="22"/>
  <c r="F290" i="22"/>
  <c r="E290" i="22"/>
  <c r="D290" i="22"/>
  <c r="C290" i="22"/>
  <c r="L289" i="22"/>
  <c r="L288" i="22" s="1"/>
  <c r="H285" i="22"/>
  <c r="C285" i="22"/>
  <c r="H284" i="22"/>
  <c r="C284" i="22"/>
  <c r="L283" i="22"/>
  <c r="K283" i="22"/>
  <c r="J283" i="22"/>
  <c r="I283" i="22"/>
  <c r="G283" i="22"/>
  <c r="F283" i="22"/>
  <c r="E283" i="22"/>
  <c r="D283" i="22"/>
  <c r="H282" i="22"/>
  <c r="C282" i="22"/>
  <c r="L281" i="22"/>
  <c r="K281" i="22"/>
  <c r="J281" i="22"/>
  <c r="I281" i="22"/>
  <c r="G281" i="22"/>
  <c r="F281" i="22"/>
  <c r="E281" i="22"/>
  <c r="E269" i="22" s="1"/>
  <c r="D281" i="22"/>
  <c r="D269" i="22" s="1"/>
  <c r="H280" i="22"/>
  <c r="C280" i="22"/>
  <c r="H279" i="22"/>
  <c r="C279" i="22"/>
  <c r="H278" i="22"/>
  <c r="C278" i="22"/>
  <c r="H277" i="22"/>
  <c r="C277" i="22"/>
  <c r="L276" i="22"/>
  <c r="K276" i="22"/>
  <c r="J276" i="22"/>
  <c r="H276" i="22" s="1"/>
  <c r="I276" i="22"/>
  <c r="G276" i="22"/>
  <c r="F276" i="22"/>
  <c r="C276" i="22" s="1"/>
  <c r="E276" i="22"/>
  <c r="D276" i="22"/>
  <c r="H275" i="22"/>
  <c r="C275" i="22"/>
  <c r="H274" i="22"/>
  <c r="C274" i="22"/>
  <c r="H273" i="22"/>
  <c r="C273" i="22"/>
  <c r="L272" i="22"/>
  <c r="K272" i="22"/>
  <c r="J272" i="22"/>
  <c r="H272" i="22" s="1"/>
  <c r="I272" i="22"/>
  <c r="G272" i="22"/>
  <c r="F272" i="22"/>
  <c r="C272" i="22" s="1"/>
  <c r="E272" i="22"/>
  <c r="D272" i="22"/>
  <c r="H271" i="22"/>
  <c r="C271" i="22"/>
  <c r="L270" i="22"/>
  <c r="K270" i="22"/>
  <c r="K269" i="22" s="1"/>
  <c r="J270" i="22"/>
  <c r="I270" i="22"/>
  <c r="G270" i="22"/>
  <c r="G269" i="22" s="1"/>
  <c r="E270" i="22"/>
  <c r="D270" i="22"/>
  <c r="L269" i="22"/>
  <c r="H268" i="22"/>
  <c r="C268" i="22"/>
  <c r="H267" i="22"/>
  <c r="C267" i="22"/>
  <c r="H266" i="22"/>
  <c r="C266" i="22"/>
  <c r="H265" i="22"/>
  <c r="C265" i="22"/>
  <c r="L264" i="22"/>
  <c r="K264" i="22"/>
  <c r="H264" i="22" s="1"/>
  <c r="J264" i="22"/>
  <c r="I264" i="22"/>
  <c r="G264" i="22"/>
  <c r="F264" i="22"/>
  <c r="E264" i="22"/>
  <c r="D264" i="22"/>
  <c r="C264" i="22"/>
  <c r="H263" i="22"/>
  <c r="C263" i="22"/>
  <c r="H262" i="22"/>
  <c r="C262" i="22"/>
  <c r="H261" i="22"/>
  <c r="C261" i="22"/>
  <c r="L260" i="22"/>
  <c r="L259" i="22" s="1"/>
  <c r="K260" i="22"/>
  <c r="J260" i="22"/>
  <c r="J259" i="22" s="1"/>
  <c r="I260" i="22"/>
  <c r="G260" i="22"/>
  <c r="F260" i="22"/>
  <c r="E260" i="22"/>
  <c r="D260" i="22"/>
  <c r="C260" i="22"/>
  <c r="I259" i="22"/>
  <c r="F259" i="22"/>
  <c r="E259" i="22"/>
  <c r="D259" i="22"/>
  <c r="H258" i="22"/>
  <c r="C258" i="22"/>
  <c r="H257" i="22"/>
  <c r="C257" i="22"/>
  <c r="H256" i="22"/>
  <c r="C256" i="22"/>
  <c r="H255" i="22"/>
  <c r="C255" i="22"/>
  <c r="H254" i="22"/>
  <c r="C254" i="22"/>
  <c r="H253" i="22"/>
  <c r="C253" i="22"/>
  <c r="L252" i="22"/>
  <c r="L251" i="22" s="1"/>
  <c r="K252" i="22"/>
  <c r="K251" i="22" s="1"/>
  <c r="J252" i="22"/>
  <c r="I252" i="22"/>
  <c r="H252" i="22"/>
  <c r="G252" i="22"/>
  <c r="G251" i="22" s="1"/>
  <c r="F252" i="22"/>
  <c r="E252" i="22"/>
  <c r="D252" i="22"/>
  <c r="C252" i="22" s="1"/>
  <c r="J251" i="22"/>
  <c r="I251" i="22"/>
  <c r="F251" i="22"/>
  <c r="E251" i="22"/>
  <c r="H250" i="22"/>
  <c r="C250" i="22"/>
  <c r="H249" i="22"/>
  <c r="C249" i="22"/>
  <c r="H248" i="22"/>
  <c r="C248" i="22"/>
  <c r="H247" i="22"/>
  <c r="C247" i="22"/>
  <c r="L246" i="22"/>
  <c r="K246" i="22"/>
  <c r="J246" i="22"/>
  <c r="H246" i="22" s="1"/>
  <c r="I246" i="22"/>
  <c r="G246" i="22"/>
  <c r="F246" i="22"/>
  <c r="E246" i="22"/>
  <c r="D246" i="22"/>
  <c r="C246" i="22" s="1"/>
  <c r="H245" i="22"/>
  <c r="C245" i="22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L238" i="22"/>
  <c r="K238" i="22"/>
  <c r="K231" i="22" s="1"/>
  <c r="J238" i="22"/>
  <c r="H238" i="22" s="1"/>
  <c r="I238" i="22"/>
  <c r="G238" i="22"/>
  <c r="G231" i="22" s="1"/>
  <c r="F238" i="22"/>
  <c r="E238" i="22"/>
  <c r="D238" i="22"/>
  <c r="C238" i="22" s="1"/>
  <c r="H237" i="22"/>
  <c r="C237" i="22"/>
  <c r="H236" i="22"/>
  <c r="C236" i="22"/>
  <c r="L235" i="22"/>
  <c r="L231" i="22" s="1"/>
  <c r="K235" i="22"/>
  <c r="J235" i="22"/>
  <c r="I235" i="22"/>
  <c r="H235" i="22"/>
  <c r="G235" i="22"/>
  <c r="F235" i="22"/>
  <c r="E235" i="22"/>
  <c r="D235" i="22"/>
  <c r="C235" i="22" s="1"/>
  <c r="H234" i="22"/>
  <c r="C234" i="22"/>
  <c r="L233" i="22"/>
  <c r="K233" i="22"/>
  <c r="J233" i="22"/>
  <c r="J231" i="22" s="1"/>
  <c r="H231" i="22" s="1"/>
  <c r="I233" i="22"/>
  <c r="G233" i="22"/>
  <c r="F233" i="22"/>
  <c r="F231" i="22" s="1"/>
  <c r="F230" i="22" s="1"/>
  <c r="E233" i="22"/>
  <c r="E231" i="22" s="1"/>
  <c r="E230" i="22" s="1"/>
  <c r="D233" i="22"/>
  <c r="H232" i="22"/>
  <c r="C232" i="22"/>
  <c r="I231" i="22"/>
  <c r="D231" i="22"/>
  <c r="L230" i="22"/>
  <c r="H229" i="22"/>
  <c r="C229" i="22"/>
  <c r="H228" i="22"/>
  <c r="C228" i="22"/>
  <c r="L227" i="22"/>
  <c r="K227" i="22"/>
  <c r="J227" i="22"/>
  <c r="I227" i="22"/>
  <c r="H227" i="22"/>
  <c r="G227" i="22"/>
  <c r="F227" i="22"/>
  <c r="E227" i="22"/>
  <c r="D227" i="22"/>
  <c r="C227" i="22" s="1"/>
  <c r="H226" i="22"/>
  <c r="C226" i="22"/>
  <c r="H225" i="22"/>
  <c r="C225" i="22"/>
  <c r="H224" i="22"/>
  <c r="C224" i="22"/>
  <c r="H223" i="22"/>
  <c r="C223" i="22"/>
  <c r="H222" i="22"/>
  <c r="C222" i="22"/>
  <c r="H221" i="22"/>
  <c r="C221" i="22"/>
  <c r="H220" i="22"/>
  <c r="C220" i="22"/>
  <c r="H219" i="22"/>
  <c r="C219" i="22"/>
  <c r="H218" i="22"/>
  <c r="C218" i="22"/>
  <c r="H217" i="22"/>
  <c r="C217" i="22"/>
  <c r="L216" i="22"/>
  <c r="K216" i="22"/>
  <c r="J216" i="22"/>
  <c r="H216" i="22" s="1"/>
  <c r="I216" i="22"/>
  <c r="G216" i="22"/>
  <c r="F216" i="22"/>
  <c r="F204" i="22" s="1"/>
  <c r="E216" i="22"/>
  <c r="D216" i="22"/>
  <c r="C216" i="22" s="1"/>
  <c r="H215" i="22"/>
  <c r="C215" i="22"/>
  <c r="H214" i="22"/>
  <c r="C214" i="22"/>
  <c r="H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L205" i="22"/>
  <c r="K205" i="22"/>
  <c r="J205" i="22"/>
  <c r="J204" i="22" s="1"/>
  <c r="I205" i="22"/>
  <c r="H205" i="22"/>
  <c r="G205" i="22"/>
  <c r="F205" i="22"/>
  <c r="E205" i="22"/>
  <c r="D205" i="22"/>
  <c r="C205" i="22" s="1"/>
  <c r="L204" i="22"/>
  <c r="K204" i="22"/>
  <c r="G204" i="22"/>
  <c r="H203" i="22"/>
  <c r="C203" i="22"/>
  <c r="H202" i="22"/>
  <c r="C202" i="22"/>
  <c r="H201" i="22"/>
  <c r="C201" i="22"/>
  <c r="H200" i="22"/>
  <c r="C200" i="22"/>
  <c r="H199" i="22"/>
  <c r="C199" i="22"/>
  <c r="L198" i="22"/>
  <c r="K198" i="22"/>
  <c r="J198" i="22"/>
  <c r="I198" i="22"/>
  <c r="G198" i="22"/>
  <c r="F198" i="22"/>
  <c r="C198" i="22" s="1"/>
  <c r="E198" i="22"/>
  <c r="D198" i="22"/>
  <c r="H197" i="22"/>
  <c r="C197" i="22"/>
  <c r="L196" i="22"/>
  <c r="K196" i="22"/>
  <c r="K195" i="22" s="1"/>
  <c r="I196" i="22"/>
  <c r="G196" i="22"/>
  <c r="F196" i="22"/>
  <c r="C196" i="22" s="1"/>
  <c r="E196" i="22"/>
  <c r="D196" i="22"/>
  <c r="L195" i="22"/>
  <c r="L194" i="22" s="1"/>
  <c r="F195" i="22"/>
  <c r="H193" i="22"/>
  <c r="C193" i="22"/>
  <c r="L192" i="22"/>
  <c r="K192" i="22"/>
  <c r="K191" i="22" s="1"/>
  <c r="J192" i="22"/>
  <c r="H192" i="22" s="1"/>
  <c r="I192" i="22"/>
  <c r="G192" i="22"/>
  <c r="G191" i="22" s="1"/>
  <c r="F192" i="22"/>
  <c r="E192" i="22"/>
  <c r="D192" i="22"/>
  <c r="C192" i="22" s="1"/>
  <c r="L191" i="22"/>
  <c r="J191" i="22"/>
  <c r="I191" i="22"/>
  <c r="H191" i="22" s="1"/>
  <c r="F191" i="22"/>
  <c r="E191" i="22"/>
  <c r="E187" i="22" s="1"/>
  <c r="D191" i="22"/>
  <c r="D187" i="22" s="1"/>
  <c r="H190" i="22"/>
  <c r="C190" i="22"/>
  <c r="H189" i="22"/>
  <c r="C189" i="22"/>
  <c r="L188" i="22"/>
  <c r="K188" i="22"/>
  <c r="K187" i="22" s="1"/>
  <c r="J188" i="22"/>
  <c r="I188" i="22"/>
  <c r="G188" i="22"/>
  <c r="G187" i="22" s="1"/>
  <c r="F188" i="22"/>
  <c r="C188" i="22" s="1"/>
  <c r="E188" i="22"/>
  <c r="D188" i="22"/>
  <c r="L187" i="22"/>
  <c r="F187" i="22"/>
  <c r="H186" i="22"/>
  <c r="C186" i="22"/>
  <c r="H185" i="22"/>
  <c r="C185" i="22"/>
  <c r="L184" i="22"/>
  <c r="K184" i="22"/>
  <c r="H184" i="22" s="1"/>
  <c r="J184" i="22"/>
  <c r="I184" i="22"/>
  <c r="G184" i="22"/>
  <c r="F184" i="22"/>
  <c r="E184" i="22"/>
  <c r="D184" i="22"/>
  <c r="C184" i="22"/>
  <c r="H183" i="22"/>
  <c r="C183" i="22"/>
  <c r="H182" i="22"/>
  <c r="C182" i="22"/>
  <c r="H181" i="22"/>
  <c r="C181" i="22"/>
  <c r="H180" i="22"/>
  <c r="C180" i="22"/>
  <c r="L179" i="22"/>
  <c r="K179" i="22"/>
  <c r="J179" i="22"/>
  <c r="I179" i="22"/>
  <c r="H179" i="22" s="1"/>
  <c r="G179" i="22"/>
  <c r="F179" i="22"/>
  <c r="F174" i="22" s="1"/>
  <c r="F173" i="22" s="1"/>
  <c r="E179" i="22"/>
  <c r="D179" i="22"/>
  <c r="H178" i="22"/>
  <c r="C178" i="22"/>
  <c r="H177" i="22"/>
  <c r="C177" i="22"/>
  <c r="H176" i="22"/>
  <c r="C176" i="22"/>
  <c r="L175" i="22"/>
  <c r="L174" i="22" s="1"/>
  <c r="L173" i="22" s="1"/>
  <c r="K175" i="22"/>
  <c r="J175" i="22"/>
  <c r="I175" i="22"/>
  <c r="H175" i="22"/>
  <c r="G175" i="22"/>
  <c r="F175" i="22"/>
  <c r="E175" i="22"/>
  <c r="D175" i="22"/>
  <c r="K174" i="22"/>
  <c r="J174" i="22"/>
  <c r="J173" i="22" s="1"/>
  <c r="G174" i="22"/>
  <c r="H172" i="22"/>
  <c r="C172" i="22"/>
  <c r="H171" i="22"/>
  <c r="C171" i="22"/>
  <c r="H170" i="22"/>
  <c r="C170" i="22"/>
  <c r="H169" i="22"/>
  <c r="C169" i="22"/>
  <c r="H168" i="22"/>
  <c r="C168" i="22"/>
  <c r="H167" i="22"/>
  <c r="C167" i="22"/>
  <c r="L166" i="22"/>
  <c r="L165" i="22" s="1"/>
  <c r="K166" i="22"/>
  <c r="K165" i="22" s="1"/>
  <c r="J166" i="22"/>
  <c r="I166" i="22"/>
  <c r="H166" i="22"/>
  <c r="G166" i="22"/>
  <c r="G165" i="22" s="1"/>
  <c r="F166" i="22"/>
  <c r="E166" i="22"/>
  <c r="D166" i="22"/>
  <c r="J165" i="22"/>
  <c r="I165" i="22"/>
  <c r="F165" i="22"/>
  <c r="E165" i="22"/>
  <c r="H164" i="22"/>
  <c r="C164" i="22"/>
  <c r="H163" i="22"/>
  <c r="C163" i="22"/>
  <c r="H162" i="22"/>
  <c r="C162" i="22"/>
  <c r="H161" i="22"/>
  <c r="C161" i="22"/>
  <c r="L160" i="22"/>
  <c r="K160" i="22"/>
  <c r="J160" i="22"/>
  <c r="H160" i="22" s="1"/>
  <c r="I160" i="22"/>
  <c r="G160" i="22"/>
  <c r="F160" i="22"/>
  <c r="E160" i="22"/>
  <c r="D160" i="22"/>
  <c r="C160" i="22" s="1"/>
  <c r="H159" i="22"/>
  <c r="C159" i="22"/>
  <c r="H158" i="22"/>
  <c r="C158" i="22"/>
  <c r="H157" i="22"/>
  <c r="C157" i="22"/>
  <c r="H156" i="22"/>
  <c r="C156" i="22"/>
  <c r="H155" i="22"/>
  <c r="C155" i="22"/>
  <c r="H154" i="22"/>
  <c r="C154" i="22"/>
  <c r="H153" i="22"/>
  <c r="C153" i="22"/>
  <c r="H152" i="22"/>
  <c r="C152" i="22"/>
  <c r="L151" i="22"/>
  <c r="K151" i="22"/>
  <c r="J151" i="22"/>
  <c r="I151" i="22"/>
  <c r="H151" i="22"/>
  <c r="G151" i="22"/>
  <c r="F151" i="22"/>
  <c r="E151" i="22"/>
  <c r="D151" i="22"/>
  <c r="C151" i="22" s="1"/>
  <c r="H150" i="22"/>
  <c r="C150" i="22"/>
  <c r="H149" i="22"/>
  <c r="C149" i="22"/>
  <c r="H148" i="22"/>
  <c r="C148" i="22"/>
  <c r="H147" i="22"/>
  <c r="C147" i="22"/>
  <c r="H146" i="22"/>
  <c r="C146" i="22"/>
  <c r="H145" i="22"/>
  <c r="C145" i="22"/>
  <c r="L144" i="22"/>
  <c r="K144" i="22"/>
  <c r="J144" i="22"/>
  <c r="I144" i="22"/>
  <c r="H144" i="22"/>
  <c r="G144" i="22"/>
  <c r="F144" i="22"/>
  <c r="E144" i="22"/>
  <c r="D144" i="22"/>
  <c r="C144" i="22" s="1"/>
  <c r="H143" i="22"/>
  <c r="C143" i="22"/>
  <c r="H142" i="22"/>
  <c r="C142" i="22"/>
  <c r="L141" i="22"/>
  <c r="K141" i="22"/>
  <c r="J141" i="22"/>
  <c r="I141" i="22"/>
  <c r="G141" i="22"/>
  <c r="F141" i="22"/>
  <c r="F130" i="22" s="1"/>
  <c r="E141" i="22"/>
  <c r="D141" i="22"/>
  <c r="H140" i="22"/>
  <c r="C140" i="22"/>
  <c r="H139" i="22"/>
  <c r="C139" i="22"/>
  <c r="H138" i="22"/>
  <c r="C138" i="22"/>
  <c r="H137" i="22"/>
  <c r="C137" i="22"/>
  <c r="L136" i="22"/>
  <c r="K136" i="22"/>
  <c r="J136" i="22"/>
  <c r="I136" i="22"/>
  <c r="G136" i="22"/>
  <c r="G130" i="22" s="1"/>
  <c r="F136" i="22"/>
  <c r="E136" i="22"/>
  <c r="D136" i="22"/>
  <c r="C136" i="22"/>
  <c r="H135" i="22"/>
  <c r="C135" i="22"/>
  <c r="H134" i="22"/>
  <c r="C134" i="22"/>
  <c r="H133" i="22"/>
  <c r="C133" i="22"/>
  <c r="H132" i="22"/>
  <c r="C132" i="22"/>
  <c r="L131" i="22"/>
  <c r="L130" i="22" s="1"/>
  <c r="K131" i="22"/>
  <c r="J131" i="22"/>
  <c r="I131" i="22"/>
  <c r="G131" i="22"/>
  <c r="F131" i="22"/>
  <c r="E131" i="22"/>
  <c r="E130" i="22" s="1"/>
  <c r="D131" i="22"/>
  <c r="J130" i="22"/>
  <c r="D130" i="22"/>
  <c r="H129" i="22"/>
  <c r="C129" i="22"/>
  <c r="L128" i="22"/>
  <c r="K128" i="22"/>
  <c r="J128" i="22"/>
  <c r="I128" i="22"/>
  <c r="H128" i="22"/>
  <c r="G128" i="22"/>
  <c r="F128" i="22"/>
  <c r="E128" i="22"/>
  <c r="D128" i="22"/>
  <c r="C128" i="22"/>
  <c r="H127" i="22"/>
  <c r="C127" i="22"/>
  <c r="H126" i="22"/>
  <c r="C126" i="22"/>
  <c r="H125" i="22"/>
  <c r="C125" i="22"/>
  <c r="H124" i="22"/>
  <c r="C124" i="22"/>
  <c r="H123" i="22"/>
  <c r="C123" i="22"/>
  <c r="L122" i="22"/>
  <c r="K122" i="22"/>
  <c r="J122" i="22"/>
  <c r="I122" i="22"/>
  <c r="H122" i="22"/>
  <c r="G122" i="22"/>
  <c r="F122" i="22"/>
  <c r="E122" i="22"/>
  <c r="D122" i="22"/>
  <c r="C122" i="22" s="1"/>
  <c r="H121" i="22"/>
  <c r="C121" i="22"/>
  <c r="H120" i="22"/>
  <c r="C120" i="22"/>
  <c r="H119" i="22"/>
  <c r="C119" i="22"/>
  <c r="H118" i="22"/>
  <c r="C118" i="22"/>
  <c r="H117" i="22"/>
  <c r="C117" i="22"/>
  <c r="L116" i="22"/>
  <c r="K116" i="22"/>
  <c r="J116" i="22"/>
  <c r="I116" i="22"/>
  <c r="H116" i="22"/>
  <c r="G116" i="22"/>
  <c r="F116" i="22"/>
  <c r="E116" i="22"/>
  <c r="D116" i="22"/>
  <c r="C116" i="22" s="1"/>
  <c r="H115" i="22"/>
  <c r="C115" i="22"/>
  <c r="H114" i="22"/>
  <c r="C114" i="22"/>
  <c r="H113" i="22"/>
  <c r="C113" i="22"/>
  <c r="L112" i="22"/>
  <c r="K112" i="22"/>
  <c r="J112" i="22"/>
  <c r="I112" i="22"/>
  <c r="H112" i="22"/>
  <c r="G112" i="22"/>
  <c r="F112" i="22"/>
  <c r="E112" i="22"/>
  <c r="D112" i="22"/>
  <c r="C112" i="22" s="1"/>
  <c r="H111" i="22"/>
  <c r="C111" i="22"/>
  <c r="H110" i="22"/>
  <c r="C110" i="22"/>
  <c r="H109" i="22"/>
  <c r="C109" i="22"/>
  <c r="H108" i="22"/>
  <c r="C108" i="22"/>
  <c r="H107" i="22"/>
  <c r="C107" i="22"/>
  <c r="H106" i="22"/>
  <c r="C106" i="22"/>
  <c r="H105" i="22"/>
  <c r="C105" i="22"/>
  <c r="H104" i="22"/>
  <c r="C104" i="22"/>
  <c r="L103" i="22"/>
  <c r="K103" i="22"/>
  <c r="J103" i="22"/>
  <c r="I103" i="22"/>
  <c r="G103" i="22"/>
  <c r="F103" i="22"/>
  <c r="F83" i="22" s="1"/>
  <c r="E103" i="22"/>
  <c r="D103" i="22"/>
  <c r="H102" i="22"/>
  <c r="C102" i="22"/>
  <c r="H101" i="22"/>
  <c r="C101" i="22"/>
  <c r="H100" i="22"/>
  <c r="C100" i="22"/>
  <c r="H99" i="22"/>
  <c r="C99" i="22"/>
  <c r="H98" i="22"/>
  <c r="C98" i="22"/>
  <c r="H97" i="22"/>
  <c r="C97" i="22"/>
  <c r="H96" i="22"/>
  <c r="C96" i="22"/>
  <c r="L95" i="22"/>
  <c r="K95" i="22"/>
  <c r="J95" i="22"/>
  <c r="I95" i="22"/>
  <c r="H95" i="22" s="1"/>
  <c r="G95" i="22"/>
  <c r="F95" i="22"/>
  <c r="E95" i="22"/>
  <c r="E83" i="22" s="1"/>
  <c r="D95" i="22"/>
  <c r="H94" i="22"/>
  <c r="C94" i="22"/>
  <c r="H93" i="22"/>
  <c r="C93" i="22"/>
  <c r="H92" i="22"/>
  <c r="C92" i="22"/>
  <c r="H91" i="22"/>
  <c r="C91" i="22"/>
  <c r="H90" i="22"/>
  <c r="C90" i="22"/>
  <c r="L89" i="22"/>
  <c r="L83" i="22" s="1"/>
  <c r="K89" i="22"/>
  <c r="J89" i="22"/>
  <c r="I89" i="22"/>
  <c r="H89" i="22"/>
  <c r="G89" i="22"/>
  <c r="F89" i="22"/>
  <c r="E89" i="22"/>
  <c r="D89" i="22"/>
  <c r="H88" i="22"/>
  <c r="C88" i="22"/>
  <c r="H87" i="22"/>
  <c r="C87" i="22"/>
  <c r="H86" i="22"/>
  <c r="C86" i="22"/>
  <c r="H85" i="22"/>
  <c r="C85" i="22"/>
  <c r="L84" i="22"/>
  <c r="K84" i="22"/>
  <c r="J84" i="22"/>
  <c r="H84" i="22" s="1"/>
  <c r="I84" i="22"/>
  <c r="G84" i="22"/>
  <c r="F84" i="22"/>
  <c r="E84" i="22"/>
  <c r="D84" i="22"/>
  <c r="C84" i="22" s="1"/>
  <c r="J83" i="22"/>
  <c r="H82" i="22"/>
  <c r="C82" i="22"/>
  <c r="H81" i="22"/>
  <c r="C81" i="22"/>
  <c r="L80" i="22"/>
  <c r="K80" i="22"/>
  <c r="K76" i="22" s="1"/>
  <c r="J80" i="22"/>
  <c r="I80" i="22"/>
  <c r="G80" i="22"/>
  <c r="G76" i="22" s="1"/>
  <c r="F80" i="22"/>
  <c r="E80" i="22"/>
  <c r="D80" i="22"/>
  <c r="H79" i="22"/>
  <c r="C79" i="22"/>
  <c r="H78" i="22"/>
  <c r="C78" i="22"/>
  <c r="L77" i="22"/>
  <c r="L76" i="22" s="1"/>
  <c r="K77" i="22"/>
  <c r="J77" i="22"/>
  <c r="I77" i="22"/>
  <c r="I76" i="22" s="1"/>
  <c r="H77" i="22"/>
  <c r="G77" i="22"/>
  <c r="F77" i="22"/>
  <c r="E77" i="22"/>
  <c r="E76" i="22" s="1"/>
  <c r="D77" i="22"/>
  <c r="H74" i="22"/>
  <c r="C74" i="22"/>
  <c r="H73" i="22"/>
  <c r="C73" i="22"/>
  <c r="H72" i="22"/>
  <c r="C72" i="22"/>
  <c r="H71" i="22"/>
  <c r="C71" i="22"/>
  <c r="H70" i="22"/>
  <c r="C70" i="22"/>
  <c r="L69" i="22"/>
  <c r="K69" i="22"/>
  <c r="J69" i="22"/>
  <c r="J67" i="22" s="1"/>
  <c r="I69" i="22"/>
  <c r="H69" i="22" s="1"/>
  <c r="G69" i="22"/>
  <c r="F69" i="22"/>
  <c r="F67" i="22" s="1"/>
  <c r="E69" i="22"/>
  <c r="D69" i="22"/>
  <c r="H68" i="22"/>
  <c r="C68" i="22"/>
  <c r="L67" i="22"/>
  <c r="K67" i="22"/>
  <c r="I67" i="22"/>
  <c r="G67" i="22"/>
  <c r="E67" i="22"/>
  <c r="D67" i="22"/>
  <c r="H66" i="22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L58" i="22"/>
  <c r="K58" i="22"/>
  <c r="K54" i="22" s="1"/>
  <c r="K53" i="22" s="1"/>
  <c r="J58" i="22"/>
  <c r="I58" i="22"/>
  <c r="G58" i="22"/>
  <c r="G54" i="22" s="1"/>
  <c r="G53" i="22" s="1"/>
  <c r="F58" i="22"/>
  <c r="E58" i="22"/>
  <c r="D58" i="22"/>
  <c r="H57" i="22"/>
  <c r="C57" i="22"/>
  <c r="H56" i="22"/>
  <c r="C56" i="22"/>
  <c r="L55" i="22"/>
  <c r="L54" i="22" s="1"/>
  <c r="L53" i="22" s="1"/>
  <c r="K55" i="22"/>
  <c r="J55" i="22"/>
  <c r="I55" i="22"/>
  <c r="I54" i="22" s="1"/>
  <c r="H55" i="22"/>
  <c r="G55" i="22"/>
  <c r="F55" i="22"/>
  <c r="E55" i="22"/>
  <c r="E54" i="22" s="1"/>
  <c r="E53" i="22" s="1"/>
  <c r="D55" i="22"/>
  <c r="H47" i="22"/>
  <c r="C47" i="22"/>
  <c r="H46" i="22"/>
  <c r="C46" i="22"/>
  <c r="L45" i="22"/>
  <c r="H45" i="22"/>
  <c r="G45" i="22"/>
  <c r="H44" i="22"/>
  <c r="C44" i="22"/>
  <c r="K43" i="22"/>
  <c r="H43" i="22" s="1"/>
  <c r="J43" i="22"/>
  <c r="I43" i="22"/>
  <c r="F43" i="22"/>
  <c r="C43" i="22" s="1"/>
  <c r="E43" i="22"/>
  <c r="D43" i="22"/>
  <c r="H42" i="22"/>
  <c r="C42" i="22"/>
  <c r="I41" i="22"/>
  <c r="H41" i="22"/>
  <c r="D41" i="22"/>
  <c r="C41" i="22" s="1"/>
  <c r="H40" i="22"/>
  <c r="C40" i="22"/>
  <c r="H39" i="22"/>
  <c r="C39" i="22"/>
  <c r="H38" i="22"/>
  <c r="C38" i="22"/>
  <c r="H37" i="22"/>
  <c r="C37" i="22"/>
  <c r="K36" i="22"/>
  <c r="H36" i="22"/>
  <c r="F36" i="22"/>
  <c r="C36" i="22" s="1"/>
  <c r="H35" i="22"/>
  <c r="C35" i="22"/>
  <c r="H34" i="22"/>
  <c r="C34" i="22"/>
  <c r="K33" i="22"/>
  <c r="H33" i="22"/>
  <c r="F33" i="22"/>
  <c r="C33" i="22" s="1"/>
  <c r="H32" i="22"/>
  <c r="C32" i="22"/>
  <c r="K31" i="22"/>
  <c r="F31" i="22"/>
  <c r="C31" i="22"/>
  <c r="H30" i="22"/>
  <c r="C30" i="22"/>
  <c r="H29" i="22"/>
  <c r="C29" i="22"/>
  <c r="H28" i="22"/>
  <c r="C28" i="22"/>
  <c r="K27" i="22"/>
  <c r="H27" i="22"/>
  <c r="F27" i="22"/>
  <c r="H25" i="22"/>
  <c r="C25" i="22"/>
  <c r="C24" i="22"/>
  <c r="H23" i="22"/>
  <c r="C23" i="22"/>
  <c r="H22" i="22"/>
  <c r="C22" i="22"/>
  <c r="L21" i="22"/>
  <c r="L20" i="22" s="1"/>
  <c r="K21" i="22"/>
  <c r="J21" i="22"/>
  <c r="J289" i="22" s="1"/>
  <c r="J288" i="22" s="1"/>
  <c r="I21" i="22"/>
  <c r="I289" i="22" s="1"/>
  <c r="I288" i="22" s="1"/>
  <c r="G21" i="22"/>
  <c r="F21" i="22"/>
  <c r="E21" i="22"/>
  <c r="E289" i="22" s="1"/>
  <c r="E288" i="22" s="1"/>
  <c r="D21" i="22"/>
  <c r="C21" i="22"/>
  <c r="J20" i="22"/>
  <c r="E20" i="22"/>
  <c r="H298" i="21"/>
  <c r="C298" i="21"/>
  <c r="H297" i="21"/>
  <c r="C297" i="21"/>
  <c r="H296" i="21"/>
  <c r="C296" i="21"/>
  <c r="H295" i="21"/>
  <c r="C295" i="21"/>
  <c r="H294" i="21"/>
  <c r="C294" i="21"/>
  <c r="H293" i="21"/>
  <c r="C293" i="21"/>
  <c r="H292" i="21"/>
  <c r="C292" i="21"/>
  <c r="H291" i="21"/>
  <c r="C291" i="21"/>
  <c r="L290" i="21"/>
  <c r="K290" i="21"/>
  <c r="J290" i="21"/>
  <c r="I290" i="21"/>
  <c r="H290" i="21"/>
  <c r="G290" i="21"/>
  <c r="F290" i="21"/>
  <c r="E290" i="21"/>
  <c r="D290" i="21"/>
  <c r="C290" i="21"/>
  <c r="I289" i="21"/>
  <c r="I288" i="21" s="1"/>
  <c r="H285" i="21"/>
  <c r="C285" i="21"/>
  <c r="H284" i="21"/>
  <c r="C284" i="21"/>
  <c r="L283" i="21"/>
  <c r="K283" i="21"/>
  <c r="J283" i="21"/>
  <c r="J286" i="21" s="1"/>
  <c r="I283" i="21"/>
  <c r="G283" i="21"/>
  <c r="F283" i="21"/>
  <c r="F286" i="21" s="1"/>
  <c r="E283" i="21"/>
  <c r="D283" i="21"/>
  <c r="H282" i="21"/>
  <c r="C282" i="21"/>
  <c r="L281" i="21"/>
  <c r="K281" i="21"/>
  <c r="J281" i="21"/>
  <c r="I281" i="21"/>
  <c r="H281" i="21" s="1"/>
  <c r="G281" i="21"/>
  <c r="F281" i="21"/>
  <c r="E281" i="21"/>
  <c r="E269" i="21" s="1"/>
  <c r="D281" i="21"/>
  <c r="H280" i="21"/>
  <c r="C280" i="21"/>
  <c r="H279" i="21"/>
  <c r="C279" i="21"/>
  <c r="H278" i="21"/>
  <c r="C278" i="21"/>
  <c r="H277" i="21"/>
  <c r="C277" i="21"/>
  <c r="L276" i="21"/>
  <c r="K276" i="21"/>
  <c r="J276" i="21"/>
  <c r="I276" i="21"/>
  <c r="G276" i="21"/>
  <c r="G270" i="21" s="1"/>
  <c r="F276" i="21"/>
  <c r="E276" i="21"/>
  <c r="D276" i="21"/>
  <c r="C276" i="21"/>
  <c r="H275" i="21"/>
  <c r="C275" i="21"/>
  <c r="H274" i="21"/>
  <c r="C274" i="21"/>
  <c r="H273" i="21"/>
  <c r="C273" i="21"/>
  <c r="L272" i="21"/>
  <c r="K272" i="21"/>
  <c r="J272" i="21"/>
  <c r="I272" i="21"/>
  <c r="G272" i="21"/>
  <c r="F272" i="21"/>
  <c r="E272" i="21"/>
  <c r="D272" i="21"/>
  <c r="C272" i="21"/>
  <c r="H271" i="21"/>
  <c r="C271" i="21"/>
  <c r="L270" i="21"/>
  <c r="J270" i="21"/>
  <c r="I270" i="21"/>
  <c r="F270" i="21"/>
  <c r="E270" i="21"/>
  <c r="D270" i="21"/>
  <c r="L269" i="21"/>
  <c r="J269" i="21"/>
  <c r="I269" i="21"/>
  <c r="F269" i="21"/>
  <c r="D269" i="21"/>
  <c r="H268" i="21"/>
  <c r="C268" i="21"/>
  <c r="H267" i="21"/>
  <c r="C267" i="21"/>
  <c r="H266" i="21"/>
  <c r="C266" i="21"/>
  <c r="H265" i="21"/>
  <c r="C265" i="21"/>
  <c r="L264" i="21"/>
  <c r="K264" i="21"/>
  <c r="H264" i="21" s="1"/>
  <c r="J264" i="21"/>
  <c r="I264" i="21"/>
  <c r="G264" i="21"/>
  <c r="F264" i="21"/>
  <c r="E264" i="21"/>
  <c r="D264" i="21"/>
  <c r="C264" i="21"/>
  <c r="H263" i="21"/>
  <c r="C263" i="21"/>
  <c r="H262" i="21"/>
  <c r="C262" i="21"/>
  <c r="H261" i="21"/>
  <c r="C261" i="21"/>
  <c r="L260" i="21"/>
  <c r="K260" i="21"/>
  <c r="J260" i="21"/>
  <c r="I260" i="21"/>
  <c r="G260" i="21"/>
  <c r="G259" i="21" s="1"/>
  <c r="F260" i="21"/>
  <c r="E260" i="21"/>
  <c r="D260" i="21"/>
  <c r="C260" i="21"/>
  <c r="L259" i="21"/>
  <c r="J259" i="21"/>
  <c r="I259" i="21"/>
  <c r="F259" i="21"/>
  <c r="E259" i="21"/>
  <c r="D259" i="21"/>
  <c r="H258" i="21"/>
  <c r="C258" i="21"/>
  <c r="H257" i="21"/>
  <c r="C257" i="21"/>
  <c r="H256" i="21"/>
  <c r="C256" i="21"/>
  <c r="H255" i="21"/>
  <c r="C255" i="21"/>
  <c r="H254" i="21"/>
  <c r="C254" i="21"/>
  <c r="H253" i="21"/>
  <c r="C253" i="21"/>
  <c r="L252" i="21"/>
  <c r="K252" i="21"/>
  <c r="K251" i="21" s="1"/>
  <c r="J252" i="21"/>
  <c r="I252" i="21"/>
  <c r="G252" i="21"/>
  <c r="G251" i="21" s="1"/>
  <c r="F252" i="21"/>
  <c r="E252" i="21"/>
  <c r="D252" i="21"/>
  <c r="C252" i="21"/>
  <c r="L251" i="21"/>
  <c r="J251" i="21"/>
  <c r="I251" i="21"/>
  <c r="F251" i="21"/>
  <c r="E251" i="21"/>
  <c r="D251" i="21"/>
  <c r="H250" i="21"/>
  <c r="C250" i="21"/>
  <c r="H249" i="21"/>
  <c r="C249" i="21"/>
  <c r="H248" i="21"/>
  <c r="C248" i="21"/>
  <c r="H247" i="21"/>
  <c r="C247" i="21"/>
  <c r="L246" i="21"/>
  <c r="K246" i="21"/>
  <c r="H246" i="21" s="1"/>
  <c r="J246" i="21"/>
  <c r="I246" i="21"/>
  <c r="G246" i="21"/>
  <c r="F246" i="21"/>
  <c r="E246" i="21"/>
  <c r="D246" i="21"/>
  <c r="C246" i="21"/>
  <c r="H245" i="21"/>
  <c r="C245" i="21"/>
  <c r="H244" i="21"/>
  <c r="C244" i="21"/>
  <c r="H243" i="21"/>
  <c r="C243" i="21"/>
  <c r="H242" i="21"/>
  <c r="C242" i="21"/>
  <c r="H241" i="21"/>
  <c r="C241" i="21"/>
  <c r="H240" i="21"/>
  <c r="C240" i="21"/>
  <c r="H239" i="21"/>
  <c r="C239" i="21"/>
  <c r="L238" i="21"/>
  <c r="K238" i="21"/>
  <c r="J238" i="21"/>
  <c r="I238" i="21"/>
  <c r="G238" i="21"/>
  <c r="G231" i="21" s="1"/>
  <c r="G230" i="21" s="1"/>
  <c r="F238" i="21"/>
  <c r="E238" i="21"/>
  <c r="D238" i="21"/>
  <c r="C238" i="21"/>
  <c r="H237" i="21"/>
  <c r="C237" i="21"/>
  <c r="H236" i="21"/>
  <c r="C236" i="21"/>
  <c r="L235" i="21"/>
  <c r="K235" i="21"/>
  <c r="J235" i="21"/>
  <c r="I235" i="21"/>
  <c r="H235" i="21" s="1"/>
  <c r="G235" i="21"/>
  <c r="F235" i="21"/>
  <c r="E235" i="21"/>
  <c r="E231" i="21" s="1"/>
  <c r="D235" i="21"/>
  <c r="H234" i="21"/>
  <c r="C234" i="21"/>
  <c r="L233" i="21"/>
  <c r="K233" i="21"/>
  <c r="J233" i="21"/>
  <c r="I233" i="21"/>
  <c r="H233" i="21" s="1"/>
  <c r="G233" i="21"/>
  <c r="F233" i="21"/>
  <c r="E233" i="21"/>
  <c r="C233" i="21" s="1"/>
  <c r="D233" i="21"/>
  <c r="H232" i="21"/>
  <c r="C232" i="21"/>
  <c r="L231" i="21"/>
  <c r="J231" i="21"/>
  <c r="I231" i="21"/>
  <c r="F231" i="21"/>
  <c r="D231" i="21"/>
  <c r="L230" i="21"/>
  <c r="J230" i="21"/>
  <c r="F230" i="21"/>
  <c r="D230" i="21"/>
  <c r="H229" i="21"/>
  <c r="C229" i="21"/>
  <c r="H228" i="21"/>
  <c r="C228" i="21"/>
  <c r="L227" i="21"/>
  <c r="K227" i="21"/>
  <c r="J227" i="21"/>
  <c r="I227" i="21"/>
  <c r="H227" i="21" s="1"/>
  <c r="G227" i="21"/>
  <c r="F227" i="21"/>
  <c r="E227" i="21"/>
  <c r="D227" i="21"/>
  <c r="H226" i="21"/>
  <c r="C226" i="21"/>
  <c r="H225" i="21"/>
  <c r="C225" i="21"/>
  <c r="H224" i="21"/>
  <c r="C224" i="21"/>
  <c r="H223" i="21"/>
  <c r="C223" i="21"/>
  <c r="H222" i="21"/>
  <c r="C222" i="21"/>
  <c r="H221" i="21"/>
  <c r="C221" i="21"/>
  <c r="H220" i="21"/>
  <c r="C220" i="21"/>
  <c r="H219" i="21"/>
  <c r="C219" i="21"/>
  <c r="H218" i="21"/>
  <c r="C218" i="21"/>
  <c r="H217" i="21"/>
  <c r="C217" i="21"/>
  <c r="L216" i="21"/>
  <c r="K216" i="21"/>
  <c r="K204" i="21" s="1"/>
  <c r="J216" i="21"/>
  <c r="I216" i="21"/>
  <c r="G216" i="21"/>
  <c r="F216" i="21"/>
  <c r="E216" i="21"/>
  <c r="D216" i="21"/>
  <c r="C216" i="21"/>
  <c r="H215" i="21"/>
  <c r="C215" i="21"/>
  <c r="H214" i="21"/>
  <c r="C214" i="21"/>
  <c r="H213" i="21"/>
  <c r="C213" i="21"/>
  <c r="H212" i="21"/>
  <c r="C212" i="21"/>
  <c r="H211" i="21"/>
  <c r="C211" i="21"/>
  <c r="H210" i="21"/>
  <c r="C210" i="21"/>
  <c r="H209" i="21"/>
  <c r="C209" i="21"/>
  <c r="H208" i="21"/>
  <c r="C208" i="21"/>
  <c r="H207" i="21"/>
  <c r="C207" i="21"/>
  <c r="H206" i="21"/>
  <c r="C206" i="21"/>
  <c r="L205" i="21"/>
  <c r="K205" i="21"/>
  <c r="J205" i="21"/>
  <c r="I205" i="21"/>
  <c r="G205" i="21"/>
  <c r="F205" i="21"/>
  <c r="E205" i="21"/>
  <c r="D205" i="21"/>
  <c r="L204" i="21"/>
  <c r="J204" i="21"/>
  <c r="G204" i="21"/>
  <c r="F204" i="21"/>
  <c r="D204" i="21"/>
  <c r="H203" i="21"/>
  <c r="C203" i="21"/>
  <c r="H202" i="21"/>
  <c r="C202" i="21"/>
  <c r="H201" i="21"/>
  <c r="C201" i="21"/>
  <c r="H200" i="21"/>
  <c r="C200" i="21"/>
  <c r="H199" i="21"/>
  <c r="C199" i="21"/>
  <c r="L198" i="21"/>
  <c r="K198" i="21"/>
  <c r="H198" i="21" s="1"/>
  <c r="J198" i="21"/>
  <c r="I198" i="21"/>
  <c r="G198" i="21"/>
  <c r="F198" i="21"/>
  <c r="E198" i="21"/>
  <c r="D198" i="21"/>
  <c r="C198" i="21"/>
  <c r="H197" i="21"/>
  <c r="C197" i="21"/>
  <c r="L196" i="21"/>
  <c r="K196" i="21"/>
  <c r="J196" i="21"/>
  <c r="I196" i="21"/>
  <c r="G196" i="21"/>
  <c r="G195" i="21" s="1"/>
  <c r="F196" i="21"/>
  <c r="E196" i="21"/>
  <c r="D196" i="21"/>
  <c r="C196" i="21"/>
  <c r="L195" i="21"/>
  <c r="J195" i="21"/>
  <c r="F195" i="21"/>
  <c r="D195" i="21"/>
  <c r="L194" i="21"/>
  <c r="J194" i="21"/>
  <c r="F194" i="21"/>
  <c r="D194" i="21"/>
  <c r="H193" i="21"/>
  <c r="C193" i="21"/>
  <c r="L192" i="21"/>
  <c r="L191" i="21" s="1"/>
  <c r="L187" i="21" s="1"/>
  <c r="L52" i="21" s="1"/>
  <c r="L51" i="21" s="1"/>
  <c r="L50" i="21" s="1"/>
  <c r="K192" i="21"/>
  <c r="J192" i="21"/>
  <c r="I192" i="21"/>
  <c r="G192" i="21"/>
  <c r="G191" i="21" s="1"/>
  <c r="F192" i="21"/>
  <c r="E192" i="21"/>
  <c r="D192" i="21"/>
  <c r="D191" i="21" s="1"/>
  <c r="C192" i="21"/>
  <c r="J191" i="21"/>
  <c r="I191" i="21"/>
  <c r="I187" i="21" s="1"/>
  <c r="F191" i="21"/>
  <c r="E191" i="21"/>
  <c r="E187" i="21" s="1"/>
  <c r="H190" i="21"/>
  <c r="C190" i="21"/>
  <c r="H189" i="21"/>
  <c r="C189" i="21"/>
  <c r="L188" i="21"/>
  <c r="K188" i="21"/>
  <c r="J188" i="21"/>
  <c r="I188" i="21"/>
  <c r="G188" i="21"/>
  <c r="F188" i="21"/>
  <c r="E188" i="21"/>
  <c r="D188" i="21"/>
  <c r="C188" i="21"/>
  <c r="J187" i="21"/>
  <c r="F187" i="21"/>
  <c r="H186" i="21"/>
  <c r="C186" i="21"/>
  <c r="H185" i="21"/>
  <c r="C185" i="21"/>
  <c r="L184" i="21"/>
  <c r="K184" i="21"/>
  <c r="H184" i="21" s="1"/>
  <c r="J184" i="21"/>
  <c r="I184" i="21"/>
  <c r="G184" i="21"/>
  <c r="F184" i="21"/>
  <c r="E184" i="21"/>
  <c r="D184" i="21"/>
  <c r="C184" i="21"/>
  <c r="H183" i="21"/>
  <c r="C183" i="21"/>
  <c r="H182" i="21"/>
  <c r="C182" i="21"/>
  <c r="H181" i="21"/>
  <c r="C181" i="21"/>
  <c r="H180" i="21"/>
  <c r="C180" i="21"/>
  <c r="L179" i="21"/>
  <c r="K179" i="21"/>
  <c r="J179" i="21"/>
  <c r="I179" i="21"/>
  <c r="H179" i="21" s="1"/>
  <c r="G179" i="21"/>
  <c r="F179" i="21"/>
  <c r="E179" i="21"/>
  <c r="C179" i="21" s="1"/>
  <c r="D179" i="21"/>
  <c r="H178" i="21"/>
  <c r="C178" i="21"/>
  <c r="H177" i="21"/>
  <c r="C177" i="21"/>
  <c r="H176" i="21"/>
  <c r="C176" i="21"/>
  <c r="L175" i="21"/>
  <c r="K175" i="21"/>
  <c r="J175" i="21"/>
  <c r="I175" i="21"/>
  <c r="G175" i="21"/>
  <c r="F175" i="21"/>
  <c r="E175" i="21"/>
  <c r="D175" i="21"/>
  <c r="L174" i="21"/>
  <c r="K174" i="21"/>
  <c r="K173" i="21" s="1"/>
  <c r="J174" i="21"/>
  <c r="G174" i="21"/>
  <c r="G173" i="21" s="1"/>
  <c r="F174" i="21"/>
  <c r="D174" i="21"/>
  <c r="L173" i="21"/>
  <c r="J173" i="21"/>
  <c r="F173" i="21"/>
  <c r="D173" i="21"/>
  <c r="H172" i="21"/>
  <c r="C172" i="21"/>
  <c r="H171" i="21"/>
  <c r="C171" i="21"/>
  <c r="H170" i="21"/>
  <c r="C170" i="21"/>
  <c r="H169" i="21"/>
  <c r="C169" i="21"/>
  <c r="H168" i="21"/>
  <c r="C168" i="21"/>
  <c r="H167" i="21"/>
  <c r="C167" i="21"/>
  <c r="L166" i="21"/>
  <c r="K166" i="21"/>
  <c r="J166" i="21"/>
  <c r="I166" i="21"/>
  <c r="G166" i="21"/>
  <c r="G165" i="21" s="1"/>
  <c r="F166" i="21"/>
  <c r="E166" i="21"/>
  <c r="D166" i="21"/>
  <c r="C166" i="21"/>
  <c r="L165" i="21"/>
  <c r="J165" i="21"/>
  <c r="I165" i="21"/>
  <c r="F165" i="21"/>
  <c r="E165" i="21"/>
  <c r="D165" i="21"/>
  <c r="C165" i="21" s="1"/>
  <c r="H164" i="21"/>
  <c r="C164" i="21"/>
  <c r="H163" i="21"/>
  <c r="C163" i="21"/>
  <c r="H162" i="21"/>
  <c r="C162" i="21"/>
  <c r="H161" i="21"/>
  <c r="C161" i="21"/>
  <c r="L160" i="21"/>
  <c r="K160" i="21"/>
  <c r="H160" i="21" s="1"/>
  <c r="J160" i="21"/>
  <c r="I160" i="21"/>
  <c r="G160" i="21"/>
  <c r="F160" i="21"/>
  <c r="E160" i="21"/>
  <c r="D160" i="21"/>
  <c r="C160" i="21"/>
  <c r="H159" i="21"/>
  <c r="C159" i="21"/>
  <c r="H158" i="21"/>
  <c r="C158" i="21"/>
  <c r="H157" i="21"/>
  <c r="C157" i="21"/>
  <c r="H156" i="21"/>
  <c r="C156" i="21"/>
  <c r="H155" i="21"/>
  <c r="C155" i="21"/>
  <c r="H154" i="21"/>
  <c r="C154" i="21"/>
  <c r="H153" i="21"/>
  <c r="C153" i="21"/>
  <c r="H152" i="21"/>
  <c r="C152" i="21"/>
  <c r="L151" i="21"/>
  <c r="K151" i="21"/>
  <c r="J151" i="21"/>
  <c r="I151" i="21"/>
  <c r="H151" i="21" s="1"/>
  <c r="G151" i="21"/>
  <c r="F151" i="21"/>
  <c r="E151" i="21"/>
  <c r="C151" i="21" s="1"/>
  <c r="D151" i="21"/>
  <c r="H150" i="21"/>
  <c r="C150" i="21"/>
  <c r="H149" i="21"/>
  <c r="C149" i="21"/>
  <c r="H148" i="21"/>
  <c r="C148" i="21"/>
  <c r="H147" i="21"/>
  <c r="C147" i="21"/>
  <c r="H146" i="21"/>
  <c r="C146" i="21"/>
  <c r="H145" i="21"/>
  <c r="C145" i="21"/>
  <c r="L144" i="21"/>
  <c r="K144" i="21"/>
  <c r="H144" i="21" s="1"/>
  <c r="J144" i="21"/>
  <c r="I144" i="21"/>
  <c r="G144" i="21"/>
  <c r="F144" i="21"/>
  <c r="E144" i="21"/>
  <c r="D144" i="21"/>
  <c r="C144" i="21"/>
  <c r="H143" i="21"/>
  <c r="C143" i="21"/>
  <c r="H142" i="21"/>
  <c r="C142" i="21"/>
  <c r="L141" i="21"/>
  <c r="K141" i="21"/>
  <c r="J141" i="21"/>
  <c r="I141" i="21"/>
  <c r="H141" i="21" s="1"/>
  <c r="G141" i="21"/>
  <c r="F141" i="21"/>
  <c r="E141" i="21"/>
  <c r="C141" i="21" s="1"/>
  <c r="D141" i="21"/>
  <c r="H140" i="21"/>
  <c r="C140" i="21"/>
  <c r="H139" i="21"/>
  <c r="C139" i="21"/>
  <c r="H138" i="21"/>
  <c r="C138" i="21"/>
  <c r="H137" i="21"/>
  <c r="C137" i="21"/>
  <c r="L136" i="21"/>
  <c r="K136" i="21"/>
  <c r="H136" i="21" s="1"/>
  <c r="J136" i="21"/>
  <c r="I136" i="21"/>
  <c r="G136" i="21"/>
  <c r="F136" i="21"/>
  <c r="E136" i="21"/>
  <c r="D136" i="21"/>
  <c r="C136" i="21"/>
  <c r="H135" i="21"/>
  <c r="C135" i="21"/>
  <c r="H134" i="21"/>
  <c r="C134" i="21"/>
  <c r="K133" i="21"/>
  <c r="I133" i="21"/>
  <c r="H133" i="21"/>
  <c r="C133" i="21"/>
  <c r="H132" i="21"/>
  <c r="C132" i="21"/>
  <c r="L131" i="21"/>
  <c r="K131" i="21"/>
  <c r="J131" i="21"/>
  <c r="I131" i="21"/>
  <c r="H131" i="21" s="1"/>
  <c r="G131" i="21"/>
  <c r="F131" i="21"/>
  <c r="E131" i="21"/>
  <c r="D131" i="21"/>
  <c r="C131" i="21"/>
  <c r="L130" i="21"/>
  <c r="J130" i="21"/>
  <c r="I130" i="21"/>
  <c r="F130" i="21"/>
  <c r="D130" i="21"/>
  <c r="H129" i="21"/>
  <c r="C129" i="21"/>
  <c r="C128" i="21" s="1"/>
  <c r="L128" i="21"/>
  <c r="K128" i="21"/>
  <c r="J128" i="21"/>
  <c r="I128" i="21"/>
  <c r="H128" i="21"/>
  <c r="G128" i="21"/>
  <c r="F128" i="21"/>
  <c r="E128" i="21"/>
  <c r="D128" i="21"/>
  <c r="H127" i="21"/>
  <c r="C127" i="21"/>
  <c r="H126" i="21"/>
  <c r="C126" i="21"/>
  <c r="H125" i="21"/>
  <c r="C125" i="21"/>
  <c r="H124" i="21"/>
  <c r="C124" i="21"/>
  <c r="H123" i="21"/>
  <c r="C123" i="21"/>
  <c r="L122" i="21"/>
  <c r="K122" i="21"/>
  <c r="J122" i="21"/>
  <c r="I122" i="21"/>
  <c r="H122" i="21" s="1"/>
  <c r="G122" i="21"/>
  <c r="F122" i="21"/>
  <c r="E122" i="21"/>
  <c r="D122" i="21"/>
  <c r="H121" i="21"/>
  <c r="C121" i="21"/>
  <c r="H120" i="21"/>
  <c r="C120" i="21"/>
  <c r="H119" i="21"/>
  <c r="C119" i="21"/>
  <c r="H118" i="21"/>
  <c r="C118" i="21"/>
  <c r="H117" i="21"/>
  <c r="C117" i="21"/>
  <c r="L116" i="21"/>
  <c r="K116" i="21"/>
  <c r="J116" i="21"/>
  <c r="I116" i="21"/>
  <c r="H116" i="21" s="1"/>
  <c r="G116" i="21"/>
  <c r="F116" i="21"/>
  <c r="E116" i="21"/>
  <c r="C116" i="21" s="1"/>
  <c r="D116" i="21"/>
  <c r="H115" i="21"/>
  <c r="C115" i="21"/>
  <c r="H114" i="21"/>
  <c r="C114" i="21"/>
  <c r="H113" i="21"/>
  <c r="C113" i="21"/>
  <c r="L112" i="21"/>
  <c r="K112" i="21"/>
  <c r="J112" i="21"/>
  <c r="I112" i="21"/>
  <c r="H112" i="21" s="1"/>
  <c r="G112" i="21"/>
  <c r="F112" i="21"/>
  <c r="E112" i="21"/>
  <c r="C112" i="21" s="1"/>
  <c r="D112" i="21"/>
  <c r="H111" i="21"/>
  <c r="C111" i="21"/>
  <c r="H110" i="21"/>
  <c r="C110" i="21"/>
  <c r="H109" i="21"/>
  <c r="C109" i="21"/>
  <c r="H108" i="21"/>
  <c r="C108" i="21"/>
  <c r="K107" i="21"/>
  <c r="I107" i="21"/>
  <c r="H107" i="21" s="1"/>
  <c r="C107" i="21"/>
  <c r="H106" i="21"/>
  <c r="C106" i="21"/>
  <c r="H105" i="21"/>
  <c r="C105" i="21"/>
  <c r="H104" i="21"/>
  <c r="C104" i="21"/>
  <c r="L103" i="21"/>
  <c r="K103" i="21"/>
  <c r="J103" i="21"/>
  <c r="I103" i="21"/>
  <c r="H103" i="21" s="1"/>
  <c r="G103" i="21"/>
  <c r="F103" i="21"/>
  <c r="E103" i="21"/>
  <c r="D103" i="21"/>
  <c r="H102" i="21"/>
  <c r="C102" i="21"/>
  <c r="H101" i="21"/>
  <c r="C101" i="21"/>
  <c r="H100" i="21"/>
  <c r="C100" i="21"/>
  <c r="H99" i="21"/>
  <c r="C99" i="21"/>
  <c r="H98" i="21"/>
  <c r="C98" i="21"/>
  <c r="H97" i="21"/>
  <c r="C97" i="21"/>
  <c r="H96" i="21"/>
  <c r="C96" i="21"/>
  <c r="L95" i="21"/>
  <c r="K95" i="21"/>
  <c r="J95" i="21"/>
  <c r="I95" i="21"/>
  <c r="G95" i="21"/>
  <c r="F95" i="21"/>
  <c r="E95" i="21"/>
  <c r="D95" i="21"/>
  <c r="C95" i="21" s="1"/>
  <c r="H94" i="21"/>
  <c r="C94" i="21"/>
  <c r="H93" i="21"/>
  <c r="C93" i="21"/>
  <c r="H92" i="21"/>
  <c r="C92" i="21"/>
  <c r="H91" i="21"/>
  <c r="C91" i="21"/>
  <c r="H90" i="21"/>
  <c r="C90" i="21"/>
  <c r="L89" i="21"/>
  <c r="K89" i="21"/>
  <c r="J89" i="21"/>
  <c r="I89" i="21"/>
  <c r="H89" i="21" s="1"/>
  <c r="G89" i="21"/>
  <c r="F89" i="21"/>
  <c r="E89" i="21"/>
  <c r="D89" i="21"/>
  <c r="H88" i="21"/>
  <c r="C88" i="21"/>
  <c r="H87" i="21"/>
  <c r="C87" i="21"/>
  <c r="H86" i="21"/>
  <c r="C86" i="21"/>
  <c r="H85" i="21"/>
  <c r="C85" i="21"/>
  <c r="L84" i="21"/>
  <c r="K84" i="21"/>
  <c r="K83" i="21" s="1"/>
  <c r="J84" i="21"/>
  <c r="I84" i="21"/>
  <c r="G84" i="21"/>
  <c r="G83" i="21" s="1"/>
  <c r="F84" i="21"/>
  <c r="E84" i="21"/>
  <c r="D84" i="21"/>
  <c r="C84" i="21"/>
  <c r="L83" i="21"/>
  <c r="J83" i="21"/>
  <c r="F83" i="21"/>
  <c r="D83" i="21"/>
  <c r="H82" i="21"/>
  <c r="C82" i="21"/>
  <c r="H81" i="21"/>
  <c r="C81" i="21"/>
  <c r="L80" i="21"/>
  <c r="K80" i="21"/>
  <c r="H80" i="21" s="1"/>
  <c r="J80" i="21"/>
  <c r="I80" i="21"/>
  <c r="G80" i="21"/>
  <c r="F80" i="21"/>
  <c r="E80" i="21"/>
  <c r="D80" i="21"/>
  <c r="C80" i="21"/>
  <c r="H79" i="21"/>
  <c r="C79" i="21"/>
  <c r="H78" i="21"/>
  <c r="C78" i="21"/>
  <c r="L77" i="21"/>
  <c r="K77" i="21"/>
  <c r="J77" i="21"/>
  <c r="I77" i="21"/>
  <c r="G77" i="21"/>
  <c r="F77" i="21"/>
  <c r="E77" i="21"/>
  <c r="E76" i="21" s="1"/>
  <c r="D77" i="21"/>
  <c r="L76" i="21"/>
  <c r="K76" i="21"/>
  <c r="J76" i="21"/>
  <c r="G76" i="21"/>
  <c r="F76" i="21"/>
  <c r="D76" i="21"/>
  <c r="C76" i="21"/>
  <c r="L75" i="21"/>
  <c r="J75" i="21"/>
  <c r="F75" i="21"/>
  <c r="D75" i="21"/>
  <c r="H74" i="21"/>
  <c r="C74" i="21"/>
  <c r="H73" i="21"/>
  <c r="C73" i="21"/>
  <c r="H72" i="21"/>
  <c r="C72" i="21"/>
  <c r="H71" i="21"/>
  <c r="C71" i="21"/>
  <c r="H70" i="21"/>
  <c r="C70" i="21"/>
  <c r="L69" i="21"/>
  <c r="K69" i="21"/>
  <c r="J69" i="21"/>
  <c r="I69" i="21"/>
  <c r="H69" i="21" s="1"/>
  <c r="G69" i="21"/>
  <c r="F69" i="21"/>
  <c r="E69" i="21"/>
  <c r="E67" i="21" s="1"/>
  <c r="E53" i="21" s="1"/>
  <c r="D69" i="21"/>
  <c r="H68" i="21"/>
  <c r="C68" i="21"/>
  <c r="L67" i="21"/>
  <c r="K67" i="21"/>
  <c r="J67" i="21"/>
  <c r="G67" i="21"/>
  <c r="F67" i="21"/>
  <c r="D67" i="21"/>
  <c r="H66" i="21"/>
  <c r="C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L58" i="21"/>
  <c r="K58" i="21"/>
  <c r="K54" i="21" s="1"/>
  <c r="K53" i="21" s="1"/>
  <c r="J58" i="21"/>
  <c r="I58" i="21"/>
  <c r="G58" i="21"/>
  <c r="G54" i="21" s="1"/>
  <c r="F58" i="21"/>
  <c r="E58" i="21"/>
  <c r="D58" i="21"/>
  <c r="C58" i="21"/>
  <c r="H57" i="21"/>
  <c r="C57" i="21"/>
  <c r="H56" i="21"/>
  <c r="C56" i="21"/>
  <c r="L55" i="21"/>
  <c r="K55" i="21"/>
  <c r="J55" i="21"/>
  <c r="I55" i="21"/>
  <c r="G55" i="21"/>
  <c r="F55" i="21"/>
  <c r="E55" i="21"/>
  <c r="E54" i="21" s="1"/>
  <c r="D55" i="21"/>
  <c r="C55" i="21" s="1"/>
  <c r="L54" i="21"/>
  <c r="J54" i="21"/>
  <c r="F54" i="21"/>
  <c r="D54" i="21"/>
  <c r="L53" i="21"/>
  <c r="J53" i="21"/>
  <c r="F53" i="21"/>
  <c r="D53" i="21"/>
  <c r="J52" i="21"/>
  <c r="F52" i="21"/>
  <c r="J51" i="21"/>
  <c r="J287" i="21" s="1"/>
  <c r="F51" i="21"/>
  <c r="J50" i="21"/>
  <c r="F50" i="21"/>
  <c r="H47" i="21"/>
  <c r="C47" i="21"/>
  <c r="H46" i="21"/>
  <c r="C46" i="21"/>
  <c r="L45" i="21"/>
  <c r="L287" i="21" s="1"/>
  <c r="G45" i="21"/>
  <c r="C45" i="21"/>
  <c r="H44" i="21"/>
  <c r="C44" i="21"/>
  <c r="K43" i="21"/>
  <c r="J43" i="21"/>
  <c r="I43" i="21"/>
  <c r="F43" i="21"/>
  <c r="E43" i="21"/>
  <c r="E20" i="21" s="1"/>
  <c r="D43" i="21"/>
  <c r="H42" i="21"/>
  <c r="C42" i="21"/>
  <c r="I41" i="21"/>
  <c r="H41" i="21" s="1"/>
  <c r="D41" i="21"/>
  <c r="C41" i="21"/>
  <c r="H40" i="21"/>
  <c r="C40" i="21"/>
  <c r="H39" i="21"/>
  <c r="C39" i="21"/>
  <c r="H38" i="21"/>
  <c r="C38" i="21"/>
  <c r="H37" i="21"/>
  <c r="C37" i="21"/>
  <c r="K36" i="21"/>
  <c r="H36" i="21" s="1"/>
  <c r="F36" i="21"/>
  <c r="C36" i="21"/>
  <c r="H35" i="21"/>
  <c r="C35" i="21"/>
  <c r="H34" i="21"/>
  <c r="C34" i="21"/>
  <c r="K33" i="21"/>
  <c r="H33" i="21" s="1"/>
  <c r="F33" i="21"/>
  <c r="C33" i="21"/>
  <c r="H32" i="21"/>
  <c r="C32" i="21"/>
  <c r="K31" i="21"/>
  <c r="H31" i="21"/>
  <c r="F31" i="21"/>
  <c r="C31" i="21"/>
  <c r="H30" i="21"/>
  <c r="C30" i="21"/>
  <c r="H29" i="21"/>
  <c r="C29" i="21"/>
  <c r="H28" i="21"/>
  <c r="C28" i="21"/>
  <c r="K27" i="21"/>
  <c r="H27" i="21"/>
  <c r="F27" i="21"/>
  <c r="C27" i="21"/>
  <c r="K26" i="21"/>
  <c r="F26" i="21"/>
  <c r="F287" i="21" s="1"/>
  <c r="C26" i="21"/>
  <c r="H25" i="21"/>
  <c r="C25" i="21"/>
  <c r="C24" i="21"/>
  <c r="H23" i="21"/>
  <c r="C23" i="21"/>
  <c r="H22" i="21"/>
  <c r="C22" i="21"/>
  <c r="L21" i="21"/>
  <c r="L289" i="21" s="1"/>
  <c r="L288" i="21" s="1"/>
  <c r="K21" i="21"/>
  <c r="K289" i="21" s="1"/>
  <c r="K288" i="21" s="1"/>
  <c r="J21" i="21"/>
  <c r="I21" i="21"/>
  <c r="G21" i="21"/>
  <c r="G289" i="21" s="1"/>
  <c r="G288" i="21" s="1"/>
  <c r="F21" i="21"/>
  <c r="E21" i="21"/>
  <c r="D21" i="21"/>
  <c r="D289" i="21" s="1"/>
  <c r="D288" i="21" s="1"/>
  <c r="L20" i="21"/>
  <c r="K20" i="21"/>
  <c r="G20" i="21"/>
  <c r="D20" i="21"/>
  <c r="H298" i="20"/>
  <c r="C298" i="20"/>
  <c r="H297" i="20"/>
  <c r="C297" i="20"/>
  <c r="H296" i="20"/>
  <c r="C296" i="20"/>
  <c r="H295" i="20"/>
  <c r="C295" i="20"/>
  <c r="H294" i="20"/>
  <c r="C294" i="20"/>
  <c r="H293" i="20"/>
  <c r="C293" i="20"/>
  <c r="H292" i="20"/>
  <c r="C292" i="20"/>
  <c r="C290" i="20" s="1"/>
  <c r="H291" i="20"/>
  <c r="H290" i="20" s="1"/>
  <c r="C291" i="20"/>
  <c r="L290" i="20"/>
  <c r="K290" i="20"/>
  <c r="J290" i="20"/>
  <c r="I290" i="20"/>
  <c r="G290" i="20"/>
  <c r="F290" i="20"/>
  <c r="E290" i="20"/>
  <c r="D290" i="20"/>
  <c r="I289" i="20"/>
  <c r="I288" i="20" s="1"/>
  <c r="H285" i="20"/>
  <c r="C285" i="20"/>
  <c r="H284" i="20"/>
  <c r="C284" i="20"/>
  <c r="L283" i="20"/>
  <c r="K283" i="20"/>
  <c r="J283" i="20"/>
  <c r="I283" i="20"/>
  <c r="G283" i="20"/>
  <c r="F283" i="20"/>
  <c r="E283" i="20"/>
  <c r="D283" i="20"/>
  <c r="H282" i="20"/>
  <c r="C282" i="20"/>
  <c r="L281" i="20"/>
  <c r="K281" i="20"/>
  <c r="J281" i="20"/>
  <c r="I281" i="20"/>
  <c r="H281" i="20" s="1"/>
  <c r="G281" i="20"/>
  <c r="F281" i="20"/>
  <c r="E281" i="20"/>
  <c r="E269" i="20" s="1"/>
  <c r="D281" i="20"/>
  <c r="H280" i="20"/>
  <c r="C280" i="20"/>
  <c r="H279" i="20"/>
  <c r="C279" i="20"/>
  <c r="H278" i="20"/>
  <c r="C278" i="20"/>
  <c r="H277" i="20"/>
  <c r="C277" i="20"/>
  <c r="L276" i="20"/>
  <c r="K276" i="20"/>
  <c r="J276" i="20"/>
  <c r="I276" i="20"/>
  <c r="G276" i="20"/>
  <c r="G270" i="20" s="1"/>
  <c r="F276" i="20"/>
  <c r="E276" i="20"/>
  <c r="D276" i="20"/>
  <c r="C276" i="20"/>
  <c r="H275" i="20"/>
  <c r="C275" i="20"/>
  <c r="H274" i="20"/>
  <c r="C274" i="20"/>
  <c r="H273" i="20"/>
  <c r="C273" i="20"/>
  <c r="L272" i="20"/>
  <c r="K272" i="20"/>
  <c r="K270" i="20" s="1"/>
  <c r="K269" i="20" s="1"/>
  <c r="J272" i="20"/>
  <c r="I272" i="20"/>
  <c r="G272" i="20"/>
  <c r="F272" i="20"/>
  <c r="E272" i="20"/>
  <c r="D272" i="20"/>
  <c r="C272" i="20"/>
  <c r="H271" i="20"/>
  <c r="C271" i="20"/>
  <c r="L270" i="20"/>
  <c r="J270" i="20"/>
  <c r="J269" i="20" s="1"/>
  <c r="I270" i="20"/>
  <c r="F270" i="20"/>
  <c r="F269" i="20" s="1"/>
  <c r="E270" i="20"/>
  <c r="D270" i="20"/>
  <c r="L269" i="20"/>
  <c r="I269" i="20"/>
  <c r="D269" i="20"/>
  <c r="H268" i="20"/>
  <c r="C268" i="20"/>
  <c r="H267" i="20"/>
  <c r="C267" i="20"/>
  <c r="H266" i="20"/>
  <c r="C266" i="20"/>
  <c r="H265" i="20"/>
  <c r="C265" i="20"/>
  <c r="L264" i="20"/>
  <c r="K264" i="20"/>
  <c r="J264" i="20"/>
  <c r="I264" i="20"/>
  <c r="G264" i="20"/>
  <c r="F264" i="20"/>
  <c r="E264" i="20"/>
  <c r="D264" i="20"/>
  <c r="C264" i="20"/>
  <c r="H263" i="20"/>
  <c r="C263" i="20"/>
  <c r="H262" i="20"/>
  <c r="C262" i="20"/>
  <c r="H261" i="20"/>
  <c r="C261" i="20"/>
  <c r="L260" i="20"/>
  <c r="K260" i="20"/>
  <c r="J260" i="20"/>
  <c r="H260" i="20" s="1"/>
  <c r="I260" i="20"/>
  <c r="G260" i="20"/>
  <c r="G259" i="20" s="1"/>
  <c r="F260" i="20"/>
  <c r="F259" i="20" s="1"/>
  <c r="F230" i="20" s="1"/>
  <c r="F194" i="20" s="1"/>
  <c r="E260" i="20"/>
  <c r="D260" i="20"/>
  <c r="C260" i="20"/>
  <c r="L259" i="20"/>
  <c r="I259" i="20"/>
  <c r="E259" i="20"/>
  <c r="D259" i="20"/>
  <c r="C259" i="20" s="1"/>
  <c r="H258" i="20"/>
  <c r="C258" i="20"/>
  <c r="H257" i="20"/>
  <c r="C257" i="20"/>
  <c r="H256" i="20"/>
  <c r="C256" i="20"/>
  <c r="H255" i="20"/>
  <c r="C255" i="20"/>
  <c r="H254" i="20"/>
  <c r="C254" i="20"/>
  <c r="H253" i="20"/>
  <c r="C253" i="20"/>
  <c r="L252" i="20"/>
  <c r="K252" i="20"/>
  <c r="J252" i="20"/>
  <c r="I252" i="20"/>
  <c r="G252" i="20"/>
  <c r="G251" i="20" s="1"/>
  <c r="F252" i="20"/>
  <c r="E252" i="20"/>
  <c r="D252" i="20"/>
  <c r="C252" i="20"/>
  <c r="L251" i="20"/>
  <c r="J251" i="20"/>
  <c r="I251" i="20"/>
  <c r="F251" i="20"/>
  <c r="E251" i="20"/>
  <c r="D251" i="20"/>
  <c r="H250" i="20"/>
  <c r="C250" i="20"/>
  <c r="H249" i="20"/>
  <c r="C249" i="20"/>
  <c r="H248" i="20"/>
  <c r="C248" i="20"/>
  <c r="H247" i="20"/>
  <c r="C247" i="20"/>
  <c r="L246" i="20"/>
  <c r="K246" i="20"/>
  <c r="H246" i="20" s="1"/>
  <c r="J246" i="20"/>
  <c r="I246" i="20"/>
  <c r="G246" i="20"/>
  <c r="F246" i="20"/>
  <c r="E246" i="20"/>
  <c r="D246" i="20"/>
  <c r="C246" i="20"/>
  <c r="H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L238" i="20"/>
  <c r="K238" i="20"/>
  <c r="J238" i="20"/>
  <c r="I238" i="20"/>
  <c r="G238" i="20"/>
  <c r="F238" i="20"/>
  <c r="E238" i="20"/>
  <c r="D238" i="20"/>
  <c r="C238" i="20"/>
  <c r="H237" i="20"/>
  <c r="C237" i="20"/>
  <c r="H236" i="20"/>
  <c r="C236" i="20"/>
  <c r="L235" i="20"/>
  <c r="K235" i="20"/>
  <c r="J235" i="20"/>
  <c r="I235" i="20"/>
  <c r="H235" i="20" s="1"/>
  <c r="G235" i="20"/>
  <c r="F235" i="20"/>
  <c r="E235" i="20"/>
  <c r="C235" i="20" s="1"/>
  <c r="D235" i="20"/>
  <c r="H234" i="20"/>
  <c r="C234" i="20"/>
  <c r="L233" i="20"/>
  <c r="K233" i="20"/>
  <c r="J233" i="20"/>
  <c r="I233" i="20"/>
  <c r="H233" i="20" s="1"/>
  <c r="G233" i="20"/>
  <c r="F233" i="20"/>
  <c r="E233" i="20"/>
  <c r="D233" i="20"/>
  <c r="H232" i="20"/>
  <c r="C232" i="20"/>
  <c r="L231" i="20"/>
  <c r="J231" i="20"/>
  <c r="I231" i="20"/>
  <c r="F231" i="20"/>
  <c r="D231" i="20"/>
  <c r="L230" i="20"/>
  <c r="D230" i="20"/>
  <c r="H229" i="20"/>
  <c r="C229" i="20"/>
  <c r="H228" i="20"/>
  <c r="C228" i="20"/>
  <c r="L227" i="20"/>
  <c r="K227" i="20"/>
  <c r="J227" i="20"/>
  <c r="I227" i="20"/>
  <c r="H227" i="20" s="1"/>
  <c r="G227" i="20"/>
  <c r="F227" i="20"/>
  <c r="E227" i="20"/>
  <c r="D227" i="20"/>
  <c r="C227" i="20" s="1"/>
  <c r="H226" i="20"/>
  <c r="C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L216" i="20"/>
  <c r="K216" i="20"/>
  <c r="H216" i="20" s="1"/>
  <c r="J216" i="20"/>
  <c r="I216" i="20"/>
  <c r="G216" i="20"/>
  <c r="F216" i="20"/>
  <c r="E216" i="20"/>
  <c r="D216" i="20"/>
  <c r="C216" i="20"/>
  <c r="H215" i="20"/>
  <c r="C215" i="20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L205" i="20"/>
  <c r="K205" i="20"/>
  <c r="J205" i="20"/>
  <c r="I205" i="20"/>
  <c r="G205" i="20"/>
  <c r="F205" i="20"/>
  <c r="E205" i="20"/>
  <c r="D205" i="20"/>
  <c r="L204" i="20"/>
  <c r="J204" i="20"/>
  <c r="G204" i="20"/>
  <c r="F204" i="20"/>
  <c r="D204" i="20"/>
  <c r="H203" i="20"/>
  <c r="C203" i="20"/>
  <c r="H202" i="20"/>
  <c r="C202" i="20"/>
  <c r="H201" i="20"/>
  <c r="C201" i="20"/>
  <c r="H200" i="20"/>
  <c r="C200" i="20"/>
  <c r="H199" i="20"/>
  <c r="C199" i="20"/>
  <c r="L198" i="20"/>
  <c r="K198" i="20"/>
  <c r="H198" i="20" s="1"/>
  <c r="J198" i="20"/>
  <c r="I198" i="20"/>
  <c r="G198" i="20"/>
  <c r="F198" i="20"/>
  <c r="E198" i="20"/>
  <c r="D198" i="20"/>
  <c r="C198" i="20"/>
  <c r="H197" i="20"/>
  <c r="C197" i="20"/>
  <c r="L196" i="20"/>
  <c r="J196" i="20"/>
  <c r="I196" i="20"/>
  <c r="G196" i="20"/>
  <c r="G195" i="20" s="1"/>
  <c r="F196" i="20"/>
  <c r="E196" i="20"/>
  <c r="D196" i="20"/>
  <c r="C196" i="20"/>
  <c r="L195" i="20"/>
  <c r="J195" i="20"/>
  <c r="F195" i="20"/>
  <c r="D195" i="20"/>
  <c r="L194" i="20"/>
  <c r="D194" i="20"/>
  <c r="H193" i="20"/>
  <c r="C193" i="20"/>
  <c r="L192" i="20"/>
  <c r="K192" i="20"/>
  <c r="J192" i="20"/>
  <c r="I192" i="20"/>
  <c r="G192" i="20"/>
  <c r="G191" i="20" s="1"/>
  <c r="F192" i="20"/>
  <c r="E192" i="20"/>
  <c r="D192" i="20"/>
  <c r="C192" i="20"/>
  <c r="L191" i="20"/>
  <c r="J191" i="20"/>
  <c r="I191" i="20"/>
  <c r="F191" i="20"/>
  <c r="E191" i="20"/>
  <c r="D191" i="20"/>
  <c r="H190" i="20"/>
  <c r="C190" i="20"/>
  <c r="H189" i="20"/>
  <c r="C189" i="20"/>
  <c r="L188" i="20"/>
  <c r="K188" i="20"/>
  <c r="J188" i="20"/>
  <c r="I188" i="20"/>
  <c r="G188" i="20"/>
  <c r="F188" i="20"/>
  <c r="E188" i="20"/>
  <c r="D188" i="20"/>
  <c r="C188" i="20"/>
  <c r="L187" i="20"/>
  <c r="J187" i="20"/>
  <c r="I187" i="20"/>
  <c r="F187" i="20"/>
  <c r="E187" i="20"/>
  <c r="D187" i="20"/>
  <c r="H186" i="20"/>
  <c r="C186" i="20"/>
  <c r="H185" i="20"/>
  <c r="C185" i="20"/>
  <c r="L184" i="20"/>
  <c r="K184" i="20"/>
  <c r="J184" i="20"/>
  <c r="I184" i="20"/>
  <c r="H184" i="20" s="1"/>
  <c r="G184" i="20"/>
  <c r="F184" i="20"/>
  <c r="E184" i="20"/>
  <c r="D184" i="20"/>
  <c r="C184" i="20"/>
  <c r="H183" i="20"/>
  <c r="C183" i="20"/>
  <c r="H182" i="20"/>
  <c r="C182" i="20"/>
  <c r="H181" i="20"/>
  <c r="C181" i="20"/>
  <c r="H180" i="20"/>
  <c r="C180" i="20"/>
  <c r="L179" i="20"/>
  <c r="K179" i="20"/>
  <c r="J179" i="20"/>
  <c r="I179" i="20"/>
  <c r="H179" i="20" s="1"/>
  <c r="G179" i="20"/>
  <c r="F179" i="20"/>
  <c r="E179" i="20"/>
  <c r="C179" i="20" s="1"/>
  <c r="D179" i="20"/>
  <c r="H178" i="20"/>
  <c r="C178" i="20"/>
  <c r="H177" i="20"/>
  <c r="C177" i="20"/>
  <c r="H176" i="20"/>
  <c r="C176" i="20"/>
  <c r="L175" i="20"/>
  <c r="K175" i="20"/>
  <c r="J175" i="20"/>
  <c r="I175" i="20"/>
  <c r="G175" i="20"/>
  <c r="F175" i="20"/>
  <c r="E175" i="20"/>
  <c r="D175" i="20"/>
  <c r="L174" i="20"/>
  <c r="K174" i="20"/>
  <c r="K173" i="20" s="1"/>
  <c r="J174" i="20"/>
  <c r="G174" i="20"/>
  <c r="G173" i="20" s="1"/>
  <c r="F174" i="20"/>
  <c r="D174" i="20"/>
  <c r="L173" i="20"/>
  <c r="J173" i="20"/>
  <c r="F173" i="20"/>
  <c r="D173" i="20"/>
  <c r="H172" i="20"/>
  <c r="C172" i="20"/>
  <c r="H171" i="20"/>
  <c r="C171" i="20"/>
  <c r="H170" i="20"/>
  <c r="C170" i="20"/>
  <c r="H169" i="20"/>
  <c r="C169" i="20"/>
  <c r="H168" i="20"/>
  <c r="C168" i="20"/>
  <c r="H167" i="20"/>
  <c r="C167" i="20"/>
  <c r="L166" i="20"/>
  <c r="K166" i="20"/>
  <c r="J166" i="20"/>
  <c r="I166" i="20"/>
  <c r="G166" i="20"/>
  <c r="G165" i="20" s="1"/>
  <c r="F166" i="20"/>
  <c r="E166" i="20"/>
  <c r="D166" i="20"/>
  <c r="C166" i="20"/>
  <c r="L165" i="20"/>
  <c r="J165" i="20"/>
  <c r="I165" i="20"/>
  <c r="F165" i="20"/>
  <c r="E165" i="20"/>
  <c r="D165" i="20"/>
  <c r="H164" i="20"/>
  <c r="C164" i="20"/>
  <c r="H163" i="20"/>
  <c r="C163" i="20"/>
  <c r="H162" i="20"/>
  <c r="C162" i="20"/>
  <c r="H161" i="20"/>
  <c r="C161" i="20"/>
  <c r="L160" i="20"/>
  <c r="K160" i="20"/>
  <c r="H160" i="20" s="1"/>
  <c r="J160" i="20"/>
  <c r="I160" i="20"/>
  <c r="G160" i="20"/>
  <c r="F160" i="20"/>
  <c r="E160" i="20"/>
  <c r="D160" i="20"/>
  <c r="C160" i="20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L151" i="20"/>
  <c r="K151" i="20"/>
  <c r="J151" i="20"/>
  <c r="I151" i="20"/>
  <c r="H151" i="20" s="1"/>
  <c r="G151" i="20"/>
  <c r="F151" i="20"/>
  <c r="E151" i="20"/>
  <c r="D151" i="20"/>
  <c r="H150" i="20"/>
  <c r="C150" i="20"/>
  <c r="H149" i="20"/>
  <c r="C149" i="20"/>
  <c r="H148" i="20"/>
  <c r="C148" i="20"/>
  <c r="H147" i="20"/>
  <c r="C147" i="20"/>
  <c r="H146" i="20"/>
  <c r="C146" i="20"/>
  <c r="H145" i="20"/>
  <c r="C145" i="20"/>
  <c r="L144" i="20"/>
  <c r="K144" i="20"/>
  <c r="H144" i="20" s="1"/>
  <c r="J144" i="20"/>
  <c r="I144" i="20"/>
  <c r="G144" i="20"/>
  <c r="F144" i="20"/>
  <c r="E144" i="20"/>
  <c r="D144" i="20"/>
  <c r="C144" i="20"/>
  <c r="H143" i="20"/>
  <c r="C143" i="20"/>
  <c r="H142" i="20"/>
  <c r="C142" i="20"/>
  <c r="L141" i="20"/>
  <c r="K141" i="20"/>
  <c r="J141" i="20"/>
  <c r="I141" i="20"/>
  <c r="G141" i="20"/>
  <c r="F141" i="20"/>
  <c r="E141" i="20"/>
  <c r="D141" i="20"/>
  <c r="C141" i="20" s="1"/>
  <c r="H140" i="20"/>
  <c r="C140" i="20"/>
  <c r="H139" i="20"/>
  <c r="C139" i="20"/>
  <c r="H138" i="20"/>
  <c r="C138" i="20"/>
  <c r="H137" i="20"/>
  <c r="C137" i="20"/>
  <c r="L136" i="20"/>
  <c r="K136" i="20"/>
  <c r="J136" i="20"/>
  <c r="I136" i="20"/>
  <c r="G136" i="20"/>
  <c r="F136" i="20"/>
  <c r="E136" i="20"/>
  <c r="D136" i="20"/>
  <c r="C136" i="20"/>
  <c r="H135" i="20"/>
  <c r="C135" i="20"/>
  <c r="H134" i="20"/>
  <c r="C134" i="20"/>
  <c r="K133" i="20"/>
  <c r="H133" i="20" s="1"/>
  <c r="C133" i="20"/>
  <c r="H132" i="20"/>
  <c r="C132" i="20"/>
  <c r="L131" i="20"/>
  <c r="K131" i="20"/>
  <c r="J131" i="20"/>
  <c r="J130" i="20" s="1"/>
  <c r="I131" i="20"/>
  <c r="G131" i="20"/>
  <c r="F131" i="20"/>
  <c r="E131" i="20"/>
  <c r="D131" i="20"/>
  <c r="L130" i="20"/>
  <c r="D130" i="20"/>
  <c r="H129" i="20"/>
  <c r="C129" i="20"/>
  <c r="L128" i="20"/>
  <c r="K128" i="20"/>
  <c r="J128" i="20"/>
  <c r="I128" i="20"/>
  <c r="H128" i="20"/>
  <c r="G128" i="20"/>
  <c r="F128" i="20"/>
  <c r="E128" i="20"/>
  <c r="D128" i="20"/>
  <c r="C128" i="20"/>
  <c r="H127" i="20"/>
  <c r="C127" i="20"/>
  <c r="H126" i="20"/>
  <c r="C126" i="20"/>
  <c r="H125" i="20"/>
  <c r="C125" i="20"/>
  <c r="H124" i="20"/>
  <c r="C124" i="20"/>
  <c r="H123" i="20"/>
  <c r="C123" i="20"/>
  <c r="L122" i="20"/>
  <c r="K122" i="20"/>
  <c r="J122" i="20"/>
  <c r="I122" i="20"/>
  <c r="H122" i="20"/>
  <c r="G122" i="20"/>
  <c r="F122" i="20"/>
  <c r="E122" i="20"/>
  <c r="D122" i="20"/>
  <c r="C122" i="20" s="1"/>
  <c r="H121" i="20"/>
  <c r="C121" i="20"/>
  <c r="H120" i="20"/>
  <c r="C120" i="20"/>
  <c r="H119" i="20"/>
  <c r="C119" i="20"/>
  <c r="H118" i="20"/>
  <c r="C118" i="20"/>
  <c r="H117" i="20"/>
  <c r="C117" i="20"/>
  <c r="L116" i="20"/>
  <c r="K116" i="20"/>
  <c r="J116" i="20"/>
  <c r="I116" i="20"/>
  <c r="H116" i="20"/>
  <c r="G116" i="20"/>
  <c r="F116" i="20"/>
  <c r="E116" i="20"/>
  <c r="D116" i="20"/>
  <c r="C116" i="20" s="1"/>
  <c r="H115" i="20"/>
  <c r="C115" i="20"/>
  <c r="H114" i="20"/>
  <c r="C114" i="20"/>
  <c r="H113" i="20"/>
  <c r="C113" i="20"/>
  <c r="L112" i="20"/>
  <c r="K112" i="20"/>
  <c r="J112" i="20"/>
  <c r="I112" i="20"/>
  <c r="H112" i="20"/>
  <c r="G112" i="20"/>
  <c r="F112" i="20"/>
  <c r="E112" i="20"/>
  <c r="D112" i="20"/>
  <c r="C112" i="20" s="1"/>
  <c r="H111" i="20"/>
  <c r="C111" i="20"/>
  <c r="H110" i="20"/>
  <c r="C110" i="20"/>
  <c r="H109" i="20"/>
  <c r="C109" i="20"/>
  <c r="H108" i="20"/>
  <c r="C108" i="20"/>
  <c r="H107" i="20"/>
  <c r="C107" i="20"/>
  <c r="H106" i="20"/>
  <c r="C106" i="20"/>
  <c r="H105" i="20"/>
  <c r="C105" i="20"/>
  <c r="H104" i="20"/>
  <c r="C104" i="20"/>
  <c r="L103" i="20"/>
  <c r="K103" i="20"/>
  <c r="J103" i="20"/>
  <c r="H103" i="20" s="1"/>
  <c r="I103" i="20"/>
  <c r="G103" i="20"/>
  <c r="F103" i="20"/>
  <c r="C103" i="20" s="1"/>
  <c r="E103" i="20"/>
  <c r="D103" i="20"/>
  <c r="H102" i="20"/>
  <c r="C102" i="20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L95" i="20"/>
  <c r="K95" i="20"/>
  <c r="J95" i="20"/>
  <c r="H95" i="20" s="1"/>
  <c r="I95" i="20"/>
  <c r="G95" i="20"/>
  <c r="F95" i="20"/>
  <c r="E95" i="20"/>
  <c r="D95" i="20"/>
  <c r="C95" i="20" s="1"/>
  <c r="H94" i="20"/>
  <c r="C94" i="20"/>
  <c r="H93" i="20"/>
  <c r="C93" i="20"/>
  <c r="H92" i="20"/>
  <c r="C92" i="20"/>
  <c r="H91" i="20"/>
  <c r="C91" i="20"/>
  <c r="H90" i="20"/>
  <c r="C90" i="20"/>
  <c r="L89" i="20"/>
  <c r="K89" i="20"/>
  <c r="J89" i="20"/>
  <c r="H89" i="20" s="1"/>
  <c r="I89" i="20"/>
  <c r="G89" i="20"/>
  <c r="F89" i="20"/>
  <c r="E89" i="20"/>
  <c r="D89" i="20"/>
  <c r="H88" i="20"/>
  <c r="C88" i="20"/>
  <c r="H87" i="20"/>
  <c r="C87" i="20"/>
  <c r="H86" i="20"/>
  <c r="C86" i="20"/>
  <c r="H85" i="20"/>
  <c r="C85" i="20"/>
  <c r="L84" i="20"/>
  <c r="L83" i="20" s="1"/>
  <c r="K84" i="20"/>
  <c r="J84" i="20"/>
  <c r="I84" i="20"/>
  <c r="H84" i="20"/>
  <c r="G84" i="20"/>
  <c r="F84" i="20"/>
  <c r="E84" i="20"/>
  <c r="D84" i="20"/>
  <c r="K83" i="20"/>
  <c r="I83" i="20"/>
  <c r="G83" i="20"/>
  <c r="F83" i="20"/>
  <c r="E83" i="20"/>
  <c r="H82" i="20"/>
  <c r="C82" i="20"/>
  <c r="H81" i="20"/>
  <c r="C81" i="20"/>
  <c r="L80" i="20"/>
  <c r="K80" i="20"/>
  <c r="J80" i="20"/>
  <c r="I80" i="20"/>
  <c r="H80" i="20"/>
  <c r="G80" i="20"/>
  <c r="F80" i="20"/>
  <c r="E80" i="20"/>
  <c r="D80" i="20"/>
  <c r="C80" i="20" s="1"/>
  <c r="H79" i="20"/>
  <c r="C79" i="20"/>
  <c r="H78" i="20"/>
  <c r="C78" i="20"/>
  <c r="L77" i="20"/>
  <c r="K77" i="20"/>
  <c r="J77" i="20"/>
  <c r="J76" i="20" s="1"/>
  <c r="H76" i="20" s="1"/>
  <c r="I77" i="20"/>
  <c r="G77" i="20"/>
  <c r="F77" i="20"/>
  <c r="F76" i="20" s="1"/>
  <c r="E77" i="20"/>
  <c r="D77" i="20"/>
  <c r="L76" i="20"/>
  <c r="L75" i="20" s="1"/>
  <c r="K76" i="20"/>
  <c r="I76" i="20"/>
  <c r="G76" i="20"/>
  <c r="E76" i="20"/>
  <c r="D76" i="20"/>
  <c r="H74" i="20"/>
  <c r="C74" i="20"/>
  <c r="H73" i="20"/>
  <c r="C73" i="20"/>
  <c r="H72" i="20"/>
  <c r="C72" i="20"/>
  <c r="H71" i="20"/>
  <c r="C71" i="20"/>
  <c r="H70" i="20"/>
  <c r="C70" i="20"/>
  <c r="L69" i="20"/>
  <c r="K69" i="20"/>
  <c r="J69" i="20"/>
  <c r="H69" i="20" s="1"/>
  <c r="I69" i="20"/>
  <c r="G69" i="20"/>
  <c r="F69" i="20"/>
  <c r="F67" i="20" s="1"/>
  <c r="F53" i="20" s="1"/>
  <c r="E69" i="20"/>
  <c r="D69" i="20"/>
  <c r="H68" i="20"/>
  <c r="C68" i="20"/>
  <c r="L67" i="20"/>
  <c r="K67" i="20"/>
  <c r="I67" i="20"/>
  <c r="G67" i="20"/>
  <c r="E67" i="20"/>
  <c r="D67" i="20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L58" i="20"/>
  <c r="K58" i="20"/>
  <c r="J58" i="20"/>
  <c r="I58" i="20"/>
  <c r="H58" i="20"/>
  <c r="G58" i="20"/>
  <c r="F58" i="20"/>
  <c r="E58" i="20"/>
  <c r="D58" i="20"/>
  <c r="C58" i="20" s="1"/>
  <c r="H57" i="20"/>
  <c r="C57" i="20"/>
  <c r="H56" i="20"/>
  <c r="C56" i="20"/>
  <c r="L55" i="20"/>
  <c r="K55" i="20"/>
  <c r="J55" i="20"/>
  <c r="I55" i="20"/>
  <c r="G55" i="20"/>
  <c r="F55" i="20"/>
  <c r="F54" i="20" s="1"/>
  <c r="E55" i="20"/>
  <c r="D55" i="20"/>
  <c r="C55" i="20" s="1"/>
  <c r="L54" i="20"/>
  <c r="L53" i="20" s="1"/>
  <c r="L52" i="20" s="1"/>
  <c r="L51" i="20" s="1"/>
  <c r="L50" i="20" s="1"/>
  <c r="K54" i="20"/>
  <c r="I54" i="20"/>
  <c r="G54" i="20"/>
  <c r="E54" i="20"/>
  <c r="D54" i="20"/>
  <c r="K53" i="20"/>
  <c r="I53" i="20"/>
  <c r="G53" i="20"/>
  <c r="E53" i="20"/>
  <c r="H47" i="20"/>
  <c r="C47" i="20"/>
  <c r="H46" i="20"/>
  <c r="C46" i="20"/>
  <c r="L45" i="20"/>
  <c r="H45" i="20"/>
  <c r="G45" i="20"/>
  <c r="H44" i="20"/>
  <c r="C44" i="20"/>
  <c r="K43" i="20"/>
  <c r="J43" i="20"/>
  <c r="I43" i="20"/>
  <c r="F43" i="20"/>
  <c r="E43" i="20"/>
  <c r="D43" i="20"/>
  <c r="C43" i="20" s="1"/>
  <c r="H42" i="20"/>
  <c r="C42" i="20"/>
  <c r="I41" i="20"/>
  <c r="H41" i="20" s="1"/>
  <c r="D41" i="20"/>
  <c r="H40" i="20"/>
  <c r="C40" i="20"/>
  <c r="H39" i="20"/>
  <c r="C39" i="20"/>
  <c r="H38" i="20"/>
  <c r="C38" i="20"/>
  <c r="H37" i="20"/>
  <c r="C37" i="20"/>
  <c r="K36" i="20"/>
  <c r="H36" i="20" s="1"/>
  <c r="F36" i="20"/>
  <c r="C36" i="20" s="1"/>
  <c r="H35" i="20"/>
  <c r="C35" i="20"/>
  <c r="H34" i="20"/>
  <c r="C34" i="20"/>
  <c r="K33" i="20"/>
  <c r="H33" i="20"/>
  <c r="F33" i="20"/>
  <c r="C33" i="20" s="1"/>
  <c r="H32" i="20"/>
  <c r="C32" i="20"/>
  <c r="K31" i="20"/>
  <c r="F31" i="20"/>
  <c r="C31" i="20" s="1"/>
  <c r="H30" i="20"/>
  <c r="C30" i="20"/>
  <c r="H29" i="20"/>
  <c r="C29" i="20"/>
  <c r="H28" i="20"/>
  <c r="C28" i="20"/>
  <c r="K27" i="20"/>
  <c r="H27" i="20" s="1"/>
  <c r="F27" i="20"/>
  <c r="C27" i="20" s="1"/>
  <c r="H25" i="20"/>
  <c r="C25" i="20"/>
  <c r="C24" i="20"/>
  <c r="H23" i="20"/>
  <c r="C23" i="20"/>
  <c r="H22" i="20"/>
  <c r="C22" i="20"/>
  <c r="L21" i="20"/>
  <c r="L289" i="20" s="1"/>
  <c r="L288" i="20" s="1"/>
  <c r="K21" i="20"/>
  <c r="J21" i="20"/>
  <c r="J289" i="20" s="1"/>
  <c r="J288" i="20" s="1"/>
  <c r="I21" i="20"/>
  <c r="G21" i="20"/>
  <c r="F21" i="20"/>
  <c r="F289" i="20" s="1"/>
  <c r="F288" i="20" s="1"/>
  <c r="E21" i="20"/>
  <c r="D21" i="20"/>
  <c r="D289" i="20" s="1"/>
  <c r="D288" i="20" s="1"/>
  <c r="C21" i="20"/>
  <c r="L20" i="20"/>
  <c r="J20" i="20"/>
  <c r="E20" i="20"/>
  <c r="H298" i="19"/>
  <c r="C298" i="19"/>
  <c r="H297" i="19"/>
  <c r="C297" i="19"/>
  <c r="H296" i="19"/>
  <c r="C296" i="19"/>
  <c r="H295" i="19"/>
  <c r="C295" i="19"/>
  <c r="H294" i="19"/>
  <c r="C294" i="19"/>
  <c r="H293" i="19"/>
  <c r="C293" i="19"/>
  <c r="H292" i="19"/>
  <c r="C292" i="19"/>
  <c r="H291" i="19"/>
  <c r="C291" i="19"/>
  <c r="L290" i="19"/>
  <c r="K290" i="19"/>
  <c r="J290" i="19"/>
  <c r="I290" i="19"/>
  <c r="H290" i="19"/>
  <c r="G290" i="19"/>
  <c r="F290" i="19"/>
  <c r="E290" i="19"/>
  <c r="D290" i="19"/>
  <c r="C290" i="19"/>
  <c r="E289" i="19"/>
  <c r="E288" i="19" s="1"/>
  <c r="H285" i="19"/>
  <c r="C285" i="19"/>
  <c r="H284" i="19"/>
  <c r="C284" i="19"/>
  <c r="L283" i="19"/>
  <c r="L286" i="19" s="1"/>
  <c r="K283" i="19"/>
  <c r="J283" i="19"/>
  <c r="I283" i="19"/>
  <c r="G283" i="19"/>
  <c r="F283" i="19"/>
  <c r="E283" i="19"/>
  <c r="D283" i="19"/>
  <c r="H282" i="19"/>
  <c r="C282" i="19"/>
  <c r="L281" i="19"/>
  <c r="K281" i="19"/>
  <c r="J281" i="19"/>
  <c r="I281" i="19"/>
  <c r="H281" i="19" s="1"/>
  <c r="G281" i="19"/>
  <c r="F281" i="19"/>
  <c r="E281" i="19"/>
  <c r="C281" i="19" s="1"/>
  <c r="D281" i="19"/>
  <c r="H280" i="19"/>
  <c r="C280" i="19"/>
  <c r="H279" i="19"/>
  <c r="C279" i="19"/>
  <c r="H278" i="19"/>
  <c r="C278" i="19"/>
  <c r="H277" i="19"/>
  <c r="C277" i="19"/>
  <c r="L276" i="19"/>
  <c r="K276" i="19"/>
  <c r="H276" i="19" s="1"/>
  <c r="J276" i="19"/>
  <c r="I276" i="19"/>
  <c r="G276" i="19"/>
  <c r="F276" i="19"/>
  <c r="E276" i="19"/>
  <c r="D276" i="19"/>
  <c r="C276" i="19"/>
  <c r="H275" i="19"/>
  <c r="C275" i="19"/>
  <c r="H274" i="19"/>
  <c r="C274" i="19"/>
  <c r="H273" i="19"/>
  <c r="C273" i="19"/>
  <c r="L272" i="19"/>
  <c r="K272" i="19"/>
  <c r="H272" i="19" s="1"/>
  <c r="J272" i="19"/>
  <c r="I272" i="19"/>
  <c r="G272" i="19"/>
  <c r="G270" i="19" s="1"/>
  <c r="F272" i="19"/>
  <c r="E272" i="19"/>
  <c r="D272" i="19"/>
  <c r="C272" i="19"/>
  <c r="H271" i="19"/>
  <c r="C271" i="19"/>
  <c r="L270" i="19"/>
  <c r="J270" i="19"/>
  <c r="I270" i="19"/>
  <c r="F270" i="19"/>
  <c r="E270" i="19"/>
  <c r="D270" i="19"/>
  <c r="L269" i="19"/>
  <c r="J269" i="19"/>
  <c r="I269" i="19"/>
  <c r="F269" i="19"/>
  <c r="E269" i="19"/>
  <c r="D269" i="19"/>
  <c r="H268" i="19"/>
  <c r="C268" i="19"/>
  <c r="H267" i="19"/>
  <c r="C267" i="19"/>
  <c r="H266" i="19"/>
  <c r="C266" i="19"/>
  <c r="H265" i="19"/>
  <c r="C265" i="19"/>
  <c r="L264" i="19"/>
  <c r="K264" i="19"/>
  <c r="H264" i="19" s="1"/>
  <c r="J264" i="19"/>
  <c r="I264" i="19"/>
  <c r="G264" i="19"/>
  <c r="F264" i="19"/>
  <c r="E264" i="19"/>
  <c r="D264" i="19"/>
  <c r="C264" i="19"/>
  <c r="H263" i="19"/>
  <c r="C263" i="19"/>
  <c r="H262" i="19"/>
  <c r="C262" i="19"/>
  <c r="H261" i="19"/>
  <c r="C261" i="19"/>
  <c r="L260" i="19"/>
  <c r="K260" i="19"/>
  <c r="J260" i="19"/>
  <c r="I260" i="19"/>
  <c r="G260" i="19"/>
  <c r="F260" i="19"/>
  <c r="E260" i="19"/>
  <c r="D260" i="19"/>
  <c r="C260" i="19"/>
  <c r="L259" i="19"/>
  <c r="J259" i="19"/>
  <c r="I259" i="19"/>
  <c r="F259" i="19"/>
  <c r="E259" i="19"/>
  <c r="D259" i="19"/>
  <c r="H258" i="19"/>
  <c r="C258" i="19"/>
  <c r="H257" i="19"/>
  <c r="C257" i="19"/>
  <c r="H256" i="19"/>
  <c r="C256" i="19"/>
  <c r="H255" i="19"/>
  <c r="C255" i="19"/>
  <c r="H254" i="19"/>
  <c r="C254" i="19"/>
  <c r="H253" i="19"/>
  <c r="C253" i="19"/>
  <c r="L252" i="19"/>
  <c r="K252" i="19"/>
  <c r="K251" i="19" s="1"/>
  <c r="J252" i="19"/>
  <c r="I252" i="19"/>
  <c r="H252" i="19" s="1"/>
  <c r="G252" i="19"/>
  <c r="G251" i="19" s="1"/>
  <c r="F252" i="19"/>
  <c r="E252" i="19"/>
  <c r="D252" i="19"/>
  <c r="C252" i="19"/>
  <c r="L251" i="19"/>
  <c r="J251" i="19"/>
  <c r="I251" i="19"/>
  <c r="H251" i="19" s="1"/>
  <c r="F251" i="19"/>
  <c r="E251" i="19"/>
  <c r="D251" i="19"/>
  <c r="C251" i="19" s="1"/>
  <c r="H250" i="19"/>
  <c r="C250" i="19"/>
  <c r="H249" i="19"/>
  <c r="C249" i="19"/>
  <c r="H248" i="19"/>
  <c r="C248" i="19"/>
  <c r="H247" i="19"/>
  <c r="C247" i="19"/>
  <c r="L246" i="19"/>
  <c r="K246" i="19"/>
  <c r="H246" i="19" s="1"/>
  <c r="J246" i="19"/>
  <c r="I246" i="19"/>
  <c r="G246" i="19"/>
  <c r="F246" i="19"/>
  <c r="E246" i="19"/>
  <c r="D246" i="19"/>
  <c r="C246" i="19"/>
  <c r="H245" i="19"/>
  <c r="C245" i="19"/>
  <c r="H244" i="19"/>
  <c r="C244" i="19"/>
  <c r="H243" i="19"/>
  <c r="C243" i="19"/>
  <c r="H242" i="19"/>
  <c r="C242" i="19"/>
  <c r="H241" i="19"/>
  <c r="C241" i="19"/>
  <c r="H240" i="19"/>
  <c r="C240" i="19"/>
  <c r="H239" i="19"/>
  <c r="C239" i="19"/>
  <c r="L238" i="19"/>
  <c r="K238" i="19"/>
  <c r="J238" i="19"/>
  <c r="I238" i="19"/>
  <c r="G238" i="19"/>
  <c r="G231" i="19" s="1"/>
  <c r="F238" i="19"/>
  <c r="E238" i="19"/>
  <c r="D238" i="19"/>
  <c r="C238" i="19"/>
  <c r="H237" i="19"/>
  <c r="C237" i="19"/>
  <c r="H236" i="19"/>
  <c r="C236" i="19"/>
  <c r="L235" i="19"/>
  <c r="K235" i="19"/>
  <c r="J235" i="19"/>
  <c r="I235" i="19"/>
  <c r="H235" i="19" s="1"/>
  <c r="G235" i="19"/>
  <c r="F235" i="19"/>
  <c r="E235" i="19"/>
  <c r="D235" i="19"/>
  <c r="C235" i="19" s="1"/>
  <c r="H234" i="19"/>
  <c r="C234" i="19"/>
  <c r="L233" i="19"/>
  <c r="K233" i="19"/>
  <c r="J233" i="19"/>
  <c r="I233" i="19"/>
  <c r="H233" i="19" s="1"/>
  <c r="G233" i="19"/>
  <c r="F233" i="19"/>
  <c r="E233" i="19"/>
  <c r="D233" i="19"/>
  <c r="C233" i="19" s="1"/>
  <c r="H232" i="19"/>
  <c r="C232" i="19"/>
  <c r="L231" i="19"/>
  <c r="J231" i="19"/>
  <c r="F231" i="19"/>
  <c r="E231" i="19"/>
  <c r="D231" i="19"/>
  <c r="L230" i="19"/>
  <c r="J230" i="19"/>
  <c r="F230" i="19"/>
  <c r="D230" i="19"/>
  <c r="H229" i="19"/>
  <c r="C229" i="19"/>
  <c r="H228" i="19"/>
  <c r="C228" i="19"/>
  <c r="L227" i="19"/>
  <c r="K227" i="19"/>
  <c r="J227" i="19"/>
  <c r="I227" i="19"/>
  <c r="H227" i="19" s="1"/>
  <c r="G227" i="19"/>
  <c r="F227" i="19"/>
  <c r="E227" i="19"/>
  <c r="D227" i="19"/>
  <c r="H226" i="19"/>
  <c r="C226" i="19"/>
  <c r="H225" i="19"/>
  <c r="C225" i="19"/>
  <c r="H224" i="19"/>
  <c r="C224" i="19"/>
  <c r="H223" i="19"/>
  <c r="C223" i="19"/>
  <c r="H222" i="19"/>
  <c r="C222" i="19"/>
  <c r="H221" i="19"/>
  <c r="C221" i="19"/>
  <c r="H220" i="19"/>
  <c r="C220" i="19"/>
  <c r="H219" i="19"/>
  <c r="C219" i="19"/>
  <c r="H218" i="19"/>
  <c r="C218" i="19"/>
  <c r="H217" i="19"/>
  <c r="C217" i="19"/>
  <c r="L216" i="19"/>
  <c r="K216" i="19"/>
  <c r="J216" i="19"/>
  <c r="H216" i="19" s="1"/>
  <c r="I216" i="19"/>
  <c r="G216" i="19"/>
  <c r="F216" i="19"/>
  <c r="E216" i="19"/>
  <c r="D216" i="19"/>
  <c r="C216" i="19"/>
  <c r="H215" i="19"/>
  <c r="C215" i="19"/>
  <c r="H214" i="19"/>
  <c r="C214" i="19"/>
  <c r="H213" i="19"/>
  <c r="C213" i="19"/>
  <c r="H212" i="19"/>
  <c r="C212" i="19"/>
  <c r="H211" i="19"/>
  <c r="C211" i="19"/>
  <c r="H210" i="19"/>
  <c r="C210" i="19"/>
  <c r="H209" i="19"/>
  <c r="C209" i="19"/>
  <c r="H208" i="19"/>
  <c r="C208" i="19"/>
  <c r="H207" i="19"/>
  <c r="C207" i="19"/>
  <c r="H206" i="19"/>
  <c r="C206" i="19"/>
  <c r="L205" i="19"/>
  <c r="K205" i="19"/>
  <c r="J205" i="19"/>
  <c r="I205" i="19"/>
  <c r="G205" i="19"/>
  <c r="F205" i="19"/>
  <c r="E205" i="19"/>
  <c r="D205" i="19"/>
  <c r="L204" i="19"/>
  <c r="K204" i="19"/>
  <c r="J204" i="19"/>
  <c r="G204" i="19"/>
  <c r="F204" i="19"/>
  <c r="D204" i="19"/>
  <c r="H203" i="19"/>
  <c r="C203" i="19"/>
  <c r="H202" i="19"/>
  <c r="C202" i="19"/>
  <c r="H201" i="19"/>
  <c r="C201" i="19"/>
  <c r="H200" i="19"/>
  <c r="C200" i="19"/>
  <c r="H199" i="19"/>
  <c r="C199" i="19"/>
  <c r="L198" i="19"/>
  <c r="K198" i="19"/>
  <c r="H198" i="19" s="1"/>
  <c r="J198" i="19"/>
  <c r="I198" i="19"/>
  <c r="G198" i="19"/>
  <c r="G196" i="19" s="1"/>
  <c r="F198" i="19"/>
  <c r="E198" i="19"/>
  <c r="D198" i="19"/>
  <c r="C198" i="19"/>
  <c r="H197" i="19"/>
  <c r="C197" i="19"/>
  <c r="L196" i="19"/>
  <c r="K196" i="19"/>
  <c r="J196" i="19"/>
  <c r="I196" i="19"/>
  <c r="F196" i="19"/>
  <c r="E196" i="19"/>
  <c r="D196" i="19"/>
  <c r="D195" i="19" s="1"/>
  <c r="L195" i="19"/>
  <c r="J195" i="19"/>
  <c r="J194" i="19" s="1"/>
  <c r="F195" i="19"/>
  <c r="L194" i="19"/>
  <c r="F194" i="19"/>
  <c r="H193" i="19"/>
  <c r="C193" i="19"/>
  <c r="L192" i="19"/>
  <c r="K192" i="19"/>
  <c r="J192" i="19"/>
  <c r="I192" i="19"/>
  <c r="G192" i="19"/>
  <c r="G191" i="19" s="1"/>
  <c r="F192" i="19"/>
  <c r="E192" i="19"/>
  <c r="D192" i="19"/>
  <c r="C192" i="19"/>
  <c r="L191" i="19"/>
  <c r="J191" i="19"/>
  <c r="I191" i="19"/>
  <c r="F191" i="19"/>
  <c r="E191" i="19"/>
  <c r="D191" i="19"/>
  <c r="H190" i="19"/>
  <c r="C190" i="19"/>
  <c r="H189" i="19"/>
  <c r="C189" i="19"/>
  <c r="L188" i="19"/>
  <c r="K188" i="19"/>
  <c r="J188" i="19"/>
  <c r="I188" i="19"/>
  <c r="G188" i="19"/>
  <c r="F188" i="19"/>
  <c r="E188" i="19"/>
  <c r="D188" i="19"/>
  <c r="C188" i="19"/>
  <c r="L187" i="19"/>
  <c r="J187" i="19"/>
  <c r="I187" i="19"/>
  <c r="F187" i="19"/>
  <c r="E187" i="19"/>
  <c r="D187" i="19"/>
  <c r="H186" i="19"/>
  <c r="C186" i="19"/>
  <c r="H185" i="19"/>
  <c r="C185" i="19"/>
  <c r="L184" i="19"/>
  <c r="K184" i="19"/>
  <c r="H184" i="19" s="1"/>
  <c r="J184" i="19"/>
  <c r="I184" i="19"/>
  <c r="G184" i="19"/>
  <c r="F184" i="19"/>
  <c r="E184" i="19"/>
  <c r="D184" i="19"/>
  <c r="C184" i="19"/>
  <c r="H183" i="19"/>
  <c r="C183" i="19"/>
  <c r="H182" i="19"/>
  <c r="C182" i="19"/>
  <c r="H181" i="19"/>
  <c r="C181" i="19"/>
  <c r="H180" i="19"/>
  <c r="C180" i="19"/>
  <c r="L179" i="19"/>
  <c r="K179" i="19"/>
  <c r="J179" i="19"/>
  <c r="I179" i="19"/>
  <c r="H179" i="19" s="1"/>
  <c r="G179" i="19"/>
  <c r="F179" i="19"/>
  <c r="E179" i="19"/>
  <c r="D179" i="19"/>
  <c r="C179" i="19" s="1"/>
  <c r="H178" i="19"/>
  <c r="C178" i="19"/>
  <c r="H177" i="19"/>
  <c r="C177" i="19"/>
  <c r="H176" i="19"/>
  <c r="C176" i="19"/>
  <c r="L175" i="19"/>
  <c r="K175" i="19"/>
  <c r="J175" i="19"/>
  <c r="I175" i="19"/>
  <c r="G175" i="19"/>
  <c r="F175" i="19"/>
  <c r="E175" i="19"/>
  <c r="D175" i="19"/>
  <c r="C175" i="19" s="1"/>
  <c r="L174" i="19"/>
  <c r="K174" i="19"/>
  <c r="K173" i="19" s="1"/>
  <c r="J174" i="19"/>
  <c r="G174" i="19"/>
  <c r="G173" i="19" s="1"/>
  <c r="F174" i="19"/>
  <c r="D174" i="19"/>
  <c r="L173" i="19"/>
  <c r="J173" i="19"/>
  <c r="F173" i="19"/>
  <c r="D173" i="19"/>
  <c r="H172" i="19"/>
  <c r="C172" i="19"/>
  <c r="H171" i="19"/>
  <c r="C171" i="19"/>
  <c r="H170" i="19"/>
  <c r="C170" i="19"/>
  <c r="H169" i="19"/>
  <c r="C169" i="19"/>
  <c r="H168" i="19"/>
  <c r="C168" i="19"/>
  <c r="H167" i="19"/>
  <c r="C167" i="19"/>
  <c r="L166" i="19"/>
  <c r="K166" i="19"/>
  <c r="K165" i="19" s="1"/>
  <c r="J166" i="19"/>
  <c r="I166" i="19"/>
  <c r="H166" i="19" s="1"/>
  <c r="G166" i="19"/>
  <c r="G165" i="19" s="1"/>
  <c r="F166" i="19"/>
  <c r="E166" i="19"/>
  <c r="D166" i="19"/>
  <c r="C166" i="19"/>
  <c r="L165" i="19"/>
  <c r="J165" i="19"/>
  <c r="I165" i="19"/>
  <c r="H165" i="19" s="1"/>
  <c r="F165" i="19"/>
  <c r="E165" i="19"/>
  <c r="D165" i="19"/>
  <c r="H164" i="19"/>
  <c r="C164" i="19"/>
  <c r="H163" i="19"/>
  <c r="C163" i="19"/>
  <c r="H162" i="19"/>
  <c r="C162" i="19"/>
  <c r="H161" i="19"/>
  <c r="C161" i="19"/>
  <c r="L160" i="19"/>
  <c r="K160" i="19"/>
  <c r="H160" i="19" s="1"/>
  <c r="J160" i="19"/>
  <c r="I160" i="19"/>
  <c r="G160" i="19"/>
  <c r="F160" i="19"/>
  <c r="E160" i="19"/>
  <c r="D160" i="19"/>
  <c r="C160" i="19"/>
  <c r="H159" i="19"/>
  <c r="C159" i="19"/>
  <c r="H158" i="19"/>
  <c r="C158" i="19"/>
  <c r="H157" i="19"/>
  <c r="C157" i="19"/>
  <c r="H156" i="19"/>
  <c r="C156" i="19"/>
  <c r="H155" i="19"/>
  <c r="C155" i="19"/>
  <c r="H154" i="19"/>
  <c r="C154" i="19"/>
  <c r="H153" i="19"/>
  <c r="C153" i="19"/>
  <c r="H152" i="19"/>
  <c r="C152" i="19"/>
  <c r="L151" i="19"/>
  <c r="K151" i="19"/>
  <c r="J151" i="19"/>
  <c r="I151" i="19"/>
  <c r="H151" i="19" s="1"/>
  <c r="G151" i="19"/>
  <c r="F151" i="19"/>
  <c r="E151" i="19"/>
  <c r="C151" i="19" s="1"/>
  <c r="D151" i="19"/>
  <c r="H150" i="19"/>
  <c r="C150" i="19"/>
  <c r="H149" i="19"/>
  <c r="C149" i="19"/>
  <c r="H148" i="19"/>
  <c r="C148" i="19"/>
  <c r="H147" i="19"/>
  <c r="C147" i="19"/>
  <c r="H146" i="19"/>
  <c r="C146" i="19"/>
  <c r="H145" i="19"/>
  <c r="C145" i="19"/>
  <c r="L144" i="19"/>
  <c r="K144" i="19"/>
  <c r="H144" i="19" s="1"/>
  <c r="J144" i="19"/>
  <c r="I144" i="19"/>
  <c r="G144" i="19"/>
  <c r="G130" i="19" s="1"/>
  <c r="F144" i="19"/>
  <c r="E144" i="19"/>
  <c r="D144" i="19"/>
  <c r="C144" i="19"/>
  <c r="H143" i="19"/>
  <c r="C143" i="19"/>
  <c r="H142" i="19"/>
  <c r="C142" i="19"/>
  <c r="L141" i="19"/>
  <c r="K141" i="19"/>
  <c r="J141" i="19"/>
  <c r="I141" i="19"/>
  <c r="H141" i="19" s="1"/>
  <c r="G141" i="19"/>
  <c r="F141" i="19"/>
  <c r="E141" i="19"/>
  <c r="D141" i="19"/>
  <c r="C141" i="19" s="1"/>
  <c r="H140" i="19"/>
  <c r="C140" i="19"/>
  <c r="H139" i="19"/>
  <c r="C139" i="19"/>
  <c r="H138" i="19"/>
  <c r="C138" i="19"/>
  <c r="H137" i="19"/>
  <c r="C137" i="19"/>
  <c r="L136" i="19"/>
  <c r="K136" i="19"/>
  <c r="H136" i="19" s="1"/>
  <c r="J136" i="19"/>
  <c r="I136" i="19"/>
  <c r="G136" i="19"/>
  <c r="F136" i="19"/>
  <c r="E136" i="19"/>
  <c r="D136" i="19"/>
  <c r="C136" i="19"/>
  <c r="H135" i="19"/>
  <c r="C135" i="19"/>
  <c r="H134" i="19"/>
  <c r="C134" i="19"/>
  <c r="H133" i="19"/>
  <c r="C133" i="19"/>
  <c r="H132" i="19"/>
  <c r="C132" i="19"/>
  <c r="L131" i="19"/>
  <c r="K131" i="19"/>
  <c r="J131" i="19"/>
  <c r="I131" i="19"/>
  <c r="G131" i="19"/>
  <c r="F131" i="19"/>
  <c r="E131" i="19"/>
  <c r="D131" i="19"/>
  <c r="L130" i="19"/>
  <c r="J130" i="19"/>
  <c r="F130" i="19"/>
  <c r="D130" i="19"/>
  <c r="H129" i="19"/>
  <c r="C129" i="19"/>
  <c r="L128" i="19"/>
  <c r="K128" i="19"/>
  <c r="J128" i="19"/>
  <c r="I128" i="19"/>
  <c r="H128" i="19"/>
  <c r="G128" i="19"/>
  <c r="F128" i="19"/>
  <c r="E128" i="19"/>
  <c r="D128" i="19"/>
  <c r="C128" i="19"/>
  <c r="H127" i="19"/>
  <c r="C127" i="19"/>
  <c r="H126" i="19"/>
  <c r="C126" i="19"/>
  <c r="H125" i="19"/>
  <c r="C125" i="19"/>
  <c r="H124" i="19"/>
  <c r="C124" i="19"/>
  <c r="H123" i="19"/>
  <c r="C123" i="19"/>
  <c r="L122" i="19"/>
  <c r="K122" i="19"/>
  <c r="J122" i="19"/>
  <c r="I122" i="19"/>
  <c r="H122" i="19" s="1"/>
  <c r="G122" i="19"/>
  <c r="F122" i="19"/>
  <c r="E122" i="19"/>
  <c r="D122" i="19"/>
  <c r="C122" i="19"/>
  <c r="H121" i="19"/>
  <c r="C121" i="19"/>
  <c r="H120" i="19"/>
  <c r="C120" i="19"/>
  <c r="H119" i="19"/>
  <c r="C119" i="19"/>
  <c r="H118" i="19"/>
  <c r="C118" i="19"/>
  <c r="H117" i="19"/>
  <c r="C117" i="19"/>
  <c r="L116" i="19"/>
  <c r="K116" i="19"/>
  <c r="J116" i="19"/>
  <c r="I116" i="19"/>
  <c r="G116" i="19"/>
  <c r="F116" i="19"/>
  <c r="E116" i="19"/>
  <c r="D116" i="19"/>
  <c r="C116" i="19"/>
  <c r="H115" i="19"/>
  <c r="C115" i="19"/>
  <c r="H114" i="19"/>
  <c r="C114" i="19"/>
  <c r="H113" i="19"/>
  <c r="C113" i="19"/>
  <c r="L112" i="19"/>
  <c r="K112" i="19"/>
  <c r="H112" i="19" s="1"/>
  <c r="J112" i="19"/>
  <c r="I112" i="19"/>
  <c r="G112" i="19"/>
  <c r="F112" i="19"/>
  <c r="E112" i="19"/>
  <c r="D112" i="19"/>
  <c r="C112" i="19"/>
  <c r="H111" i="19"/>
  <c r="C111" i="19"/>
  <c r="H110" i="19"/>
  <c r="C110" i="19"/>
  <c r="H109" i="19"/>
  <c r="C109" i="19"/>
  <c r="H108" i="19"/>
  <c r="C108" i="19"/>
  <c r="H107" i="19"/>
  <c r="C107" i="19"/>
  <c r="H106" i="19"/>
  <c r="C106" i="19"/>
  <c r="H105" i="19"/>
  <c r="C105" i="19"/>
  <c r="H104" i="19"/>
  <c r="C104" i="19"/>
  <c r="L103" i="19"/>
  <c r="K103" i="19"/>
  <c r="J103" i="19"/>
  <c r="I103" i="19"/>
  <c r="H103" i="19" s="1"/>
  <c r="G103" i="19"/>
  <c r="F103" i="19"/>
  <c r="E103" i="19"/>
  <c r="D103" i="19"/>
  <c r="H102" i="19"/>
  <c r="C102" i="19"/>
  <c r="H101" i="19"/>
  <c r="C101" i="19"/>
  <c r="H100" i="19"/>
  <c r="C100" i="19"/>
  <c r="H99" i="19"/>
  <c r="C99" i="19"/>
  <c r="H98" i="19"/>
  <c r="C98" i="19"/>
  <c r="H97" i="19"/>
  <c r="C97" i="19"/>
  <c r="H96" i="19"/>
  <c r="C96" i="19"/>
  <c r="L95" i="19"/>
  <c r="K95" i="19"/>
  <c r="J95" i="19"/>
  <c r="I95" i="19"/>
  <c r="H95" i="19" s="1"/>
  <c r="G95" i="19"/>
  <c r="F95" i="19"/>
  <c r="E95" i="19"/>
  <c r="D95" i="19"/>
  <c r="H94" i="19"/>
  <c r="C94" i="19"/>
  <c r="H93" i="19"/>
  <c r="C93" i="19"/>
  <c r="H92" i="19"/>
  <c r="C92" i="19"/>
  <c r="H91" i="19"/>
  <c r="C91" i="19"/>
  <c r="H90" i="19"/>
  <c r="C90" i="19"/>
  <c r="L89" i="19"/>
  <c r="K89" i="19"/>
  <c r="J89" i="19"/>
  <c r="I89" i="19"/>
  <c r="H89" i="19" s="1"/>
  <c r="G89" i="19"/>
  <c r="F89" i="19"/>
  <c r="E89" i="19"/>
  <c r="E83" i="19" s="1"/>
  <c r="D89" i="19"/>
  <c r="H88" i="19"/>
  <c r="C88" i="19"/>
  <c r="H87" i="19"/>
  <c r="C87" i="19"/>
  <c r="H86" i="19"/>
  <c r="C86" i="19"/>
  <c r="H85" i="19"/>
  <c r="C85" i="19"/>
  <c r="L84" i="19"/>
  <c r="K84" i="19"/>
  <c r="J84" i="19"/>
  <c r="I84" i="19"/>
  <c r="G84" i="19"/>
  <c r="G83" i="19" s="1"/>
  <c r="F84" i="19"/>
  <c r="E84" i="19"/>
  <c r="D84" i="19"/>
  <c r="C84" i="19"/>
  <c r="L83" i="19"/>
  <c r="J83" i="19"/>
  <c r="F83" i="19"/>
  <c r="D83" i="19"/>
  <c r="H82" i="19"/>
  <c r="C82" i="19"/>
  <c r="H81" i="19"/>
  <c r="C81" i="19"/>
  <c r="L80" i="19"/>
  <c r="K80" i="19"/>
  <c r="H80" i="19" s="1"/>
  <c r="J80" i="19"/>
  <c r="I80" i="19"/>
  <c r="G80" i="19"/>
  <c r="F80" i="19"/>
  <c r="E80" i="19"/>
  <c r="D80" i="19"/>
  <c r="C80" i="19"/>
  <c r="H79" i="19"/>
  <c r="C79" i="19"/>
  <c r="H78" i="19"/>
  <c r="C78" i="19"/>
  <c r="L77" i="19"/>
  <c r="K77" i="19"/>
  <c r="J77" i="19"/>
  <c r="I77" i="19"/>
  <c r="G77" i="19"/>
  <c r="F77" i="19"/>
  <c r="E77" i="19"/>
  <c r="E76" i="19" s="1"/>
  <c r="D77" i="19"/>
  <c r="L76" i="19"/>
  <c r="J76" i="19"/>
  <c r="G76" i="19"/>
  <c r="F76" i="19"/>
  <c r="D76" i="19"/>
  <c r="C76" i="19"/>
  <c r="L75" i="19"/>
  <c r="J75" i="19"/>
  <c r="F75" i="19"/>
  <c r="D75" i="19"/>
  <c r="H74" i="19"/>
  <c r="C74" i="19"/>
  <c r="H73" i="19"/>
  <c r="C73" i="19"/>
  <c r="H72" i="19"/>
  <c r="C72" i="19"/>
  <c r="H71" i="19"/>
  <c r="C71" i="19"/>
  <c r="H70" i="19"/>
  <c r="C70" i="19"/>
  <c r="L69" i="19"/>
  <c r="K69" i="19"/>
  <c r="J69" i="19"/>
  <c r="I69" i="19"/>
  <c r="H69" i="19" s="1"/>
  <c r="G69" i="19"/>
  <c r="F69" i="19"/>
  <c r="E69" i="19"/>
  <c r="C69" i="19" s="1"/>
  <c r="D69" i="19"/>
  <c r="H68" i="19"/>
  <c r="C68" i="19"/>
  <c r="L67" i="19"/>
  <c r="K67" i="19"/>
  <c r="J67" i="19"/>
  <c r="I67" i="19"/>
  <c r="H67" i="19" s="1"/>
  <c r="G67" i="19"/>
  <c r="F67" i="19"/>
  <c r="D67" i="19"/>
  <c r="H66" i="19"/>
  <c r="C66" i="19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L58" i="19"/>
  <c r="K58" i="19"/>
  <c r="K54" i="19" s="1"/>
  <c r="K53" i="19" s="1"/>
  <c r="J58" i="19"/>
  <c r="I58" i="19"/>
  <c r="H58" i="19" s="1"/>
  <c r="G58" i="19"/>
  <c r="F58" i="19"/>
  <c r="E58" i="19"/>
  <c r="D58" i="19"/>
  <c r="C58" i="19"/>
  <c r="H57" i="19"/>
  <c r="C57" i="19"/>
  <c r="H56" i="19"/>
  <c r="C56" i="19"/>
  <c r="L55" i="19"/>
  <c r="K55" i="19"/>
  <c r="J55" i="19"/>
  <c r="I55" i="19"/>
  <c r="G55" i="19"/>
  <c r="F55" i="19"/>
  <c r="E55" i="19"/>
  <c r="E54" i="19" s="1"/>
  <c r="D55" i="19"/>
  <c r="L54" i="19"/>
  <c r="J54" i="19"/>
  <c r="J53" i="19" s="1"/>
  <c r="J52" i="19" s="1"/>
  <c r="J51" i="19" s="1"/>
  <c r="G54" i="19"/>
  <c r="G53" i="19" s="1"/>
  <c r="F54" i="19"/>
  <c r="F53" i="19" s="1"/>
  <c r="F52" i="19" s="1"/>
  <c r="F51" i="19" s="1"/>
  <c r="F50" i="19" s="1"/>
  <c r="L53" i="19"/>
  <c r="L52" i="19" s="1"/>
  <c r="L51" i="19" s="1"/>
  <c r="L50" i="19" s="1"/>
  <c r="H47" i="19"/>
  <c r="C47" i="19"/>
  <c r="H46" i="19"/>
  <c r="C46" i="19"/>
  <c r="L45" i="19"/>
  <c r="G45" i="19"/>
  <c r="C45" i="19"/>
  <c r="H44" i="19"/>
  <c r="C44" i="19"/>
  <c r="K43" i="19"/>
  <c r="J43" i="19"/>
  <c r="H43" i="19" s="1"/>
  <c r="I43" i="19"/>
  <c r="F43" i="19"/>
  <c r="E43" i="19"/>
  <c r="D43" i="19"/>
  <c r="H42" i="19"/>
  <c r="C42" i="19"/>
  <c r="I41" i="19"/>
  <c r="H41" i="19"/>
  <c r="D41" i="19"/>
  <c r="C41" i="19"/>
  <c r="H40" i="19"/>
  <c r="C40" i="19"/>
  <c r="H39" i="19"/>
  <c r="C39" i="19"/>
  <c r="H38" i="19"/>
  <c r="C38" i="19"/>
  <c r="H37" i="19"/>
  <c r="C37" i="19"/>
  <c r="K36" i="19"/>
  <c r="H36" i="19"/>
  <c r="F36" i="19"/>
  <c r="C36" i="19"/>
  <c r="H35" i="19"/>
  <c r="C35" i="19"/>
  <c r="H34" i="19"/>
  <c r="C34" i="19"/>
  <c r="K33" i="19"/>
  <c r="H33" i="19"/>
  <c r="F33" i="19"/>
  <c r="C33" i="19"/>
  <c r="H32" i="19"/>
  <c r="C32" i="19"/>
  <c r="K31" i="19"/>
  <c r="H31" i="19"/>
  <c r="F31" i="19"/>
  <c r="C31" i="19"/>
  <c r="H30" i="19"/>
  <c r="C30" i="19"/>
  <c r="H29" i="19"/>
  <c r="C29" i="19"/>
  <c r="H28" i="19"/>
  <c r="C28" i="19"/>
  <c r="K27" i="19"/>
  <c r="H27" i="19" s="1"/>
  <c r="F27" i="19"/>
  <c r="C27" i="19"/>
  <c r="K26" i="19"/>
  <c r="F26" i="19"/>
  <c r="F287" i="19" s="1"/>
  <c r="C26" i="19"/>
  <c r="H25" i="19"/>
  <c r="C25" i="19"/>
  <c r="C24" i="19"/>
  <c r="H23" i="19"/>
  <c r="C23" i="19"/>
  <c r="H22" i="19"/>
  <c r="C22" i="19"/>
  <c r="L21" i="19"/>
  <c r="L289" i="19" s="1"/>
  <c r="L288" i="19" s="1"/>
  <c r="K21" i="19"/>
  <c r="K289" i="19" s="1"/>
  <c r="K288" i="19" s="1"/>
  <c r="J21" i="19"/>
  <c r="I21" i="19"/>
  <c r="G21" i="19"/>
  <c r="G289" i="19" s="1"/>
  <c r="G288" i="19" s="1"/>
  <c r="F21" i="19"/>
  <c r="E21" i="19"/>
  <c r="C21" i="19" s="1"/>
  <c r="D21" i="19"/>
  <c r="D289" i="19" s="1"/>
  <c r="D288" i="19" s="1"/>
  <c r="L20" i="19"/>
  <c r="K20" i="19"/>
  <c r="G20" i="19"/>
  <c r="D20" i="19"/>
  <c r="H298" i="18"/>
  <c r="C298" i="18"/>
  <c r="H297" i="18"/>
  <c r="C297" i="18"/>
  <c r="H296" i="18"/>
  <c r="C296" i="18"/>
  <c r="H295" i="18"/>
  <c r="C295" i="18"/>
  <c r="H294" i="18"/>
  <c r="C294" i="18"/>
  <c r="H293" i="18"/>
  <c r="C293" i="18"/>
  <c r="H292" i="18"/>
  <c r="C292" i="18"/>
  <c r="H291" i="18"/>
  <c r="H290" i="18" s="1"/>
  <c r="C291" i="18"/>
  <c r="L290" i="18"/>
  <c r="K290" i="18"/>
  <c r="J290" i="18"/>
  <c r="I290" i="18"/>
  <c r="G290" i="18"/>
  <c r="F290" i="18"/>
  <c r="E290" i="18"/>
  <c r="D290" i="18"/>
  <c r="C290" i="18"/>
  <c r="F288" i="18"/>
  <c r="H285" i="18"/>
  <c r="C285" i="18"/>
  <c r="H284" i="18"/>
  <c r="C284" i="18"/>
  <c r="L283" i="18"/>
  <c r="K283" i="18"/>
  <c r="J283" i="18"/>
  <c r="I283" i="18"/>
  <c r="H283" i="18"/>
  <c r="G283" i="18"/>
  <c r="F283" i="18"/>
  <c r="E283" i="18"/>
  <c r="D283" i="18"/>
  <c r="H282" i="18"/>
  <c r="C282" i="18"/>
  <c r="L281" i="18"/>
  <c r="K281" i="18"/>
  <c r="J281" i="18"/>
  <c r="I281" i="18"/>
  <c r="H281" i="18"/>
  <c r="G281" i="18"/>
  <c r="F281" i="18"/>
  <c r="E281" i="18"/>
  <c r="D281" i="18"/>
  <c r="C281" i="18" s="1"/>
  <c r="H280" i="18"/>
  <c r="C280" i="18"/>
  <c r="H279" i="18"/>
  <c r="C279" i="18"/>
  <c r="H278" i="18"/>
  <c r="C278" i="18"/>
  <c r="H277" i="18"/>
  <c r="C277" i="18"/>
  <c r="L276" i="18"/>
  <c r="K276" i="18"/>
  <c r="J276" i="18"/>
  <c r="H276" i="18" s="1"/>
  <c r="I276" i="18"/>
  <c r="G276" i="18"/>
  <c r="F276" i="18"/>
  <c r="E276" i="18"/>
  <c r="D276" i="18"/>
  <c r="C276" i="18" s="1"/>
  <c r="H275" i="18"/>
  <c r="C275" i="18"/>
  <c r="H274" i="18"/>
  <c r="C274" i="18"/>
  <c r="H273" i="18"/>
  <c r="C273" i="18"/>
  <c r="L272" i="18"/>
  <c r="K272" i="18"/>
  <c r="J272" i="18"/>
  <c r="H272" i="18" s="1"/>
  <c r="I272" i="18"/>
  <c r="G272" i="18"/>
  <c r="F272" i="18"/>
  <c r="C272" i="18" s="1"/>
  <c r="E272" i="18"/>
  <c r="D272" i="18"/>
  <c r="H271" i="18"/>
  <c r="C271" i="18"/>
  <c r="L270" i="18"/>
  <c r="K270" i="18"/>
  <c r="J270" i="18"/>
  <c r="I270" i="18"/>
  <c r="G270" i="18"/>
  <c r="E270" i="18"/>
  <c r="D270" i="18"/>
  <c r="L269" i="18"/>
  <c r="K269" i="18"/>
  <c r="I269" i="18"/>
  <c r="G269" i="18"/>
  <c r="E269" i="18"/>
  <c r="D269" i="18"/>
  <c r="H268" i="18"/>
  <c r="C268" i="18"/>
  <c r="H267" i="18"/>
  <c r="C267" i="18"/>
  <c r="H266" i="18"/>
  <c r="C266" i="18"/>
  <c r="H265" i="18"/>
  <c r="C265" i="18"/>
  <c r="L264" i="18"/>
  <c r="K264" i="18"/>
  <c r="J264" i="18"/>
  <c r="H264" i="18" s="1"/>
  <c r="I264" i="18"/>
  <c r="G264" i="18"/>
  <c r="F264" i="18"/>
  <c r="E264" i="18"/>
  <c r="D264" i="18"/>
  <c r="C264" i="18" s="1"/>
  <c r="H263" i="18"/>
  <c r="C263" i="18"/>
  <c r="H262" i="18"/>
  <c r="C262" i="18"/>
  <c r="H261" i="18"/>
  <c r="C261" i="18"/>
  <c r="L260" i="18"/>
  <c r="K260" i="18"/>
  <c r="J260" i="18"/>
  <c r="J259" i="18" s="1"/>
  <c r="I260" i="18"/>
  <c r="H260" i="18" s="1"/>
  <c r="G260" i="18"/>
  <c r="F260" i="18"/>
  <c r="E260" i="18"/>
  <c r="D260" i="18"/>
  <c r="L259" i="18"/>
  <c r="K259" i="18"/>
  <c r="I259" i="18"/>
  <c r="H259" i="18"/>
  <c r="G259" i="18"/>
  <c r="E259" i="18"/>
  <c r="D259" i="18"/>
  <c r="H258" i="18"/>
  <c r="C258" i="18"/>
  <c r="H257" i="18"/>
  <c r="C257" i="18"/>
  <c r="H256" i="18"/>
  <c r="C256" i="18"/>
  <c r="H255" i="18"/>
  <c r="C255" i="18"/>
  <c r="H254" i="18"/>
  <c r="C254" i="18"/>
  <c r="H253" i="18"/>
  <c r="C253" i="18"/>
  <c r="L252" i="18"/>
  <c r="K252" i="18"/>
  <c r="J252" i="18"/>
  <c r="I252" i="18"/>
  <c r="G252" i="18"/>
  <c r="F252" i="18"/>
  <c r="E252" i="18"/>
  <c r="D252" i="18"/>
  <c r="L251" i="18"/>
  <c r="K251" i="18"/>
  <c r="I251" i="18"/>
  <c r="G251" i="18"/>
  <c r="E251" i="18"/>
  <c r="D251" i="18"/>
  <c r="H250" i="18"/>
  <c r="C250" i="18"/>
  <c r="H249" i="18"/>
  <c r="C249" i="18"/>
  <c r="H248" i="18"/>
  <c r="C248" i="18"/>
  <c r="H247" i="18"/>
  <c r="C247" i="18"/>
  <c r="L246" i="18"/>
  <c r="K246" i="18"/>
  <c r="J246" i="18"/>
  <c r="H246" i="18" s="1"/>
  <c r="I246" i="18"/>
  <c r="G246" i="18"/>
  <c r="F246" i="18"/>
  <c r="C246" i="18" s="1"/>
  <c r="E246" i="18"/>
  <c r="D246" i="18"/>
  <c r="H245" i="18"/>
  <c r="C245" i="18"/>
  <c r="H244" i="18"/>
  <c r="C244" i="18"/>
  <c r="H243" i="18"/>
  <c r="C243" i="18"/>
  <c r="H242" i="18"/>
  <c r="C242" i="18"/>
  <c r="H241" i="18"/>
  <c r="C241" i="18"/>
  <c r="H240" i="18"/>
  <c r="C240" i="18"/>
  <c r="H239" i="18"/>
  <c r="C239" i="18"/>
  <c r="L238" i="18"/>
  <c r="K238" i="18"/>
  <c r="J238" i="18"/>
  <c r="I238" i="18"/>
  <c r="G238" i="18"/>
  <c r="F238" i="18"/>
  <c r="E238" i="18"/>
  <c r="D238" i="18"/>
  <c r="H237" i="18"/>
  <c r="C237" i="18"/>
  <c r="H236" i="18"/>
  <c r="C236" i="18"/>
  <c r="L235" i="18"/>
  <c r="K235" i="18"/>
  <c r="J235" i="18"/>
  <c r="I235" i="18"/>
  <c r="H235" i="18"/>
  <c r="G235" i="18"/>
  <c r="F235" i="18"/>
  <c r="E235" i="18"/>
  <c r="D235" i="18"/>
  <c r="C235" i="18" s="1"/>
  <c r="H234" i="18"/>
  <c r="C234" i="18"/>
  <c r="L233" i="18"/>
  <c r="L231" i="18" s="1"/>
  <c r="L230" i="18" s="1"/>
  <c r="K233" i="18"/>
  <c r="J233" i="18"/>
  <c r="I233" i="18"/>
  <c r="H233" i="18"/>
  <c r="G233" i="18"/>
  <c r="F233" i="18"/>
  <c r="E233" i="18"/>
  <c r="D233" i="18"/>
  <c r="C233" i="18" s="1"/>
  <c r="H232" i="18"/>
  <c r="C232" i="18"/>
  <c r="K231" i="18"/>
  <c r="I231" i="18"/>
  <c r="I230" i="18" s="1"/>
  <c r="G231" i="18"/>
  <c r="E231" i="18"/>
  <c r="E230" i="18" s="1"/>
  <c r="E194" i="18" s="1"/>
  <c r="K230" i="18"/>
  <c r="G230" i="18"/>
  <c r="H229" i="18"/>
  <c r="C229" i="18"/>
  <c r="H228" i="18"/>
  <c r="C228" i="18"/>
  <c r="L227" i="18"/>
  <c r="K227" i="18"/>
  <c r="J227" i="18"/>
  <c r="I227" i="18"/>
  <c r="H227" i="18"/>
  <c r="G227" i="18"/>
  <c r="F227" i="18"/>
  <c r="E227" i="18"/>
  <c r="D227" i="18"/>
  <c r="C227" i="18" s="1"/>
  <c r="H226" i="18"/>
  <c r="C226" i="18"/>
  <c r="H225" i="18"/>
  <c r="C225" i="18"/>
  <c r="H224" i="18"/>
  <c r="C224" i="18"/>
  <c r="H223" i="18"/>
  <c r="C223" i="18"/>
  <c r="H222" i="18"/>
  <c r="C222" i="18"/>
  <c r="H221" i="18"/>
  <c r="C221" i="18"/>
  <c r="H220" i="18"/>
  <c r="C220" i="18"/>
  <c r="H219" i="18"/>
  <c r="C219" i="18"/>
  <c r="H218" i="18"/>
  <c r="C218" i="18"/>
  <c r="H217" i="18"/>
  <c r="C217" i="18"/>
  <c r="L216" i="18"/>
  <c r="K216" i="18"/>
  <c r="J216" i="18"/>
  <c r="I216" i="18"/>
  <c r="H216" i="18" s="1"/>
  <c r="G216" i="18"/>
  <c r="F216" i="18"/>
  <c r="E216" i="18"/>
  <c r="D216" i="18"/>
  <c r="C216" i="18" s="1"/>
  <c r="H215" i="18"/>
  <c r="C215" i="18"/>
  <c r="H214" i="18"/>
  <c r="C214" i="18"/>
  <c r="H213" i="18"/>
  <c r="C213" i="18"/>
  <c r="H212" i="18"/>
  <c r="C212" i="18"/>
  <c r="H211" i="18"/>
  <c r="C211" i="18"/>
  <c r="H210" i="18"/>
  <c r="C210" i="18"/>
  <c r="H209" i="18"/>
  <c r="C209" i="18"/>
  <c r="H208" i="18"/>
  <c r="C208" i="18"/>
  <c r="H207" i="18"/>
  <c r="C207" i="18"/>
  <c r="H206" i="18"/>
  <c r="C206" i="18"/>
  <c r="L205" i="18"/>
  <c r="K205" i="18"/>
  <c r="J205" i="18"/>
  <c r="I205" i="18"/>
  <c r="H205" i="18"/>
  <c r="G205" i="18"/>
  <c r="F205" i="18"/>
  <c r="E205" i="18"/>
  <c r="D205" i="18"/>
  <c r="K204" i="18"/>
  <c r="J204" i="18"/>
  <c r="I204" i="18"/>
  <c r="G204" i="18"/>
  <c r="F204" i="18"/>
  <c r="E204" i="18"/>
  <c r="H203" i="18"/>
  <c r="C203" i="18"/>
  <c r="H202" i="18"/>
  <c r="C202" i="18"/>
  <c r="H201" i="18"/>
  <c r="C201" i="18"/>
  <c r="H200" i="18"/>
  <c r="C200" i="18"/>
  <c r="H199" i="18"/>
  <c r="C199" i="18"/>
  <c r="L198" i="18"/>
  <c r="K198" i="18"/>
  <c r="J198" i="18"/>
  <c r="H198" i="18" s="1"/>
  <c r="I198" i="18"/>
  <c r="G198" i="18"/>
  <c r="F198" i="18"/>
  <c r="E198" i="18"/>
  <c r="D198" i="18"/>
  <c r="C198" i="18" s="1"/>
  <c r="H197" i="18"/>
  <c r="C197" i="18"/>
  <c r="L196" i="18"/>
  <c r="K196" i="18"/>
  <c r="I196" i="18"/>
  <c r="G196" i="18"/>
  <c r="F196" i="18"/>
  <c r="E196" i="18"/>
  <c r="D196" i="18"/>
  <c r="K195" i="18"/>
  <c r="I195" i="18"/>
  <c r="G195" i="18"/>
  <c r="E195" i="18"/>
  <c r="K194" i="18"/>
  <c r="G194" i="18"/>
  <c r="H193" i="18"/>
  <c r="C193" i="18"/>
  <c r="L192" i="18"/>
  <c r="K192" i="18"/>
  <c r="J192" i="18"/>
  <c r="I192" i="18"/>
  <c r="G192" i="18"/>
  <c r="F192" i="18"/>
  <c r="F191" i="18" s="1"/>
  <c r="E192" i="18"/>
  <c r="D192" i="18"/>
  <c r="C192" i="18" s="1"/>
  <c r="L191" i="18"/>
  <c r="K191" i="18"/>
  <c r="I191" i="18"/>
  <c r="G191" i="18"/>
  <c r="E191" i="18"/>
  <c r="D191" i="18"/>
  <c r="H190" i="18"/>
  <c r="C190" i="18"/>
  <c r="H189" i="18"/>
  <c r="C189" i="18"/>
  <c r="L188" i="18"/>
  <c r="K188" i="18"/>
  <c r="J188" i="18"/>
  <c r="I188" i="18"/>
  <c r="G188" i="18"/>
  <c r="F188" i="18"/>
  <c r="E188" i="18"/>
  <c r="D188" i="18"/>
  <c r="L187" i="18"/>
  <c r="K187" i="18"/>
  <c r="I187" i="18"/>
  <c r="G187" i="18"/>
  <c r="E187" i="18"/>
  <c r="D187" i="18"/>
  <c r="H186" i="18"/>
  <c r="C186" i="18"/>
  <c r="H185" i="18"/>
  <c r="C185" i="18"/>
  <c r="L184" i="18"/>
  <c r="K184" i="18"/>
  <c r="J184" i="18"/>
  <c r="H184" i="18" s="1"/>
  <c r="I184" i="18"/>
  <c r="G184" i="18"/>
  <c r="F184" i="18"/>
  <c r="E184" i="18"/>
  <c r="D184" i="18"/>
  <c r="H183" i="18"/>
  <c r="C183" i="18"/>
  <c r="H182" i="18"/>
  <c r="C182" i="18"/>
  <c r="H181" i="18"/>
  <c r="C181" i="18"/>
  <c r="H180" i="18"/>
  <c r="C180" i="18"/>
  <c r="L179" i="18"/>
  <c r="K179" i="18"/>
  <c r="J179" i="18"/>
  <c r="I179" i="18"/>
  <c r="H179" i="18"/>
  <c r="G179" i="18"/>
  <c r="F179" i="18"/>
  <c r="E179" i="18"/>
  <c r="D179" i="18"/>
  <c r="C179" i="18" s="1"/>
  <c r="H178" i="18"/>
  <c r="C178" i="18"/>
  <c r="H177" i="18"/>
  <c r="C177" i="18"/>
  <c r="H176" i="18"/>
  <c r="C176" i="18"/>
  <c r="L175" i="18"/>
  <c r="L174" i="18" s="1"/>
  <c r="L173" i="18" s="1"/>
  <c r="K175" i="18"/>
  <c r="J175" i="18"/>
  <c r="I175" i="18"/>
  <c r="H175" i="18"/>
  <c r="G175" i="18"/>
  <c r="F175" i="18"/>
  <c r="E175" i="18"/>
  <c r="D175" i="18"/>
  <c r="K174" i="18"/>
  <c r="J174" i="18"/>
  <c r="I174" i="18"/>
  <c r="G174" i="18"/>
  <c r="F174" i="18"/>
  <c r="E174" i="18"/>
  <c r="K173" i="18"/>
  <c r="I173" i="18"/>
  <c r="G173" i="18"/>
  <c r="E173" i="18"/>
  <c r="H172" i="18"/>
  <c r="C172" i="18"/>
  <c r="H171" i="18"/>
  <c r="C171" i="18"/>
  <c r="H170" i="18"/>
  <c r="C170" i="18"/>
  <c r="H169" i="18"/>
  <c r="C169" i="18"/>
  <c r="H168" i="18"/>
  <c r="C168" i="18"/>
  <c r="H167" i="18"/>
  <c r="C167" i="18"/>
  <c r="L166" i="18"/>
  <c r="K166" i="18"/>
  <c r="J166" i="18"/>
  <c r="I166" i="18"/>
  <c r="G166" i="18"/>
  <c r="F166" i="18"/>
  <c r="F165" i="18" s="1"/>
  <c r="E166" i="18"/>
  <c r="D166" i="18"/>
  <c r="L165" i="18"/>
  <c r="K165" i="18"/>
  <c r="I165" i="18"/>
  <c r="G165" i="18"/>
  <c r="E165" i="18"/>
  <c r="D165" i="18"/>
  <c r="C165" i="18" s="1"/>
  <c r="H164" i="18"/>
  <c r="C164" i="18"/>
  <c r="H163" i="18"/>
  <c r="C163" i="18"/>
  <c r="H162" i="18"/>
  <c r="C162" i="18"/>
  <c r="H161" i="18"/>
  <c r="C161" i="18"/>
  <c r="L160" i="18"/>
  <c r="L130" i="18" s="1"/>
  <c r="K160" i="18"/>
  <c r="J160" i="18"/>
  <c r="I160" i="18"/>
  <c r="G160" i="18"/>
  <c r="F160" i="18"/>
  <c r="F130" i="18" s="1"/>
  <c r="E160" i="18"/>
  <c r="D160" i="18"/>
  <c r="H159" i="18"/>
  <c r="C159" i="18"/>
  <c r="H158" i="18"/>
  <c r="C158" i="18"/>
  <c r="H157" i="18"/>
  <c r="C157" i="18"/>
  <c r="H156" i="18"/>
  <c r="C156" i="18"/>
  <c r="H155" i="18"/>
  <c r="C155" i="18"/>
  <c r="I154" i="18"/>
  <c r="H154" i="18" s="1"/>
  <c r="C154" i="18"/>
  <c r="H153" i="18"/>
  <c r="C153" i="18"/>
  <c r="H152" i="18"/>
  <c r="C152" i="18"/>
  <c r="L151" i="18"/>
  <c r="K151" i="18"/>
  <c r="J151" i="18"/>
  <c r="I151" i="18"/>
  <c r="H151" i="18" s="1"/>
  <c r="G151" i="18"/>
  <c r="F151" i="18"/>
  <c r="E151" i="18"/>
  <c r="C151" i="18" s="1"/>
  <c r="D151" i="18"/>
  <c r="H150" i="18"/>
  <c r="C150" i="18"/>
  <c r="H149" i="18"/>
  <c r="C149" i="18"/>
  <c r="H148" i="18"/>
  <c r="C148" i="18"/>
  <c r="H147" i="18"/>
  <c r="C147" i="18"/>
  <c r="H146" i="18"/>
  <c r="C146" i="18"/>
  <c r="H145" i="18"/>
  <c r="C145" i="18"/>
  <c r="L144" i="18"/>
  <c r="K144" i="18"/>
  <c r="K130" i="18" s="1"/>
  <c r="J144" i="18"/>
  <c r="I144" i="18"/>
  <c r="G144" i="18"/>
  <c r="F144" i="18"/>
  <c r="E144" i="18"/>
  <c r="D144" i="18"/>
  <c r="C144" i="18"/>
  <c r="H143" i="18"/>
  <c r="C143" i="18"/>
  <c r="H142" i="18"/>
  <c r="C142" i="18"/>
  <c r="L141" i="18"/>
  <c r="K141" i="18"/>
  <c r="J141" i="18"/>
  <c r="I141" i="18"/>
  <c r="H141" i="18" s="1"/>
  <c r="G141" i="18"/>
  <c r="F141" i="18"/>
  <c r="E141" i="18"/>
  <c r="C141" i="18" s="1"/>
  <c r="D141" i="18"/>
  <c r="H140" i="18"/>
  <c r="C140" i="18"/>
  <c r="H139" i="18"/>
  <c r="C139" i="18"/>
  <c r="H138" i="18"/>
  <c r="C138" i="18"/>
  <c r="H137" i="18"/>
  <c r="C137" i="18"/>
  <c r="L136" i="18"/>
  <c r="K136" i="18"/>
  <c r="J136" i="18"/>
  <c r="I136" i="18"/>
  <c r="G136" i="18"/>
  <c r="G130" i="18" s="1"/>
  <c r="F136" i="18"/>
  <c r="E136" i="18"/>
  <c r="D136" i="18"/>
  <c r="C136" i="18"/>
  <c r="H135" i="18"/>
  <c r="C135" i="18"/>
  <c r="H134" i="18"/>
  <c r="C134" i="18"/>
  <c r="H133" i="18"/>
  <c r="C133" i="18"/>
  <c r="H132" i="18"/>
  <c r="C132" i="18"/>
  <c r="L131" i="18"/>
  <c r="K131" i="18"/>
  <c r="J131" i="18"/>
  <c r="I131" i="18"/>
  <c r="G131" i="18"/>
  <c r="F131" i="18"/>
  <c r="E131" i="18"/>
  <c r="D131" i="18"/>
  <c r="H129" i="18"/>
  <c r="C129" i="18"/>
  <c r="L128" i="18"/>
  <c r="K128" i="18"/>
  <c r="K83" i="18" s="1"/>
  <c r="J128" i="18"/>
  <c r="I128" i="18"/>
  <c r="I83" i="18" s="1"/>
  <c r="H128" i="18"/>
  <c r="G128" i="18"/>
  <c r="G83" i="18" s="1"/>
  <c r="F128" i="18"/>
  <c r="E128" i="18"/>
  <c r="E83" i="18" s="1"/>
  <c r="D128" i="18"/>
  <c r="C128" i="18"/>
  <c r="H127" i="18"/>
  <c r="C127" i="18"/>
  <c r="H126" i="18"/>
  <c r="C126" i="18"/>
  <c r="I125" i="18"/>
  <c r="H125" i="18"/>
  <c r="C125" i="18"/>
  <c r="H124" i="18"/>
  <c r="C124" i="18"/>
  <c r="H123" i="18"/>
  <c r="C123" i="18"/>
  <c r="L122" i="18"/>
  <c r="K122" i="18"/>
  <c r="J122" i="18"/>
  <c r="I122" i="18"/>
  <c r="H122" i="18"/>
  <c r="G122" i="18"/>
  <c r="F122" i="18"/>
  <c r="E122" i="18"/>
  <c r="D122" i="18"/>
  <c r="C122" i="18" s="1"/>
  <c r="H121" i="18"/>
  <c r="C121" i="18"/>
  <c r="H120" i="18"/>
  <c r="C120" i="18"/>
  <c r="H119" i="18"/>
  <c r="C119" i="18"/>
  <c r="H118" i="18"/>
  <c r="C118" i="18"/>
  <c r="H117" i="18"/>
  <c r="C117" i="18"/>
  <c r="L116" i="18"/>
  <c r="K116" i="18"/>
  <c r="J116" i="18"/>
  <c r="I116" i="18"/>
  <c r="H116" i="18"/>
  <c r="G116" i="18"/>
  <c r="F116" i="18"/>
  <c r="E116" i="18"/>
  <c r="D116" i="18"/>
  <c r="C116" i="18" s="1"/>
  <c r="H115" i="18"/>
  <c r="C115" i="18"/>
  <c r="H114" i="18"/>
  <c r="C114" i="18"/>
  <c r="H113" i="18"/>
  <c r="C113" i="18"/>
  <c r="L112" i="18"/>
  <c r="K112" i="18"/>
  <c r="J112" i="18"/>
  <c r="I112" i="18"/>
  <c r="H112" i="18"/>
  <c r="G112" i="18"/>
  <c r="F112" i="18"/>
  <c r="E112" i="18"/>
  <c r="D112" i="18"/>
  <c r="C112" i="18" s="1"/>
  <c r="H111" i="18"/>
  <c r="C111" i="18"/>
  <c r="H110" i="18"/>
  <c r="C110" i="18"/>
  <c r="H109" i="18"/>
  <c r="C109" i="18"/>
  <c r="H108" i="18"/>
  <c r="C108" i="18"/>
  <c r="H107" i="18"/>
  <c r="C107" i="18"/>
  <c r="H106" i="18"/>
  <c r="C106" i="18"/>
  <c r="H105" i="18"/>
  <c r="C105" i="18"/>
  <c r="H104" i="18"/>
  <c r="C104" i="18"/>
  <c r="L103" i="18"/>
  <c r="K103" i="18"/>
  <c r="J103" i="18"/>
  <c r="H103" i="18" s="1"/>
  <c r="I103" i="18"/>
  <c r="G103" i="18"/>
  <c r="F103" i="18"/>
  <c r="E103" i="18"/>
  <c r="D103" i="18"/>
  <c r="C103" i="18" s="1"/>
  <c r="H102" i="18"/>
  <c r="C102" i="18"/>
  <c r="H101" i="18"/>
  <c r="C101" i="18"/>
  <c r="H100" i="18"/>
  <c r="C100" i="18"/>
  <c r="H99" i="18"/>
  <c r="C99" i="18"/>
  <c r="H98" i="18"/>
  <c r="C98" i="18"/>
  <c r="H97" i="18"/>
  <c r="C97" i="18"/>
  <c r="H96" i="18"/>
  <c r="C96" i="18"/>
  <c r="L95" i="18"/>
  <c r="K95" i="18"/>
  <c r="J95" i="18"/>
  <c r="H95" i="18" s="1"/>
  <c r="I95" i="18"/>
  <c r="G95" i="18"/>
  <c r="F95" i="18"/>
  <c r="E95" i="18"/>
  <c r="D95" i="18"/>
  <c r="H94" i="18"/>
  <c r="C94" i="18"/>
  <c r="H93" i="18"/>
  <c r="C93" i="18"/>
  <c r="H92" i="18"/>
  <c r="C92" i="18"/>
  <c r="H91" i="18"/>
  <c r="C91" i="18"/>
  <c r="H90" i="18"/>
  <c r="C90" i="18"/>
  <c r="L89" i="18"/>
  <c r="K89" i="18"/>
  <c r="J89" i="18"/>
  <c r="H89" i="18" s="1"/>
  <c r="I89" i="18"/>
  <c r="G89" i="18"/>
  <c r="F89" i="18"/>
  <c r="E89" i="18"/>
  <c r="D89" i="18"/>
  <c r="C89" i="18" s="1"/>
  <c r="H88" i="18"/>
  <c r="C88" i="18"/>
  <c r="H87" i="18"/>
  <c r="C87" i="18"/>
  <c r="H86" i="18"/>
  <c r="C86" i="18"/>
  <c r="H85" i="18"/>
  <c r="C85" i="18"/>
  <c r="L84" i="18"/>
  <c r="L83" i="18" s="1"/>
  <c r="K84" i="18"/>
  <c r="J84" i="18"/>
  <c r="I84" i="18"/>
  <c r="H84" i="18"/>
  <c r="G84" i="18"/>
  <c r="F84" i="18"/>
  <c r="E84" i="18"/>
  <c r="D84" i="18"/>
  <c r="F83" i="18"/>
  <c r="F75" i="18" s="1"/>
  <c r="H82" i="18"/>
  <c r="C82" i="18"/>
  <c r="H81" i="18"/>
  <c r="C81" i="18"/>
  <c r="L80" i="18"/>
  <c r="K80" i="18"/>
  <c r="J80" i="18"/>
  <c r="I80" i="18"/>
  <c r="H80" i="18"/>
  <c r="G80" i="18"/>
  <c r="F80" i="18"/>
  <c r="E80" i="18"/>
  <c r="D80" i="18"/>
  <c r="C80" i="18" s="1"/>
  <c r="H79" i="18"/>
  <c r="C79" i="18"/>
  <c r="H78" i="18"/>
  <c r="C78" i="18"/>
  <c r="L77" i="18"/>
  <c r="K77" i="18"/>
  <c r="J77" i="18"/>
  <c r="I77" i="18"/>
  <c r="G77" i="18"/>
  <c r="F77" i="18"/>
  <c r="F76" i="18" s="1"/>
  <c r="E77" i="18"/>
  <c r="D77" i="18"/>
  <c r="C77" i="18" s="1"/>
  <c r="L76" i="18"/>
  <c r="K76" i="18"/>
  <c r="I76" i="18"/>
  <c r="G76" i="18"/>
  <c r="E76" i="18"/>
  <c r="D76" i="18"/>
  <c r="H74" i="18"/>
  <c r="C74" i="18"/>
  <c r="H73" i="18"/>
  <c r="C73" i="18"/>
  <c r="H72" i="18"/>
  <c r="C72" i="18"/>
  <c r="H71" i="18"/>
  <c r="C71" i="18"/>
  <c r="H70" i="18"/>
  <c r="C70" i="18"/>
  <c r="L69" i="18"/>
  <c r="K69" i="18"/>
  <c r="J69" i="18"/>
  <c r="H69" i="18" s="1"/>
  <c r="I69" i="18"/>
  <c r="G69" i="18"/>
  <c r="F69" i="18"/>
  <c r="E69" i="18"/>
  <c r="D69" i="18"/>
  <c r="C69" i="18" s="1"/>
  <c r="H68" i="18"/>
  <c r="C68" i="18"/>
  <c r="L67" i="18"/>
  <c r="K67" i="18"/>
  <c r="J67" i="18"/>
  <c r="H67" i="18" s="1"/>
  <c r="I67" i="18"/>
  <c r="G67" i="18"/>
  <c r="F67" i="18"/>
  <c r="E67" i="18"/>
  <c r="D67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L58" i="18"/>
  <c r="K58" i="18"/>
  <c r="J58" i="18"/>
  <c r="I58" i="18"/>
  <c r="H58" i="18"/>
  <c r="G58" i="18"/>
  <c r="F58" i="18"/>
  <c r="E58" i="18"/>
  <c r="D58" i="18"/>
  <c r="C58" i="18" s="1"/>
  <c r="H57" i="18"/>
  <c r="C57" i="18"/>
  <c r="H56" i="18"/>
  <c r="C56" i="18"/>
  <c r="L55" i="18"/>
  <c r="K55" i="18"/>
  <c r="J55" i="18"/>
  <c r="I55" i="18"/>
  <c r="G55" i="18"/>
  <c r="F55" i="18"/>
  <c r="F54" i="18" s="1"/>
  <c r="F53" i="18" s="1"/>
  <c r="E55" i="18"/>
  <c r="D55" i="18"/>
  <c r="L54" i="18"/>
  <c r="L53" i="18" s="1"/>
  <c r="K54" i="18"/>
  <c r="I54" i="18"/>
  <c r="G54" i="18"/>
  <c r="E54" i="18"/>
  <c r="D54" i="18"/>
  <c r="K53" i="18"/>
  <c r="I53" i="18"/>
  <c r="G53" i="18"/>
  <c r="E53" i="18"/>
  <c r="H47" i="18"/>
  <c r="C47" i="18"/>
  <c r="H46" i="18"/>
  <c r="C46" i="18"/>
  <c r="L45" i="18"/>
  <c r="H45" i="18" s="1"/>
  <c r="G45" i="18"/>
  <c r="H44" i="18"/>
  <c r="C44" i="18"/>
  <c r="K43" i="18"/>
  <c r="J43" i="18"/>
  <c r="I43" i="18"/>
  <c r="F43" i="18"/>
  <c r="E43" i="18"/>
  <c r="D43" i="18"/>
  <c r="H42" i="18"/>
  <c r="C42" i="18"/>
  <c r="I41" i="18"/>
  <c r="H41" i="18" s="1"/>
  <c r="D41" i="18"/>
  <c r="C41" i="18" s="1"/>
  <c r="H40" i="18"/>
  <c r="C40" i="18"/>
  <c r="H39" i="18"/>
  <c r="C39" i="18"/>
  <c r="H38" i="18"/>
  <c r="C38" i="18"/>
  <c r="H37" i="18"/>
  <c r="C37" i="18"/>
  <c r="K36" i="18"/>
  <c r="H36" i="18" s="1"/>
  <c r="F36" i="18"/>
  <c r="C36" i="18" s="1"/>
  <c r="H35" i="18"/>
  <c r="C35" i="18"/>
  <c r="H34" i="18"/>
  <c r="C34" i="18"/>
  <c r="K33" i="18"/>
  <c r="H33" i="18" s="1"/>
  <c r="F33" i="18"/>
  <c r="C33" i="18" s="1"/>
  <c r="H32" i="18"/>
  <c r="C32" i="18"/>
  <c r="K31" i="18"/>
  <c r="F31" i="18"/>
  <c r="C31" i="18" s="1"/>
  <c r="H30" i="18"/>
  <c r="C30" i="18"/>
  <c r="H29" i="18"/>
  <c r="C29" i="18"/>
  <c r="H28" i="18"/>
  <c r="C28" i="18"/>
  <c r="K27" i="18"/>
  <c r="H27" i="18" s="1"/>
  <c r="F27" i="18"/>
  <c r="C27" i="18" s="1"/>
  <c r="H25" i="18"/>
  <c r="C25" i="18"/>
  <c r="C24" i="18"/>
  <c r="H23" i="18"/>
  <c r="C23" i="18"/>
  <c r="H22" i="18"/>
  <c r="C22" i="18"/>
  <c r="L21" i="18"/>
  <c r="L20" i="18" s="1"/>
  <c r="K21" i="18"/>
  <c r="K289" i="18" s="1"/>
  <c r="K288" i="18" s="1"/>
  <c r="J21" i="18"/>
  <c r="J289" i="18" s="1"/>
  <c r="J288" i="18" s="1"/>
  <c r="I21" i="18"/>
  <c r="I289" i="18" s="1"/>
  <c r="I288" i="18" s="1"/>
  <c r="H21" i="18"/>
  <c r="H289" i="18" s="1"/>
  <c r="G21" i="18"/>
  <c r="G289" i="18" s="1"/>
  <c r="G288" i="18" s="1"/>
  <c r="F21" i="18"/>
  <c r="F289" i="18" s="1"/>
  <c r="E21" i="18"/>
  <c r="E289" i="18" s="1"/>
  <c r="E288" i="18" s="1"/>
  <c r="D21" i="18"/>
  <c r="E20" i="18"/>
  <c r="H298" i="17"/>
  <c r="C298" i="17"/>
  <c r="H297" i="17"/>
  <c r="C297" i="17"/>
  <c r="H296" i="17"/>
  <c r="C296" i="17"/>
  <c r="H295" i="17"/>
  <c r="C295" i="17"/>
  <c r="H294" i="17"/>
  <c r="C294" i="17"/>
  <c r="H293" i="17"/>
  <c r="C293" i="17"/>
  <c r="H292" i="17"/>
  <c r="C292" i="17"/>
  <c r="H291" i="17"/>
  <c r="C291" i="17"/>
  <c r="L290" i="17"/>
  <c r="K290" i="17"/>
  <c r="J290" i="17"/>
  <c r="I290" i="17"/>
  <c r="H290" i="17"/>
  <c r="G290" i="17"/>
  <c r="F290" i="17"/>
  <c r="E290" i="17"/>
  <c r="D290" i="17"/>
  <c r="C290" i="17"/>
  <c r="H285" i="17"/>
  <c r="C285" i="17"/>
  <c r="H284" i="17"/>
  <c r="C284" i="17"/>
  <c r="L283" i="17"/>
  <c r="K283" i="17"/>
  <c r="J283" i="17"/>
  <c r="I283" i="17"/>
  <c r="H283" i="17"/>
  <c r="G283" i="17"/>
  <c r="F283" i="17"/>
  <c r="E283" i="17"/>
  <c r="D283" i="17"/>
  <c r="C283" i="17" s="1"/>
  <c r="H282" i="17"/>
  <c r="I281" i="17"/>
  <c r="C282" i="17"/>
  <c r="L281" i="17"/>
  <c r="K281" i="17"/>
  <c r="J281" i="17"/>
  <c r="H281" i="17"/>
  <c r="G281" i="17"/>
  <c r="F281" i="17"/>
  <c r="E281" i="17"/>
  <c r="D281" i="17"/>
  <c r="C281" i="17" s="1"/>
  <c r="H280" i="17"/>
  <c r="C280" i="17"/>
  <c r="H279" i="17"/>
  <c r="C279" i="17"/>
  <c r="H278" i="17"/>
  <c r="C278" i="17"/>
  <c r="K276" i="17"/>
  <c r="I276" i="17"/>
  <c r="H276" i="17" s="1"/>
  <c r="H277" i="17"/>
  <c r="C277" i="17"/>
  <c r="L276" i="17"/>
  <c r="J276" i="17"/>
  <c r="G276" i="17"/>
  <c r="F276" i="17"/>
  <c r="E276" i="17"/>
  <c r="D276" i="17"/>
  <c r="C276" i="17" s="1"/>
  <c r="H275" i="17"/>
  <c r="C275" i="17"/>
  <c r="H274" i="17"/>
  <c r="C274" i="17"/>
  <c r="K272" i="17"/>
  <c r="I272" i="17"/>
  <c r="C273" i="17"/>
  <c r="L272" i="17"/>
  <c r="L270" i="17" s="1"/>
  <c r="L269" i="17" s="1"/>
  <c r="J272" i="17"/>
  <c r="G272" i="17"/>
  <c r="G270" i="17" s="1"/>
  <c r="G269" i="17" s="1"/>
  <c r="F272" i="17"/>
  <c r="E272" i="17"/>
  <c r="D272" i="17"/>
  <c r="C272" i="17" s="1"/>
  <c r="K270" i="17"/>
  <c r="K269" i="17" s="1"/>
  <c r="H271" i="17"/>
  <c r="C271" i="17"/>
  <c r="J270" i="17"/>
  <c r="J269" i="17" s="1"/>
  <c r="F270" i="17"/>
  <c r="F269" i="17" s="1"/>
  <c r="E270" i="17"/>
  <c r="E269" i="17" s="1"/>
  <c r="H268" i="17"/>
  <c r="C268" i="17"/>
  <c r="H267" i="17"/>
  <c r="C267" i="17"/>
  <c r="H266" i="17"/>
  <c r="C266" i="17"/>
  <c r="K264" i="17"/>
  <c r="I264" i="17"/>
  <c r="H264" i="17" s="1"/>
  <c r="H265" i="17"/>
  <c r="C265" i="17"/>
  <c r="L264" i="17"/>
  <c r="J264" i="17"/>
  <c r="G264" i="17"/>
  <c r="F264" i="17"/>
  <c r="E264" i="17"/>
  <c r="D264" i="17"/>
  <c r="C264" i="17" s="1"/>
  <c r="H263" i="17"/>
  <c r="C263" i="17"/>
  <c r="H262" i="17"/>
  <c r="C262" i="17"/>
  <c r="K260" i="17"/>
  <c r="K259" i="17" s="1"/>
  <c r="I260" i="17"/>
  <c r="C261" i="17"/>
  <c r="L260" i="17"/>
  <c r="L259" i="17" s="1"/>
  <c r="J260" i="17"/>
  <c r="G260" i="17"/>
  <c r="G259" i="17" s="1"/>
  <c r="F260" i="17"/>
  <c r="E260" i="17"/>
  <c r="D260" i="17"/>
  <c r="C260" i="17" s="1"/>
  <c r="J259" i="17"/>
  <c r="F259" i="17"/>
  <c r="E259" i="17"/>
  <c r="H258" i="17"/>
  <c r="C258" i="17"/>
  <c r="H257" i="17"/>
  <c r="C257" i="17"/>
  <c r="H256" i="17"/>
  <c r="C256" i="17"/>
  <c r="H255" i="17"/>
  <c r="C255" i="17"/>
  <c r="H254" i="17"/>
  <c r="C254" i="17"/>
  <c r="K252" i="17"/>
  <c r="K251" i="17" s="1"/>
  <c r="I252" i="17"/>
  <c r="C253" i="17"/>
  <c r="L252" i="17"/>
  <c r="L251" i="17" s="1"/>
  <c r="J252" i="17"/>
  <c r="G252" i="17"/>
  <c r="G251" i="17" s="1"/>
  <c r="F252" i="17"/>
  <c r="E252" i="17"/>
  <c r="D252" i="17"/>
  <c r="C252" i="17" s="1"/>
  <c r="J251" i="17"/>
  <c r="F251" i="17"/>
  <c r="E251" i="17"/>
  <c r="H250" i="17"/>
  <c r="C250" i="17"/>
  <c r="H249" i="17"/>
  <c r="C249" i="17"/>
  <c r="H248" i="17"/>
  <c r="C248" i="17"/>
  <c r="K246" i="17"/>
  <c r="I246" i="17"/>
  <c r="H246" i="17" s="1"/>
  <c r="C247" i="17"/>
  <c r="L246" i="17"/>
  <c r="J246" i="17"/>
  <c r="G246" i="17"/>
  <c r="F246" i="17"/>
  <c r="E246" i="17"/>
  <c r="D246" i="17"/>
  <c r="C246" i="17" s="1"/>
  <c r="H245" i="17"/>
  <c r="C245" i="17"/>
  <c r="H244" i="17"/>
  <c r="C244" i="17"/>
  <c r="H243" i="17"/>
  <c r="C243" i="17"/>
  <c r="H242" i="17"/>
  <c r="C242" i="17"/>
  <c r="H241" i="17"/>
  <c r="C241" i="17"/>
  <c r="H240" i="17"/>
  <c r="C240" i="17"/>
  <c r="K238" i="17"/>
  <c r="H239" i="17"/>
  <c r="C239" i="17"/>
  <c r="L238" i="17"/>
  <c r="J238" i="17"/>
  <c r="H238" i="17" s="1"/>
  <c r="I238" i="17"/>
  <c r="G238" i="17"/>
  <c r="F238" i="17"/>
  <c r="E238" i="17"/>
  <c r="D238" i="17"/>
  <c r="C238" i="17" s="1"/>
  <c r="H237" i="17"/>
  <c r="C237" i="17"/>
  <c r="K235" i="17"/>
  <c r="I235" i="17"/>
  <c r="C236" i="17"/>
  <c r="L235" i="17"/>
  <c r="J235" i="17"/>
  <c r="G235" i="17"/>
  <c r="F235" i="17"/>
  <c r="E235" i="17"/>
  <c r="D235" i="17"/>
  <c r="C235" i="17" s="1"/>
  <c r="K233" i="17"/>
  <c r="H234" i="17"/>
  <c r="C234" i="17"/>
  <c r="L233" i="17"/>
  <c r="J233" i="17"/>
  <c r="H233" i="17" s="1"/>
  <c r="I233" i="17"/>
  <c r="G233" i="17"/>
  <c r="F233" i="17"/>
  <c r="F231" i="17" s="1"/>
  <c r="F230" i="17" s="1"/>
  <c r="E233" i="17"/>
  <c r="E231" i="17" s="1"/>
  <c r="E230" i="17" s="1"/>
  <c r="D233" i="17"/>
  <c r="C233" i="17" s="1"/>
  <c r="C232" i="17"/>
  <c r="L231" i="17"/>
  <c r="L230" i="17" s="1"/>
  <c r="G231" i="17"/>
  <c r="G230" i="17" s="1"/>
  <c r="D231" i="17"/>
  <c r="H229" i="17"/>
  <c r="C229" i="17"/>
  <c r="K227" i="17"/>
  <c r="I227" i="17"/>
  <c r="H227" i="17" s="1"/>
  <c r="C228" i="17"/>
  <c r="L227" i="17"/>
  <c r="J227" i="17"/>
  <c r="G227" i="17"/>
  <c r="F227" i="17"/>
  <c r="E227" i="17"/>
  <c r="D227" i="17"/>
  <c r="C227" i="17" s="1"/>
  <c r="H226" i="17"/>
  <c r="C226" i="17"/>
  <c r="H225" i="17"/>
  <c r="C225" i="17"/>
  <c r="H224" i="17"/>
  <c r="C224" i="17"/>
  <c r="H223" i="17"/>
  <c r="C223" i="17"/>
  <c r="H222" i="17"/>
  <c r="C222" i="17"/>
  <c r="H221" i="17"/>
  <c r="C221" i="17"/>
  <c r="H220" i="17"/>
  <c r="C220" i="17"/>
  <c r="H219" i="17"/>
  <c r="C219" i="17"/>
  <c r="H218" i="17"/>
  <c r="C218" i="17"/>
  <c r="K216" i="17"/>
  <c r="I216" i="17"/>
  <c r="H216" i="17" s="1"/>
  <c r="H217" i="17"/>
  <c r="C217" i="17"/>
  <c r="L216" i="17"/>
  <c r="J216" i="17"/>
  <c r="G216" i="17"/>
  <c r="F216" i="17"/>
  <c r="E216" i="17"/>
  <c r="D216" i="17"/>
  <c r="C216" i="17" s="1"/>
  <c r="H215" i="17"/>
  <c r="C215" i="17"/>
  <c r="H214" i="17"/>
  <c r="C214" i="17"/>
  <c r="H213" i="17"/>
  <c r="C213" i="17"/>
  <c r="H212" i="17"/>
  <c r="C212" i="17"/>
  <c r="H211" i="17"/>
  <c r="C211" i="17"/>
  <c r="H210" i="17"/>
  <c r="C210" i="17"/>
  <c r="H209" i="17"/>
  <c r="C209" i="17"/>
  <c r="H208" i="17"/>
  <c r="C208" i="17"/>
  <c r="H207" i="17"/>
  <c r="C207" i="17"/>
  <c r="I205" i="17"/>
  <c r="C206" i="17"/>
  <c r="L205" i="17"/>
  <c r="L204" i="17" s="1"/>
  <c r="J205" i="17"/>
  <c r="G205" i="17"/>
  <c r="G204" i="17" s="1"/>
  <c r="F205" i="17"/>
  <c r="E205" i="17"/>
  <c r="D205" i="17"/>
  <c r="J204" i="17"/>
  <c r="F204" i="17"/>
  <c r="E204" i="17"/>
  <c r="H203" i="17"/>
  <c r="C203" i="17"/>
  <c r="H202" i="17"/>
  <c r="C202" i="17"/>
  <c r="H201" i="17"/>
  <c r="C201" i="17"/>
  <c r="H200" i="17"/>
  <c r="C200" i="17"/>
  <c r="I198" i="17"/>
  <c r="I196" i="17" s="1"/>
  <c r="C199" i="17"/>
  <c r="L198" i="17"/>
  <c r="L196" i="17" s="1"/>
  <c r="L195" i="17" s="1"/>
  <c r="L194" i="17" s="1"/>
  <c r="J198" i="17"/>
  <c r="G198" i="17"/>
  <c r="G196" i="17" s="1"/>
  <c r="G195" i="17" s="1"/>
  <c r="G194" i="17" s="1"/>
  <c r="F198" i="17"/>
  <c r="E198" i="17"/>
  <c r="D198" i="17"/>
  <c r="H197" i="17"/>
  <c r="C197" i="17"/>
  <c r="J196" i="17"/>
  <c r="J195" i="17" s="1"/>
  <c r="F196" i="17"/>
  <c r="F195" i="17" s="1"/>
  <c r="F194" i="17" s="1"/>
  <c r="E196" i="17"/>
  <c r="E195" i="17" s="1"/>
  <c r="E194" i="17" s="1"/>
  <c r="I192" i="17"/>
  <c r="I191" i="17" s="1"/>
  <c r="C193" i="17"/>
  <c r="L192" i="17"/>
  <c r="L191" i="17" s="1"/>
  <c r="J192" i="17"/>
  <c r="G192" i="17"/>
  <c r="G191" i="17" s="1"/>
  <c r="F192" i="17"/>
  <c r="E192" i="17"/>
  <c r="D192" i="17"/>
  <c r="J191" i="17"/>
  <c r="F191" i="17"/>
  <c r="E191" i="17"/>
  <c r="H190" i="17"/>
  <c r="C190" i="17"/>
  <c r="I188" i="17"/>
  <c r="I187" i="17" s="1"/>
  <c r="C189" i="17"/>
  <c r="L188" i="17"/>
  <c r="L187" i="17" s="1"/>
  <c r="J188" i="17"/>
  <c r="G188" i="17"/>
  <c r="G187" i="17" s="1"/>
  <c r="F188" i="17"/>
  <c r="E188" i="17"/>
  <c r="D188" i="17"/>
  <c r="J187" i="17"/>
  <c r="F187" i="17"/>
  <c r="E187" i="17"/>
  <c r="H186" i="17"/>
  <c r="C186" i="17"/>
  <c r="I184" i="17"/>
  <c r="C185" i="17"/>
  <c r="L184" i="17"/>
  <c r="J184" i="17"/>
  <c r="G184" i="17"/>
  <c r="F184" i="17"/>
  <c r="E184" i="17"/>
  <c r="D184" i="17"/>
  <c r="C184" i="17" s="1"/>
  <c r="H183" i="17"/>
  <c r="C183" i="17"/>
  <c r="H182" i="17"/>
  <c r="C182" i="17"/>
  <c r="H181" i="17"/>
  <c r="C181" i="17"/>
  <c r="K179" i="17"/>
  <c r="H180" i="17"/>
  <c r="C180" i="17"/>
  <c r="L179" i="17"/>
  <c r="J179" i="17"/>
  <c r="I179" i="17"/>
  <c r="G179" i="17"/>
  <c r="F179" i="17"/>
  <c r="E179" i="17"/>
  <c r="D179" i="17"/>
  <c r="C179" i="17" s="1"/>
  <c r="H178" i="17"/>
  <c r="C178" i="17"/>
  <c r="H177" i="17"/>
  <c r="C177" i="17"/>
  <c r="I175" i="17"/>
  <c r="I174" i="17" s="1"/>
  <c r="C176" i="17"/>
  <c r="L175" i="17"/>
  <c r="L174" i="17" s="1"/>
  <c r="J175" i="17"/>
  <c r="G175" i="17"/>
  <c r="G174" i="17" s="1"/>
  <c r="G173" i="17" s="1"/>
  <c r="F175" i="17"/>
  <c r="E175" i="17"/>
  <c r="D175" i="17"/>
  <c r="J174" i="17"/>
  <c r="J173" i="17" s="1"/>
  <c r="F174" i="17"/>
  <c r="F173" i="17" s="1"/>
  <c r="E174" i="17"/>
  <c r="E173" i="17" s="1"/>
  <c r="L173" i="17"/>
  <c r="H172" i="17"/>
  <c r="C172" i="17"/>
  <c r="H171" i="17"/>
  <c r="C171" i="17"/>
  <c r="H170" i="17"/>
  <c r="C170" i="17"/>
  <c r="H169" i="17"/>
  <c r="C169" i="17"/>
  <c r="H168" i="17"/>
  <c r="C168" i="17"/>
  <c r="K166" i="17"/>
  <c r="K165" i="17" s="1"/>
  <c r="H167" i="17"/>
  <c r="C167" i="17"/>
  <c r="L166" i="17"/>
  <c r="J166" i="17"/>
  <c r="I166" i="17"/>
  <c r="I165" i="17" s="1"/>
  <c r="G166" i="17"/>
  <c r="F166" i="17"/>
  <c r="F165" i="17" s="1"/>
  <c r="E166" i="17"/>
  <c r="E165" i="17" s="1"/>
  <c r="D166" i="17"/>
  <c r="C166" i="17" s="1"/>
  <c r="L165" i="17"/>
  <c r="G165" i="17"/>
  <c r="D165" i="17"/>
  <c r="C165" i="17" s="1"/>
  <c r="H164" i="17"/>
  <c r="C164" i="17"/>
  <c r="H163" i="17"/>
  <c r="C163" i="17"/>
  <c r="H162" i="17"/>
  <c r="C162" i="17"/>
  <c r="K160" i="17"/>
  <c r="H161" i="17"/>
  <c r="C161" i="17"/>
  <c r="L160" i="17"/>
  <c r="J160" i="17"/>
  <c r="I160" i="17"/>
  <c r="G160" i="17"/>
  <c r="F160" i="17"/>
  <c r="E160" i="17"/>
  <c r="D160" i="17"/>
  <c r="C160" i="17" s="1"/>
  <c r="H159" i="17"/>
  <c r="C159" i="17"/>
  <c r="H158" i="17"/>
  <c r="C158" i="17"/>
  <c r="H157" i="17"/>
  <c r="C157" i="17"/>
  <c r="H156" i="17"/>
  <c r="C156" i="17"/>
  <c r="H155" i="17"/>
  <c r="C155" i="17"/>
  <c r="H154" i="17"/>
  <c r="C154" i="17"/>
  <c r="H153" i="17"/>
  <c r="C153" i="17"/>
  <c r="I151" i="17"/>
  <c r="C152" i="17"/>
  <c r="L151" i="17"/>
  <c r="J151" i="17"/>
  <c r="G151" i="17"/>
  <c r="F151" i="17"/>
  <c r="E151" i="17"/>
  <c r="D151" i="17"/>
  <c r="C151" i="17" s="1"/>
  <c r="H150" i="17"/>
  <c r="C150" i="17"/>
  <c r="H149" i="17"/>
  <c r="C149" i="17"/>
  <c r="H148" i="17"/>
  <c r="C148" i="17"/>
  <c r="H147" i="17"/>
  <c r="C147" i="17"/>
  <c r="H146" i="17"/>
  <c r="C146" i="17"/>
  <c r="K144" i="17"/>
  <c r="H145" i="17"/>
  <c r="C145" i="17"/>
  <c r="L144" i="17"/>
  <c r="J144" i="17"/>
  <c r="H144" i="17" s="1"/>
  <c r="I144" i="17"/>
  <c r="G144" i="17"/>
  <c r="F144" i="17"/>
  <c r="E144" i="17"/>
  <c r="D144" i="17"/>
  <c r="H143" i="17"/>
  <c r="C143" i="17"/>
  <c r="I141" i="17"/>
  <c r="C142" i="17"/>
  <c r="L141" i="17"/>
  <c r="J141" i="17"/>
  <c r="G141" i="17"/>
  <c r="F141" i="17"/>
  <c r="E141" i="17"/>
  <c r="D141" i="17"/>
  <c r="C141" i="17" s="1"/>
  <c r="H140" i="17"/>
  <c r="C140" i="17"/>
  <c r="H139" i="17"/>
  <c r="C139" i="17"/>
  <c r="H138" i="17"/>
  <c r="C138" i="17"/>
  <c r="K136" i="17"/>
  <c r="H137" i="17"/>
  <c r="C137" i="17"/>
  <c r="L136" i="17"/>
  <c r="J136" i="17"/>
  <c r="H136" i="17" s="1"/>
  <c r="I136" i="17"/>
  <c r="G136" i="17"/>
  <c r="F136" i="17"/>
  <c r="F130" i="17" s="1"/>
  <c r="E136" i="17"/>
  <c r="D136" i="17"/>
  <c r="H135" i="17"/>
  <c r="C135" i="17"/>
  <c r="H134" i="17"/>
  <c r="C134" i="17"/>
  <c r="H133" i="17"/>
  <c r="C133" i="17"/>
  <c r="I131" i="17"/>
  <c r="I130" i="17" s="1"/>
  <c r="C132" i="17"/>
  <c r="L131" i="17"/>
  <c r="J131" i="17"/>
  <c r="G131" i="17"/>
  <c r="G130" i="17" s="1"/>
  <c r="F131" i="17"/>
  <c r="E131" i="17"/>
  <c r="D131" i="17"/>
  <c r="E130" i="17"/>
  <c r="I128" i="17"/>
  <c r="C129" i="17"/>
  <c r="L128" i="17"/>
  <c r="J128" i="17"/>
  <c r="G128" i="17"/>
  <c r="F128" i="17"/>
  <c r="E128" i="17"/>
  <c r="D128" i="17"/>
  <c r="C128" i="17"/>
  <c r="H127" i="17"/>
  <c r="C127" i="17"/>
  <c r="H126" i="17"/>
  <c r="C126" i="17"/>
  <c r="H125" i="17"/>
  <c r="C125" i="17"/>
  <c r="H124" i="17"/>
  <c r="C124" i="17"/>
  <c r="K122" i="17"/>
  <c r="I122" i="17"/>
  <c r="H123" i="17"/>
  <c r="C123" i="17"/>
  <c r="L122" i="17"/>
  <c r="J122" i="17"/>
  <c r="G122" i="17"/>
  <c r="F122" i="17"/>
  <c r="E122" i="17"/>
  <c r="D122" i="17"/>
  <c r="C122" i="17" s="1"/>
  <c r="H121" i="17"/>
  <c r="C121" i="17"/>
  <c r="H120" i="17"/>
  <c r="C120" i="17"/>
  <c r="H119" i="17"/>
  <c r="C119" i="17"/>
  <c r="H118" i="17"/>
  <c r="C118" i="17"/>
  <c r="I116" i="17"/>
  <c r="C117" i="17"/>
  <c r="L116" i="17"/>
  <c r="J116" i="17"/>
  <c r="G116" i="17"/>
  <c r="F116" i="17"/>
  <c r="E116" i="17"/>
  <c r="D116" i="17"/>
  <c r="C116" i="17" s="1"/>
  <c r="H115" i="17"/>
  <c r="C115" i="17"/>
  <c r="H114" i="17"/>
  <c r="C114" i="17"/>
  <c r="K112" i="17"/>
  <c r="H113" i="17"/>
  <c r="C113" i="17"/>
  <c r="L112" i="17"/>
  <c r="J112" i="17"/>
  <c r="H112" i="17" s="1"/>
  <c r="I112" i="17"/>
  <c r="G112" i="17"/>
  <c r="F112" i="17"/>
  <c r="E112" i="17"/>
  <c r="D112" i="17"/>
  <c r="H111" i="17"/>
  <c r="C111" i="17"/>
  <c r="H110" i="17"/>
  <c r="C110" i="17"/>
  <c r="H109" i="17"/>
  <c r="C109" i="17"/>
  <c r="H108" i="17"/>
  <c r="C108" i="17"/>
  <c r="H107" i="17"/>
  <c r="C107" i="17"/>
  <c r="H106" i="17"/>
  <c r="C106" i="17"/>
  <c r="H105" i="17"/>
  <c r="C105" i="17"/>
  <c r="I103" i="17"/>
  <c r="C104" i="17"/>
  <c r="L103" i="17"/>
  <c r="J103" i="17"/>
  <c r="G103" i="17"/>
  <c r="F103" i="17"/>
  <c r="E103" i="17"/>
  <c r="D103" i="17"/>
  <c r="C103" i="17" s="1"/>
  <c r="H102" i="17"/>
  <c r="C102" i="17"/>
  <c r="H101" i="17"/>
  <c r="C101" i="17"/>
  <c r="H100" i="17"/>
  <c r="C100" i="17"/>
  <c r="H99" i="17"/>
  <c r="C99" i="17"/>
  <c r="H98" i="17"/>
  <c r="C98" i="17"/>
  <c r="H97" i="17"/>
  <c r="C97" i="17"/>
  <c r="K95" i="17"/>
  <c r="H96" i="17"/>
  <c r="C96" i="17"/>
  <c r="L95" i="17"/>
  <c r="J95" i="17"/>
  <c r="I95" i="17"/>
  <c r="G95" i="17"/>
  <c r="F95" i="17"/>
  <c r="E95" i="17"/>
  <c r="D95" i="17"/>
  <c r="C95" i="17" s="1"/>
  <c r="H94" i="17"/>
  <c r="C94" i="17"/>
  <c r="H93" i="17"/>
  <c r="C93" i="17"/>
  <c r="H92" i="17"/>
  <c r="C92" i="17"/>
  <c r="H91" i="17"/>
  <c r="C91" i="17"/>
  <c r="I89" i="17"/>
  <c r="C90" i="17"/>
  <c r="L89" i="17"/>
  <c r="L83" i="17" s="1"/>
  <c r="J89" i="17"/>
  <c r="G89" i="17"/>
  <c r="F89" i="17"/>
  <c r="E89" i="17"/>
  <c r="D89" i="17"/>
  <c r="C89" i="17" s="1"/>
  <c r="H88" i="17"/>
  <c r="C88" i="17"/>
  <c r="H87" i="17"/>
  <c r="C87" i="17"/>
  <c r="H86" i="17"/>
  <c r="C86" i="17"/>
  <c r="K84" i="17"/>
  <c r="H85" i="17"/>
  <c r="C85" i="17"/>
  <c r="L84" i="17"/>
  <c r="J84" i="17"/>
  <c r="I84" i="17"/>
  <c r="I83" i="17" s="1"/>
  <c r="G84" i="17"/>
  <c r="F84" i="17"/>
  <c r="E84" i="17"/>
  <c r="E83" i="17" s="1"/>
  <c r="D84" i="17"/>
  <c r="C84" i="17" s="1"/>
  <c r="G83" i="17"/>
  <c r="D83" i="17"/>
  <c r="H82" i="17"/>
  <c r="C82" i="17"/>
  <c r="K80" i="17"/>
  <c r="H81" i="17"/>
  <c r="C81" i="17"/>
  <c r="L80" i="17"/>
  <c r="J80" i="17"/>
  <c r="I80" i="17"/>
  <c r="G80" i="17"/>
  <c r="F80" i="17"/>
  <c r="F76" i="17" s="1"/>
  <c r="E80" i="17"/>
  <c r="D80" i="17"/>
  <c r="C80" i="17" s="1"/>
  <c r="H79" i="17"/>
  <c r="C79" i="17"/>
  <c r="I77" i="17"/>
  <c r="I76" i="17" s="1"/>
  <c r="C78" i="17"/>
  <c r="L77" i="17"/>
  <c r="L76" i="17" s="1"/>
  <c r="J77" i="17"/>
  <c r="G77" i="17"/>
  <c r="G76" i="17" s="1"/>
  <c r="G75" i="17" s="1"/>
  <c r="F77" i="17"/>
  <c r="E77" i="17"/>
  <c r="D77" i="17"/>
  <c r="J76" i="17"/>
  <c r="E76" i="17"/>
  <c r="E75" i="17" s="1"/>
  <c r="H74" i="17"/>
  <c r="C74" i="17"/>
  <c r="H73" i="17"/>
  <c r="C73" i="17"/>
  <c r="H72" i="17"/>
  <c r="C72" i="17"/>
  <c r="H71" i="17"/>
  <c r="C71" i="17"/>
  <c r="K69" i="17"/>
  <c r="I69" i="17"/>
  <c r="C70" i="17"/>
  <c r="L69" i="17"/>
  <c r="L67" i="17" s="1"/>
  <c r="J69" i="17"/>
  <c r="J67" i="17" s="1"/>
  <c r="G69" i="17"/>
  <c r="G67" i="17" s="1"/>
  <c r="F69" i="17"/>
  <c r="F67" i="17" s="1"/>
  <c r="E69" i="17"/>
  <c r="D69" i="17"/>
  <c r="H68" i="17"/>
  <c r="C68" i="17"/>
  <c r="E67" i="17"/>
  <c r="D67" i="17"/>
  <c r="H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I58" i="17"/>
  <c r="C59" i="17"/>
  <c r="L58" i="17"/>
  <c r="J58" i="17"/>
  <c r="G58" i="17"/>
  <c r="F58" i="17"/>
  <c r="E58" i="17"/>
  <c r="D58" i="17"/>
  <c r="H57" i="17"/>
  <c r="C57" i="17"/>
  <c r="C56" i="17"/>
  <c r="L55" i="17"/>
  <c r="L54" i="17" s="1"/>
  <c r="L53" i="17" s="1"/>
  <c r="J55" i="17"/>
  <c r="I55" i="17"/>
  <c r="I54" i="17" s="1"/>
  <c r="G55" i="17"/>
  <c r="F55" i="17"/>
  <c r="E55" i="17"/>
  <c r="E54" i="17" s="1"/>
  <c r="E53" i="17" s="1"/>
  <c r="D55" i="17"/>
  <c r="J54" i="17"/>
  <c r="G54" i="17"/>
  <c r="G53" i="17" s="1"/>
  <c r="G52" i="17" s="1"/>
  <c r="G51" i="17" s="1"/>
  <c r="G50" i="17" s="1"/>
  <c r="F54" i="17"/>
  <c r="F53" i="17" s="1"/>
  <c r="D54" i="17"/>
  <c r="H47" i="17"/>
  <c r="C47" i="17"/>
  <c r="H46" i="17"/>
  <c r="C46" i="17"/>
  <c r="L45" i="17"/>
  <c r="G45" i="17"/>
  <c r="H44" i="17"/>
  <c r="C44" i="17"/>
  <c r="K43" i="17"/>
  <c r="J43" i="17"/>
  <c r="I43" i="17"/>
  <c r="H43" i="17" s="1"/>
  <c r="F43" i="17"/>
  <c r="E43" i="17"/>
  <c r="D43" i="17"/>
  <c r="H42" i="17"/>
  <c r="C42" i="17"/>
  <c r="I41" i="17"/>
  <c r="H41" i="17" s="1"/>
  <c r="D41" i="17"/>
  <c r="H40" i="17"/>
  <c r="C40" i="17"/>
  <c r="H39" i="17"/>
  <c r="C39" i="17"/>
  <c r="H38" i="17"/>
  <c r="C38" i="17"/>
  <c r="H37" i="17"/>
  <c r="C37" i="17"/>
  <c r="K36" i="17"/>
  <c r="H36" i="17" s="1"/>
  <c r="F36" i="17"/>
  <c r="C36" i="17" s="1"/>
  <c r="H35" i="17"/>
  <c r="C35" i="17"/>
  <c r="H34" i="17"/>
  <c r="C34" i="17"/>
  <c r="K33" i="17"/>
  <c r="H33" i="17" s="1"/>
  <c r="F33" i="17"/>
  <c r="C33" i="17" s="1"/>
  <c r="H32" i="17"/>
  <c r="C32" i="17"/>
  <c r="K31" i="17"/>
  <c r="H31" i="17" s="1"/>
  <c r="F31" i="17"/>
  <c r="C31" i="17" s="1"/>
  <c r="H30" i="17"/>
  <c r="C30" i="17"/>
  <c r="H29" i="17"/>
  <c r="C29" i="17"/>
  <c r="H28" i="17"/>
  <c r="C28" i="17"/>
  <c r="K27" i="17"/>
  <c r="H27" i="17" s="1"/>
  <c r="F27" i="17"/>
  <c r="C27" i="17" s="1"/>
  <c r="K26" i="17"/>
  <c r="F26" i="17"/>
  <c r="H25" i="17"/>
  <c r="C25" i="17"/>
  <c r="C24" i="17"/>
  <c r="H23" i="17"/>
  <c r="C23" i="17"/>
  <c r="H22" i="17"/>
  <c r="C22" i="17"/>
  <c r="L21" i="17"/>
  <c r="L289" i="17" s="1"/>
  <c r="L288" i="17" s="1"/>
  <c r="K21" i="17"/>
  <c r="K289" i="17" s="1"/>
  <c r="K288" i="17" s="1"/>
  <c r="J21" i="17"/>
  <c r="J20" i="17" s="1"/>
  <c r="I21" i="17"/>
  <c r="G21" i="17"/>
  <c r="G289" i="17" s="1"/>
  <c r="G288" i="17" s="1"/>
  <c r="F21" i="17"/>
  <c r="E21" i="17"/>
  <c r="D21" i="17"/>
  <c r="D289" i="17" s="1"/>
  <c r="D288" i="17" s="1"/>
  <c r="G20" i="17"/>
  <c r="H298" i="16"/>
  <c r="C298" i="16"/>
  <c r="H297" i="16"/>
  <c r="C297" i="16"/>
  <c r="H296" i="16"/>
  <c r="C296" i="16"/>
  <c r="H295" i="16"/>
  <c r="C295" i="16"/>
  <c r="H294" i="16"/>
  <c r="C294" i="16"/>
  <c r="H293" i="16"/>
  <c r="C293" i="16"/>
  <c r="H292" i="16"/>
  <c r="C292" i="16"/>
  <c r="H291" i="16"/>
  <c r="H290" i="16" s="1"/>
  <c r="C291" i="16"/>
  <c r="L290" i="16"/>
  <c r="K290" i="16"/>
  <c r="J290" i="16"/>
  <c r="I290" i="16"/>
  <c r="G290" i="16"/>
  <c r="F290" i="16"/>
  <c r="E290" i="16"/>
  <c r="D290" i="16"/>
  <c r="C290" i="16"/>
  <c r="E289" i="16"/>
  <c r="E288" i="16" s="1"/>
  <c r="G288" i="16"/>
  <c r="H285" i="16"/>
  <c r="C285" i="16"/>
  <c r="H284" i="16"/>
  <c r="C284" i="16"/>
  <c r="L283" i="16"/>
  <c r="K283" i="16"/>
  <c r="J283" i="16"/>
  <c r="I283" i="16"/>
  <c r="H283" i="16" s="1"/>
  <c r="G283" i="16"/>
  <c r="F283" i="16"/>
  <c r="E283" i="16"/>
  <c r="D283" i="16"/>
  <c r="C283" i="16"/>
  <c r="H282" i="16"/>
  <c r="C282" i="16"/>
  <c r="L281" i="16"/>
  <c r="K281" i="16"/>
  <c r="J281" i="16"/>
  <c r="I281" i="16"/>
  <c r="G281" i="16"/>
  <c r="F281" i="16"/>
  <c r="E281" i="16"/>
  <c r="D281" i="16"/>
  <c r="C281" i="16"/>
  <c r="H280" i="16"/>
  <c r="C280" i="16"/>
  <c r="H279" i="16"/>
  <c r="C279" i="16"/>
  <c r="H278" i="16"/>
  <c r="C278" i="16"/>
  <c r="H277" i="16"/>
  <c r="C277" i="16"/>
  <c r="L276" i="16"/>
  <c r="K276" i="16"/>
  <c r="J276" i="16"/>
  <c r="I276" i="16"/>
  <c r="G276" i="16"/>
  <c r="F276" i="16"/>
  <c r="E276" i="16"/>
  <c r="D276" i="16"/>
  <c r="C276" i="16"/>
  <c r="H275" i="16"/>
  <c r="C275" i="16"/>
  <c r="H274" i="16"/>
  <c r="C274" i="16"/>
  <c r="H273" i="16"/>
  <c r="C273" i="16"/>
  <c r="L272" i="16"/>
  <c r="K272" i="16"/>
  <c r="J272" i="16"/>
  <c r="I272" i="16"/>
  <c r="G272" i="16"/>
  <c r="G270" i="16" s="1"/>
  <c r="G269" i="16" s="1"/>
  <c r="F272" i="16"/>
  <c r="E272" i="16"/>
  <c r="D272" i="16"/>
  <c r="C272" i="16"/>
  <c r="H271" i="16"/>
  <c r="C271" i="16"/>
  <c r="L270" i="16"/>
  <c r="K270" i="16"/>
  <c r="K269" i="16" s="1"/>
  <c r="J270" i="16"/>
  <c r="J269" i="16" s="1"/>
  <c r="F270" i="16"/>
  <c r="F269" i="16" s="1"/>
  <c r="E270" i="16"/>
  <c r="D270" i="16"/>
  <c r="L269" i="16"/>
  <c r="E269" i="16"/>
  <c r="D269" i="16"/>
  <c r="H268" i="16"/>
  <c r="C268" i="16"/>
  <c r="H267" i="16"/>
  <c r="C267" i="16"/>
  <c r="H266" i="16"/>
  <c r="C266" i="16"/>
  <c r="H265" i="16"/>
  <c r="C265" i="16"/>
  <c r="L264" i="16"/>
  <c r="K264" i="16"/>
  <c r="J264" i="16"/>
  <c r="I264" i="16"/>
  <c r="G264" i="16"/>
  <c r="F264" i="16"/>
  <c r="E264" i="16"/>
  <c r="C264" i="16" s="1"/>
  <c r="D264" i="16"/>
  <c r="H263" i="16"/>
  <c r="C263" i="16"/>
  <c r="H262" i="16"/>
  <c r="C262" i="16"/>
  <c r="H261" i="16"/>
  <c r="C261" i="16"/>
  <c r="L260" i="16"/>
  <c r="K260" i="16"/>
  <c r="J260" i="16"/>
  <c r="J259" i="16" s="1"/>
  <c r="I260" i="16"/>
  <c r="H260" i="16" s="1"/>
  <c r="G260" i="16"/>
  <c r="F260" i="16"/>
  <c r="F259" i="16" s="1"/>
  <c r="E260" i="16"/>
  <c r="D260" i="16"/>
  <c r="L259" i="16"/>
  <c r="K259" i="16"/>
  <c r="G259" i="16"/>
  <c r="D259" i="16"/>
  <c r="H258" i="16"/>
  <c r="C258" i="16"/>
  <c r="H257" i="16"/>
  <c r="C257" i="16"/>
  <c r="H256" i="16"/>
  <c r="C256" i="16"/>
  <c r="H255" i="16"/>
  <c r="C255" i="16"/>
  <c r="H254" i="16"/>
  <c r="C254" i="16"/>
  <c r="H253" i="16"/>
  <c r="C253" i="16"/>
  <c r="L252" i="16"/>
  <c r="K252" i="16"/>
  <c r="J252" i="16"/>
  <c r="J251" i="16" s="1"/>
  <c r="I252" i="16"/>
  <c r="H252" i="16" s="1"/>
  <c r="G252" i="16"/>
  <c r="F252" i="16"/>
  <c r="F251" i="16" s="1"/>
  <c r="E252" i="16"/>
  <c r="D252" i="16"/>
  <c r="L251" i="16"/>
  <c r="K251" i="16"/>
  <c r="G251" i="16"/>
  <c r="D251" i="16"/>
  <c r="H250" i="16"/>
  <c r="C250" i="16"/>
  <c r="H249" i="16"/>
  <c r="C249" i="16"/>
  <c r="H248" i="16"/>
  <c r="C248" i="16"/>
  <c r="H247" i="16"/>
  <c r="C247" i="16"/>
  <c r="L246" i="16"/>
  <c r="K246" i="16"/>
  <c r="J246" i="16"/>
  <c r="I246" i="16"/>
  <c r="H246" i="16" s="1"/>
  <c r="G246" i="16"/>
  <c r="F246" i="16"/>
  <c r="E246" i="16"/>
  <c r="C246" i="16" s="1"/>
  <c r="D246" i="16"/>
  <c r="H245" i="16"/>
  <c r="C245" i="16"/>
  <c r="H244" i="16"/>
  <c r="C244" i="16"/>
  <c r="H243" i="16"/>
  <c r="C243" i="16"/>
  <c r="H242" i="16"/>
  <c r="C242" i="16"/>
  <c r="H241" i="16"/>
  <c r="C241" i="16"/>
  <c r="H240" i="16"/>
  <c r="C240" i="16"/>
  <c r="H239" i="16"/>
  <c r="C239" i="16"/>
  <c r="L238" i="16"/>
  <c r="K238" i="16"/>
  <c r="J238" i="16"/>
  <c r="J231" i="16" s="1"/>
  <c r="I238" i="16"/>
  <c r="H238" i="16" s="1"/>
  <c r="G238" i="16"/>
  <c r="F238" i="16"/>
  <c r="F231" i="16" s="1"/>
  <c r="F230" i="16" s="1"/>
  <c r="E238" i="16"/>
  <c r="D238" i="16"/>
  <c r="C238" i="16"/>
  <c r="H237" i="16"/>
  <c r="C237" i="16"/>
  <c r="H236" i="16"/>
  <c r="C236" i="16"/>
  <c r="L235" i="16"/>
  <c r="K235" i="16"/>
  <c r="J235" i="16"/>
  <c r="I235" i="16"/>
  <c r="H235" i="16" s="1"/>
  <c r="G235" i="16"/>
  <c r="F235" i="16"/>
  <c r="E235" i="16"/>
  <c r="C235" i="16" s="1"/>
  <c r="D235" i="16"/>
  <c r="H234" i="16"/>
  <c r="C234" i="16"/>
  <c r="L233" i="16"/>
  <c r="K233" i="16"/>
  <c r="J233" i="16"/>
  <c r="I233" i="16"/>
  <c r="G233" i="16"/>
  <c r="G231" i="16" s="1"/>
  <c r="F233" i="16"/>
  <c r="E233" i="16"/>
  <c r="D233" i="16"/>
  <c r="C233" i="16"/>
  <c r="H232" i="16"/>
  <c r="C232" i="16"/>
  <c r="L231" i="16"/>
  <c r="L230" i="16" s="1"/>
  <c r="K231" i="16"/>
  <c r="K230" i="16" s="1"/>
  <c r="D231" i="16"/>
  <c r="D230" i="16" s="1"/>
  <c r="G230" i="16"/>
  <c r="H229" i="16"/>
  <c r="C229" i="16"/>
  <c r="H228" i="16"/>
  <c r="C228" i="16"/>
  <c r="L227" i="16"/>
  <c r="K227" i="16"/>
  <c r="K204" i="16" s="1"/>
  <c r="J227" i="16"/>
  <c r="I227" i="16"/>
  <c r="G227" i="16"/>
  <c r="G204" i="16" s="1"/>
  <c r="F227" i="16"/>
  <c r="E227" i="16"/>
  <c r="D227" i="16"/>
  <c r="C227" i="16"/>
  <c r="H226" i="16"/>
  <c r="C226" i="16"/>
  <c r="H225" i="16"/>
  <c r="C225" i="16"/>
  <c r="K224" i="16"/>
  <c r="H224" i="16"/>
  <c r="C224" i="16"/>
  <c r="H223" i="16"/>
  <c r="C223" i="16"/>
  <c r="H222" i="16"/>
  <c r="C222" i="16"/>
  <c r="H221" i="16"/>
  <c r="C221" i="16"/>
  <c r="H220" i="16"/>
  <c r="C220" i="16"/>
  <c r="H219" i="16"/>
  <c r="C219" i="16"/>
  <c r="H218" i="16"/>
  <c r="C218" i="16"/>
  <c r="H217" i="16"/>
  <c r="C217" i="16"/>
  <c r="L216" i="16"/>
  <c r="K216" i="16"/>
  <c r="J216" i="16"/>
  <c r="H216" i="16" s="1"/>
  <c r="I216" i="16"/>
  <c r="G216" i="16"/>
  <c r="F216" i="16"/>
  <c r="E216" i="16"/>
  <c r="D216" i="16"/>
  <c r="H215" i="16"/>
  <c r="C215" i="16"/>
  <c r="H214" i="16"/>
  <c r="C214" i="16"/>
  <c r="H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L205" i="16"/>
  <c r="K205" i="16"/>
  <c r="J205" i="16"/>
  <c r="H205" i="16" s="1"/>
  <c r="I205" i="16"/>
  <c r="I204" i="16" s="1"/>
  <c r="I195" i="16" s="1"/>
  <c r="G205" i="16"/>
  <c r="F205" i="16"/>
  <c r="F204" i="16" s="1"/>
  <c r="E205" i="16"/>
  <c r="E204" i="16" s="1"/>
  <c r="E195" i="16" s="1"/>
  <c r="D205" i="16"/>
  <c r="L204" i="16"/>
  <c r="J204" i="16"/>
  <c r="H204" i="16" s="1"/>
  <c r="D204" i="16"/>
  <c r="H203" i="16"/>
  <c r="C203" i="16"/>
  <c r="H202" i="16"/>
  <c r="C202" i="16"/>
  <c r="H201" i="16"/>
  <c r="C201" i="16"/>
  <c r="H200" i="16"/>
  <c r="C200" i="16"/>
  <c r="H199" i="16"/>
  <c r="C199" i="16"/>
  <c r="L198" i="16"/>
  <c r="K198" i="16"/>
  <c r="J198" i="16"/>
  <c r="H198" i="16" s="1"/>
  <c r="I198" i="16"/>
  <c r="G198" i="16"/>
  <c r="F198" i="16"/>
  <c r="F196" i="16" s="1"/>
  <c r="F195" i="16" s="1"/>
  <c r="F194" i="16" s="1"/>
  <c r="E198" i="16"/>
  <c r="D198" i="16"/>
  <c r="H197" i="16"/>
  <c r="C197" i="16"/>
  <c r="L196" i="16"/>
  <c r="L195" i="16" s="1"/>
  <c r="K196" i="16"/>
  <c r="J196" i="16"/>
  <c r="H196" i="16" s="1"/>
  <c r="I196" i="16"/>
  <c r="G196" i="16"/>
  <c r="E196" i="16"/>
  <c r="D196" i="16"/>
  <c r="L194" i="16"/>
  <c r="H193" i="16"/>
  <c r="C193" i="16"/>
  <c r="L192" i="16"/>
  <c r="K192" i="16"/>
  <c r="K191" i="16" s="1"/>
  <c r="J192" i="16"/>
  <c r="H192" i="16" s="1"/>
  <c r="I192" i="16"/>
  <c r="G192" i="16"/>
  <c r="G191" i="16" s="1"/>
  <c r="F192" i="16"/>
  <c r="E192" i="16"/>
  <c r="D192" i="16"/>
  <c r="L191" i="16"/>
  <c r="L187" i="16" s="1"/>
  <c r="J191" i="16"/>
  <c r="H191" i="16" s="1"/>
  <c r="I191" i="16"/>
  <c r="F191" i="16"/>
  <c r="E191" i="16"/>
  <c r="D191" i="16"/>
  <c r="H190" i="16"/>
  <c r="C190" i="16"/>
  <c r="H189" i="16"/>
  <c r="C189" i="16"/>
  <c r="L188" i="16"/>
  <c r="K188" i="16"/>
  <c r="K187" i="16" s="1"/>
  <c r="J188" i="16"/>
  <c r="H188" i="16" s="1"/>
  <c r="I188" i="16"/>
  <c r="G188" i="16"/>
  <c r="F188" i="16"/>
  <c r="F187" i="16" s="1"/>
  <c r="E188" i="16"/>
  <c r="D188" i="16"/>
  <c r="J187" i="16"/>
  <c r="I187" i="16"/>
  <c r="E187" i="16"/>
  <c r="D187" i="16"/>
  <c r="H186" i="16"/>
  <c r="C186" i="16"/>
  <c r="H185" i="16"/>
  <c r="C185" i="16"/>
  <c r="L184" i="16"/>
  <c r="K184" i="16"/>
  <c r="J184" i="16"/>
  <c r="H184" i="16" s="1"/>
  <c r="I184" i="16"/>
  <c r="G184" i="16"/>
  <c r="F184" i="16"/>
  <c r="E184" i="16"/>
  <c r="D184" i="16"/>
  <c r="H183" i="16"/>
  <c r="C183" i="16"/>
  <c r="H182" i="16"/>
  <c r="C182" i="16"/>
  <c r="H181" i="16"/>
  <c r="C181" i="16"/>
  <c r="H180" i="16"/>
  <c r="C180" i="16"/>
  <c r="L179" i="16"/>
  <c r="K179" i="16"/>
  <c r="J179" i="16"/>
  <c r="I179" i="16"/>
  <c r="H179" i="16"/>
  <c r="G179" i="16"/>
  <c r="F179" i="16"/>
  <c r="E179" i="16"/>
  <c r="D179" i="16"/>
  <c r="H178" i="16"/>
  <c r="C178" i="16"/>
  <c r="H177" i="16"/>
  <c r="C177" i="16"/>
  <c r="H176" i="16"/>
  <c r="C176" i="16"/>
  <c r="L175" i="16"/>
  <c r="K175" i="16"/>
  <c r="J175" i="16"/>
  <c r="I175" i="16"/>
  <c r="I174" i="16" s="1"/>
  <c r="I173" i="16" s="1"/>
  <c r="G175" i="16"/>
  <c r="F175" i="16"/>
  <c r="F174" i="16" s="1"/>
  <c r="F173" i="16" s="1"/>
  <c r="E175" i="16"/>
  <c r="E174" i="16" s="1"/>
  <c r="E173" i="16" s="1"/>
  <c r="D175" i="16"/>
  <c r="L174" i="16"/>
  <c r="L173" i="16" s="1"/>
  <c r="K174" i="16"/>
  <c r="K173" i="16" s="1"/>
  <c r="G174" i="16"/>
  <c r="G173" i="16" s="1"/>
  <c r="H172" i="16"/>
  <c r="C172" i="16"/>
  <c r="H171" i="16"/>
  <c r="C171" i="16"/>
  <c r="H170" i="16"/>
  <c r="C170" i="16"/>
  <c r="H169" i="16"/>
  <c r="C169" i="16"/>
  <c r="H168" i="16"/>
  <c r="C168" i="16"/>
  <c r="H167" i="16"/>
  <c r="C167" i="16"/>
  <c r="L166" i="16"/>
  <c r="L165" i="16" s="1"/>
  <c r="H165" i="16" s="1"/>
  <c r="K166" i="16"/>
  <c r="K165" i="16" s="1"/>
  <c r="J166" i="16"/>
  <c r="I166" i="16"/>
  <c r="H166" i="16"/>
  <c r="G166" i="16"/>
  <c r="G165" i="16" s="1"/>
  <c r="F166" i="16"/>
  <c r="E166" i="16"/>
  <c r="D166" i="16"/>
  <c r="J165" i="16"/>
  <c r="I165" i="16"/>
  <c r="F165" i="16"/>
  <c r="E165" i="16"/>
  <c r="H164" i="16"/>
  <c r="C164" i="16"/>
  <c r="H163" i="16"/>
  <c r="C163" i="16"/>
  <c r="H162" i="16"/>
  <c r="C162" i="16"/>
  <c r="H161" i="16"/>
  <c r="C161" i="16"/>
  <c r="L160" i="16"/>
  <c r="K160" i="16"/>
  <c r="J160" i="16"/>
  <c r="I160" i="16"/>
  <c r="H160" i="16"/>
  <c r="G160" i="16"/>
  <c r="F160" i="16"/>
  <c r="E160" i="16"/>
  <c r="D160" i="16"/>
  <c r="C160" i="16" s="1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H153" i="16"/>
  <c r="C153" i="16"/>
  <c r="H152" i="16"/>
  <c r="C152" i="16"/>
  <c r="L151" i="16"/>
  <c r="K151" i="16"/>
  <c r="J151" i="16"/>
  <c r="I151" i="16"/>
  <c r="H151" i="16"/>
  <c r="G151" i="16"/>
  <c r="F151" i="16"/>
  <c r="E151" i="16"/>
  <c r="D151" i="16"/>
  <c r="C151" i="16" s="1"/>
  <c r="H150" i="16"/>
  <c r="C150" i="16"/>
  <c r="H149" i="16"/>
  <c r="C149" i="16"/>
  <c r="H148" i="16"/>
  <c r="C148" i="16"/>
  <c r="H147" i="16"/>
  <c r="C147" i="16"/>
  <c r="H146" i="16"/>
  <c r="C146" i="16"/>
  <c r="H145" i="16"/>
  <c r="C145" i="16"/>
  <c r="L144" i="16"/>
  <c r="K144" i="16"/>
  <c r="J144" i="16"/>
  <c r="H144" i="16" s="1"/>
  <c r="I144" i="16"/>
  <c r="G144" i="16"/>
  <c r="F144" i="16"/>
  <c r="E144" i="16"/>
  <c r="D144" i="16"/>
  <c r="H143" i="16"/>
  <c r="C143" i="16"/>
  <c r="H142" i="16"/>
  <c r="C142" i="16"/>
  <c r="L141" i="16"/>
  <c r="K141" i="16"/>
  <c r="J141" i="16"/>
  <c r="H141" i="16" s="1"/>
  <c r="I141" i="16"/>
  <c r="G141" i="16"/>
  <c r="F141" i="16"/>
  <c r="F140" i="16" s="1"/>
  <c r="F139" i="16" s="1"/>
  <c r="F138" i="16" s="1"/>
  <c r="F137" i="16" s="1"/>
  <c r="F136" i="16" s="1"/>
  <c r="F130" i="16" s="1"/>
  <c r="E141" i="16"/>
  <c r="E140" i="16" s="1"/>
  <c r="D141" i="16"/>
  <c r="H140" i="16"/>
  <c r="G140" i="16"/>
  <c r="H139" i="16"/>
  <c r="G139" i="16"/>
  <c r="G138" i="16" s="1"/>
  <c r="G137" i="16" s="1"/>
  <c r="G136" i="16" s="1"/>
  <c r="G130" i="16" s="1"/>
  <c r="E139" i="16"/>
  <c r="H138" i="16"/>
  <c r="H137" i="16"/>
  <c r="L136" i="16"/>
  <c r="K136" i="16"/>
  <c r="J136" i="16"/>
  <c r="I136" i="16"/>
  <c r="H136" i="16"/>
  <c r="D136" i="16"/>
  <c r="H135" i="16"/>
  <c r="C135" i="16"/>
  <c r="H134" i="16"/>
  <c r="C134" i="16"/>
  <c r="H133" i="16"/>
  <c r="C133" i="16"/>
  <c r="H132" i="16"/>
  <c r="C132" i="16"/>
  <c r="L131" i="16"/>
  <c r="K131" i="16"/>
  <c r="J131" i="16"/>
  <c r="J130" i="16" s="1"/>
  <c r="I131" i="16"/>
  <c r="I130" i="16" s="1"/>
  <c r="H131" i="16"/>
  <c r="G131" i="16"/>
  <c r="F131" i="16"/>
  <c r="E131" i="16"/>
  <c r="D131" i="16"/>
  <c r="L130" i="16"/>
  <c r="H130" i="16" s="1"/>
  <c r="K130" i="16"/>
  <c r="H129" i="16"/>
  <c r="C129" i="16"/>
  <c r="L128" i="16"/>
  <c r="K128" i="16"/>
  <c r="J128" i="16"/>
  <c r="I128" i="16"/>
  <c r="H128" i="16"/>
  <c r="G128" i="16"/>
  <c r="F128" i="16"/>
  <c r="E128" i="16"/>
  <c r="D128" i="16"/>
  <c r="C128" i="16"/>
  <c r="H127" i="16"/>
  <c r="C127" i="16"/>
  <c r="H126" i="16"/>
  <c r="C126" i="16"/>
  <c r="H125" i="16"/>
  <c r="C125" i="16"/>
  <c r="H124" i="16"/>
  <c r="C124" i="16"/>
  <c r="H123" i="16"/>
  <c r="C123" i="16"/>
  <c r="L122" i="16"/>
  <c r="K122" i="16"/>
  <c r="J122" i="16"/>
  <c r="I122" i="16"/>
  <c r="H122" i="16"/>
  <c r="G122" i="16"/>
  <c r="F122" i="16"/>
  <c r="E122" i="16"/>
  <c r="D122" i="16"/>
  <c r="C122" i="16" s="1"/>
  <c r="H121" i="16"/>
  <c r="C121" i="16"/>
  <c r="H120" i="16"/>
  <c r="C120" i="16"/>
  <c r="H119" i="16"/>
  <c r="C119" i="16"/>
  <c r="H118" i="16"/>
  <c r="C118" i="16"/>
  <c r="H117" i="16"/>
  <c r="C117" i="16"/>
  <c r="L116" i="16"/>
  <c r="K116" i="16"/>
  <c r="J116" i="16"/>
  <c r="J83" i="16" s="1"/>
  <c r="I116" i="16"/>
  <c r="H116" i="16"/>
  <c r="G116" i="16"/>
  <c r="F116" i="16"/>
  <c r="F83" i="16" s="1"/>
  <c r="E116" i="16"/>
  <c r="D116" i="16"/>
  <c r="C116" i="16" s="1"/>
  <c r="K115" i="16"/>
  <c r="H115" i="16" s="1"/>
  <c r="C115" i="16"/>
  <c r="H114" i="16"/>
  <c r="C114" i="16"/>
  <c r="H113" i="16"/>
  <c r="C113" i="16"/>
  <c r="L112" i="16"/>
  <c r="J112" i="16"/>
  <c r="I112" i="16"/>
  <c r="G112" i="16"/>
  <c r="F112" i="16"/>
  <c r="E112" i="16"/>
  <c r="C112" i="16" s="1"/>
  <c r="D112" i="16"/>
  <c r="H111" i="16"/>
  <c r="C111" i="16"/>
  <c r="H110" i="16"/>
  <c r="C110" i="16"/>
  <c r="H109" i="16"/>
  <c r="C109" i="16"/>
  <c r="H108" i="16"/>
  <c r="C108" i="16"/>
  <c r="H107" i="16"/>
  <c r="C107" i="16"/>
  <c r="H106" i="16"/>
  <c r="C106" i="16"/>
  <c r="H105" i="16"/>
  <c r="C105" i="16"/>
  <c r="H104" i="16"/>
  <c r="C104" i="16"/>
  <c r="L103" i="16"/>
  <c r="K103" i="16"/>
  <c r="J103" i="16"/>
  <c r="I103" i="16"/>
  <c r="G103" i="16"/>
  <c r="G83" i="16" s="1"/>
  <c r="F103" i="16"/>
  <c r="E103" i="16"/>
  <c r="D103" i="16"/>
  <c r="C103" i="16"/>
  <c r="H102" i="16"/>
  <c r="C102" i="16"/>
  <c r="H101" i="16"/>
  <c r="C101" i="16"/>
  <c r="H100" i="16"/>
  <c r="C100" i="16"/>
  <c r="H99" i="16"/>
  <c r="C99" i="16"/>
  <c r="H98" i="16"/>
  <c r="C98" i="16"/>
  <c r="H97" i="16"/>
  <c r="C97" i="16"/>
  <c r="H96" i="16"/>
  <c r="C96" i="16"/>
  <c r="L95" i="16"/>
  <c r="K95" i="16"/>
  <c r="J95" i="16"/>
  <c r="I95" i="16"/>
  <c r="G95" i="16"/>
  <c r="F95" i="16"/>
  <c r="E95" i="16"/>
  <c r="C95" i="16" s="1"/>
  <c r="D95" i="16"/>
  <c r="H94" i="16"/>
  <c r="C94" i="16"/>
  <c r="H93" i="16"/>
  <c r="C93" i="16"/>
  <c r="H92" i="16"/>
  <c r="C92" i="16"/>
  <c r="H91" i="16"/>
  <c r="C91" i="16"/>
  <c r="H90" i="16"/>
  <c r="C90" i="16"/>
  <c r="L89" i="16"/>
  <c r="K89" i="16"/>
  <c r="J89" i="16"/>
  <c r="I89" i="16"/>
  <c r="H89" i="16" s="1"/>
  <c r="G89" i="16"/>
  <c r="F89" i="16"/>
  <c r="E89" i="16"/>
  <c r="C89" i="16" s="1"/>
  <c r="D89" i="16"/>
  <c r="H88" i="16"/>
  <c r="C88" i="16"/>
  <c r="H87" i="16"/>
  <c r="C87" i="16"/>
  <c r="H86" i="16"/>
  <c r="C86" i="16"/>
  <c r="H85" i="16"/>
  <c r="C85" i="16"/>
  <c r="L84" i="16"/>
  <c r="K84" i="16"/>
  <c r="J84" i="16"/>
  <c r="I84" i="16"/>
  <c r="G84" i="16"/>
  <c r="F84" i="16"/>
  <c r="E84" i="16"/>
  <c r="D84" i="16"/>
  <c r="H82" i="16"/>
  <c r="C82" i="16"/>
  <c r="H81" i="16"/>
  <c r="C81" i="16"/>
  <c r="L80" i="16"/>
  <c r="K80" i="16"/>
  <c r="J80" i="16"/>
  <c r="I80" i="16"/>
  <c r="H80" i="16" s="1"/>
  <c r="G80" i="16"/>
  <c r="G76" i="16" s="1"/>
  <c r="G75" i="16" s="1"/>
  <c r="F80" i="16"/>
  <c r="E80" i="16"/>
  <c r="D80" i="16"/>
  <c r="C80" i="16"/>
  <c r="H79" i="16"/>
  <c r="C79" i="16"/>
  <c r="H78" i="16"/>
  <c r="C78" i="16"/>
  <c r="L77" i="16"/>
  <c r="K77" i="16"/>
  <c r="J77" i="16"/>
  <c r="J76" i="16" s="1"/>
  <c r="I77" i="16"/>
  <c r="H77" i="16" s="1"/>
  <c r="G77" i="16"/>
  <c r="F77" i="16"/>
  <c r="F76" i="16" s="1"/>
  <c r="E77" i="16"/>
  <c r="D77" i="16"/>
  <c r="L76" i="16"/>
  <c r="K76" i="16"/>
  <c r="D76" i="16"/>
  <c r="I74" i="16"/>
  <c r="I69" i="16" s="1"/>
  <c r="I67" i="16" s="1"/>
  <c r="H74" i="16"/>
  <c r="C74" i="16"/>
  <c r="H73" i="16"/>
  <c r="C73" i="16"/>
  <c r="H72" i="16"/>
  <c r="C72" i="16"/>
  <c r="H71" i="16"/>
  <c r="C71" i="16"/>
  <c r="H70" i="16"/>
  <c r="C70" i="16"/>
  <c r="L69" i="16"/>
  <c r="K69" i="16"/>
  <c r="J69" i="16"/>
  <c r="J67" i="16" s="1"/>
  <c r="H69" i="16"/>
  <c r="G69" i="16"/>
  <c r="F69" i="16"/>
  <c r="E69" i="16"/>
  <c r="D69" i="16"/>
  <c r="H68" i="16"/>
  <c r="C68" i="16"/>
  <c r="L67" i="16"/>
  <c r="K67" i="16"/>
  <c r="G67" i="16"/>
  <c r="F67" i="16"/>
  <c r="E67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L58" i="16"/>
  <c r="K58" i="16"/>
  <c r="J58" i="16"/>
  <c r="J54" i="16" s="1"/>
  <c r="J53" i="16" s="1"/>
  <c r="I58" i="16"/>
  <c r="G58" i="16"/>
  <c r="F58" i="16"/>
  <c r="F54" i="16" s="1"/>
  <c r="F53" i="16" s="1"/>
  <c r="E58" i="16"/>
  <c r="D58" i="16"/>
  <c r="H57" i="16"/>
  <c r="C57" i="16"/>
  <c r="H56" i="16"/>
  <c r="C56" i="16"/>
  <c r="L55" i="16"/>
  <c r="K55" i="16"/>
  <c r="K54" i="16" s="1"/>
  <c r="K53" i="16" s="1"/>
  <c r="J55" i="16"/>
  <c r="I55" i="16"/>
  <c r="G55" i="16"/>
  <c r="G54" i="16" s="1"/>
  <c r="G53" i="16" s="1"/>
  <c r="F55" i="16"/>
  <c r="E55" i="16"/>
  <c r="D55" i="16"/>
  <c r="C55" i="16"/>
  <c r="I54" i="16"/>
  <c r="I53" i="16" s="1"/>
  <c r="E54" i="16"/>
  <c r="E53" i="16" s="1"/>
  <c r="H47" i="16"/>
  <c r="C47" i="16"/>
  <c r="H46" i="16"/>
  <c r="C46" i="16"/>
  <c r="L45" i="16"/>
  <c r="G45" i="16"/>
  <c r="C45" i="16" s="1"/>
  <c r="H44" i="16"/>
  <c r="C44" i="16"/>
  <c r="K43" i="16"/>
  <c r="J43" i="16"/>
  <c r="I43" i="16"/>
  <c r="H43" i="16"/>
  <c r="F43" i="16"/>
  <c r="E43" i="16"/>
  <c r="D43" i="16"/>
  <c r="C43" i="16"/>
  <c r="H42" i="16"/>
  <c r="C42" i="16"/>
  <c r="I41" i="16"/>
  <c r="H41" i="16"/>
  <c r="D41" i="16"/>
  <c r="C41" i="16" s="1"/>
  <c r="K40" i="16"/>
  <c r="H40" i="16" s="1"/>
  <c r="C40" i="16"/>
  <c r="H39" i="16"/>
  <c r="C39" i="16"/>
  <c r="H38" i="16"/>
  <c r="C38" i="16"/>
  <c r="H37" i="16"/>
  <c r="C37" i="16"/>
  <c r="F36" i="16"/>
  <c r="C36" i="16"/>
  <c r="H35" i="16"/>
  <c r="C35" i="16"/>
  <c r="H34" i="16"/>
  <c r="C34" i="16"/>
  <c r="K33" i="16"/>
  <c r="H33" i="16"/>
  <c r="F33" i="16"/>
  <c r="C33" i="16"/>
  <c r="H32" i="16"/>
  <c r="C32" i="16"/>
  <c r="K31" i="16"/>
  <c r="H31" i="16"/>
  <c r="F31" i="16"/>
  <c r="F26" i="16" s="1"/>
  <c r="C31" i="16"/>
  <c r="H30" i="16"/>
  <c r="C30" i="16"/>
  <c r="H29" i="16"/>
  <c r="C29" i="16"/>
  <c r="H28" i="16"/>
  <c r="C28" i="16"/>
  <c r="K27" i="16"/>
  <c r="H27" i="16"/>
  <c r="F27" i="16"/>
  <c r="C27" i="16"/>
  <c r="C26" i="16"/>
  <c r="H25" i="16"/>
  <c r="C25" i="16"/>
  <c r="C24" i="16"/>
  <c r="H23" i="16"/>
  <c r="C23" i="16"/>
  <c r="H22" i="16"/>
  <c r="C22" i="16"/>
  <c r="L21" i="16"/>
  <c r="L289" i="16" s="1"/>
  <c r="L288" i="16" s="1"/>
  <c r="K21" i="16"/>
  <c r="J21" i="16"/>
  <c r="I21" i="16"/>
  <c r="G21" i="16"/>
  <c r="G289" i="16" s="1"/>
  <c r="F21" i="16"/>
  <c r="E21" i="16"/>
  <c r="C21" i="16" s="1"/>
  <c r="C289" i="16" s="1"/>
  <c r="D21" i="16"/>
  <c r="D289" i="16" s="1"/>
  <c r="D288" i="16" s="1"/>
  <c r="L20" i="16"/>
  <c r="G20" i="16"/>
  <c r="E20" i="16"/>
  <c r="D20" i="16"/>
  <c r="H298" i="15"/>
  <c r="C298" i="15"/>
  <c r="H297" i="15"/>
  <c r="C297" i="15"/>
  <c r="H296" i="15"/>
  <c r="C296" i="15"/>
  <c r="H295" i="15"/>
  <c r="C295" i="15"/>
  <c r="H294" i="15"/>
  <c r="C294" i="15"/>
  <c r="H293" i="15"/>
  <c r="C293" i="15"/>
  <c r="H292" i="15"/>
  <c r="C292" i="15"/>
  <c r="H291" i="15"/>
  <c r="H290" i="15" s="1"/>
  <c r="C291" i="15"/>
  <c r="L290" i="15"/>
  <c r="K290" i="15"/>
  <c r="J290" i="15"/>
  <c r="I290" i="15"/>
  <c r="G290" i="15"/>
  <c r="F290" i="15"/>
  <c r="E290" i="15"/>
  <c r="D290" i="15"/>
  <c r="C290" i="15"/>
  <c r="H285" i="15"/>
  <c r="C285" i="15"/>
  <c r="H284" i="15"/>
  <c r="C284" i="15"/>
  <c r="L283" i="15"/>
  <c r="K283" i="15"/>
  <c r="J283" i="15"/>
  <c r="I283" i="15"/>
  <c r="G283" i="15"/>
  <c r="F283" i="15"/>
  <c r="E283" i="15"/>
  <c r="D283" i="15"/>
  <c r="C283" i="15"/>
  <c r="H282" i="15"/>
  <c r="C282" i="15"/>
  <c r="L281" i="15"/>
  <c r="K281" i="15"/>
  <c r="J281" i="15"/>
  <c r="I281" i="15"/>
  <c r="H281" i="15" s="1"/>
  <c r="G281" i="15"/>
  <c r="F281" i="15"/>
  <c r="E281" i="15"/>
  <c r="D281" i="15"/>
  <c r="C281" i="15"/>
  <c r="H280" i="15"/>
  <c r="C280" i="15"/>
  <c r="H279" i="15"/>
  <c r="C279" i="15"/>
  <c r="H278" i="15"/>
  <c r="C278" i="15"/>
  <c r="H277" i="15"/>
  <c r="C277" i="15"/>
  <c r="L276" i="15"/>
  <c r="K276" i="15"/>
  <c r="J276" i="15"/>
  <c r="I276" i="15"/>
  <c r="H276" i="15" s="1"/>
  <c r="G276" i="15"/>
  <c r="F276" i="15"/>
  <c r="C276" i="15" s="1"/>
  <c r="E276" i="15"/>
  <c r="D276" i="15"/>
  <c r="H275" i="15"/>
  <c r="C275" i="15"/>
  <c r="H274" i="15"/>
  <c r="C274" i="15"/>
  <c r="H273" i="15"/>
  <c r="C273" i="15"/>
  <c r="L272" i="15"/>
  <c r="K272" i="15"/>
  <c r="J272" i="15"/>
  <c r="J270" i="15" s="1"/>
  <c r="J269" i="15" s="1"/>
  <c r="I272" i="15"/>
  <c r="G272" i="15"/>
  <c r="G270" i="15" s="1"/>
  <c r="G269" i="15" s="1"/>
  <c r="F272" i="15"/>
  <c r="E272" i="15"/>
  <c r="E270" i="15" s="1"/>
  <c r="D272" i="15"/>
  <c r="C272" i="15"/>
  <c r="H271" i="15"/>
  <c r="C271" i="15"/>
  <c r="L270" i="15"/>
  <c r="K270" i="15"/>
  <c r="K269" i="15" s="1"/>
  <c r="F270" i="15"/>
  <c r="F269" i="15" s="1"/>
  <c r="D270" i="15"/>
  <c r="L269" i="15"/>
  <c r="D269" i="15"/>
  <c r="H268" i="15"/>
  <c r="C268" i="15"/>
  <c r="H267" i="15"/>
  <c r="C267" i="15"/>
  <c r="H266" i="15"/>
  <c r="C266" i="15"/>
  <c r="H265" i="15"/>
  <c r="C265" i="15"/>
  <c r="L264" i="15"/>
  <c r="K264" i="15"/>
  <c r="J264" i="15"/>
  <c r="I264" i="15"/>
  <c r="G264" i="15"/>
  <c r="F264" i="15"/>
  <c r="E264" i="15"/>
  <c r="E259" i="15" s="1"/>
  <c r="D264" i="15"/>
  <c r="C264" i="15"/>
  <c r="H263" i="15"/>
  <c r="C263" i="15"/>
  <c r="H262" i="15"/>
  <c r="C262" i="15"/>
  <c r="H261" i="15"/>
  <c r="C261" i="15"/>
  <c r="L260" i="15"/>
  <c r="K260" i="15"/>
  <c r="K259" i="15" s="1"/>
  <c r="J260" i="15"/>
  <c r="I260" i="15"/>
  <c r="G260" i="15"/>
  <c r="F260" i="15"/>
  <c r="F259" i="15" s="1"/>
  <c r="E260" i="15"/>
  <c r="C260" i="15" s="1"/>
  <c r="D260" i="15"/>
  <c r="L259" i="15"/>
  <c r="I259" i="15"/>
  <c r="G259" i="15"/>
  <c r="D259" i="15"/>
  <c r="C259" i="15" s="1"/>
  <c r="H258" i="15"/>
  <c r="C258" i="15"/>
  <c r="H257" i="15"/>
  <c r="C257" i="15"/>
  <c r="H256" i="15"/>
  <c r="C256" i="15"/>
  <c r="H255" i="15"/>
  <c r="C255" i="15"/>
  <c r="H254" i="15"/>
  <c r="C254" i="15"/>
  <c r="H253" i="15"/>
  <c r="C253" i="15"/>
  <c r="L252" i="15"/>
  <c r="K252" i="15"/>
  <c r="J252" i="15"/>
  <c r="J251" i="15" s="1"/>
  <c r="I252" i="15"/>
  <c r="G252" i="15"/>
  <c r="G251" i="15" s="1"/>
  <c r="C251" i="15" s="1"/>
  <c r="F252" i="15"/>
  <c r="F251" i="15" s="1"/>
  <c r="E252" i="15"/>
  <c r="D252" i="15"/>
  <c r="C252" i="15"/>
  <c r="L251" i="15"/>
  <c r="K251" i="15"/>
  <c r="I251" i="15"/>
  <c r="H251" i="15"/>
  <c r="E251" i="15"/>
  <c r="D251" i="15"/>
  <c r="H250" i="15"/>
  <c r="C250" i="15"/>
  <c r="H249" i="15"/>
  <c r="C249" i="15"/>
  <c r="H248" i="15"/>
  <c r="C248" i="15"/>
  <c r="H247" i="15"/>
  <c r="C247" i="15"/>
  <c r="L246" i="15"/>
  <c r="K246" i="15"/>
  <c r="J246" i="15"/>
  <c r="I246" i="15"/>
  <c r="H246" i="15" s="1"/>
  <c r="G246" i="15"/>
  <c r="F246" i="15"/>
  <c r="C246" i="15" s="1"/>
  <c r="E246" i="15"/>
  <c r="D246" i="15"/>
  <c r="H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L238" i="15"/>
  <c r="K238" i="15"/>
  <c r="J238" i="15"/>
  <c r="J231" i="15" s="1"/>
  <c r="I238" i="15"/>
  <c r="G238" i="15"/>
  <c r="F238" i="15"/>
  <c r="E238" i="15"/>
  <c r="D238" i="15"/>
  <c r="C238" i="15"/>
  <c r="H237" i="15"/>
  <c r="C237" i="15"/>
  <c r="H236" i="15"/>
  <c r="C236" i="15"/>
  <c r="L235" i="15"/>
  <c r="K235" i="15"/>
  <c r="J235" i="15"/>
  <c r="I235" i="15"/>
  <c r="H235" i="15" s="1"/>
  <c r="G235" i="15"/>
  <c r="F235" i="15"/>
  <c r="E235" i="15"/>
  <c r="C235" i="15" s="1"/>
  <c r="D235" i="15"/>
  <c r="H234" i="15"/>
  <c r="C234" i="15"/>
  <c r="L233" i="15"/>
  <c r="K233" i="15"/>
  <c r="J233" i="15"/>
  <c r="I233" i="15"/>
  <c r="H233" i="15" s="1"/>
  <c r="G233" i="15"/>
  <c r="G231" i="15" s="1"/>
  <c r="G230" i="15" s="1"/>
  <c r="G194" i="15" s="1"/>
  <c r="F233" i="15"/>
  <c r="E233" i="15"/>
  <c r="C233" i="15" s="1"/>
  <c r="D233" i="15"/>
  <c r="D231" i="15" s="1"/>
  <c r="H232" i="15"/>
  <c r="C232" i="15"/>
  <c r="L231" i="15"/>
  <c r="K231" i="15"/>
  <c r="K230" i="15" s="1"/>
  <c r="H229" i="15"/>
  <c r="C229" i="15"/>
  <c r="H228" i="15"/>
  <c r="C228" i="15"/>
  <c r="L227" i="15"/>
  <c r="K227" i="15"/>
  <c r="J227" i="15"/>
  <c r="I227" i="15"/>
  <c r="H227" i="15"/>
  <c r="G227" i="15"/>
  <c r="F227" i="15"/>
  <c r="E227" i="15"/>
  <c r="D227" i="15"/>
  <c r="C227" i="15" s="1"/>
  <c r="H226" i="15"/>
  <c r="C226" i="15"/>
  <c r="H225" i="15"/>
  <c r="C225" i="15"/>
  <c r="H224" i="15"/>
  <c r="C224" i="15"/>
  <c r="I223" i="15"/>
  <c r="I216" i="15" s="1"/>
  <c r="H216" i="15" s="1"/>
  <c r="C223" i="15"/>
  <c r="H222" i="15"/>
  <c r="C222" i="15"/>
  <c r="H221" i="15"/>
  <c r="C221" i="15"/>
  <c r="H220" i="15"/>
  <c r="C220" i="15"/>
  <c r="H219" i="15"/>
  <c r="C219" i="15"/>
  <c r="H218" i="15"/>
  <c r="C218" i="15"/>
  <c r="H217" i="15"/>
  <c r="C217" i="15"/>
  <c r="L216" i="15"/>
  <c r="K216" i="15"/>
  <c r="K204" i="15" s="1"/>
  <c r="J216" i="15"/>
  <c r="G216" i="15"/>
  <c r="F216" i="15"/>
  <c r="F204" i="15" s="1"/>
  <c r="F195" i="15" s="1"/>
  <c r="E216" i="15"/>
  <c r="D216" i="15"/>
  <c r="C216" i="15" s="1"/>
  <c r="H215" i="15"/>
  <c r="C215" i="15"/>
  <c r="H214" i="15"/>
  <c r="C214" i="15"/>
  <c r="H213" i="15"/>
  <c r="C213" i="15"/>
  <c r="H212" i="15"/>
  <c r="C212" i="15"/>
  <c r="H211" i="15"/>
  <c r="C211" i="15"/>
  <c r="H210" i="15"/>
  <c r="C210" i="15"/>
  <c r="H209" i="15"/>
  <c r="C209" i="15"/>
  <c r="H208" i="15"/>
  <c r="C208" i="15"/>
  <c r="H207" i="15"/>
  <c r="C207" i="15"/>
  <c r="H206" i="15"/>
  <c r="C206" i="15"/>
  <c r="L205" i="15"/>
  <c r="L204" i="15" s="1"/>
  <c r="L195" i="15" s="1"/>
  <c r="K205" i="15"/>
  <c r="J205" i="15"/>
  <c r="J204" i="15" s="1"/>
  <c r="J195" i="15" s="1"/>
  <c r="I205" i="15"/>
  <c r="H205" i="15"/>
  <c r="G205" i="15"/>
  <c r="F205" i="15"/>
  <c r="E205" i="15"/>
  <c r="E204" i="15" s="1"/>
  <c r="D205" i="15"/>
  <c r="C205" i="15" s="1"/>
  <c r="G204" i="15"/>
  <c r="H203" i="15"/>
  <c r="C203" i="15"/>
  <c r="H202" i="15"/>
  <c r="C202" i="15"/>
  <c r="H201" i="15"/>
  <c r="C201" i="15"/>
  <c r="H200" i="15"/>
  <c r="C200" i="15"/>
  <c r="H199" i="15"/>
  <c r="C199" i="15"/>
  <c r="L198" i="15"/>
  <c r="K198" i="15"/>
  <c r="J198" i="15"/>
  <c r="H198" i="15" s="1"/>
  <c r="I198" i="15"/>
  <c r="G198" i="15"/>
  <c r="F198" i="15"/>
  <c r="E198" i="15"/>
  <c r="D198" i="15"/>
  <c r="C198" i="15"/>
  <c r="H197" i="15"/>
  <c r="C197" i="15"/>
  <c r="L196" i="15"/>
  <c r="K196" i="15"/>
  <c r="J196" i="15"/>
  <c r="H196" i="15" s="1"/>
  <c r="I196" i="15"/>
  <c r="G196" i="15"/>
  <c r="G195" i="15" s="1"/>
  <c r="F196" i="15"/>
  <c r="E196" i="15"/>
  <c r="D196" i="15"/>
  <c r="C196" i="15"/>
  <c r="E195" i="15"/>
  <c r="H193" i="15"/>
  <c r="C193" i="15"/>
  <c r="L192" i="15"/>
  <c r="K192" i="15"/>
  <c r="K191" i="15" s="1"/>
  <c r="J192" i="15"/>
  <c r="J191" i="15" s="1"/>
  <c r="J187" i="15" s="1"/>
  <c r="I192" i="15"/>
  <c r="G192" i="15"/>
  <c r="G191" i="15" s="1"/>
  <c r="F192" i="15"/>
  <c r="E192" i="15"/>
  <c r="D192" i="15"/>
  <c r="C192" i="15" s="1"/>
  <c r="L191" i="15"/>
  <c r="L187" i="15" s="1"/>
  <c r="I191" i="15"/>
  <c r="H191" i="15" s="1"/>
  <c r="F191" i="15"/>
  <c r="F187" i="15" s="1"/>
  <c r="E191" i="15"/>
  <c r="D191" i="15"/>
  <c r="D187" i="15" s="1"/>
  <c r="C187" i="15" s="1"/>
  <c r="H190" i="15"/>
  <c r="C190" i="15"/>
  <c r="H189" i="15"/>
  <c r="C189" i="15"/>
  <c r="L188" i="15"/>
  <c r="K188" i="15"/>
  <c r="K187" i="15" s="1"/>
  <c r="J188" i="15"/>
  <c r="H188" i="15" s="1"/>
  <c r="I188" i="15"/>
  <c r="G188" i="15"/>
  <c r="G187" i="15" s="1"/>
  <c r="F188" i="15"/>
  <c r="E188" i="15"/>
  <c r="D188" i="15"/>
  <c r="C188" i="15"/>
  <c r="E187" i="15"/>
  <c r="H186" i="15"/>
  <c r="C186" i="15"/>
  <c r="H185" i="15"/>
  <c r="C185" i="15"/>
  <c r="L184" i="15"/>
  <c r="K184" i="15"/>
  <c r="J184" i="15"/>
  <c r="I184" i="15"/>
  <c r="H184" i="15"/>
  <c r="G184" i="15"/>
  <c r="F184" i="15"/>
  <c r="E184" i="15"/>
  <c r="D184" i="15"/>
  <c r="C184" i="15" s="1"/>
  <c r="H183" i="15"/>
  <c r="C183" i="15"/>
  <c r="H182" i="15"/>
  <c r="C182" i="15"/>
  <c r="H181" i="15"/>
  <c r="C181" i="15"/>
  <c r="H180" i="15"/>
  <c r="C180" i="15"/>
  <c r="L179" i="15"/>
  <c r="K179" i="15"/>
  <c r="J179" i="15"/>
  <c r="H179" i="15" s="1"/>
  <c r="I179" i="15"/>
  <c r="G179" i="15"/>
  <c r="F179" i="15"/>
  <c r="E179" i="15"/>
  <c r="D179" i="15"/>
  <c r="C179" i="15" s="1"/>
  <c r="H178" i="15"/>
  <c r="C178" i="15"/>
  <c r="H177" i="15"/>
  <c r="C177" i="15"/>
  <c r="H176" i="15"/>
  <c r="C176" i="15"/>
  <c r="L175" i="15"/>
  <c r="K175" i="15"/>
  <c r="J175" i="15"/>
  <c r="H175" i="15" s="1"/>
  <c r="I175" i="15"/>
  <c r="G175" i="15"/>
  <c r="F175" i="15"/>
  <c r="F174" i="15" s="1"/>
  <c r="F173" i="15" s="1"/>
  <c r="E175" i="15"/>
  <c r="D175" i="15"/>
  <c r="C175" i="15" s="1"/>
  <c r="L174" i="15"/>
  <c r="L173" i="15" s="1"/>
  <c r="K174" i="15"/>
  <c r="I174" i="15"/>
  <c r="G174" i="15"/>
  <c r="E174" i="15"/>
  <c r="D174" i="15"/>
  <c r="C174" i="15" s="1"/>
  <c r="K173" i="15"/>
  <c r="I173" i="15"/>
  <c r="G173" i="15"/>
  <c r="E173" i="15"/>
  <c r="H172" i="15"/>
  <c r="C172" i="15"/>
  <c r="H171" i="15"/>
  <c r="C171" i="15"/>
  <c r="H170" i="15"/>
  <c r="C170" i="15"/>
  <c r="H169" i="15"/>
  <c r="C169" i="15"/>
  <c r="H168" i="15"/>
  <c r="C168" i="15"/>
  <c r="H167" i="15"/>
  <c r="C167" i="15"/>
  <c r="L166" i="15"/>
  <c r="L165" i="15" s="1"/>
  <c r="K166" i="15"/>
  <c r="J166" i="15"/>
  <c r="I166" i="15"/>
  <c r="I165" i="15" s="1"/>
  <c r="H166" i="15"/>
  <c r="G166" i="15"/>
  <c r="F166" i="15"/>
  <c r="E166" i="15"/>
  <c r="E165" i="15" s="1"/>
  <c r="D166" i="15"/>
  <c r="C166" i="15" s="1"/>
  <c r="K165" i="15"/>
  <c r="J165" i="15"/>
  <c r="G165" i="15"/>
  <c r="F165" i="15"/>
  <c r="H164" i="15"/>
  <c r="C164" i="15"/>
  <c r="H163" i="15"/>
  <c r="C163" i="15"/>
  <c r="H162" i="15"/>
  <c r="C162" i="15"/>
  <c r="H161" i="15"/>
  <c r="C161" i="15"/>
  <c r="L160" i="15"/>
  <c r="K160" i="15"/>
  <c r="J160" i="15"/>
  <c r="I160" i="15"/>
  <c r="H160" i="15"/>
  <c r="G160" i="15"/>
  <c r="F160" i="15"/>
  <c r="E160" i="15"/>
  <c r="D160" i="15"/>
  <c r="C160" i="15" s="1"/>
  <c r="H159" i="15"/>
  <c r="C159" i="15"/>
  <c r="H158" i="15"/>
  <c r="C158" i="15"/>
  <c r="H157" i="15"/>
  <c r="C157" i="15"/>
  <c r="H156" i="15"/>
  <c r="C156" i="15"/>
  <c r="H155" i="15"/>
  <c r="C155" i="15"/>
  <c r="H154" i="15"/>
  <c r="C154" i="15"/>
  <c r="H153" i="15"/>
  <c r="C153" i="15"/>
  <c r="H152" i="15"/>
  <c r="C152" i="15"/>
  <c r="L151" i="15"/>
  <c r="K151" i="15"/>
  <c r="J151" i="15"/>
  <c r="H151" i="15" s="1"/>
  <c r="I151" i="15"/>
  <c r="G151" i="15"/>
  <c r="F151" i="15"/>
  <c r="E151" i="15"/>
  <c r="D151" i="15"/>
  <c r="C151" i="15" s="1"/>
  <c r="H150" i="15"/>
  <c r="C150" i="15"/>
  <c r="H149" i="15"/>
  <c r="C149" i="15"/>
  <c r="H148" i="15"/>
  <c r="C148" i="15"/>
  <c r="H147" i="15"/>
  <c r="C147" i="15"/>
  <c r="H146" i="15"/>
  <c r="C146" i="15"/>
  <c r="H145" i="15"/>
  <c r="C145" i="15"/>
  <c r="L144" i="15"/>
  <c r="K144" i="15"/>
  <c r="J144" i="15"/>
  <c r="I144" i="15"/>
  <c r="H144" i="15"/>
  <c r="G144" i="15"/>
  <c r="F144" i="15"/>
  <c r="E144" i="15"/>
  <c r="D144" i="15"/>
  <c r="C144" i="15" s="1"/>
  <c r="H143" i="15"/>
  <c r="C143" i="15"/>
  <c r="H142" i="15"/>
  <c r="C142" i="15"/>
  <c r="L141" i="15"/>
  <c r="K141" i="15"/>
  <c r="J141" i="15"/>
  <c r="H141" i="15" s="1"/>
  <c r="I141" i="15"/>
  <c r="G141" i="15"/>
  <c r="F141" i="15"/>
  <c r="E141" i="15"/>
  <c r="D141" i="15"/>
  <c r="C141" i="15" s="1"/>
  <c r="H140" i="15"/>
  <c r="C140" i="15"/>
  <c r="H139" i="15"/>
  <c r="C139" i="15"/>
  <c r="I138" i="15"/>
  <c r="H138" i="15" s="1"/>
  <c r="C138" i="15"/>
  <c r="H137" i="15"/>
  <c r="C137" i="15"/>
  <c r="L136" i="15"/>
  <c r="K136" i="15"/>
  <c r="K130" i="15" s="1"/>
  <c r="J136" i="15"/>
  <c r="I136" i="15"/>
  <c r="H136" i="15" s="1"/>
  <c r="G136" i="15"/>
  <c r="G130" i="15" s="1"/>
  <c r="F136" i="15"/>
  <c r="E136" i="15"/>
  <c r="E130" i="15" s="1"/>
  <c r="D136" i="15"/>
  <c r="H135" i="15"/>
  <c r="C135" i="15"/>
  <c r="H134" i="15"/>
  <c r="C134" i="15"/>
  <c r="I133" i="15"/>
  <c r="H133" i="15"/>
  <c r="C133" i="15"/>
  <c r="H132" i="15"/>
  <c r="C132" i="15"/>
  <c r="L131" i="15"/>
  <c r="L130" i="15" s="1"/>
  <c r="L75" i="15" s="1"/>
  <c r="L52" i="15" s="1"/>
  <c r="K131" i="15"/>
  <c r="J131" i="15"/>
  <c r="I131" i="15"/>
  <c r="H131" i="15"/>
  <c r="G131" i="15"/>
  <c r="F131" i="15"/>
  <c r="E131" i="15"/>
  <c r="D131" i="15"/>
  <c r="C131" i="15" s="1"/>
  <c r="J130" i="15"/>
  <c r="F130" i="15"/>
  <c r="H129" i="15"/>
  <c r="H128" i="15" s="1"/>
  <c r="C129" i="15"/>
  <c r="L128" i="15"/>
  <c r="K128" i="15"/>
  <c r="J128" i="15"/>
  <c r="I128" i="15"/>
  <c r="G128" i="15"/>
  <c r="F128" i="15"/>
  <c r="E128" i="15"/>
  <c r="D128" i="15"/>
  <c r="C128" i="15"/>
  <c r="H127" i="15"/>
  <c r="C127" i="15"/>
  <c r="H126" i="15"/>
  <c r="C126" i="15"/>
  <c r="H125" i="15"/>
  <c r="C125" i="15"/>
  <c r="H124" i="15"/>
  <c r="C124" i="15"/>
  <c r="H123" i="15"/>
  <c r="C123" i="15"/>
  <c r="L122" i="15"/>
  <c r="K122" i="15"/>
  <c r="J122" i="15"/>
  <c r="J83" i="15" s="1"/>
  <c r="J75" i="15" s="1"/>
  <c r="I122" i="15"/>
  <c r="G122" i="15"/>
  <c r="F122" i="15"/>
  <c r="F83" i="15" s="1"/>
  <c r="F75" i="15" s="1"/>
  <c r="F52" i="15" s="1"/>
  <c r="E122" i="15"/>
  <c r="D122" i="15"/>
  <c r="C122" i="15" s="1"/>
  <c r="H121" i="15"/>
  <c r="C121" i="15"/>
  <c r="H120" i="15"/>
  <c r="F120" i="15"/>
  <c r="C120" i="15"/>
  <c r="H119" i="15"/>
  <c r="C119" i="15"/>
  <c r="H118" i="15"/>
  <c r="C118" i="15"/>
  <c r="H117" i="15"/>
  <c r="C117" i="15"/>
  <c r="L116" i="15"/>
  <c r="K116" i="15"/>
  <c r="J116" i="15"/>
  <c r="I116" i="15"/>
  <c r="H116" i="15" s="1"/>
  <c r="G116" i="15"/>
  <c r="F116" i="15"/>
  <c r="E116" i="15"/>
  <c r="D116" i="15"/>
  <c r="C116" i="15"/>
  <c r="H115" i="15"/>
  <c r="C115" i="15"/>
  <c r="H114" i="15"/>
  <c r="C114" i="15"/>
  <c r="H113" i="15"/>
  <c r="C113" i="15"/>
  <c r="L112" i="15"/>
  <c r="K112" i="15"/>
  <c r="J112" i="15"/>
  <c r="I112" i="15"/>
  <c r="H112" i="15" s="1"/>
  <c r="G112" i="15"/>
  <c r="F112" i="15"/>
  <c r="E112" i="15"/>
  <c r="D112" i="15"/>
  <c r="C112" i="15"/>
  <c r="H111" i="15"/>
  <c r="C111" i="15"/>
  <c r="H110" i="15"/>
  <c r="C110" i="15"/>
  <c r="H109" i="15"/>
  <c r="C109" i="15"/>
  <c r="H108" i="15"/>
  <c r="C108" i="15"/>
  <c r="H107" i="15"/>
  <c r="C107" i="15"/>
  <c r="H106" i="15"/>
  <c r="C106" i="15"/>
  <c r="H105" i="15"/>
  <c r="C105" i="15"/>
  <c r="H104" i="15"/>
  <c r="C104" i="15"/>
  <c r="L103" i="15"/>
  <c r="K103" i="15"/>
  <c r="J103" i="15"/>
  <c r="I103" i="15"/>
  <c r="H103" i="15" s="1"/>
  <c r="G103" i="15"/>
  <c r="F103" i="15"/>
  <c r="E103" i="15"/>
  <c r="C103" i="15" s="1"/>
  <c r="D103" i="15"/>
  <c r="H102" i="15"/>
  <c r="C102" i="15"/>
  <c r="H101" i="15"/>
  <c r="C101" i="15"/>
  <c r="H100" i="15"/>
  <c r="C100" i="15"/>
  <c r="H99" i="15"/>
  <c r="C99" i="15"/>
  <c r="H98" i="15"/>
  <c r="C98" i="15"/>
  <c r="H97" i="15"/>
  <c r="C97" i="15"/>
  <c r="H96" i="15"/>
  <c r="C96" i="15"/>
  <c r="L95" i="15"/>
  <c r="K95" i="15"/>
  <c r="J95" i="15"/>
  <c r="I95" i="15"/>
  <c r="H95" i="15" s="1"/>
  <c r="G95" i="15"/>
  <c r="F95" i="15"/>
  <c r="E95" i="15"/>
  <c r="C95" i="15" s="1"/>
  <c r="D95" i="15"/>
  <c r="H94" i="15"/>
  <c r="C94" i="15"/>
  <c r="H93" i="15"/>
  <c r="C93" i="15"/>
  <c r="K92" i="15"/>
  <c r="I92" i="15"/>
  <c r="H92" i="15" s="1"/>
  <c r="C92" i="15"/>
  <c r="H91" i="15"/>
  <c r="C91" i="15"/>
  <c r="H90" i="15"/>
  <c r="C90" i="15"/>
  <c r="L89" i="15"/>
  <c r="K89" i="15"/>
  <c r="J89" i="15"/>
  <c r="G89" i="15"/>
  <c r="F89" i="15"/>
  <c r="E89" i="15"/>
  <c r="D89" i="15"/>
  <c r="C89" i="15"/>
  <c r="H88" i="15"/>
  <c r="C88" i="15"/>
  <c r="H87" i="15"/>
  <c r="C87" i="15"/>
  <c r="H86" i="15"/>
  <c r="C86" i="15"/>
  <c r="H85" i="15"/>
  <c r="C85" i="15"/>
  <c r="L84" i="15"/>
  <c r="K84" i="15"/>
  <c r="J84" i="15"/>
  <c r="I84" i="15"/>
  <c r="H84" i="15" s="1"/>
  <c r="G84" i="15"/>
  <c r="F84" i="15"/>
  <c r="E84" i="15"/>
  <c r="E83" i="15" s="1"/>
  <c r="D84" i="15"/>
  <c r="C84" i="15" s="1"/>
  <c r="L83" i="15"/>
  <c r="K83" i="15"/>
  <c r="G83" i="15"/>
  <c r="D83" i="15"/>
  <c r="H82" i="15"/>
  <c r="C82" i="15"/>
  <c r="H81" i="15"/>
  <c r="C81" i="15"/>
  <c r="L80" i="15"/>
  <c r="K80" i="15"/>
  <c r="J80" i="15"/>
  <c r="I80" i="15"/>
  <c r="H80" i="15" s="1"/>
  <c r="G80" i="15"/>
  <c r="F80" i="15"/>
  <c r="E80" i="15"/>
  <c r="D80" i="15"/>
  <c r="C80" i="15" s="1"/>
  <c r="H79" i="15"/>
  <c r="C79" i="15"/>
  <c r="H78" i="15"/>
  <c r="C78" i="15"/>
  <c r="L77" i="15"/>
  <c r="K77" i="15"/>
  <c r="K76" i="15" s="1"/>
  <c r="K75" i="15" s="1"/>
  <c r="J77" i="15"/>
  <c r="I77" i="15"/>
  <c r="H77" i="15" s="1"/>
  <c r="G77" i="15"/>
  <c r="G76" i="15" s="1"/>
  <c r="G75" i="15" s="1"/>
  <c r="F77" i="15"/>
  <c r="E77" i="15"/>
  <c r="D77" i="15"/>
  <c r="C77" i="15"/>
  <c r="L76" i="15"/>
  <c r="J76" i="15"/>
  <c r="I76" i="15"/>
  <c r="F76" i="15"/>
  <c r="E76" i="15"/>
  <c r="E75" i="15" s="1"/>
  <c r="D76" i="15"/>
  <c r="H74" i="15"/>
  <c r="C74" i="15"/>
  <c r="H73" i="15"/>
  <c r="C73" i="15"/>
  <c r="H72" i="15"/>
  <c r="C72" i="15"/>
  <c r="H71" i="15"/>
  <c r="C71" i="15"/>
  <c r="H70" i="15"/>
  <c r="C70" i="15"/>
  <c r="L69" i="15"/>
  <c r="K69" i="15"/>
  <c r="H69" i="15" s="1"/>
  <c r="J69" i="15"/>
  <c r="I69" i="15"/>
  <c r="G69" i="15"/>
  <c r="C69" i="15" s="1"/>
  <c r="F69" i="15"/>
  <c r="E69" i="15"/>
  <c r="D69" i="15"/>
  <c r="H68" i="15"/>
  <c r="C68" i="15"/>
  <c r="L67" i="15"/>
  <c r="K67" i="15"/>
  <c r="H67" i="15" s="1"/>
  <c r="J67" i="15"/>
  <c r="I67" i="15"/>
  <c r="G67" i="15"/>
  <c r="F67" i="15"/>
  <c r="E67" i="15"/>
  <c r="D67" i="15"/>
  <c r="C67" i="15"/>
  <c r="H66" i="15"/>
  <c r="C66" i="15"/>
  <c r="H65" i="15"/>
  <c r="C65" i="15"/>
  <c r="H64" i="15"/>
  <c r="C64" i="15"/>
  <c r="H63" i="15"/>
  <c r="C63" i="15"/>
  <c r="H62" i="15"/>
  <c r="C62" i="15"/>
  <c r="H61" i="15"/>
  <c r="C61" i="15"/>
  <c r="H60" i="15"/>
  <c r="C60" i="15"/>
  <c r="H59" i="15"/>
  <c r="C59" i="15"/>
  <c r="L58" i="15"/>
  <c r="K58" i="15"/>
  <c r="J58" i="15"/>
  <c r="I58" i="15"/>
  <c r="H58" i="15" s="1"/>
  <c r="G58" i="15"/>
  <c r="F58" i="15"/>
  <c r="E58" i="15"/>
  <c r="C58" i="15" s="1"/>
  <c r="D58" i="15"/>
  <c r="H57" i="15"/>
  <c r="C57" i="15"/>
  <c r="H56" i="15"/>
  <c r="C56" i="15"/>
  <c r="L55" i="15"/>
  <c r="K55" i="15"/>
  <c r="K54" i="15" s="1"/>
  <c r="K53" i="15" s="1"/>
  <c r="K52" i="15" s="1"/>
  <c r="J55" i="15"/>
  <c r="I55" i="15"/>
  <c r="H55" i="15" s="1"/>
  <c r="G55" i="15"/>
  <c r="G54" i="15" s="1"/>
  <c r="G53" i="15" s="1"/>
  <c r="G52" i="15" s="1"/>
  <c r="F55" i="15"/>
  <c r="E55" i="15"/>
  <c r="D55" i="15"/>
  <c r="C55" i="15"/>
  <c r="L54" i="15"/>
  <c r="J54" i="15"/>
  <c r="I54" i="15"/>
  <c r="F54" i="15"/>
  <c r="E54" i="15"/>
  <c r="C54" i="15" s="1"/>
  <c r="D54" i="15"/>
  <c r="L53" i="15"/>
  <c r="J53" i="15"/>
  <c r="F53" i="15"/>
  <c r="D53" i="15"/>
  <c r="H47" i="15"/>
  <c r="C47" i="15"/>
  <c r="H46" i="15"/>
  <c r="C46" i="15"/>
  <c r="L45" i="15"/>
  <c r="H45" i="15"/>
  <c r="G45" i="15"/>
  <c r="C45" i="15" s="1"/>
  <c r="H44" i="15"/>
  <c r="C44" i="15"/>
  <c r="K43" i="15"/>
  <c r="J43" i="15"/>
  <c r="I43" i="15"/>
  <c r="H43" i="15"/>
  <c r="F43" i="15"/>
  <c r="E43" i="15"/>
  <c r="D43" i="15"/>
  <c r="C43" i="15"/>
  <c r="H42" i="15"/>
  <c r="C42" i="15"/>
  <c r="I41" i="15"/>
  <c r="H41" i="15"/>
  <c r="D41" i="15"/>
  <c r="C41" i="15" s="1"/>
  <c r="H40" i="15"/>
  <c r="C40" i="15"/>
  <c r="H39" i="15"/>
  <c r="C39" i="15"/>
  <c r="H38" i="15"/>
  <c r="C38" i="15"/>
  <c r="H37" i="15"/>
  <c r="C37" i="15"/>
  <c r="K36" i="15"/>
  <c r="H36" i="15"/>
  <c r="F36" i="15"/>
  <c r="C36" i="15" s="1"/>
  <c r="H35" i="15"/>
  <c r="C35" i="15"/>
  <c r="H34" i="15"/>
  <c r="C34" i="15"/>
  <c r="K33" i="15"/>
  <c r="H33" i="15"/>
  <c r="F33" i="15"/>
  <c r="C33" i="15"/>
  <c r="K32" i="15"/>
  <c r="H32" i="15"/>
  <c r="C32" i="15"/>
  <c r="K31" i="15"/>
  <c r="H31" i="15"/>
  <c r="F31" i="15"/>
  <c r="C31" i="15" s="1"/>
  <c r="H30" i="15"/>
  <c r="C30" i="15"/>
  <c r="H29" i="15"/>
  <c r="C29" i="15"/>
  <c r="H28" i="15"/>
  <c r="C28" i="15"/>
  <c r="K27" i="15"/>
  <c r="H27" i="15" s="1"/>
  <c r="F27" i="15"/>
  <c r="C27" i="15" s="1"/>
  <c r="K26" i="15"/>
  <c r="H25" i="15"/>
  <c r="C25" i="15"/>
  <c r="C24" i="15"/>
  <c r="H23" i="15"/>
  <c r="C23" i="15"/>
  <c r="H22" i="15"/>
  <c r="C22" i="15"/>
  <c r="L21" i="15"/>
  <c r="L289" i="15" s="1"/>
  <c r="L288" i="15" s="1"/>
  <c r="K21" i="15"/>
  <c r="K289" i="15" s="1"/>
  <c r="K288" i="15" s="1"/>
  <c r="J21" i="15"/>
  <c r="J289" i="15" s="1"/>
  <c r="J288" i="15" s="1"/>
  <c r="I21" i="15"/>
  <c r="H21" i="15" s="1"/>
  <c r="G21" i="15"/>
  <c r="G289" i="15" s="1"/>
  <c r="G288" i="15" s="1"/>
  <c r="F21" i="15"/>
  <c r="F289" i="15" s="1"/>
  <c r="F288" i="15" s="1"/>
  <c r="E21" i="15"/>
  <c r="E289" i="15" s="1"/>
  <c r="E288" i="15" s="1"/>
  <c r="D21" i="15"/>
  <c r="D289" i="15" s="1"/>
  <c r="D288" i="15" s="1"/>
  <c r="L20" i="15"/>
  <c r="K20" i="15"/>
  <c r="J20" i="15"/>
  <c r="G20" i="15"/>
  <c r="D20" i="15"/>
  <c r="D20" i="31" l="1"/>
  <c r="C20" i="31" s="1"/>
  <c r="C24" i="31"/>
  <c r="D287" i="31"/>
  <c r="C287" i="31" s="1"/>
  <c r="D20" i="33"/>
  <c r="C20" i="33" s="1"/>
  <c r="C24" i="33"/>
  <c r="D287" i="33"/>
  <c r="C287" i="33" s="1"/>
  <c r="H24" i="28"/>
  <c r="I20" i="28"/>
  <c r="H20" i="28" s="1"/>
  <c r="I20" i="31"/>
  <c r="H20" i="31" s="1"/>
  <c r="H24" i="31"/>
  <c r="C24" i="29"/>
  <c r="D20" i="29"/>
  <c r="C20" i="29" s="1"/>
  <c r="D287" i="29"/>
  <c r="C287" i="29" s="1"/>
  <c r="C24" i="34"/>
  <c r="D20" i="34"/>
  <c r="C20" i="34" s="1"/>
  <c r="D287" i="34"/>
  <c r="C287" i="34" s="1"/>
  <c r="I287" i="28"/>
  <c r="H287" i="28" s="1"/>
  <c r="H24" i="29"/>
  <c r="I20" i="29"/>
  <c r="H20" i="29" s="1"/>
  <c r="H24" i="34"/>
  <c r="I20" i="34"/>
  <c r="H20" i="34" s="1"/>
  <c r="H24" i="33"/>
  <c r="I20" i="33"/>
  <c r="H20" i="33" s="1"/>
  <c r="C24" i="30"/>
  <c r="D20" i="30"/>
  <c r="C20" i="30" s="1"/>
  <c r="D287" i="30"/>
  <c r="C287" i="30" s="1"/>
  <c r="H24" i="32"/>
  <c r="I20" i="32"/>
  <c r="H20" i="32" s="1"/>
  <c r="D20" i="32"/>
  <c r="C20" i="32" s="1"/>
  <c r="C24" i="32"/>
  <c r="D287" i="32"/>
  <c r="C287" i="32" s="1"/>
  <c r="H24" i="30"/>
  <c r="I20" i="30"/>
  <c r="H20" i="30" s="1"/>
  <c r="I287" i="31"/>
  <c r="H287" i="31" s="1"/>
  <c r="C76" i="15"/>
  <c r="C83" i="15"/>
  <c r="H259" i="15"/>
  <c r="E286" i="15"/>
  <c r="G51" i="15"/>
  <c r="D230" i="15"/>
  <c r="G52" i="16"/>
  <c r="H54" i="15"/>
  <c r="H76" i="15"/>
  <c r="H165" i="15"/>
  <c r="E269" i="15"/>
  <c r="C269" i="15" s="1"/>
  <c r="C270" i="15"/>
  <c r="G286" i="15"/>
  <c r="K195" i="15"/>
  <c r="K194" i="15" s="1"/>
  <c r="K51" i="15" s="1"/>
  <c r="F289" i="16"/>
  <c r="F288" i="16" s="1"/>
  <c r="F20" i="16"/>
  <c r="C20" i="16" s="1"/>
  <c r="H187" i="16"/>
  <c r="H276" i="16"/>
  <c r="I270" i="16"/>
  <c r="I187" i="15"/>
  <c r="H187" i="15" s="1"/>
  <c r="D204" i="15"/>
  <c r="I204" i="15"/>
  <c r="I231" i="15"/>
  <c r="H238" i="15"/>
  <c r="H252" i="15"/>
  <c r="H264" i="15"/>
  <c r="H272" i="15"/>
  <c r="H283" i="15"/>
  <c r="I289" i="15"/>
  <c r="I288" i="15" s="1"/>
  <c r="K36" i="16"/>
  <c r="H55" i="16"/>
  <c r="L54" i="16"/>
  <c r="L53" i="16" s="1"/>
  <c r="I76" i="16"/>
  <c r="E76" i="16"/>
  <c r="C77" i="16"/>
  <c r="J75" i="16"/>
  <c r="J52" i="16" s="1"/>
  <c r="C84" i="16"/>
  <c r="E83" i="16"/>
  <c r="C131" i="16"/>
  <c r="D130" i="16"/>
  <c r="G187" i="16"/>
  <c r="H233" i="16"/>
  <c r="I231" i="16"/>
  <c r="I251" i="16"/>
  <c r="H251" i="16" s="1"/>
  <c r="E251" i="16"/>
  <c r="C251" i="16" s="1"/>
  <c r="C252" i="16"/>
  <c r="C269" i="16"/>
  <c r="C270" i="16"/>
  <c r="K289" i="16"/>
  <c r="K288" i="16" s="1"/>
  <c r="C288" i="16"/>
  <c r="I289" i="17"/>
  <c r="I288" i="17" s="1"/>
  <c r="H21" i="17"/>
  <c r="H289" i="17" s="1"/>
  <c r="C26" i="17"/>
  <c r="K55" i="17"/>
  <c r="H56" i="17"/>
  <c r="K58" i="17"/>
  <c r="H58" i="17" s="1"/>
  <c r="H59" i="17"/>
  <c r="I67" i="17"/>
  <c r="H69" i="17"/>
  <c r="F75" i="17"/>
  <c r="F52" i="17" s="1"/>
  <c r="F51" i="17" s="1"/>
  <c r="E20" i="15"/>
  <c r="C21" i="15"/>
  <c r="C289" i="15" s="1"/>
  <c r="C288" i="15" s="1"/>
  <c r="F26" i="15"/>
  <c r="E53" i="15"/>
  <c r="I53" i="15"/>
  <c r="I83" i="15"/>
  <c r="H83" i="15" s="1"/>
  <c r="I89" i="15"/>
  <c r="H89" i="15" s="1"/>
  <c r="H122" i="15"/>
  <c r="D130" i="15"/>
  <c r="C136" i="15"/>
  <c r="D165" i="15"/>
  <c r="C165" i="15" s="1"/>
  <c r="D173" i="15"/>
  <c r="C173" i="15" s="1"/>
  <c r="J174" i="15"/>
  <c r="C191" i="15"/>
  <c r="H192" i="15"/>
  <c r="E194" i="15"/>
  <c r="E231" i="15"/>
  <c r="E230" i="15" s="1"/>
  <c r="H260" i="15"/>
  <c r="I270" i="15"/>
  <c r="H21" i="16"/>
  <c r="H289" i="16" s="1"/>
  <c r="I289" i="16"/>
  <c r="I288" i="16" s="1"/>
  <c r="C58" i="16"/>
  <c r="H58" i="16"/>
  <c r="C69" i="16"/>
  <c r="D67" i="16"/>
  <c r="C67" i="16" s="1"/>
  <c r="I83" i="16"/>
  <c r="C166" i="16"/>
  <c r="D165" i="16"/>
  <c r="C165" i="16" s="1"/>
  <c r="H175" i="16"/>
  <c r="J174" i="16"/>
  <c r="J173" i="16" s="1"/>
  <c r="H173" i="16" s="1"/>
  <c r="J195" i="16"/>
  <c r="E289" i="17"/>
  <c r="E288" i="17" s="1"/>
  <c r="C21" i="17"/>
  <c r="C289" i="17" s="1"/>
  <c r="C288" i="17" s="1"/>
  <c r="E20" i="17"/>
  <c r="H26" i="17"/>
  <c r="K20" i="17"/>
  <c r="J53" i="17"/>
  <c r="C77" i="17"/>
  <c r="D76" i="17"/>
  <c r="I75" i="17"/>
  <c r="H26" i="15"/>
  <c r="I130" i="15"/>
  <c r="H130" i="15" s="1"/>
  <c r="H223" i="15"/>
  <c r="L230" i="15"/>
  <c r="L194" i="15" s="1"/>
  <c r="L51" i="15" s="1"/>
  <c r="F231" i="15"/>
  <c r="F230" i="15" s="1"/>
  <c r="F286" i="15" s="1"/>
  <c r="J259" i="15"/>
  <c r="J230" i="15" s="1"/>
  <c r="J194" i="15" s="1"/>
  <c r="J289" i="16"/>
  <c r="J288" i="16" s="1"/>
  <c r="H45" i="16"/>
  <c r="D54" i="16"/>
  <c r="H67" i="16"/>
  <c r="K112" i="16"/>
  <c r="K83" i="16" s="1"/>
  <c r="K75" i="16" s="1"/>
  <c r="K52" i="16" s="1"/>
  <c r="K51" i="16" s="1"/>
  <c r="K50" i="16" s="1"/>
  <c r="C140" i="16"/>
  <c r="C179" i="16"/>
  <c r="D174" i="16"/>
  <c r="C204" i="16"/>
  <c r="E231" i="16"/>
  <c r="I259" i="16"/>
  <c r="H259" i="16" s="1"/>
  <c r="E259" i="16"/>
  <c r="C259" i="16" s="1"/>
  <c r="C260" i="16"/>
  <c r="J286" i="16"/>
  <c r="C54" i="17"/>
  <c r="D53" i="17"/>
  <c r="K89" i="17"/>
  <c r="H89" i="17" s="1"/>
  <c r="H90" i="17"/>
  <c r="D83" i="16"/>
  <c r="C83" i="16" s="1"/>
  <c r="H84" i="16"/>
  <c r="H95" i="16"/>
  <c r="H112" i="16"/>
  <c r="C139" i="16"/>
  <c r="E138" i="16"/>
  <c r="C144" i="16"/>
  <c r="C187" i="16"/>
  <c r="C191" i="16"/>
  <c r="C196" i="16"/>
  <c r="C216" i="16"/>
  <c r="H264" i="16"/>
  <c r="H288" i="16"/>
  <c r="H45" i="17"/>
  <c r="L20" i="17"/>
  <c r="E52" i="17"/>
  <c r="E51" i="17" s="1"/>
  <c r="I53" i="17"/>
  <c r="C69" i="17"/>
  <c r="H70" i="17"/>
  <c r="C112" i="17"/>
  <c r="K116" i="17"/>
  <c r="H116" i="17" s="1"/>
  <c r="H117" i="17"/>
  <c r="J130" i="17"/>
  <c r="C136" i="17"/>
  <c r="K141" i="17"/>
  <c r="H141" i="17" s="1"/>
  <c r="H142" i="17"/>
  <c r="C144" i="17"/>
  <c r="K151" i="17"/>
  <c r="H151" i="17" s="1"/>
  <c r="H152" i="17"/>
  <c r="K198" i="17"/>
  <c r="H198" i="17" s="1"/>
  <c r="H199" i="17"/>
  <c r="C205" i="17"/>
  <c r="D204" i="17"/>
  <c r="C204" i="17" s="1"/>
  <c r="I204" i="17"/>
  <c r="K231" i="17"/>
  <c r="K230" i="17" s="1"/>
  <c r="G269" i="20"/>
  <c r="C270" i="20"/>
  <c r="H122" i="17"/>
  <c r="K128" i="17"/>
  <c r="H129" i="17"/>
  <c r="H128" i="17" s="1"/>
  <c r="C131" i="17"/>
  <c r="D130" i="17"/>
  <c r="C130" i="17" s="1"/>
  <c r="C188" i="17"/>
  <c r="C192" i="17"/>
  <c r="D191" i="17"/>
  <c r="C191" i="17" s="1"/>
  <c r="K205" i="17"/>
  <c r="H206" i="17"/>
  <c r="F286" i="17"/>
  <c r="H288" i="17"/>
  <c r="G195" i="19"/>
  <c r="C196" i="19"/>
  <c r="C67" i="17"/>
  <c r="K77" i="17"/>
  <c r="H78" i="17"/>
  <c r="H84" i="17"/>
  <c r="J83" i="17"/>
  <c r="J75" i="17" s="1"/>
  <c r="K103" i="17"/>
  <c r="H103" i="17" s="1"/>
  <c r="H104" i="17"/>
  <c r="K131" i="17"/>
  <c r="H132" i="17"/>
  <c r="H166" i="17"/>
  <c r="J165" i="17"/>
  <c r="H165" i="17" s="1"/>
  <c r="C175" i="17"/>
  <c r="D174" i="17"/>
  <c r="I173" i="17"/>
  <c r="K184" i="17"/>
  <c r="H184" i="17" s="1"/>
  <c r="H185" i="17"/>
  <c r="K188" i="17"/>
  <c r="H189" i="17"/>
  <c r="K192" i="17"/>
  <c r="H193" i="17"/>
  <c r="I259" i="17"/>
  <c r="H259" i="17" s="1"/>
  <c r="H260" i="17"/>
  <c r="I270" i="17"/>
  <c r="H272" i="17"/>
  <c r="G53" i="21"/>
  <c r="C54" i="21"/>
  <c r="F75" i="16"/>
  <c r="F286" i="16" s="1"/>
  <c r="L83" i="16"/>
  <c r="L75" i="16" s="1"/>
  <c r="L286" i="16" s="1"/>
  <c r="H103" i="16"/>
  <c r="C141" i="16"/>
  <c r="H174" i="16"/>
  <c r="C175" i="16"/>
  <c r="C184" i="16"/>
  <c r="C188" i="16"/>
  <c r="C192" i="16"/>
  <c r="D195" i="16"/>
  <c r="G195" i="16"/>
  <c r="G194" i="16" s="1"/>
  <c r="K195" i="16"/>
  <c r="K194" i="16" s="1"/>
  <c r="C198" i="16"/>
  <c r="C205" i="16"/>
  <c r="H227" i="16"/>
  <c r="J230" i="16"/>
  <c r="H272" i="16"/>
  <c r="H281" i="16"/>
  <c r="F20" i="17"/>
  <c r="C41" i="17"/>
  <c r="D20" i="17"/>
  <c r="C43" i="17"/>
  <c r="G287" i="17"/>
  <c r="C45" i="17"/>
  <c r="C55" i="17"/>
  <c r="C58" i="17"/>
  <c r="K67" i="17"/>
  <c r="H80" i="17"/>
  <c r="F83" i="17"/>
  <c r="C83" i="17" s="1"/>
  <c r="H95" i="17"/>
  <c r="L130" i="17"/>
  <c r="L75" i="17" s="1"/>
  <c r="H160" i="17"/>
  <c r="K175" i="17"/>
  <c r="H176" i="17"/>
  <c r="H179" i="17"/>
  <c r="C198" i="17"/>
  <c r="D196" i="17"/>
  <c r="I195" i="17"/>
  <c r="C231" i="17"/>
  <c r="I231" i="17"/>
  <c r="H235" i="17"/>
  <c r="I251" i="17"/>
  <c r="H251" i="17" s="1"/>
  <c r="H252" i="17"/>
  <c r="G269" i="19"/>
  <c r="C270" i="19"/>
  <c r="C21" i="18"/>
  <c r="D20" i="18"/>
  <c r="C76" i="18"/>
  <c r="H77" i="18"/>
  <c r="J76" i="18"/>
  <c r="H131" i="18"/>
  <c r="I130" i="18"/>
  <c r="H174" i="18"/>
  <c r="J173" i="18"/>
  <c r="H173" i="18" s="1"/>
  <c r="F231" i="18"/>
  <c r="C238" i="18"/>
  <c r="C251" i="18"/>
  <c r="H252" i="18"/>
  <c r="J251" i="18"/>
  <c r="H251" i="18" s="1"/>
  <c r="F259" i="18"/>
  <c r="C260" i="18"/>
  <c r="H270" i="18"/>
  <c r="J269" i="18"/>
  <c r="L289" i="18"/>
  <c r="L288" i="18" s="1"/>
  <c r="J20" i="19"/>
  <c r="J289" i="19"/>
  <c r="J288" i="19" s="1"/>
  <c r="C43" i="19"/>
  <c r="E20" i="19"/>
  <c r="J50" i="19"/>
  <c r="J287" i="19"/>
  <c r="H175" i="19"/>
  <c r="I174" i="19"/>
  <c r="C187" i="19"/>
  <c r="H188" i="19"/>
  <c r="K195" i="19"/>
  <c r="H196" i="19"/>
  <c r="K259" i="19"/>
  <c r="H260" i="19"/>
  <c r="H283" i="19"/>
  <c r="G289" i="20"/>
  <c r="G288" i="20" s="1"/>
  <c r="G20" i="20"/>
  <c r="C54" i="20"/>
  <c r="D53" i="20"/>
  <c r="H55" i="20"/>
  <c r="J54" i="20"/>
  <c r="C67" i="20"/>
  <c r="C84" i="20"/>
  <c r="D83" i="20"/>
  <c r="C83" i="20" s="1"/>
  <c r="K130" i="20"/>
  <c r="H136" i="20"/>
  <c r="H175" i="20"/>
  <c r="I174" i="20"/>
  <c r="H188" i="20"/>
  <c r="C205" i="20"/>
  <c r="E204" i="20"/>
  <c r="H231" i="20"/>
  <c r="I230" i="20"/>
  <c r="K251" i="20"/>
  <c r="H252" i="20"/>
  <c r="H259" i="20"/>
  <c r="H269" i="20"/>
  <c r="H55" i="21"/>
  <c r="I54" i="21"/>
  <c r="H95" i="21"/>
  <c r="I83" i="21"/>
  <c r="H83" i="21" s="1"/>
  <c r="H198" i="22"/>
  <c r="J196" i="22"/>
  <c r="K259" i="22"/>
  <c r="H260" i="22"/>
  <c r="C55" i="23"/>
  <c r="E54" i="23"/>
  <c r="E53" i="23" s="1"/>
  <c r="J52" i="23"/>
  <c r="J51" i="23" s="1"/>
  <c r="C144" i="26"/>
  <c r="E130" i="26"/>
  <c r="H152" i="26"/>
  <c r="I151" i="26"/>
  <c r="H151" i="26" s="1"/>
  <c r="E286" i="17"/>
  <c r="F289" i="17"/>
  <c r="F288" i="17" s="1"/>
  <c r="F26" i="18"/>
  <c r="H43" i="18"/>
  <c r="C55" i="18"/>
  <c r="J83" i="18"/>
  <c r="C95" i="18"/>
  <c r="G75" i="18"/>
  <c r="G52" i="18" s="1"/>
  <c r="G51" i="18" s="1"/>
  <c r="G50" i="18" s="1"/>
  <c r="K75" i="18"/>
  <c r="K52" i="18" s="1"/>
  <c r="K51" i="18" s="1"/>
  <c r="K50" i="18" s="1"/>
  <c r="C131" i="18"/>
  <c r="E130" i="18"/>
  <c r="H136" i="18"/>
  <c r="C166" i="18"/>
  <c r="F173" i="18"/>
  <c r="F52" i="18" s="1"/>
  <c r="C188" i="18"/>
  <c r="C191" i="18"/>
  <c r="H192" i="18"/>
  <c r="J191" i="18"/>
  <c r="H191" i="18" s="1"/>
  <c r="C196" i="18"/>
  <c r="D231" i="18"/>
  <c r="I194" i="18"/>
  <c r="F251" i="18"/>
  <c r="C252" i="18"/>
  <c r="F270" i="18"/>
  <c r="G286" i="18"/>
  <c r="F20" i="19"/>
  <c r="C20" i="19" s="1"/>
  <c r="F289" i="19"/>
  <c r="F288" i="19" s="1"/>
  <c r="L287" i="19"/>
  <c r="E67" i="19"/>
  <c r="C67" i="19" s="1"/>
  <c r="G75" i="19"/>
  <c r="C77" i="19"/>
  <c r="H77" i="19"/>
  <c r="I76" i="19"/>
  <c r="I83" i="19"/>
  <c r="C89" i="19"/>
  <c r="C103" i="19"/>
  <c r="H116" i="19"/>
  <c r="H131" i="19"/>
  <c r="I130" i="19"/>
  <c r="C165" i="19"/>
  <c r="E174" i="19"/>
  <c r="G187" i="19"/>
  <c r="I231" i="19"/>
  <c r="G259" i="19"/>
  <c r="G230" i="19" s="1"/>
  <c r="C269" i="19"/>
  <c r="C283" i="19"/>
  <c r="J286" i="19"/>
  <c r="I289" i="19"/>
  <c r="I288" i="19" s="1"/>
  <c r="H21" i="20"/>
  <c r="F26" i="20"/>
  <c r="L287" i="20"/>
  <c r="J67" i="20"/>
  <c r="H67" i="20" s="1"/>
  <c r="C77" i="20"/>
  <c r="H77" i="20"/>
  <c r="C89" i="20"/>
  <c r="H131" i="20"/>
  <c r="G130" i="20"/>
  <c r="G75" i="20" s="1"/>
  <c r="G52" i="20" s="1"/>
  <c r="C165" i="20"/>
  <c r="K165" i="20"/>
  <c r="H166" i="20"/>
  <c r="C175" i="20"/>
  <c r="E174" i="20"/>
  <c r="G187" i="20"/>
  <c r="C187" i="20" s="1"/>
  <c r="H191" i="20"/>
  <c r="K196" i="20"/>
  <c r="K204" i="20"/>
  <c r="C233" i="20"/>
  <c r="K259" i="20"/>
  <c r="H276" i="20"/>
  <c r="C281" i="20"/>
  <c r="E83" i="21"/>
  <c r="E75" i="21" s="1"/>
  <c r="H175" i="21"/>
  <c r="I174" i="21"/>
  <c r="I230" i="21"/>
  <c r="C231" i="21"/>
  <c r="E230" i="21"/>
  <c r="C230" i="21" s="1"/>
  <c r="H272" i="21"/>
  <c r="K270" i="21"/>
  <c r="K269" i="21" s="1"/>
  <c r="G269" i="21"/>
  <c r="C269" i="21" s="1"/>
  <c r="C270" i="21"/>
  <c r="C283" i="21"/>
  <c r="E289" i="21"/>
  <c r="E288" i="21" s="1"/>
  <c r="C27" i="22"/>
  <c r="F26" i="22"/>
  <c r="E52" i="22"/>
  <c r="E51" i="22" s="1"/>
  <c r="C166" i="22"/>
  <c r="D165" i="22"/>
  <c r="C165" i="22" s="1"/>
  <c r="C173" i="23"/>
  <c r="C76" i="24"/>
  <c r="C160" i="24"/>
  <c r="E130" i="24"/>
  <c r="C130" i="24" s="1"/>
  <c r="C216" i="24"/>
  <c r="E204" i="24"/>
  <c r="H228" i="17"/>
  <c r="J231" i="17"/>
  <c r="J230" i="17" s="1"/>
  <c r="J194" i="17" s="1"/>
  <c r="H232" i="17"/>
  <c r="H236" i="17"/>
  <c r="H247" i="17"/>
  <c r="D251" i="17"/>
  <c r="C251" i="17" s="1"/>
  <c r="H253" i="17"/>
  <c r="D259" i="17"/>
  <c r="C259" i="17" s="1"/>
  <c r="H261" i="17"/>
  <c r="D270" i="17"/>
  <c r="H273" i="17"/>
  <c r="J289" i="17"/>
  <c r="J288" i="17" s="1"/>
  <c r="C43" i="18"/>
  <c r="G287" i="18"/>
  <c r="C45" i="18"/>
  <c r="G20" i="18"/>
  <c r="C54" i="18"/>
  <c r="D53" i="18"/>
  <c r="H55" i="18"/>
  <c r="J54" i="18"/>
  <c r="C67" i="18"/>
  <c r="L75" i="18"/>
  <c r="L52" i="18" s="1"/>
  <c r="L51" i="18" s="1"/>
  <c r="C84" i="18"/>
  <c r="D83" i="18"/>
  <c r="C83" i="18" s="1"/>
  <c r="H144" i="18"/>
  <c r="C160" i="18"/>
  <c r="H166" i="18"/>
  <c r="J165" i="18"/>
  <c r="H165" i="18" s="1"/>
  <c r="C175" i="18"/>
  <c r="D174" i="18"/>
  <c r="C184" i="18"/>
  <c r="C187" i="18"/>
  <c r="H188" i="18"/>
  <c r="J187" i="18"/>
  <c r="H187" i="18" s="1"/>
  <c r="J196" i="18"/>
  <c r="C283" i="18"/>
  <c r="D289" i="18"/>
  <c r="D288" i="18" s="1"/>
  <c r="C83" i="19"/>
  <c r="C131" i="19"/>
  <c r="E130" i="19"/>
  <c r="C130" i="19" s="1"/>
  <c r="C191" i="19"/>
  <c r="D194" i="19"/>
  <c r="H205" i="19"/>
  <c r="I204" i="19"/>
  <c r="C231" i="19"/>
  <c r="H259" i="19"/>
  <c r="K270" i="19"/>
  <c r="F286" i="19"/>
  <c r="H43" i="20"/>
  <c r="C69" i="20"/>
  <c r="C76" i="20"/>
  <c r="D75" i="20"/>
  <c r="J83" i="20"/>
  <c r="H83" i="20" s="1"/>
  <c r="H141" i="20"/>
  <c r="I130" i="20"/>
  <c r="C191" i="20"/>
  <c r="E231" i="20"/>
  <c r="E230" i="20" s="1"/>
  <c r="K231" i="20"/>
  <c r="K230" i="20" s="1"/>
  <c r="H238" i="20"/>
  <c r="H251" i="20"/>
  <c r="C269" i="20"/>
  <c r="H272" i="20"/>
  <c r="L286" i="20"/>
  <c r="C89" i="22"/>
  <c r="D83" i="22"/>
  <c r="I130" i="22"/>
  <c r="H131" i="22"/>
  <c r="J269" i="22"/>
  <c r="H270" i="22"/>
  <c r="C89" i="23"/>
  <c r="E83" i="23"/>
  <c r="C276" i="23"/>
  <c r="E270" i="23"/>
  <c r="J286" i="23"/>
  <c r="G286" i="17"/>
  <c r="H31" i="18"/>
  <c r="K26" i="18"/>
  <c r="E75" i="18"/>
  <c r="E52" i="18" s="1"/>
  <c r="E51" i="18" s="1"/>
  <c r="I75" i="18"/>
  <c r="I286" i="18" s="1"/>
  <c r="H83" i="18"/>
  <c r="J130" i="18"/>
  <c r="H160" i="18"/>
  <c r="F187" i="18"/>
  <c r="F195" i="18"/>
  <c r="C205" i="18"/>
  <c r="D204" i="18"/>
  <c r="L204" i="18"/>
  <c r="L195" i="18" s="1"/>
  <c r="L194" i="18" s="1"/>
  <c r="H238" i="18"/>
  <c r="J231" i="18"/>
  <c r="C259" i="18"/>
  <c r="H288" i="18"/>
  <c r="H21" i="19"/>
  <c r="H289" i="19" s="1"/>
  <c r="H288" i="19" s="1"/>
  <c r="C55" i="19"/>
  <c r="H55" i="19"/>
  <c r="I54" i="19"/>
  <c r="K76" i="19"/>
  <c r="K83" i="19"/>
  <c r="H84" i="19"/>
  <c r="C95" i="19"/>
  <c r="K130" i="19"/>
  <c r="K191" i="19"/>
  <c r="K187" i="19" s="1"/>
  <c r="H187" i="19" s="1"/>
  <c r="H192" i="19"/>
  <c r="C205" i="19"/>
  <c r="E204" i="19"/>
  <c r="C227" i="19"/>
  <c r="E230" i="19"/>
  <c r="K231" i="19"/>
  <c r="K230" i="19" s="1"/>
  <c r="H238" i="19"/>
  <c r="K289" i="20"/>
  <c r="K288" i="20" s="1"/>
  <c r="K20" i="20"/>
  <c r="H31" i="20"/>
  <c r="K26" i="20"/>
  <c r="C41" i="20"/>
  <c r="D20" i="20"/>
  <c r="C45" i="20"/>
  <c r="F130" i="20"/>
  <c r="F75" i="20" s="1"/>
  <c r="F52" i="20" s="1"/>
  <c r="F51" i="20" s="1"/>
  <c r="F50" i="20" s="1"/>
  <c r="C131" i="20"/>
  <c r="E130" i="20"/>
  <c r="E75" i="20" s="1"/>
  <c r="C151" i="20"/>
  <c r="H165" i="20"/>
  <c r="K191" i="20"/>
  <c r="K187" i="20" s="1"/>
  <c r="H187" i="20" s="1"/>
  <c r="H192" i="20"/>
  <c r="H205" i="20"/>
  <c r="I204" i="20"/>
  <c r="G231" i="20"/>
  <c r="G230" i="20" s="1"/>
  <c r="G194" i="20" s="1"/>
  <c r="C251" i="20"/>
  <c r="H264" i="20"/>
  <c r="H270" i="20"/>
  <c r="C283" i="20"/>
  <c r="C289" i="20" s="1"/>
  <c r="C288" i="20" s="1"/>
  <c r="H283" i="20"/>
  <c r="E289" i="20"/>
  <c r="E288" i="20" s="1"/>
  <c r="G194" i="21"/>
  <c r="F76" i="22"/>
  <c r="F75" i="22" s="1"/>
  <c r="C80" i="22"/>
  <c r="C43" i="23"/>
  <c r="E20" i="23"/>
  <c r="C80" i="23"/>
  <c r="D76" i="23"/>
  <c r="D130" i="18"/>
  <c r="C130" i="18" s="1"/>
  <c r="D54" i="19"/>
  <c r="J259" i="20"/>
  <c r="J230" i="20" s="1"/>
  <c r="J194" i="20" s="1"/>
  <c r="D286" i="20"/>
  <c r="H21" i="21"/>
  <c r="J20" i="21"/>
  <c r="J289" i="21"/>
  <c r="J288" i="21" s="1"/>
  <c r="H43" i="21"/>
  <c r="H58" i="21"/>
  <c r="C67" i="21"/>
  <c r="I67" i="21"/>
  <c r="H67" i="21" s="1"/>
  <c r="E130" i="21"/>
  <c r="C130" i="21" s="1"/>
  <c r="K130" i="21"/>
  <c r="K75" i="21" s="1"/>
  <c r="K52" i="21" s="1"/>
  <c r="K165" i="21"/>
  <c r="H166" i="21"/>
  <c r="C175" i="21"/>
  <c r="E174" i="21"/>
  <c r="D187" i="21"/>
  <c r="C191" i="21"/>
  <c r="C205" i="21"/>
  <c r="H205" i="21"/>
  <c r="I204" i="21"/>
  <c r="C281" i="21"/>
  <c r="K289" i="22"/>
  <c r="K288" i="22" s="1"/>
  <c r="H21" i="22"/>
  <c r="H289" i="22" s="1"/>
  <c r="H288" i="22" s="1"/>
  <c r="C45" i="22"/>
  <c r="H58" i="22"/>
  <c r="J54" i="22"/>
  <c r="C77" i="22"/>
  <c r="D76" i="22"/>
  <c r="L75" i="22"/>
  <c r="L52" i="22" s="1"/>
  <c r="L51" i="22" s="1"/>
  <c r="L50" i="22" s="1"/>
  <c r="G75" i="22"/>
  <c r="G52" i="22" s="1"/>
  <c r="G51" i="22" s="1"/>
  <c r="I83" i="22"/>
  <c r="H103" i="22"/>
  <c r="H141" i="22"/>
  <c r="C187" i="22"/>
  <c r="H233" i="22"/>
  <c r="H251" i="22"/>
  <c r="G259" i="22"/>
  <c r="G230" i="22" s="1"/>
  <c r="F270" i="22"/>
  <c r="H283" i="22"/>
  <c r="H54" i="23"/>
  <c r="C67" i="23"/>
  <c r="K83" i="23"/>
  <c r="K75" i="23" s="1"/>
  <c r="H84" i="23"/>
  <c r="K130" i="23"/>
  <c r="H196" i="24"/>
  <c r="I195" i="24"/>
  <c r="H26" i="19"/>
  <c r="H45" i="19"/>
  <c r="F20" i="21"/>
  <c r="C20" i="21" s="1"/>
  <c r="F289" i="21"/>
  <c r="F288" i="21" s="1"/>
  <c r="C43" i="21"/>
  <c r="G75" i="21"/>
  <c r="C77" i="21"/>
  <c r="H77" i="21"/>
  <c r="I76" i="21"/>
  <c r="H84" i="21"/>
  <c r="C89" i="21"/>
  <c r="C103" i="21"/>
  <c r="G130" i="21"/>
  <c r="K187" i="21"/>
  <c r="H187" i="21" s="1"/>
  <c r="H188" i="21"/>
  <c r="E204" i="21"/>
  <c r="C227" i="21"/>
  <c r="K231" i="21"/>
  <c r="H238" i="21"/>
  <c r="H251" i="21"/>
  <c r="H252" i="21"/>
  <c r="C259" i="21"/>
  <c r="H276" i="21"/>
  <c r="L286" i="21"/>
  <c r="G289" i="22"/>
  <c r="G288" i="22" s="1"/>
  <c r="G20" i="22"/>
  <c r="F54" i="22"/>
  <c r="F53" i="22" s="1"/>
  <c r="F52" i="22" s="1"/>
  <c r="C58" i="22"/>
  <c r="E75" i="22"/>
  <c r="C130" i="22"/>
  <c r="H165" i="22"/>
  <c r="J187" i="22"/>
  <c r="H188" i="22"/>
  <c r="J230" i="22"/>
  <c r="D251" i="22"/>
  <c r="C251" i="22" s="1"/>
  <c r="F287" i="23"/>
  <c r="C26" i="23"/>
  <c r="F20" i="23"/>
  <c r="K53" i="23"/>
  <c r="H76" i="23"/>
  <c r="H188" i="23"/>
  <c r="C192" i="23"/>
  <c r="E191" i="23"/>
  <c r="C191" i="23" s="1"/>
  <c r="C53" i="21"/>
  <c r="C69" i="21"/>
  <c r="C83" i="21"/>
  <c r="C122" i="21"/>
  <c r="H130" i="21"/>
  <c r="H165" i="21"/>
  <c r="G187" i="21"/>
  <c r="K191" i="21"/>
  <c r="H191" i="21" s="1"/>
  <c r="H192" i="21"/>
  <c r="K195" i="21"/>
  <c r="H196" i="21"/>
  <c r="H216" i="21"/>
  <c r="C235" i="21"/>
  <c r="C251" i="21"/>
  <c r="K259" i="21"/>
  <c r="H259" i="21" s="1"/>
  <c r="H260" i="21"/>
  <c r="D286" i="21"/>
  <c r="H283" i="21"/>
  <c r="D20" i="22"/>
  <c r="H31" i="22"/>
  <c r="K26" i="22"/>
  <c r="K20" i="22" s="1"/>
  <c r="L287" i="22"/>
  <c r="C55" i="22"/>
  <c r="D54" i="22"/>
  <c r="H67" i="22"/>
  <c r="I53" i="22"/>
  <c r="H80" i="22"/>
  <c r="J76" i="22"/>
  <c r="H136" i="22"/>
  <c r="K130" i="22"/>
  <c r="C175" i="22"/>
  <c r="D174" i="22"/>
  <c r="H281" i="22"/>
  <c r="I269" i="22"/>
  <c r="H269" i="22" s="1"/>
  <c r="F289" i="22"/>
  <c r="F288" i="22" s="1"/>
  <c r="C58" i="23"/>
  <c r="D54" i="23"/>
  <c r="L52" i="23"/>
  <c r="L51" i="23" s="1"/>
  <c r="L50" i="23" s="1"/>
  <c r="G75" i="23"/>
  <c r="G52" i="23" s="1"/>
  <c r="G51" i="23" s="1"/>
  <c r="H83" i="23"/>
  <c r="C136" i="23"/>
  <c r="H136" i="23"/>
  <c r="I130" i="23"/>
  <c r="H130" i="23" s="1"/>
  <c r="H270" i="24"/>
  <c r="I269" i="24"/>
  <c r="C21" i="21"/>
  <c r="E174" i="22"/>
  <c r="E173" i="22" s="1"/>
  <c r="I174" i="22"/>
  <c r="G195" i="22"/>
  <c r="G194" i="22" s="1"/>
  <c r="C231" i="22"/>
  <c r="I230" i="22"/>
  <c r="C259" i="22"/>
  <c r="H69" i="23"/>
  <c r="H103" i="23"/>
  <c r="H141" i="23"/>
  <c r="C196" i="23"/>
  <c r="E195" i="23"/>
  <c r="H198" i="23"/>
  <c r="I196" i="23"/>
  <c r="G194" i="23"/>
  <c r="H272" i="23"/>
  <c r="I270" i="23"/>
  <c r="F286" i="23"/>
  <c r="H27" i="24"/>
  <c r="K26" i="24"/>
  <c r="I173" i="24"/>
  <c r="C196" i="24"/>
  <c r="E195" i="24"/>
  <c r="K194" i="24"/>
  <c r="C238" i="24"/>
  <c r="E231" i="24"/>
  <c r="H252" i="24"/>
  <c r="I251" i="24"/>
  <c r="H251" i="24" s="1"/>
  <c r="C260" i="24"/>
  <c r="E259" i="24"/>
  <c r="C259" i="24" s="1"/>
  <c r="C270" i="24"/>
  <c r="E269" i="24"/>
  <c r="H27" i="25"/>
  <c r="K26" i="25"/>
  <c r="H45" i="25"/>
  <c r="L20" i="25"/>
  <c r="H26" i="21"/>
  <c r="H45" i="21"/>
  <c r="C69" i="22"/>
  <c r="G83" i="22"/>
  <c r="K83" i="22"/>
  <c r="K75" i="22" s="1"/>
  <c r="K52" i="22" s="1"/>
  <c r="C103" i="22"/>
  <c r="C141" i="22"/>
  <c r="K173" i="22"/>
  <c r="I187" i="22"/>
  <c r="H187" i="22" s="1"/>
  <c r="D204" i="22"/>
  <c r="E204" i="22"/>
  <c r="E195" i="22" s="1"/>
  <c r="E194" i="22" s="1"/>
  <c r="I204" i="22"/>
  <c r="D230" i="22"/>
  <c r="C230" i="22" s="1"/>
  <c r="C233" i="22"/>
  <c r="C283" i="22"/>
  <c r="D289" i="22"/>
  <c r="D288" i="22" s="1"/>
  <c r="C21" i="23"/>
  <c r="C289" i="23" s="1"/>
  <c r="G289" i="23"/>
  <c r="G288" i="23" s="1"/>
  <c r="G20" i="23"/>
  <c r="K20" i="23"/>
  <c r="I67" i="23"/>
  <c r="H95" i="23"/>
  <c r="D130" i="23"/>
  <c r="C130" i="23" s="1"/>
  <c r="H131" i="23"/>
  <c r="I165" i="23"/>
  <c r="H165" i="23" s="1"/>
  <c r="K174" i="23"/>
  <c r="K173" i="23" s="1"/>
  <c r="C252" i="23"/>
  <c r="E251" i="23"/>
  <c r="C251" i="23" s="1"/>
  <c r="E289" i="24"/>
  <c r="E288" i="24" s="1"/>
  <c r="C21" i="24"/>
  <c r="C289" i="24" s="1"/>
  <c r="E20" i="24"/>
  <c r="G52" i="24"/>
  <c r="G51" i="24" s="1"/>
  <c r="E54" i="24"/>
  <c r="K53" i="24"/>
  <c r="G83" i="24"/>
  <c r="G75" i="24" s="1"/>
  <c r="C252" i="24"/>
  <c r="E251" i="24"/>
  <c r="C251" i="24" s="1"/>
  <c r="C21" i="25"/>
  <c r="E20" i="25"/>
  <c r="C260" i="25"/>
  <c r="F259" i="25"/>
  <c r="C67" i="22"/>
  <c r="C95" i="22"/>
  <c r="C131" i="22"/>
  <c r="G173" i="22"/>
  <c r="C179" i="22"/>
  <c r="C191" i="22"/>
  <c r="C281" i="22"/>
  <c r="E286" i="22"/>
  <c r="C20" i="23"/>
  <c r="H21" i="23"/>
  <c r="H26" i="23"/>
  <c r="H55" i="23"/>
  <c r="H77" i="23"/>
  <c r="H89" i="23"/>
  <c r="H192" i="23"/>
  <c r="I191" i="23"/>
  <c r="H191" i="23" s="1"/>
  <c r="K289" i="23"/>
  <c r="K288" i="23" s="1"/>
  <c r="H192" i="24"/>
  <c r="I191" i="24"/>
  <c r="H191" i="24" s="1"/>
  <c r="C198" i="25"/>
  <c r="E196" i="25"/>
  <c r="C216" i="25"/>
  <c r="D204" i="25"/>
  <c r="C204" i="25" s="1"/>
  <c r="G174" i="23"/>
  <c r="G173" i="23" s="1"/>
  <c r="H179" i="23"/>
  <c r="C188" i="23"/>
  <c r="E187" i="23"/>
  <c r="C187" i="23" s="1"/>
  <c r="H204" i="23"/>
  <c r="H205" i="23"/>
  <c r="H235" i="23"/>
  <c r="H238" i="23"/>
  <c r="I231" i="23"/>
  <c r="H260" i="23"/>
  <c r="I259" i="23"/>
  <c r="H259" i="23" s="1"/>
  <c r="L286" i="23"/>
  <c r="C288" i="23"/>
  <c r="H84" i="24"/>
  <c r="I83" i="24"/>
  <c r="H83" i="24" s="1"/>
  <c r="H95" i="24"/>
  <c r="H141" i="24"/>
  <c r="H166" i="24"/>
  <c r="I165" i="24"/>
  <c r="H165" i="24" s="1"/>
  <c r="C174" i="24"/>
  <c r="E173" i="24"/>
  <c r="C173" i="24" s="1"/>
  <c r="K174" i="24"/>
  <c r="K173" i="24" s="1"/>
  <c r="H188" i="24"/>
  <c r="I187" i="24"/>
  <c r="H187" i="24" s="1"/>
  <c r="C192" i="24"/>
  <c r="E191" i="24"/>
  <c r="C191" i="24" s="1"/>
  <c r="G204" i="24"/>
  <c r="G195" i="24" s="1"/>
  <c r="G194" i="24" s="1"/>
  <c r="C80" i="25"/>
  <c r="D76" i="25"/>
  <c r="L75" i="25"/>
  <c r="L52" i="25" s="1"/>
  <c r="L51" i="25" s="1"/>
  <c r="H233" i="25"/>
  <c r="I231" i="25"/>
  <c r="L287" i="23"/>
  <c r="I173" i="23"/>
  <c r="H173" i="23" s="1"/>
  <c r="H174" i="23"/>
  <c r="H175" i="23"/>
  <c r="H227" i="23"/>
  <c r="H233" i="23"/>
  <c r="C238" i="23"/>
  <c r="E231" i="23"/>
  <c r="H252" i="23"/>
  <c r="I251" i="23"/>
  <c r="H251" i="23" s="1"/>
  <c r="C260" i="23"/>
  <c r="E259" i="23"/>
  <c r="C259" i="23" s="1"/>
  <c r="H283" i="23"/>
  <c r="H21" i="24"/>
  <c r="H289" i="24" s="1"/>
  <c r="H288" i="24" s="1"/>
  <c r="I289" i="24"/>
  <c r="I288" i="24" s="1"/>
  <c r="C31" i="24"/>
  <c r="F26" i="24"/>
  <c r="H54" i="24"/>
  <c r="I53" i="24"/>
  <c r="H55" i="24"/>
  <c r="H69" i="24"/>
  <c r="H76" i="24"/>
  <c r="I75" i="24"/>
  <c r="H77" i="24"/>
  <c r="C84" i="24"/>
  <c r="E83" i="24"/>
  <c r="C83" i="24" s="1"/>
  <c r="H89" i="24"/>
  <c r="K130" i="24"/>
  <c r="H130" i="24" s="1"/>
  <c r="H151" i="24"/>
  <c r="C166" i="24"/>
  <c r="E165" i="24"/>
  <c r="C165" i="24" s="1"/>
  <c r="H179" i="24"/>
  <c r="C188" i="24"/>
  <c r="E187" i="24"/>
  <c r="C187" i="24" s="1"/>
  <c r="H204" i="24"/>
  <c r="H205" i="24"/>
  <c r="H235" i="24"/>
  <c r="H238" i="24"/>
  <c r="I231" i="24"/>
  <c r="H260" i="24"/>
  <c r="I259" i="24"/>
  <c r="H259" i="24" s="1"/>
  <c r="G286" i="24"/>
  <c r="C288" i="24"/>
  <c r="I289" i="25"/>
  <c r="I288" i="25" s="1"/>
  <c r="H21" i="25"/>
  <c r="H289" i="25" s="1"/>
  <c r="H288" i="25" s="1"/>
  <c r="C31" i="25"/>
  <c r="F26" i="25"/>
  <c r="F230" i="25"/>
  <c r="D20" i="25"/>
  <c r="F67" i="25"/>
  <c r="F53" i="25" s="1"/>
  <c r="H69" i="25"/>
  <c r="H77" i="25"/>
  <c r="J76" i="25"/>
  <c r="C89" i="25"/>
  <c r="D83" i="25"/>
  <c r="H141" i="25"/>
  <c r="I130" i="25"/>
  <c r="D191" i="25"/>
  <c r="C191" i="25" s="1"/>
  <c r="C192" i="25"/>
  <c r="H196" i="25"/>
  <c r="I195" i="25"/>
  <c r="H204" i="25"/>
  <c r="L286" i="25"/>
  <c r="H56" i="26"/>
  <c r="I55" i="26"/>
  <c r="C55" i="25"/>
  <c r="F76" i="25"/>
  <c r="C77" i="25"/>
  <c r="E75" i="25"/>
  <c r="E52" i="25" s="1"/>
  <c r="C95" i="25"/>
  <c r="F83" i="25"/>
  <c r="H188" i="25"/>
  <c r="I187" i="25"/>
  <c r="G194" i="25"/>
  <c r="C238" i="25"/>
  <c r="D231" i="25"/>
  <c r="H283" i="25"/>
  <c r="H26" i="26"/>
  <c r="C55" i="26"/>
  <c r="E54" i="26"/>
  <c r="J20" i="24"/>
  <c r="D54" i="25"/>
  <c r="H55" i="25"/>
  <c r="J54" i="25"/>
  <c r="H67" i="25"/>
  <c r="I83" i="25"/>
  <c r="K84" i="25"/>
  <c r="K165" i="25"/>
  <c r="H166" i="25"/>
  <c r="F174" i="25"/>
  <c r="C175" i="25"/>
  <c r="K251" i="25"/>
  <c r="H252" i="25"/>
  <c r="J259" i="25"/>
  <c r="H259" i="25" s="1"/>
  <c r="H260" i="25"/>
  <c r="C281" i="25"/>
  <c r="D269" i="25"/>
  <c r="C20" i="26"/>
  <c r="G83" i="26"/>
  <c r="G75" i="26" s="1"/>
  <c r="G52" i="26" s="1"/>
  <c r="G51" i="26" s="1"/>
  <c r="H165" i="25"/>
  <c r="C251" i="25"/>
  <c r="C69" i="26"/>
  <c r="E67" i="26"/>
  <c r="C67" i="26" s="1"/>
  <c r="L75" i="26"/>
  <c r="L52" i="26" s="1"/>
  <c r="L51" i="26" s="1"/>
  <c r="H84" i="26"/>
  <c r="H104" i="26"/>
  <c r="I103" i="26"/>
  <c r="H103" i="26" s="1"/>
  <c r="H117" i="26"/>
  <c r="I116" i="26"/>
  <c r="H116" i="26" s="1"/>
  <c r="C116" i="25"/>
  <c r="G130" i="25"/>
  <c r="C130" i="25" s="1"/>
  <c r="K130" i="25"/>
  <c r="I174" i="25"/>
  <c r="H175" i="25"/>
  <c r="C235" i="25"/>
  <c r="C259" i="25"/>
  <c r="F20" i="26"/>
  <c r="I58" i="26"/>
  <c r="H58" i="26" s="1"/>
  <c r="H68" i="26"/>
  <c r="I67" i="26"/>
  <c r="H67" i="26" s="1"/>
  <c r="E83" i="26"/>
  <c r="C83" i="26" s="1"/>
  <c r="H90" i="26"/>
  <c r="I89" i="26"/>
  <c r="H89" i="26" s="1"/>
  <c r="C130" i="26"/>
  <c r="H132" i="26"/>
  <c r="I131" i="26"/>
  <c r="H142" i="26"/>
  <c r="I141" i="26"/>
  <c r="H141" i="26" s="1"/>
  <c r="H167" i="26"/>
  <c r="I166" i="26"/>
  <c r="C112" i="25"/>
  <c r="H151" i="25"/>
  <c r="D187" i="25"/>
  <c r="C187" i="25" s="1"/>
  <c r="L187" i="25"/>
  <c r="D195" i="25"/>
  <c r="L195" i="25"/>
  <c r="L194" i="25" s="1"/>
  <c r="H205" i="25"/>
  <c r="C233" i="25"/>
  <c r="C283" i="25"/>
  <c r="D289" i="26"/>
  <c r="D288" i="26" s="1"/>
  <c r="C21" i="26"/>
  <c r="C289" i="26" s="1"/>
  <c r="H21" i="26"/>
  <c r="D75" i="26"/>
  <c r="D52" i="26" s="1"/>
  <c r="C76" i="26"/>
  <c r="H78" i="26"/>
  <c r="I77" i="26"/>
  <c r="H129" i="26"/>
  <c r="H128" i="26" s="1"/>
  <c r="I128" i="26"/>
  <c r="K130" i="26"/>
  <c r="K75" i="26" s="1"/>
  <c r="D173" i="26"/>
  <c r="C174" i="26"/>
  <c r="H175" i="26"/>
  <c r="H180" i="26"/>
  <c r="I179" i="26"/>
  <c r="H179" i="26" s="1"/>
  <c r="H217" i="26"/>
  <c r="I216" i="26"/>
  <c r="H216" i="26" s="1"/>
  <c r="J230" i="26"/>
  <c r="J194" i="26" s="1"/>
  <c r="J51" i="26" s="1"/>
  <c r="H235" i="26"/>
  <c r="H246" i="26"/>
  <c r="F286" i="26"/>
  <c r="C288" i="26"/>
  <c r="F287" i="26"/>
  <c r="L187" i="26"/>
  <c r="L286" i="26" s="1"/>
  <c r="H192" i="26"/>
  <c r="I191" i="26"/>
  <c r="H191" i="26" s="1"/>
  <c r="K195" i="26"/>
  <c r="K194" i="26" s="1"/>
  <c r="H205" i="26"/>
  <c r="I204" i="26"/>
  <c r="H204" i="26" s="1"/>
  <c r="C227" i="26"/>
  <c r="H188" i="26"/>
  <c r="I187" i="26"/>
  <c r="H187" i="26" s="1"/>
  <c r="C192" i="26"/>
  <c r="E191" i="26"/>
  <c r="C191" i="26" s="1"/>
  <c r="C198" i="26"/>
  <c r="E196" i="26"/>
  <c r="C205" i="26"/>
  <c r="E204" i="26"/>
  <c r="C204" i="26" s="1"/>
  <c r="E230" i="26"/>
  <c r="C231" i="26"/>
  <c r="H252" i="26"/>
  <c r="G20" i="26"/>
  <c r="K20" i="26"/>
  <c r="I289" i="26"/>
  <c r="I288" i="26" s="1"/>
  <c r="C175" i="26"/>
  <c r="E174" i="26"/>
  <c r="E173" i="26" s="1"/>
  <c r="C188" i="26"/>
  <c r="E187" i="26"/>
  <c r="C187" i="26" s="1"/>
  <c r="G195" i="26"/>
  <c r="G194" i="26" s="1"/>
  <c r="H197" i="26"/>
  <c r="I196" i="26"/>
  <c r="D251" i="26"/>
  <c r="C251" i="26" s="1"/>
  <c r="I233" i="26"/>
  <c r="I238" i="26"/>
  <c r="H238" i="26" s="1"/>
  <c r="I251" i="26"/>
  <c r="H251" i="26" s="1"/>
  <c r="I264" i="26"/>
  <c r="H264" i="26" s="1"/>
  <c r="E270" i="26"/>
  <c r="I270" i="26"/>
  <c r="I276" i="26"/>
  <c r="H276" i="26" s="1"/>
  <c r="I283" i="26"/>
  <c r="L50" i="26" l="1"/>
  <c r="L287" i="26"/>
  <c r="G50" i="22"/>
  <c r="G287" i="22"/>
  <c r="L287" i="18"/>
  <c r="L50" i="18"/>
  <c r="C75" i="21"/>
  <c r="L52" i="17"/>
  <c r="L51" i="17" s="1"/>
  <c r="L286" i="17"/>
  <c r="L50" i="15"/>
  <c r="L287" i="15"/>
  <c r="F50" i="17"/>
  <c r="F287" i="17"/>
  <c r="G50" i="26"/>
  <c r="G287" i="26"/>
  <c r="L50" i="25"/>
  <c r="L287" i="25"/>
  <c r="K286" i="24"/>
  <c r="K286" i="23"/>
  <c r="G50" i="23"/>
  <c r="G287" i="23"/>
  <c r="J286" i="22"/>
  <c r="K50" i="15"/>
  <c r="K287" i="15"/>
  <c r="J287" i="26"/>
  <c r="J50" i="26"/>
  <c r="K52" i="26"/>
  <c r="K51" i="26" s="1"/>
  <c r="K286" i="26"/>
  <c r="H67" i="23"/>
  <c r="I53" i="23"/>
  <c r="C231" i="24"/>
  <c r="E230" i="24"/>
  <c r="C230" i="24" s="1"/>
  <c r="J230" i="18"/>
  <c r="H230" i="18" s="1"/>
  <c r="H231" i="18"/>
  <c r="F20" i="15"/>
  <c r="C20" i="15" s="1"/>
  <c r="C26" i="15"/>
  <c r="L52" i="16"/>
  <c r="L51" i="16" s="1"/>
  <c r="H283" i="26"/>
  <c r="H233" i="26"/>
  <c r="I231" i="26"/>
  <c r="C173" i="26"/>
  <c r="H77" i="26"/>
  <c r="I76" i="26"/>
  <c r="H289" i="26"/>
  <c r="H288" i="26" s="1"/>
  <c r="H166" i="26"/>
  <c r="I165" i="26"/>
  <c r="H165" i="26" s="1"/>
  <c r="H131" i="26"/>
  <c r="I130" i="26"/>
  <c r="H130" i="26" s="1"/>
  <c r="F194" i="25"/>
  <c r="H54" i="25"/>
  <c r="J53" i="25"/>
  <c r="C54" i="26"/>
  <c r="E53" i="26"/>
  <c r="H187" i="25"/>
  <c r="H130" i="25"/>
  <c r="H76" i="25"/>
  <c r="J75" i="25"/>
  <c r="C20" i="25"/>
  <c r="F20" i="25"/>
  <c r="C26" i="25"/>
  <c r="F287" i="24"/>
  <c r="F20" i="24"/>
  <c r="C26" i="24"/>
  <c r="C20" i="24"/>
  <c r="I195" i="22"/>
  <c r="I286" i="22" s="1"/>
  <c r="H204" i="22"/>
  <c r="H173" i="24"/>
  <c r="H26" i="24"/>
  <c r="K20" i="24"/>
  <c r="H270" i="23"/>
  <c r="I269" i="23"/>
  <c r="I173" i="22"/>
  <c r="H173" i="22" s="1"/>
  <c r="H174" i="22"/>
  <c r="H269" i="24"/>
  <c r="I286" i="24"/>
  <c r="H270" i="21"/>
  <c r="H76" i="21"/>
  <c r="I75" i="21"/>
  <c r="H75" i="21" s="1"/>
  <c r="H204" i="21"/>
  <c r="I195" i="21"/>
  <c r="C187" i="21"/>
  <c r="D52" i="21"/>
  <c r="D75" i="23"/>
  <c r="C76" i="23"/>
  <c r="H26" i="20"/>
  <c r="C259" i="19"/>
  <c r="C270" i="23"/>
  <c r="E269" i="23"/>
  <c r="L286" i="22"/>
  <c r="H130" i="22"/>
  <c r="L286" i="18"/>
  <c r="H196" i="18"/>
  <c r="J195" i="18"/>
  <c r="C204" i="24"/>
  <c r="K75" i="24"/>
  <c r="C26" i="22"/>
  <c r="F20" i="22"/>
  <c r="C20" i="22" s="1"/>
  <c r="C231" i="20"/>
  <c r="J75" i="20"/>
  <c r="C26" i="20"/>
  <c r="F287" i="20"/>
  <c r="F20" i="20"/>
  <c r="H231" i="19"/>
  <c r="I230" i="19"/>
  <c r="K286" i="18"/>
  <c r="H204" i="18"/>
  <c r="E52" i="23"/>
  <c r="E195" i="20"/>
  <c r="E286" i="20" s="1"/>
  <c r="C204" i="20"/>
  <c r="C53" i="20"/>
  <c r="D52" i="20"/>
  <c r="H174" i="19"/>
  <c r="I173" i="19"/>
  <c r="H173" i="19" s="1"/>
  <c r="H269" i="18"/>
  <c r="H130" i="18"/>
  <c r="D75" i="18"/>
  <c r="C75" i="18" s="1"/>
  <c r="I230" i="17"/>
  <c r="H230" i="17" s="1"/>
  <c r="H231" i="17"/>
  <c r="C196" i="17"/>
  <c r="D195" i="17"/>
  <c r="K174" i="17"/>
  <c r="H175" i="17"/>
  <c r="K83" i="17"/>
  <c r="C195" i="16"/>
  <c r="D194" i="16"/>
  <c r="E75" i="19"/>
  <c r="C75" i="19" s="1"/>
  <c r="H270" i="17"/>
  <c r="I269" i="17"/>
  <c r="K196" i="17"/>
  <c r="H188" i="17"/>
  <c r="K76" i="17"/>
  <c r="H77" i="17"/>
  <c r="G194" i="19"/>
  <c r="G286" i="20"/>
  <c r="E53" i="19"/>
  <c r="I52" i="17"/>
  <c r="C76" i="17"/>
  <c r="D75" i="17"/>
  <c r="C75" i="17" s="1"/>
  <c r="J194" i="16"/>
  <c r="J51" i="16" s="1"/>
  <c r="H195" i="16"/>
  <c r="H174" i="15"/>
  <c r="J173" i="15"/>
  <c r="C130" i="15"/>
  <c r="D75" i="15"/>
  <c r="I75" i="15"/>
  <c r="H75" i="15" s="1"/>
  <c r="H231" i="16"/>
  <c r="I230" i="16"/>
  <c r="I230" i="15"/>
  <c r="H230" i="15" s="1"/>
  <c r="H231" i="15"/>
  <c r="H83" i="17"/>
  <c r="H270" i="16"/>
  <c r="I269" i="16"/>
  <c r="K286" i="15"/>
  <c r="G50" i="15"/>
  <c r="G287" i="15"/>
  <c r="F52" i="16"/>
  <c r="F51" i="16" s="1"/>
  <c r="F194" i="15"/>
  <c r="F51" i="15" s="1"/>
  <c r="F50" i="15" s="1"/>
  <c r="C270" i="26"/>
  <c r="E269" i="26"/>
  <c r="H196" i="26"/>
  <c r="I195" i="26"/>
  <c r="E195" i="26"/>
  <c r="C196" i="26"/>
  <c r="K230" i="25"/>
  <c r="H251" i="25"/>
  <c r="H55" i="26"/>
  <c r="I54" i="26"/>
  <c r="C231" i="23"/>
  <c r="E230" i="23"/>
  <c r="C230" i="23" s="1"/>
  <c r="C76" i="25"/>
  <c r="D75" i="25"/>
  <c r="G50" i="24"/>
  <c r="G287" i="24"/>
  <c r="H26" i="25"/>
  <c r="K20" i="25"/>
  <c r="H196" i="23"/>
  <c r="I195" i="23"/>
  <c r="E195" i="21"/>
  <c r="C204" i="21"/>
  <c r="C270" i="22"/>
  <c r="F269" i="22"/>
  <c r="C230" i="19"/>
  <c r="H54" i="19"/>
  <c r="I53" i="19"/>
  <c r="K287" i="18"/>
  <c r="H26" i="18"/>
  <c r="K20" i="18"/>
  <c r="E50" i="22"/>
  <c r="E287" i="22"/>
  <c r="C174" i="19"/>
  <c r="E173" i="19"/>
  <c r="C173" i="19" s="1"/>
  <c r="H76" i="19"/>
  <c r="I75" i="19"/>
  <c r="C231" i="18"/>
  <c r="D230" i="18"/>
  <c r="C289" i="18"/>
  <c r="C288" i="18" s="1"/>
  <c r="I259" i="26"/>
  <c r="H259" i="26" s="1"/>
  <c r="G286" i="26"/>
  <c r="I174" i="26"/>
  <c r="I173" i="25"/>
  <c r="H173" i="25" s="1"/>
  <c r="H174" i="25"/>
  <c r="I83" i="26"/>
  <c r="H83" i="26" s="1"/>
  <c r="K83" i="25"/>
  <c r="K75" i="25" s="1"/>
  <c r="K52" i="25" s="1"/>
  <c r="H84" i="25"/>
  <c r="C231" i="25"/>
  <c r="D230" i="25"/>
  <c r="C230" i="25" s="1"/>
  <c r="J230" i="25"/>
  <c r="C67" i="25"/>
  <c r="G286" i="23"/>
  <c r="H231" i="23"/>
  <c r="I230" i="23"/>
  <c r="H230" i="23" s="1"/>
  <c r="C196" i="25"/>
  <c r="E195" i="25"/>
  <c r="C195" i="25" s="1"/>
  <c r="C289" i="25"/>
  <c r="C288" i="25" s="1"/>
  <c r="K52" i="24"/>
  <c r="K51" i="24" s="1"/>
  <c r="K50" i="24" s="1"/>
  <c r="C269" i="24"/>
  <c r="H174" i="24"/>
  <c r="E194" i="23"/>
  <c r="C194" i="23" s="1"/>
  <c r="C195" i="23"/>
  <c r="I75" i="23"/>
  <c r="H75" i="23" s="1"/>
  <c r="H269" i="21"/>
  <c r="K52" i="23"/>
  <c r="K51" i="23" s="1"/>
  <c r="G286" i="22"/>
  <c r="K230" i="21"/>
  <c r="K194" i="21" s="1"/>
  <c r="K51" i="21" s="1"/>
  <c r="D75" i="22"/>
  <c r="C75" i="22" s="1"/>
  <c r="C76" i="22"/>
  <c r="C174" i="21"/>
  <c r="E173" i="21"/>
  <c r="C173" i="21" s="1"/>
  <c r="D53" i="19"/>
  <c r="C54" i="19"/>
  <c r="E52" i="20"/>
  <c r="C204" i="19"/>
  <c r="E195" i="19"/>
  <c r="E286" i="18"/>
  <c r="H75" i="18"/>
  <c r="I52" i="18"/>
  <c r="C83" i="22"/>
  <c r="I75" i="20"/>
  <c r="H130" i="20"/>
  <c r="C75" i="20"/>
  <c r="H204" i="19"/>
  <c r="I195" i="19"/>
  <c r="C174" i="18"/>
  <c r="D173" i="18"/>
  <c r="C173" i="18" s="1"/>
  <c r="C53" i="18"/>
  <c r="C270" i="17"/>
  <c r="D269" i="17"/>
  <c r="E75" i="24"/>
  <c r="C75" i="24" s="1"/>
  <c r="H231" i="21"/>
  <c r="F286" i="20"/>
  <c r="C174" i="20"/>
  <c r="E173" i="20"/>
  <c r="C173" i="20" s="1"/>
  <c r="H289" i="20"/>
  <c r="H288" i="20" s="1"/>
  <c r="E286" i="19"/>
  <c r="H191" i="19"/>
  <c r="H130" i="19"/>
  <c r="C26" i="18"/>
  <c r="F20" i="18"/>
  <c r="K75" i="20"/>
  <c r="K52" i="20" s="1"/>
  <c r="F230" i="18"/>
  <c r="F194" i="18" s="1"/>
  <c r="F51" i="18" s="1"/>
  <c r="C20" i="17"/>
  <c r="J286" i="17"/>
  <c r="C174" i="17"/>
  <c r="D173" i="17"/>
  <c r="C173" i="17" s="1"/>
  <c r="K204" i="17"/>
  <c r="H205" i="17"/>
  <c r="E287" i="17"/>
  <c r="E50" i="17"/>
  <c r="C174" i="16"/>
  <c r="D173" i="16"/>
  <c r="H83" i="16"/>
  <c r="I52" i="15"/>
  <c r="H53" i="15"/>
  <c r="H67" i="17"/>
  <c r="K54" i="17"/>
  <c r="C76" i="16"/>
  <c r="H54" i="16"/>
  <c r="L286" i="15"/>
  <c r="I195" i="15"/>
  <c r="H204" i="15"/>
  <c r="C231" i="15"/>
  <c r="F75" i="25"/>
  <c r="F52" i="25" s="1"/>
  <c r="F51" i="25" s="1"/>
  <c r="H195" i="25"/>
  <c r="I194" i="25"/>
  <c r="I230" i="25"/>
  <c r="H231" i="25"/>
  <c r="G75" i="25"/>
  <c r="D53" i="22"/>
  <c r="C54" i="22"/>
  <c r="J53" i="22"/>
  <c r="H53" i="22" s="1"/>
  <c r="H54" i="22"/>
  <c r="C130" i="20"/>
  <c r="H54" i="18"/>
  <c r="J53" i="18"/>
  <c r="H174" i="21"/>
  <c r="I173" i="21"/>
  <c r="H173" i="21" s="1"/>
  <c r="J287" i="23"/>
  <c r="J50" i="23"/>
  <c r="J195" i="22"/>
  <c r="J194" i="22" s="1"/>
  <c r="H196" i="22"/>
  <c r="C231" i="16"/>
  <c r="E230" i="16"/>
  <c r="J52" i="17"/>
  <c r="J51" i="17" s="1"/>
  <c r="D75" i="16"/>
  <c r="G51" i="16"/>
  <c r="H53" i="16"/>
  <c r="H270" i="26"/>
  <c r="I269" i="26"/>
  <c r="H269" i="26" s="1"/>
  <c r="J286" i="26"/>
  <c r="D230" i="26"/>
  <c r="C269" i="25"/>
  <c r="C174" i="25"/>
  <c r="F173" i="25"/>
  <c r="C173" i="25" s="1"/>
  <c r="H83" i="25"/>
  <c r="I75" i="25"/>
  <c r="C54" i="25"/>
  <c r="D53" i="25"/>
  <c r="E75" i="26"/>
  <c r="C75" i="26" s="1"/>
  <c r="C83" i="25"/>
  <c r="H231" i="24"/>
  <c r="I230" i="24"/>
  <c r="H230" i="24" s="1"/>
  <c r="H75" i="24"/>
  <c r="H53" i="24"/>
  <c r="I52" i="24"/>
  <c r="H289" i="23"/>
  <c r="H288" i="23" s="1"/>
  <c r="C54" i="24"/>
  <c r="E53" i="24"/>
  <c r="C174" i="23"/>
  <c r="D195" i="22"/>
  <c r="C204" i="22"/>
  <c r="C195" i="24"/>
  <c r="E194" i="24"/>
  <c r="C194" i="24" s="1"/>
  <c r="C289" i="21"/>
  <c r="C288" i="21" s="1"/>
  <c r="D53" i="23"/>
  <c r="C54" i="23"/>
  <c r="D173" i="22"/>
  <c r="C173" i="22" s="1"/>
  <c r="C174" i="22"/>
  <c r="J75" i="22"/>
  <c r="H76" i="22"/>
  <c r="H26" i="22"/>
  <c r="I187" i="23"/>
  <c r="H187" i="23" s="1"/>
  <c r="C289" i="22"/>
  <c r="C288" i="22" s="1"/>
  <c r="H195" i="24"/>
  <c r="I194" i="24"/>
  <c r="H194" i="24" s="1"/>
  <c r="H83" i="22"/>
  <c r="I75" i="22"/>
  <c r="H75" i="22" s="1"/>
  <c r="H289" i="21"/>
  <c r="H288" i="21" s="1"/>
  <c r="H204" i="20"/>
  <c r="I195" i="20"/>
  <c r="C20" i="20"/>
  <c r="K75" i="19"/>
  <c r="K52" i="19" s="1"/>
  <c r="C204" i="18"/>
  <c r="D195" i="18"/>
  <c r="E287" i="18"/>
  <c r="E50" i="18"/>
  <c r="C83" i="23"/>
  <c r="E75" i="23"/>
  <c r="C230" i="20"/>
  <c r="K269" i="19"/>
  <c r="H270" i="19"/>
  <c r="D230" i="17"/>
  <c r="C230" i="17" s="1"/>
  <c r="G286" i="21"/>
  <c r="K195" i="20"/>
  <c r="K194" i="20" s="1"/>
  <c r="H196" i="20"/>
  <c r="G51" i="20"/>
  <c r="H83" i="19"/>
  <c r="G52" i="19"/>
  <c r="G51" i="19" s="1"/>
  <c r="F269" i="18"/>
  <c r="C270" i="18"/>
  <c r="K230" i="22"/>
  <c r="H230" i="22" s="1"/>
  <c r="H259" i="22"/>
  <c r="H54" i="21"/>
  <c r="I53" i="21"/>
  <c r="H230" i="20"/>
  <c r="H174" i="20"/>
  <c r="I173" i="20"/>
  <c r="H173" i="20" s="1"/>
  <c r="H54" i="20"/>
  <c r="J53" i="20"/>
  <c r="J286" i="20" s="1"/>
  <c r="C289" i="19"/>
  <c r="C288" i="19" s="1"/>
  <c r="H76" i="18"/>
  <c r="J75" i="18"/>
  <c r="C20" i="18"/>
  <c r="G286" i="19"/>
  <c r="I194" i="17"/>
  <c r="G52" i="21"/>
  <c r="G51" i="21" s="1"/>
  <c r="K191" i="17"/>
  <c r="H191" i="17" s="1"/>
  <c r="H192" i="17"/>
  <c r="K130" i="17"/>
  <c r="H130" i="17" s="1"/>
  <c r="H131" i="17"/>
  <c r="D187" i="17"/>
  <c r="C187" i="17" s="1"/>
  <c r="H204" i="17"/>
  <c r="C138" i="16"/>
  <c r="E137" i="16"/>
  <c r="C53" i="17"/>
  <c r="D52" i="17"/>
  <c r="G286" i="16"/>
  <c r="C54" i="16"/>
  <c r="D53" i="16"/>
  <c r="H270" i="15"/>
  <c r="I269" i="15"/>
  <c r="E52" i="15"/>
  <c r="E51" i="15" s="1"/>
  <c r="C53" i="15"/>
  <c r="H55" i="17"/>
  <c r="H76" i="16"/>
  <c r="I75" i="16"/>
  <c r="K26" i="16"/>
  <c r="H36" i="16"/>
  <c r="D195" i="15"/>
  <c r="C204" i="15"/>
  <c r="C230" i="15"/>
  <c r="K286" i="16"/>
  <c r="H289" i="15"/>
  <c r="H288" i="15" s="1"/>
  <c r="J24" i="16" l="1"/>
  <c r="J20" i="16" s="1"/>
  <c r="J50" i="16"/>
  <c r="F50" i="25"/>
  <c r="F287" i="25"/>
  <c r="C286" i="19"/>
  <c r="F50" i="18"/>
  <c r="F287" i="18"/>
  <c r="K50" i="21"/>
  <c r="K287" i="21"/>
  <c r="C195" i="15"/>
  <c r="C286" i="15" s="1"/>
  <c r="D194" i="15"/>
  <c r="C194" i="15" s="1"/>
  <c r="D286" i="15"/>
  <c r="C53" i="25"/>
  <c r="D52" i="25"/>
  <c r="J287" i="17"/>
  <c r="J50" i="17"/>
  <c r="H53" i="19"/>
  <c r="I52" i="19"/>
  <c r="I51" i="17"/>
  <c r="K173" i="17"/>
  <c r="H173" i="17" s="1"/>
  <c r="H174" i="17"/>
  <c r="C52" i="20"/>
  <c r="D51" i="20"/>
  <c r="E51" i="23"/>
  <c r="E286" i="21"/>
  <c r="D286" i="22"/>
  <c r="E286" i="23"/>
  <c r="C269" i="23"/>
  <c r="H269" i="23"/>
  <c r="H286" i="23" s="1"/>
  <c r="I286" i="23"/>
  <c r="E287" i="15"/>
  <c r="E50" i="15"/>
  <c r="C53" i="16"/>
  <c r="D52" i="16"/>
  <c r="G50" i="20"/>
  <c r="G287" i="20"/>
  <c r="C195" i="18"/>
  <c r="D194" i="18"/>
  <c r="C194" i="18" s="1"/>
  <c r="H195" i="20"/>
  <c r="I194" i="20"/>
  <c r="H194" i="20" s="1"/>
  <c r="I286" i="20"/>
  <c r="C53" i="24"/>
  <c r="E52" i="24"/>
  <c r="G50" i="16"/>
  <c r="G287" i="16"/>
  <c r="E194" i="16"/>
  <c r="C230" i="16"/>
  <c r="H230" i="25"/>
  <c r="I286" i="25"/>
  <c r="K53" i="17"/>
  <c r="H54" i="17"/>
  <c r="K51" i="20"/>
  <c r="D52" i="18"/>
  <c r="H195" i="19"/>
  <c r="I194" i="19"/>
  <c r="H75" i="20"/>
  <c r="H286" i="20" s="1"/>
  <c r="I52" i="20"/>
  <c r="H75" i="19"/>
  <c r="K286" i="25"/>
  <c r="K194" i="25"/>
  <c r="K51" i="25" s="1"/>
  <c r="H195" i="26"/>
  <c r="H173" i="15"/>
  <c r="J286" i="15"/>
  <c r="J52" i="15"/>
  <c r="J51" i="15" s="1"/>
  <c r="E52" i="19"/>
  <c r="K75" i="17"/>
  <c r="H75" i="17" s="1"/>
  <c r="H76" i="17"/>
  <c r="H269" i="17"/>
  <c r="I286" i="17"/>
  <c r="C195" i="17"/>
  <c r="D194" i="17"/>
  <c r="C194" i="17" s="1"/>
  <c r="D51" i="21"/>
  <c r="H286" i="24"/>
  <c r="E52" i="26"/>
  <c r="C53" i="26"/>
  <c r="F287" i="15"/>
  <c r="D194" i="25"/>
  <c r="C194" i="25" s="1"/>
  <c r="L50" i="17"/>
  <c r="L287" i="17"/>
  <c r="F286" i="25"/>
  <c r="H53" i="21"/>
  <c r="I52" i="21"/>
  <c r="H52" i="24"/>
  <c r="I51" i="24"/>
  <c r="E194" i="26"/>
  <c r="C195" i="26"/>
  <c r="K195" i="17"/>
  <c r="H196" i="17"/>
  <c r="C75" i="23"/>
  <c r="D286" i="23"/>
  <c r="H269" i="15"/>
  <c r="I286" i="15"/>
  <c r="C137" i="16"/>
  <c r="E136" i="16"/>
  <c r="G50" i="21"/>
  <c r="G287" i="21"/>
  <c r="F286" i="18"/>
  <c r="C269" i="18"/>
  <c r="C53" i="23"/>
  <c r="D52" i="23"/>
  <c r="H75" i="25"/>
  <c r="I52" i="25"/>
  <c r="D286" i="25"/>
  <c r="C53" i="22"/>
  <c r="D52" i="22"/>
  <c r="C173" i="16"/>
  <c r="D286" i="16"/>
  <c r="E194" i="19"/>
  <c r="C194" i="19" s="1"/>
  <c r="C195" i="19"/>
  <c r="E286" i="24"/>
  <c r="J194" i="25"/>
  <c r="H194" i="25" s="1"/>
  <c r="J286" i="25"/>
  <c r="E194" i="21"/>
  <c r="C194" i="21" s="1"/>
  <c r="C195" i="21"/>
  <c r="C286" i="21" s="1"/>
  <c r="C75" i="25"/>
  <c r="C286" i="25" s="1"/>
  <c r="H54" i="26"/>
  <c r="I53" i="26"/>
  <c r="F50" i="16"/>
  <c r="F287" i="16"/>
  <c r="H269" i="16"/>
  <c r="I286" i="16"/>
  <c r="K287" i="24"/>
  <c r="H231" i="26"/>
  <c r="I230" i="26"/>
  <c r="I194" i="26" s="1"/>
  <c r="H194" i="26" s="1"/>
  <c r="L50" i="16"/>
  <c r="L287" i="16"/>
  <c r="K286" i="21"/>
  <c r="K50" i="26"/>
  <c r="K287" i="26"/>
  <c r="K286" i="20"/>
  <c r="H75" i="16"/>
  <c r="I52" i="16"/>
  <c r="C52" i="17"/>
  <c r="C230" i="26"/>
  <c r="D194" i="26"/>
  <c r="D286" i="26"/>
  <c r="I194" i="15"/>
  <c r="H194" i="15" s="1"/>
  <c r="H195" i="15"/>
  <c r="E51" i="20"/>
  <c r="C194" i="16"/>
  <c r="K287" i="16"/>
  <c r="H26" i="16"/>
  <c r="K20" i="16"/>
  <c r="J52" i="20"/>
  <c r="J51" i="20" s="1"/>
  <c r="H53" i="20"/>
  <c r="K194" i="22"/>
  <c r="K51" i="22" s="1"/>
  <c r="K286" i="22"/>
  <c r="G50" i="19"/>
  <c r="G287" i="19"/>
  <c r="K286" i="19"/>
  <c r="H269" i="19"/>
  <c r="C195" i="22"/>
  <c r="D194" i="22"/>
  <c r="H53" i="18"/>
  <c r="J52" i="18"/>
  <c r="J52" i="22"/>
  <c r="J51" i="22" s="1"/>
  <c r="G52" i="25"/>
  <c r="G51" i="25" s="1"/>
  <c r="G286" i="25"/>
  <c r="C269" i="17"/>
  <c r="C286" i="17" s="1"/>
  <c r="D286" i="17"/>
  <c r="I51" i="18"/>
  <c r="C53" i="19"/>
  <c r="D52" i="19"/>
  <c r="D286" i="19"/>
  <c r="K50" i="23"/>
  <c r="K287" i="23"/>
  <c r="C286" i="24"/>
  <c r="E194" i="25"/>
  <c r="E51" i="25" s="1"/>
  <c r="E286" i="25"/>
  <c r="H174" i="26"/>
  <c r="I173" i="26"/>
  <c r="H173" i="26" s="1"/>
  <c r="C230" i="18"/>
  <c r="D286" i="18"/>
  <c r="F286" i="22"/>
  <c r="F194" i="22"/>
  <c r="F51" i="22" s="1"/>
  <c r="C269" i="22"/>
  <c r="H195" i="23"/>
  <c r="I194" i="23"/>
  <c r="H194" i="23" s="1"/>
  <c r="E286" i="26"/>
  <c r="C269" i="26"/>
  <c r="H230" i="16"/>
  <c r="I194" i="16"/>
  <c r="H194" i="16" s="1"/>
  <c r="D52" i="15"/>
  <c r="C75" i="15"/>
  <c r="K187" i="17"/>
  <c r="H187" i="17" s="1"/>
  <c r="J286" i="18"/>
  <c r="K194" i="19"/>
  <c r="K51" i="19" s="1"/>
  <c r="E194" i="20"/>
  <c r="C194" i="20" s="1"/>
  <c r="C195" i="20"/>
  <c r="C286" i="20" s="1"/>
  <c r="H230" i="19"/>
  <c r="I286" i="19"/>
  <c r="H230" i="21"/>
  <c r="H195" i="18"/>
  <c r="H286" i="18" s="1"/>
  <c r="J194" i="18"/>
  <c r="H194" i="18" s="1"/>
  <c r="H195" i="21"/>
  <c r="H286" i="21" s="1"/>
  <c r="I194" i="21"/>
  <c r="H194" i="21" s="1"/>
  <c r="I286" i="21"/>
  <c r="I52" i="22"/>
  <c r="I194" i="22"/>
  <c r="H194" i="22" s="1"/>
  <c r="H195" i="22"/>
  <c r="H286" i="22" s="1"/>
  <c r="J52" i="25"/>
  <c r="H53" i="25"/>
  <c r="H76" i="26"/>
  <c r="I75" i="26"/>
  <c r="H75" i="26" s="1"/>
  <c r="H53" i="23"/>
  <c r="I52" i="23"/>
  <c r="E52" i="21"/>
  <c r="E51" i="21" s="1"/>
  <c r="K50" i="25" l="1"/>
  <c r="K287" i="25"/>
  <c r="K50" i="19"/>
  <c r="K287" i="19"/>
  <c r="H286" i="25"/>
  <c r="J51" i="25"/>
  <c r="J51" i="18"/>
  <c r="J50" i="20"/>
  <c r="J287" i="20"/>
  <c r="D51" i="17"/>
  <c r="D51" i="23"/>
  <c r="C52" i="23"/>
  <c r="I287" i="24"/>
  <c r="H287" i="24" s="1"/>
  <c r="I24" i="24"/>
  <c r="H51" i="24"/>
  <c r="I50" i="24"/>
  <c r="H50" i="24" s="1"/>
  <c r="H194" i="19"/>
  <c r="C286" i="23"/>
  <c r="E287" i="23"/>
  <c r="E50" i="23"/>
  <c r="J50" i="22"/>
  <c r="J287" i="22"/>
  <c r="E51" i="26"/>
  <c r="C52" i="26"/>
  <c r="K50" i="20"/>
  <c r="K287" i="20"/>
  <c r="H52" i="19"/>
  <c r="I51" i="19"/>
  <c r="C286" i="26"/>
  <c r="C286" i="22"/>
  <c r="H52" i="18"/>
  <c r="H286" i="19"/>
  <c r="H53" i="26"/>
  <c r="I52" i="26"/>
  <c r="H286" i="15"/>
  <c r="K194" i="17"/>
  <c r="H194" i="17" s="1"/>
  <c r="K286" i="17"/>
  <c r="H195" i="17"/>
  <c r="C52" i="21"/>
  <c r="E51" i="19"/>
  <c r="K52" i="17"/>
  <c r="H53" i="17"/>
  <c r="C52" i="24"/>
  <c r="E51" i="24"/>
  <c r="D287" i="20"/>
  <c r="C51" i="20"/>
  <c r="D50" i="20"/>
  <c r="I51" i="15"/>
  <c r="C52" i="25"/>
  <c r="D51" i="25"/>
  <c r="J287" i="16"/>
  <c r="H52" i="23"/>
  <c r="I51" i="23"/>
  <c r="I51" i="22"/>
  <c r="H52" i="22"/>
  <c r="D51" i="19"/>
  <c r="C52" i="19"/>
  <c r="E50" i="21"/>
  <c r="E287" i="21"/>
  <c r="C52" i="15"/>
  <c r="D51" i="15"/>
  <c r="F50" i="22"/>
  <c r="F287" i="22"/>
  <c r="E287" i="25"/>
  <c r="E50" i="25"/>
  <c r="I24" i="18"/>
  <c r="H51" i="18"/>
  <c r="I287" i="18"/>
  <c r="I50" i="18"/>
  <c r="G50" i="25"/>
  <c r="G287" i="25"/>
  <c r="C194" i="22"/>
  <c r="K50" i="22"/>
  <c r="K287" i="22"/>
  <c r="E50" i="20"/>
  <c r="E287" i="20"/>
  <c r="C194" i="26"/>
  <c r="D51" i="26"/>
  <c r="I51" i="16"/>
  <c r="H52" i="16"/>
  <c r="H230" i="26"/>
  <c r="H286" i="26" s="1"/>
  <c r="I286" i="26"/>
  <c r="H286" i="16"/>
  <c r="C52" i="22"/>
  <c r="D51" i="22"/>
  <c r="I51" i="25"/>
  <c r="H52" i="25"/>
  <c r="C286" i="18"/>
  <c r="C136" i="16"/>
  <c r="E130" i="16"/>
  <c r="H52" i="21"/>
  <c r="I51" i="21"/>
  <c r="D287" i="21"/>
  <c r="C287" i="21" s="1"/>
  <c r="C51" i="21"/>
  <c r="D50" i="21"/>
  <c r="C50" i="21" s="1"/>
  <c r="H286" i="17"/>
  <c r="J287" i="15"/>
  <c r="J50" i="15"/>
  <c r="I51" i="20"/>
  <c r="H52" i="20"/>
  <c r="C52" i="18"/>
  <c r="D51" i="18"/>
  <c r="D51" i="16"/>
  <c r="I50" i="17"/>
  <c r="I24" i="17"/>
  <c r="H52" i="15"/>
  <c r="H24" i="17" l="1"/>
  <c r="I20" i="17"/>
  <c r="H20" i="17" s="1"/>
  <c r="H51" i="21"/>
  <c r="I50" i="21"/>
  <c r="H50" i="21" s="1"/>
  <c r="I24" i="21"/>
  <c r="I287" i="21" s="1"/>
  <c r="H287" i="21" s="1"/>
  <c r="D287" i="19"/>
  <c r="C51" i="19"/>
  <c r="D50" i="19"/>
  <c r="I50" i="15"/>
  <c r="H50" i="15" s="1"/>
  <c r="I24" i="15"/>
  <c r="H51" i="15"/>
  <c r="E287" i="24"/>
  <c r="C287" i="24" s="1"/>
  <c r="E50" i="24"/>
  <c r="C50" i="24" s="1"/>
  <c r="C51" i="24"/>
  <c r="E50" i="19"/>
  <c r="E287" i="19"/>
  <c r="H51" i="19"/>
  <c r="I50" i="19"/>
  <c r="H50" i="19" s="1"/>
  <c r="I24" i="19"/>
  <c r="I287" i="19" s="1"/>
  <c r="H287" i="19" s="1"/>
  <c r="H51" i="20"/>
  <c r="I50" i="20"/>
  <c r="H50" i="20" s="1"/>
  <c r="I287" i="20"/>
  <c r="H287" i="20" s="1"/>
  <c r="I24" i="20"/>
  <c r="I50" i="16"/>
  <c r="H50" i="16" s="1"/>
  <c r="H51" i="16"/>
  <c r="I24" i="16"/>
  <c r="I287" i="16" s="1"/>
  <c r="H287" i="16" s="1"/>
  <c r="C50" i="20"/>
  <c r="E287" i="26"/>
  <c r="E50" i="26"/>
  <c r="C51" i="18"/>
  <c r="D287" i="18"/>
  <c r="C287" i="18" s="1"/>
  <c r="D50" i="18"/>
  <c r="C50" i="18" s="1"/>
  <c r="E75" i="16"/>
  <c r="C130" i="16"/>
  <c r="H51" i="25"/>
  <c r="I50" i="25"/>
  <c r="H50" i="25" s="1"/>
  <c r="I24" i="25"/>
  <c r="I287" i="25" s="1"/>
  <c r="H287" i="25" s="1"/>
  <c r="D287" i="26"/>
  <c r="C287" i="26" s="1"/>
  <c r="D50" i="26"/>
  <c r="C50" i="26" s="1"/>
  <c r="C51" i="26"/>
  <c r="I20" i="18"/>
  <c r="H24" i="18"/>
  <c r="I287" i="22"/>
  <c r="H287" i="22" s="1"/>
  <c r="H51" i="22"/>
  <c r="I50" i="22"/>
  <c r="H50" i="22" s="1"/>
  <c r="I24" i="22"/>
  <c r="C51" i="25"/>
  <c r="D50" i="25"/>
  <c r="C50" i="25" s="1"/>
  <c r="D287" i="25"/>
  <c r="C287" i="25" s="1"/>
  <c r="H52" i="26"/>
  <c r="I51" i="26"/>
  <c r="D287" i="23"/>
  <c r="C287" i="23" s="1"/>
  <c r="D50" i="23"/>
  <c r="C50" i="23" s="1"/>
  <c r="C51" i="23"/>
  <c r="J287" i="18"/>
  <c r="J50" i="18"/>
  <c r="H50" i="18" s="1"/>
  <c r="J24" i="18"/>
  <c r="J20" i="18" s="1"/>
  <c r="I287" i="17"/>
  <c r="D287" i="22"/>
  <c r="C287" i="22" s="1"/>
  <c r="C51" i="22"/>
  <c r="D50" i="22"/>
  <c r="C50" i="22" s="1"/>
  <c r="D50" i="15"/>
  <c r="C50" i="15" s="1"/>
  <c r="C51" i="15"/>
  <c r="D287" i="15"/>
  <c r="C287" i="15" s="1"/>
  <c r="H51" i="23"/>
  <c r="I24" i="23"/>
  <c r="I287" i="23" s="1"/>
  <c r="H287" i="23" s="1"/>
  <c r="I50" i="23"/>
  <c r="H50" i="23" s="1"/>
  <c r="C287" i="20"/>
  <c r="K51" i="17"/>
  <c r="H52" i="17"/>
  <c r="H24" i="24"/>
  <c r="I20" i="24"/>
  <c r="H20" i="24" s="1"/>
  <c r="C51" i="17"/>
  <c r="D287" i="17"/>
  <c r="C287" i="17" s="1"/>
  <c r="D50" i="17"/>
  <c r="C50" i="17" s="1"/>
  <c r="J50" i="25"/>
  <c r="J287" i="25"/>
  <c r="D287" i="16"/>
  <c r="D50" i="16"/>
  <c r="H287" i="18"/>
  <c r="K50" i="17" l="1"/>
  <c r="H50" i="17" s="1"/>
  <c r="K287" i="17"/>
  <c r="H287" i="17" s="1"/>
  <c r="H51" i="17"/>
  <c r="H24" i="22"/>
  <c r="I20" i="22"/>
  <c r="H20" i="22" s="1"/>
  <c r="H24" i="15"/>
  <c r="I20" i="15"/>
  <c r="H20" i="15" s="1"/>
  <c r="H20" i="18"/>
  <c r="I287" i="15"/>
  <c r="H287" i="15" s="1"/>
  <c r="C287" i="19"/>
  <c r="I20" i="23"/>
  <c r="H20" i="23" s="1"/>
  <c r="H24" i="23"/>
  <c r="H24" i="25"/>
  <c r="I20" i="25"/>
  <c r="H20" i="25" s="1"/>
  <c r="E52" i="16"/>
  <c r="E286" i="16"/>
  <c r="C75" i="16"/>
  <c r="C286" i="16" s="1"/>
  <c r="H24" i="16"/>
  <c r="I20" i="16"/>
  <c r="H20" i="16" s="1"/>
  <c r="H24" i="20"/>
  <c r="I20" i="20"/>
  <c r="H20" i="20" s="1"/>
  <c r="I287" i="26"/>
  <c r="H287" i="26" s="1"/>
  <c r="H51" i="26"/>
  <c r="I24" i="26"/>
  <c r="I50" i="26"/>
  <c r="H50" i="26" s="1"/>
  <c r="H24" i="19"/>
  <c r="I20" i="19"/>
  <c r="H20" i="19" s="1"/>
  <c r="C50" i="19"/>
  <c r="I20" i="21"/>
  <c r="H20" i="21" s="1"/>
  <c r="H24" i="21"/>
  <c r="H24" i="26" l="1"/>
  <c r="I20" i="26"/>
  <c r="H20" i="26" s="1"/>
  <c r="E51" i="16"/>
  <c r="C52" i="16"/>
  <c r="E287" i="16" l="1"/>
  <c r="C287" i="16" s="1"/>
  <c r="E50" i="16"/>
  <c r="C50" i="16" s="1"/>
  <c r="C51" i="16"/>
  <c r="H298" i="14" l="1"/>
  <c r="C298" i="14"/>
  <c r="H297" i="14"/>
  <c r="C297" i="14"/>
  <c r="H296" i="14"/>
  <c r="C296" i="14"/>
  <c r="H295" i="14"/>
  <c r="C295" i="14"/>
  <c r="H294" i="14"/>
  <c r="C294" i="14"/>
  <c r="H293" i="14"/>
  <c r="C293" i="14"/>
  <c r="H292" i="14"/>
  <c r="C292" i="14"/>
  <c r="H291" i="14"/>
  <c r="C291" i="14"/>
  <c r="C290" i="14" s="1"/>
  <c r="L290" i="14"/>
  <c r="K290" i="14"/>
  <c r="J290" i="14"/>
  <c r="I290" i="14"/>
  <c r="H290" i="14"/>
  <c r="G290" i="14"/>
  <c r="F290" i="14"/>
  <c r="E290" i="14"/>
  <c r="D290" i="14"/>
  <c r="H285" i="14"/>
  <c r="C285" i="14"/>
  <c r="H284" i="14"/>
  <c r="C284" i="14"/>
  <c r="L283" i="14"/>
  <c r="K283" i="14"/>
  <c r="J283" i="14"/>
  <c r="I283" i="14"/>
  <c r="G283" i="14"/>
  <c r="F283" i="14"/>
  <c r="E283" i="14"/>
  <c r="D283" i="14"/>
  <c r="C283" i="14"/>
  <c r="H282" i="14"/>
  <c r="C282" i="14"/>
  <c r="L281" i="14"/>
  <c r="K281" i="14"/>
  <c r="K269" i="14" s="1"/>
  <c r="J281" i="14"/>
  <c r="I281" i="14"/>
  <c r="G281" i="14"/>
  <c r="F281" i="14"/>
  <c r="E281" i="14"/>
  <c r="D281" i="14"/>
  <c r="C281" i="14"/>
  <c r="H280" i="14"/>
  <c r="C280" i="14"/>
  <c r="H279" i="14"/>
  <c r="C279" i="14"/>
  <c r="H278" i="14"/>
  <c r="C278" i="14"/>
  <c r="H277" i="14"/>
  <c r="C277" i="14"/>
  <c r="L276" i="14"/>
  <c r="K276" i="14"/>
  <c r="J276" i="14"/>
  <c r="I276" i="14"/>
  <c r="H276" i="14" s="1"/>
  <c r="G276" i="14"/>
  <c r="F276" i="14"/>
  <c r="E276" i="14"/>
  <c r="C276" i="14" s="1"/>
  <c r="D276" i="14"/>
  <c r="H275" i="14"/>
  <c r="C275" i="14"/>
  <c r="H274" i="14"/>
  <c r="C274" i="14"/>
  <c r="H273" i="14"/>
  <c r="C273" i="14"/>
  <c r="L272" i="14"/>
  <c r="K272" i="14"/>
  <c r="J272" i="14"/>
  <c r="I272" i="14"/>
  <c r="H272" i="14" s="1"/>
  <c r="G272" i="14"/>
  <c r="F272" i="14"/>
  <c r="E272" i="14"/>
  <c r="E270" i="14" s="1"/>
  <c r="E269" i="14" s="1"/>
  <c r="D272" i="14"/>
  <c r="H271" i="14"/>
  <c r="C271" i="14"/>
  <c r="L270" i="14"/>
  <c r="K270" i="14"/>
  <c r="J270" i="14"/>
  <c r="G270" i="14"/>
  <c r="F270" i="14"/>
  <c r="D270" i="14"/>
  <c r="L269" i="14"/>
  <c r="J269" i="14"/>
  <c r="G269" i="14"/>
  <c r="F269" i="14"/>
  <c r="D269" i="14"/>
  <c r="H268" i="14"/>
  <c r="C268" i="14"/>
  <c r="H267" i="14"/>
  <c r="C267" i="14"/>
  <c r="H266" i="14"/>
  <c r="C266" i="14"/>
  <c r="H265" i="14"/>
  <c r="C265" i="14"/>
  <c r="L264" i="14"/>
  <c r="K264" i="14"/>
  <c r="J264" i="14"/>
  <c r="I264" i="14"/>
  <c r="H264" i="14" s="1"/>
  <c r="G264" i="14"/>
  <c r="F264" i="14"/>
  <c r="E264" i="14"/>
  <c r="D264" i="14"/>
  <c r="C264" i="14" s="1"/>
  <c r="H263" i="14"/>
  <c r="C263" i="14"/>
  <c r="H262" i="14"/>
  <c r="C262" i="14"/>
  <c r="H261" i="14"/>
  <c r="C261" i="14"/>
  <c r="L260" i="14"/>
  <c r="K260" i="14"/>
  <c r="J260" i="14"/>
  <c r="I260" i="14"/>
  <c r="G260" i="14"/>
  <c r="F260" i="14"/>
  <c r="E260" i="14"/>
  <c r="D260" i="14"/>
  <c r="L259" i="14"/>
  <c r="K259" i="14"/>
  <c r="J259" i="14"/>
  <c r="G259" i="14"/>
  <c r="F259" i="14"/>
  <c r="D259" i="14"/>
  <c r="H258" i="14"/>
  <c r="C258" i="14"/>
  <c r="H257" i="14"/>
  <c r="C257" i="14"/>
  <c r="H256" i="14"/>
  <c r="C256" i="14"/>
  <c r="H255" i="14"/>
  <c r="C255" i="14"/>
  <c r="H254" i="14"/>
  <c r="C254" i="14"/>
  <c r="H253" i="14"/>
  <c r="C253" i="14"/>
  <c r="L252" i="14"/>
  <c r="K252" i="14"/>
  <c r="J252" i="14"/>
  <c r="I252" i="14"/>
  <c r="G252" i="14"/>
  <c r="F252" i="14"/>
  <c r="E252" i="14"/>
  <c r="D252" i="14"/>
  <c r="L251" i="14"/>
  <c r="K251" i="14"/>
  <c r="J251" i="14"/>
  <c r="G251" i="14"/>
  <c r="F251" i="14"/>
  <c r="D251" i="14"/>
  <c r="H250" i="14"/>
  <c r="C250" i="14"/>
  <c r="H249" i="14"/>
  <c r="C249" i="14"/>
  <c r="H248" i="14"/>
  <c r="C248" i="14"/>
  <c r="H247" i="14"/>
  <c r="C247" i="14"/>
  <c r="L246" i="14"/>
  <c r="K246" i="14"/>
  <c r="J246" i="14"/>
  <c r="I246" i="14"/>
  <c r="H246" i="14" s="1"/>
  <c r="G246" i="14"/>
  <c r="F246" i="14"/>
  <c r="E246" i="14"/>
  <c r="C246" i="14" s="1"/>
  <c r="D246" i="14"/>
  <c r="H245" i="14"/>
  <c r="C245" i="14"/>
  <c r="H244" i="14"/>
  <c r="C244" i="14"/>
  <c r="H243" i="14"/>
  <c r="C243" i="14"/>
  <c r="H242" i="14"/>
  <c r="C242" i="14"/>
  <c r="H241" i="14"/>
  <c r="C241" i="14"/>
  <c r="H240" i="14"/>
  <c r="C240" i="14"/>
  <c r="H239" i="14"/>
  <c r="C239" i="14"/>
  <c r="L238" i="14"/>
  <c r="K238" i="14"/>
  <c r="J238" i="14"/>
  <c r="I238" i="14"/>
  <c r="G238" i="14"/>
  <c r="F238" i="14"/>
  <c r="E238" i="14"/>
  <c r="D238" i="14"/>
  <c r="H237" i="14"/>
  <c r="C237" i="14"/>
  <c r="H236" i="14"/>
  <c r="C236" i="14"/>
  <c r="L235" i="14"/>
  <c r="K235" i="14"/>
  <c r="J235" i="14"/>
  <c r="I235" i="14"/>
  <c r="H235" i="14" s="1"/>
  <c r="G235" i="14"/>
  <c r="F235" i="14"/>
  <c r="E235" i="14"/>
  <c r="D235" i="14"/>
  <c r="C235" i="14"/>
  <c r="H234" i="14"/>
  <c r="C234" i="14"/>
  <c r="L233" i="14"/>
  <c r="K233" i="14"/>
  <c r="H233" i="14" s="1"/>
  <c r="J233" i="14"/>
  <c r="I233" i="14"/>
  <c r="G233" i="14"/>
  <c r="C233" i="14" s="1"/>
  <c r="F233" i="14"/>
  <c r="E233" i="14"/>
  <c r="D233" i="14"/>
  <c r="H232" i="14"/>
  <c r="C232" i="14"/>
  <c r="L231" i="14"/>
  <c r="K231" i="14"/>
  <c r="K230" i="14" s="1"/>
  <c r="J231" i="14"/>
  <c r="F231" i="14"/>
  <c r="D231" i="14"/>
  <c r="L230" i="14"/>
  <c r="J230" i="14"/>
  <c r="F230" i="14"/>
  <c r="D230" i="14"/>
  <c r="H229" i="14"/>
  <c r="C229" i="14"/>
  <c r="H228" i="14"/>
  <c r="C228" i="14"/>
  <c r="L227" i="14"/>
  <c r="K227" i="14"/>
  <c r="H227" i="14" s="1"/>
  <c r="J227" i="14"/>
  <c r="I227" i="14"/>
  <c r="G227" i="14"/>
  <c r="F227" i="14"/>
  <c r="E227" i="14"/>
  <c r="D227" i="14"/>
  <c r="C227" i="14"/>
  <c r="H226" i="14"/>
  <c r="C226" i="14"/>
  <c r="H225" i="14"/>
  <c r="C225" i="14"/>
  <c r="H224" i="14"/>
  <c r="C224" i="14"/>
  <c r="H223" i="14"/>
  <c r="C223" i="14"/>
  <c r="H222" i="14"/>
  <c r="C222" i="14"/>
  <c r="H221" i="14"/>
  <c r="C221" i="14"/>
  <c r="H220" i="14"/>
  <c r="C220" i="14"/>
  <c r="H219" i="14"/>
  <c r="C219" i="14"/>
  <c r="H218" i="14"/>
  <c r="C218" i="14"/>
  <c r="H217" i="14"/>
  <c r="C217" i="14"/>
  <c r="L216" i="14"/>
  <c r="K216" i="14"/>
  <c r="J216" i="14"/>
  <c r="I216" i="14"/>
  <c r="H216" i="14" s="1"/>
  <c r="G216" i="14"/>
  <c r="F216" i="14"/>
  <c r="E216" i="14"/>
  <c r="D216" i="14"/>
  <c r="C216" i="14" s="1"/>
  <c r="H215" i="14"/>
  <c r="C215" i="14"/>
  <c r="H214" i="14"/>
  <c r="C214" i="14"/>
  <c r="H213" i="14"/>
  <c r="C213" i="14"/>
  <c r="H212" i="14"/>
  <c r="C212" i="14"/>
  <c r="H211" i="14"/>
  <c r="C211" i="14"/>
  <c r="H210" i="14"/>
  <c r="C210" i="14"/>
  <c r="H209" i="14"/>
  <c r="C209" i="14"/>
  <c r="H208" i="14"/>
  <c r="C208" i="14"/>
  <c r="H207" i="14"/>
  <c r="C207" i="14"/>
  <c r="H206" i="14"/>
  <c r="C206" i="14"/>
  <c r="L205" i="14"/>
  <c r="K205" i="14"/>
  <c r="J205" i="14"/>
  <c r="I205" i="14"/>
  <c r="G205" i="14"/>
  <c r="F205" i="14"/>
  <c r="E205" i="14"/>
  <c r="D205" i="14"/>
  <c r="C205" i="14"/>
  <c r="L204" i="14"/>
  <c r="J204" i="14"/>
  <c r="I204" i="14"/>
  <c r="F204" i="14"/>
  <c r="E204" i="14"/>
  <c r="D204" i="14"/>
  <c r="H203" i="14"/>
  <c r="C203" i="14"/>
  <c r="H202" i="14"/>
  <c r="C202" i="14"/>
  <c r="H201" i="14"/>
  <c r="C201" i="14"/>
  <c r="H200" i="14"/>
  <c r="C200" i="14"/>
  <c r="H199" i="14"/>
  <c r="C199" i="14"/>
  <c r="L198" i="14"/>
  <c r="K198" i="14"/>
  <c r="J198" i="14"/>
  <c r="I198" i="14"/>
  <c r="H198" i="14" s="1"/>
  <c r="G198" i="14"/>
  <c r="F198" i="14"/>
  <c r="E198" i="14"/>
  <c r="E196" i="14" s="1"/>
  <c r="E195" i="14" s="1"/>
  <c r="D198" i="14"/>
  <c r="H197" i="14"/>
  <c r="C197" i="14"/>
  <c r="L196" i="14"/>
  <c r="K196" i="14"/>
  <c r="J196" i="14"/>
  <c r="G196" i="14"/>
  <c r="F196" i="14"/>
  <c r="D196" i="14"/>
  <c r="L195" i="14"/>
  <c r="J195" i="14"/>
  <c r="F195" i="14"/>
  <c r="D195" i="14"/>
  <c r="L194" i="14"/>
  <c r="J194" i="14"/>
  <c r="F194" i="14"/>
  <c r="D194" i="14"/>
  <c r="H193" i="14"/>
  <c r="C193" i="14"/>
  <c r="L192" i="14"/>
  <c r="K192" i="14"/>
  <c r="J192" i="14"/>
  <c r="I192" i="14"/>
  <c r="G192" i="14"/>
  <c r="F192" i="14"/>
  <c r="E192" i="14"/>
  <c r="E191" i="14" s="1"/>
  <c r="D192" i="14"/>
  <c r="C192" i="14" s="1"/>
  <c r="L191" i="14"/>
  <c r="K191" i="14"/>
  <c r="K187" i="14" s="1"/>
  <c r="J191" i="14"/>
  <c r="G191" i="14"/>
  <c r="C191" i="14" s="1"/>
  <c r="F191" i="14"/>
  <c r="D191" i="14"/>
  <c r="H190" i="14"/>
  <c r="C190" i="14"/>
  <c r="H189" i="14"/>
  <c r="C189" i="14"/>
  <c r="L188" i="14"/>
  <c r="K188" i="14"/>
  <c r="J188" i="14"/>
  <c r="I188" i="14"/>
  <c r="G188" i="14"/>
  <c r="F188" i="14"/>
  <c r="E188" i="14"/>
  <c r="E187" i="14" s="1"/>
  <c r="D188" i="14"/>
  <c r="L187" i="14"/>
  <c r="J187" i="14"/>
  <c r="F187" i="14"/>
  <c r="D187" i="14"/>
  <c r="H186" i="14"/>
  <c r="C186" i="14"/>
  <c r="H185" i="14"/>
  <c r="C185" i="14"/>
  <c r="L184" i="14"/>
  <c r="K184" i="14"/>
  <c r="J184" i="14"/>
  <c r="I184" i="14"/>
  <c r="H184" i="14" s="1"/>
  <c r="G184" i="14"/>
  <c r="F184" i="14"/>
  <c r="E184" i="14"/>
  <c r="D184" i="14"/>
  <c r="C184" i="14" s="1"/>
  <c r="H183" i="14"/>
  <c r="C183" i="14"/>
  <c r="H182" i="14"/>
  <c r="C182" i="14"/>
  <c r="H181" i="14"/>
  <c r="C181" i="14"/>
  <c r="H180" i="14"/>
  <c r="C180" i="14"/>
  <c r="L179" i="14"/>
  <c r="K179" i="14"/>
  <c r="J179" i="14"/>
  <c r="I179" i="14"/>
  <c r="H179" i="14" s="1"/>
  <c r="G179" i="14"/>
  <c r="F179" i="14"/>
  <c r="E179" i="14"/>
  <c r="D179" i="14"/>
  <c r="C179" i="14"/>
  <c r="H178" i="14"/>
  <c r="C178" i="14"/>
  <c r="H177" i="14"/>
  <c r="C177" i="14"/>
  <c r="H176" i="14"/>
  <c r="C176" i="14"/>
  <c r="L175" i="14"/>
  <c r="K175" i="14"/>
  <c r="J175" i="14"/>
  <c r="I175" i="14"/>
  <c r="G175" i="14"/>
  <c r="F175" i="14"/>
  <c r="E175" i="14"/>
  <c r="E174" i="14" s="1"/>
  <c r="D175" i="14"/>
  <c r="C175" i="14" s="1"/>
  <c r="L174" i="14"/>
  <c r="K174" i="14"/>
  <c r="K173" i="14" s="1"/>
  <c r="J174" i="14"/>
  <c r="G174" i="14"/>
  <c r="G173" i="14" s="1"/>
  <c r="F174" i="14"/>
  <c r="D174" i="14"/>
  <c r="L173" i="14"/>
  <c r="J173" i="14"/>
  <c r="F173" i="14"/>
  <c r="E173" i="14"/>
  <c r="D173" i="14"/>
  <c r="H172" i="14"/>
  <c r="C172" i="14"/>
  <c r="H171" i="14"/>
  <c r="C171" i="14"/>
  <c r="H170" i="14"/>
  <c r="C170" i="14"/>
  <c r="H169" i="14"/>
  <c r="C169" i="14"/>
  <c r="H168" i="14"/>
  <c r="C168" i="14"/>
  <c r="H167" i="14"/>
  <c r="C167" i="14"/>
  <c r="L166" i="14"/>
  <c r="K166" i="14"/>
  <c r="J166" i="14"/>
  <c r="I166" i="14"/>
  <c r="G166" i="14"/>
  <c r="G165" i="14" s="1"/>
  <c r="F166" i="14"/>
  <c r="E166" i="14"/>
  <c r="D166" i="14"/>
  <c r="C166" i="14"/>
  <c r="L165" i="14"/>
  <c r="J165" i="14"/>
  <c r="I165" i="14"/>
  <c r="F165" i="14"/>
  <c r="E165" i="14"/>
  <c r="D165" i="14"/>
  <c r="C165" i="14" s="1"/>
  <c r="H164" i="14"/>
  <c r="C164" i="14"/>
  <c r="H163" i="14"/>
  <c r="C163" i="14"/>
  <c r="H162" i="14"/>
  <c r="C162" i="14"/>
  <c r="H161" i="14"/>
  <c r="C161" i="14"/>
  <c r="L160" i="14"/>
  <c r="K160" i="14"/>
  <c r="H160" i="14" s="1"/>
  <c r="J160" i="14"/>
  <c r="I160" i="14"/>
  <c r="G160" i="14"/>
  <c r="F160" i="14"/>
  <c r="E160" i="14"/>
  <c r="D160" i="14"/>
  <c r="C160" i="14"/>
  <c r="H159" i="14"/>
  <c r="C159" i="14"/>
  <c r="H158" i="14"/>
  <c r="C158" i="14"/>
  <c r="H157" i="14"/>
  <c r="C157" i="14"/>
  <c r="H156" i="14"/>
  <c r="C156" i="14"/>
  <c r="H155" i="14"/>
  <c r="C155" i="14"/>
  <c r="H154" i="14"/>
  <c r="C154" i="14"/>
  <c r="H153" i="14"/>
  <c r="C153" i="14"/>
  <c r="H152" i="14"/>
  <c r="C152" i="14"/>
  <c r="L151" i="14"/>
  <c r="K151" i="14"/>
  <c r="J151" i="14"/>
  <c r="I151" i="14"/>
  <c r="H151" i="14" s="1"/>
  <c r="G151" i="14"/>
  <c r="F151" i="14"/>
  <c r="E151" i="14"/>
  <c r="D151" i="14"/>
  <c r="H150" i="14"/>
  <c r="C150" i="14"/>
  <c r="H149" i="14"/>
  <c r="C149" i="14"/>
  <c r="H148" i="14"/>
  <c r="C148" i="14"/>
  <c r="H147" i="14"/>
  <c r="C147" i="14"/>
  <c r="H146" i="14"/>
  <c r="C146" i="14"/>
  <c r="H145" i="14"/>
  <c r="C145" i="14"/>
  <c r="L144" i="14"/>
  <c r="K144" i="14"/>
  <c r="J144" i="14"/>
  <c r="H144" i="14" s="1"/>
  <c r="I144" i="14"/>
  <c r="G144" i="14"/>
  <c r="G130" i="14" s="1"/>
  <c r="F144" i="14"/>
  <c r="E144" i="14"/>
  <c r="D144" i="14"/>
  <c r="C144" i="14"/>
  <c r="H143" i="14"/>
  <c r="C143" i="14"/>
  <c r="H142" i="14"/>
  <c r="C142" i="14"/>
  <c r="L141" i="14"/>
  <c r="K141" i="14"/>
  <c r="J141" i="14"/>
  <c r="I141" i="14"/>
  <c r="H141" i="14" s="1"/>
  <c r="G141" i="14"/>
  <c r="F141" i="14"/>
  <c r="E141" i="14"/>
  <c r="D141" i="14"/>
  <c r="C141" i="14" s="1"/>
  <c r="H140" i="14"/>
  <c r="C140" i="14"/>
  <c r="H139" i="14"/>
  <c r="C139" i="14"/>
  <c r="H138" i="14"/>
  <c r="C138" i="14"/>
  <c r="H137" i="14"/>
  <c r="C137" i="14"/>
  <c r="L136" i="14"/>
  <c r="K136" i="14"/>
  <c r="K130" i="14" s="1"/>
  <c r="J136" i="14"/>
  <c r="I136" i="14"/>
  <c r="G136" i="14"/>
  <c r="F136" i="14"/>
  <c r="E136" i="14"/>
  <c r="D136" i="14"/>
  <c r="C136" i="14"/>
  <c r="H135" i="14"/>
  <c r="C135" i="14"/>
  <c r="H134" i="14"/>
  <c r="C134" i="14"/>
  <c r="H133" i="14"/>
  <c r="C133" i="14"/>
  <c r="H132" i="14"/>
  <c r="C132" i="14"/>
  <c r="L131" i="14"/>
  <c r="K131" i="14"/>
  <c r="J131" i="14"/>
  <c r="I131" i="14"/>
  <c r="G131" i="14"/>
  <c r="F131" i="14"/>
  <c r="E131" i="14"/>
  <c r="D131" i="14"/>
  <c r="L130" i="14"/>
  <c r="J130" i="14"/>
  <c r="F130" i="14"/>
  <c r="D130" i="14"/>
  <c r="H129" i="14"/>
  <c r="H128" i="14" s="1"/>
  <c r="C129" i="14"/>
  <c r="L128" i="14"/>
  <c r="K128" i="14"/>
  <c r="J128" i="14"/>
  <c r="I128" i="14"/>
  <c r="G128" i="14"/>
  <c r="F128" i="14"/>
  <c r="E128" i="14"/>
  <c r="D128" i="14"/>
  <c r="C128" i="14"/>
  <c r="H127" i="14"/>
  <c r="C127" i="14"/>
  <c r="H126" i="14"/>
  <c r="C126" i="14"/>
  <c r="H125" i="14"/>
  <c r="C125" i="14"/>
  <c r="H124" i="14"/>
  <c r="C124" i="14"/>
  <c r="H123" i="14"/>
  <c r="C123" i="14"/>
  <c r="L122" i="14"/>
  <c r="K122" i="14"/>
  <c r="J122" i="14"/>
  <c r="H122" i="14" s="1"/>
  <c r="I122" i="14"/>
  <c r="G122" i="14"/>
  <c r="F122" i="14"/>
  <c r="E122" i="14"/>
  <c r="D122" i="14"/>
  <c r="C122" i="14"/>
  <c r="H121" i="14"/>
  <c r="C121" i="14"/>
  <c r="H120" i="14"/>
  <c r="C120" i="14"/>
  <c r="H119" i="14"/>
  <c r="C119" i="14"/>
  <c r="H118" i="14"/>
  <c r="C118" i="14"/>
  <c r="H117" i="14"/>
  <c r="C117" i="14"/>
  <c r="L116" i="14"/>
  <c r="K116" i="14"/>
  <c r="J116" i="14"/>
  <c r="I116" i="14"/>
  <c r="G116" i="14"/>
  <c r="F116" i="14"/>
  <c r="E116" i="14"/>
  <c r="D116" i="14"/>
  <c r="C116" i="14"/>
  <c r="H115" i="14"/>
  <c r="C115" i="14"/>
  <c r="H114" i="14"/>
  <c r="C114" i="14"/>
  <c r="H113" i="14"/>
  <c r="C113" i="14"/>
  <c r="L112" i="14"/>
  <c r="K112" i="14"/>
  <c r="J112" i="14"/>
  <c r="H112" i="14" s="1"/>
  <c r="I112" i="14"/>
  <c r="G112" i="14"/>
  <c r="F112" i="14"/>
  <c r="E112" i="14"/>
  <c r="D112" i="14"/>
  <c r="C112" i="14"/>
  <c r="H111" i="14"/>
  <c r="C111" i="14"/>
  <c r="H110" i="14"/>
  <c r="C110" i="14"/>
  <c r="H109" i="14"/>
  <c r="C109" i="14"/>
  <c r="H108" i="14"/>
  <c r="C108" i="14"/>
  <c r="H107" i="14"/>
  <c r="C107" i="14"/>
  <c r="H106" i="14"/>
  <c r="C106" i="14"/>
  <c r="H105" i="14"/>
  <c r="C105" i="14"/>
  <c r="H104" i="14"/>
  <c r="C104" i="14"/>
  <c r="L103" i="14"/>
  <c r="K103" i="14"/>
  <c r="J103" i="14"/>
  <c r="I103" i="14"/>
  <c r="H103" i="14" s="1"/>
  <c r="G103" i="14"/>
  <c r="F103" i="14"/>
  <c r="E103" i="14"/>
  <c r="D103" i="14"/>
  <c r="C103" i="14" s="1"/>
  <c r="H102" i="14"/>
  <c r="C102" i="14"/>
  <c r="H101" i="14"/>
  <c r="C101" i="14"/>
  <c r="H100" i="14"/>
  <c r="C100" i="14"/>
  <c r="H99" i="14"/>
  <c r="C99" i="14"/>
  <c r="H98" i="14"/>
  <c r="C98" i="14"/>
  <c r="H97" i="14"/>
  <c r="C97" i="14"/>
  <c r="H96" i="14"/>
  <c r="C96" i="14"/>
  <c r="L95" i="14"/>
  <c r="K95" i="14"/>
  <c r="J95" i="14"/>
  <c r="I95" i="14"/>
  <c r="H95" i="14" s="1"/>
  <c r="G95" i="14"/>
  <c r="F95" i="14"/>
  <c r="E95" i="14"/>
  <c r="D95" i="14"/>
  <c r="C95" i="14" s="1"/>
  <c r="H94" i="14"/>
  <c r="C94" i="14"/>
  <c r="H93" i="14"/>
  <c r="C93" i="14"/>
  <c r="H92" i="14"/>
  <c r="C92" i="14"/>
  <c r="H91" i="14"/>
  <c r="C91" i="14"/>
  <c r="H90" i="14"/>
  <c r="C90" i="14"/>
  <c r="L89" i="14"/>
  <c r="K89" i="14"/>
  <c r="J89" i="14"/>
  <c r="I89" i="14"/>
  <c r="H89" i="14" s="1"/>
  <c r="G89" i="14"/>
  <c r="F89" i="14"/>
  <c r="E89" i="14"/>
  <c r="E83" i="14" s="1"/>
  <c r="D89" i="14"/>
  <c r="C89" i="14" s="1"/>
  <c r="H88" i="14"/>
  <c r="C88" i="14"/>
  <c r="H87" i="14"/>
  <c r="C87" i="14"/>
  <c r="H86" i="14"/>
  <c r="C86" i="14"/>
  <c r="H85" i="14"/>
  <c r="C85" i="14"/>
  <c r="L84" i="14"/>
  <c r="K84" i="14"/>
  <c r="K83" i="14" s="1"/>
  <c r="J84" i="14"/>
  <c r="I84" i="14"/>
  <c r="G84" i="14"/>
  <c r="F84" i="14"/>
  <c r="E84" i="14"/>
  <c r="D84" i="14"/>
  <c r="C84" i="14"/>
  <c r="L83" i="14"/>
  <c r="F83" i="14"/>
  <c r="D83" i="14"/>
  <c r="H82" i="14"/>
  <c r="C82" i="14"/>
  <c r="H81" i="14"/>
  <c r="C81" i="14"/>
  <c r="L80" i="14"/>
  <c r="K80" i="14"/>
  <c r="J80" i="14"/>
  <c r="I80" i="14"/>
  <c r="G80" i="14"/>
  <c r="F80" i="14"/>
  <c r="E80" i="14"/>
  <c r="D80" i="14"/>
  <c r="C80" i="14"/>
  <c r="H79" i="14"/>
  <c r="C79" i="14"/>
  <c r="H78" i="14"/>
  <c r="C78" i="14"/>
  <c r="L77" i="14"/>
  <c r="L76" i="14" s="1"/>
  <c r="L75" i="14" s="1"/>
  <c r="K77" i="14"/>
  <c r="J77" i="14"/>
  <c r="I77" i="14"/>
  <c r="G77" i="14"/>
  <c r="F77" i="14"/>
  <c r="E77" i="14"/>
  <c r="E76" i="14" s="1"/>
  <c r="D77" i="14"/>
  <c r="K76" i="14"/>
  <c r="J76" i="14"/>
  <c r="G76" i="14"/>
  <c r="F76" i="14"/>
  <c r="F75" i="14"/>
  <c r="H74" i="14"/>
  <c r="C74" i="14"/>
  <c r="H73" i="14"/>
  <c r="C73" i="14"/>
  <c r="H72" i="14"/>
  <c r="C72" i="14"/>
  <c r="H71" i="14"/>
  <c r="C71" i="14"/>
  <c r="H70" i="14"/>
  <c r="C70" i="14"/>
  <c r="L69" i="14"/>
  <c r="K69" i="14"/>
  <c r="J69" i="14"/>
  <c r="I69" i="14"/>
  <c r="H69" i="14" s="1"/>
  <c r="G69" i="14"/>
  <c r="F69" i="14"/>
  <c r="E69" i="14"/>
  <c r="D69" i="14"/>
  <c r="H68" i="14"/>
  <c r="C68" i="14"/>
  <c r="L67" i="14"/>
  <c r="K67" i="14"/>
  <c r="J67" i="14"/>
  <c r="I67" i="14"/>
  <c r="H67" i="14" s="1"/>
  <c r="G67" i="14"/>
  <c r="F67" i="14"/>
  <c r="E67" i="14"/>
  <c r="D67" i="14"/>
  <c r="H66" i="14"/>
  <c r="C66" i="14"/>
  <c r="H65" i="14"/>
  <c r="C65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L58" i="14"/>
  <c r="K58" i="14"/>
  <c r="J58" i="14"/>
  <c r="H58" i="14" s="1"/>
  <c r="I58" i="14"/>
  <c r="G58" i="14"/>
  <c r="G54" i="14" s="1"/>
  <c r="G53" i="14" s="1"/>
  <c r="F58" i="14"/>
  <c r="E58" i="14"/>
  <c r="D58" i="14"/>
  <c r="C58" i="14"/>
  <c r="H57" i="14"/>
  <c r="C57" i="14"/>
  <c r="H56" i="14"/>
  <c r="C56" i="14"/>
  <c r="L55" i="14"/>
  <c r="L54" i="14" s="1"/>
  <c r="K55" i="14"/>
  <c r="J55" i="14"/>
  <c r="I55" i="14"/>
  <c r="G55" i="14"/>
  <c r="F55" i="14"/>
  <c r="E55" i="14"/>
  <c r="E54" i="14" s="1"/>
  <c r="E53" i="14" s="1"/>
  <c r="D55" i="14"/>
  <c r="C55" i="14" s="1"/>
  <c r="K54" i="14"/>
  <c r="K53" i="14" s="1"/>
  <c r="J54" i="14"/>
  <c r="J53" i="14" s="1"/>
  <c r="F54" i="14"/>
  <c r="F53" i="14" s="1"/>
  <c r="L53" i="14"/>
  <c r="L52" i="14" s="1"/>
  <c r="L51" i="14" s="1"/>
  <c r="L50" i="14" s="1"/>
  <c r="F52" i="14"/>
  <c r="F51" i="14" s="1"/>
  <c r="F50" i="14" s="1"/>
  <c r="H47" i="14"/>
  <c r="C47" i="14"/>
  <c r="H46" i="14"/>
  <c r="C46" i="14"/>
  <c r="L45" i="14"/>
  <c r="H45" i="14"/>
  <c r="G45" i="14"/>
  <c r="C45" i="14"/>
  <c r="H44" i="14"/>
  <c r="C44" i="14"/>
  <c r="K43" i="14"/>
  <c r="J43" i="14"/>
  <c r="J20" i="14" s="1"/>
  <c r="I43" i="14"/>
  <c r="H43" i="14"/>
  <c r="F43" i="14"/>
  <c r="E43" i="14"/>
  <c r="D43" i="14"/>
  <c r="C43" i="14"/>
  <c r="H42" i="14"/>
  <c r="C42" i="14"/>
  <c r="I41" i="14"/>
  <c r="H41" i="14"/>
  <c r="D41" i="14"/>
  <c r="C41" i="14"/>
  <c r="H40" i="14"/>
  <c r="C40" i="14"/>
  <c r="H39" i="14"/>
  <c r="C39" i="14"/>
  <c r="H38" i="14"/>
  <c r="C38" i="14"/>
  <c r="H37" i="14"/>
  <c r="C37" i="14"/>
  <c r="K36" i="14"/>
  <c r="H36" i="14"/>
  <c r="F36" i="14"/>
  <c r="C36" i="14"/>
  <c r="H35" i="14"/>
  <c r="C35" i="14"/>
  <c r="H34" i="14"/>
  <c r="C34" i="14"/>
  <c r="K33" i="14"/>
  <c r="H33" i="14"/>
  <c r="F33" i="14"/>
  <c r="C33" i="14"/>
  <c r="H32" i="14"/>
  <c r="C32" i="14"/>
  <c r="K31" i="14"/>
  <c r="K26" i="14" s="1"/>
  <c r="H31" i="14"/>
  <c r="F31" i="14"/>
  <c r="C31" i="14"/>
  <c r="H30" i="14"/>
  <c r="C30" i="14"/>
  <c r="H29" i="14"/>
  <c r="C29" i="14"/>
  <c r="H28" i="14"/>
  <c r="C28" i="14"/>
  <c r="K27" i="14"/>
  <c r="H27" i="14"/>
  <c r="F27" i="14"/>
  <c r="C27" i="14"/>
  <c r="F26" i="14"/>
  <c r="C26" i="14"/>
  <c r="H25" i="14"/>
  <c r="C25" i="14"/>
  <c r="H23" i="14"/>
  <c r="C23" i="14"/>
  <c r="H22" i="14"/>
  <c r="C22" i="14"/>
  <c r="L21" i="14"/>
  <c r="L289" i="14" s="1"/>
  <c r="L288" i="14" s="1"/>
  <c r="K21" i="14"/>
  <c r="K289" i="14" s="1"/>
  <c r="K288" i="14" s="1"/>
  <c r="J21" i="14"/>
  <c r="J289" i="14" s="1"/>
  <c r="J288" i="14" s="1"/>
  <c r="I21" i="14"/>
  <c r="I289" i="14" s="1"/>
  <c r="I288" i="14" s="1"/>
  <c r="G21" i="14"/>
  <c r="G289" i="14" s="1"/>
  <c r="G288" i="14" s="1"/>
  <c r="F21" i="14"/>
  <c r="F289" i="14" s="1"/>
  <c r="F288" i="14" s="1"/>
  <c r="E21" i="14"/>
  <c r="E289" i="14" s="1"/>
  <c r="E288" i="14" s="1"/>
  <c r="D21" i="14"/>
  <c r="D289" i="14" s="1"/>
  <c r="D288" i="14" s="1"/>
  <c r="G20" i="14"/>
  <c r="F20" i="14"/>
  <c r="H26" i="14" l="1"/>
  <c r="K20" i="14"/>
  <c r="C187" i="14"/>
  <c r="C269" i="14"/>
  <c r="L20" i="14"/>
  <c r="L287" i="14"/>
  <c r="C69" i="14"/>
  <c r="J75" i="14"/>
  <c r="J52" i="14" s="1"/>
  <c r="J51" i="14" s="1"/>
  <c r="H80" i="14"/>
  <c r="G83" i="14"/>
  <c r="G75" i="14" s="1"/>
  <c r="G52" i="14" s="1"/>
  <c r="G51" i="14" s="1"/>
  <c r="C131" i="14"/>
  <c r="H131" i="14"/>
  <c r="I130" i="14"/>
  <c r="H130" i="14" s="1"/>
  <c r="K165" i="14"/>
  <c r="K75" i="14" s="1"/>
  <c r="H166" i="14"/>
  <c r="C174" i="14"/>
  <c r="C196" i="14"/>
  <c r="I196" i="14"/>
  <c r="C238" i="14"/>
  <c r="E231" i="14"/>
  <c r="H252" i="14"/>
  <c r="I251" i="14"/>
  <c r="H251" i="14" s="1"/>
  <c r="C260" i="14"/>
  <c r="E259" i="14"/>
  <c r="C259" i="14" s="1"/>
  <c r="C270" i="14"/>
  <c r="I270" i="14"/>
  <c r="H283" i="14"/>
  <c r="H204" i="14"/>
  <c r="H238" i="14"/>
  <c r="I231" i="14"/>
  <c r="H260" i="14"/>
  <c r="I259" i="14"/>
  <c r="H259" i="14" s="1"/>
  <c r="E20" i="14"/>
  <c r="C21" i="14"/>
  <c r="C289" i="14" s="1"/>
  <c r="C288" i="14" s="1"/>
  <c r="H55" i="14"/>
  <c r="I54" i="14"/>
  <c r="E130" i="14"/>
  <c r="C130" i="14" s="1"/>
  <c r="H192" i="14"/>
  <c r="I191" i="14"/>
  <c r="H191" i="14" s="1"/>
  <c r="K204" i="14"/>
  <c r="K195" i="14" s="1"/>
  <c r="K194" i="14" s="1"/>
  <c r="H205" i="14"/>
  <c r="G231" i="14"/>
  <c r="G230" i="14" s="1"/>
  <c r="G286" i="14" s="1"/>
  <c r="C252" i="14"/>
  <c r="E251" i="14"/>
  <c r="C251" i="14" s="1"/>
  <c r="H281" i="14"/>
  <c r="C83" i="14"/>
  <c r="H175" i="14"/>
  <c r="I174" i="14"/>
  <c r="L286" i="14"/>
  <c r="H21" i="14"/>
  <c r="H289" i="14" s="1"/>
  <c r="H288" i="14" s="1"/>
  <c r="F287" i="14"/>
  <c r="C67" i="14"/>
  <c r="C77" i="14"/>
  <c r="H77" i="14"/>
  <c r="I76" i="14"/>
  <c r="I83" i="14"/>
  <c r="H83" i="14" s="1"/>
  <c r="H84" i="14"/>
  <c r="H116" i="14"/>
  <c r="H136" i="14"/>
  <c r="C151" i="14"/>
  <c r="H165" i="14"/>
  <c r="C173" i="14"/>
  <c r="G187" i="14"/>
  <c r="C188" i="14"/>
  <c r="H188" i="14"/>
  <c r="I187" i="14"/>
  <c r="H187" i="14" s="1"/>
  <c r="C198" i="14"/>
  <c r="G204" i="14"/>
  <c r="G195" i="14" s="1"/>
  <c r="G194" i="14" s="1"/>
  <c r="C272" i="14"/>
  <c r="F286" i="14"/>
  <c r="D54" i="14"/>
  <c r="D76" i="14"/>
  <c r="J83" i="14"/>
  <c r="J287" i="14" l="1"/>
  <c r="J50" i="14"/>
  <c r="K52" i="14"/>
  <c r="K51" i="14" s="1"/>
  <c r="K286" i="14"/>
  <c r="G50" i="14"/>
  <c r="G287" i="14"/>
  <c r="H174" i="14"/>
  <c r="I173" i="14"/>
  <c r="H173" i="14" s="1"/>
  <c r="H76" i="14"/>
  <c r="I75" i="14"/>
  <c r="H75" i="14" s="1"/>
  <c r="C204" i="14"/>
  <c r="D53" i="14"/>
  <c r="C54" i="14"/>
  <c r="H270" i="14"/>
  <c r="I269" i="14"/>
  <c r="E75" i="14"/>
  <c r="E52" i="14" s="1"/>
  <c r="H54" i="14"/>
  <c r="I53" i="14"/>
  <c r="H231" i="14"/>
  <c r="I230" i="14"/>
  <c r="H230" i="14" s="1"/>
  <c r="C231" i="14"/>
  <c r="E230" i="14"/>
  <c r="H196" i="14"/>
  <c r="I195" i="14"/>
  <c r="C195" i="14"/>
  <c r="D75" i="14"/>
  <c r="C76" i="14"/>
  <c r="J286" i="14"/>
  <c r="E51" i="14" l="1"/>
  <c r="C75" i="14"/>
  <c r="D286" i="14"/>
  <c r="E194" i="14"/>
  <c r="C194" i="14" s="1"/>
  <c r="E286" i="14"/>
  <c r="C230" i="14"/>
  <c r="H269" i="14"/>
  <c r="I286" i="14"/>
  <c r="K50" i="14"/>
  <c r="K287" i="14"/>
  <c r="C53" i="14"/>
  <c r="D52" i="14"/>
  <c r="I52" i="14"/>
  <c r="H53" i="14"/>
  <c r="H195" i="14"/>
  <c r="I194" i="14"/>
  <c r="H194" i="14" s="1"/>
  <c r="C52" i="14" l="1"/>
  <c r="D51" i="14"/>
  <c r="H286" i="14"/>
  <c r="H52" i="14"/>
  <c r="I51" i="14"/>
  <c r="E287" i="14"/>
  <c r="E50" i="14"/>
  <c r="C286" i="14"/>
  <c r="D287" i="14" l="1"/>
  <c r="C287" i="14" s="1"/>
  <c r="D50" i="14"/>
  <c r="C50" i="14" s="1"/>
  <c r="D24" i="14"/>
  <c r="C51" i="14"/>
  <c r="I287" i="14"/>
  <c r="H287" i="14" s="1"/>
  <c r="I24" i="14"/>
  <c r="I50" i="14"/>
  <c r="H50" i="14" s="1"/>
  <c r="H51" i="14"/>
  <c r="C24" i="14" l="1"/>
  <c r="D20" i="14"/>
  <c r="C20" i="14" s="1"/>
  <c r="H24" i="14"/>
  <c r="I20" i="14"/>
  <c r="H20" i="14" s="1"/>
  <c r="H298" i="13" l="1"/>
  <c r="C298" i="13"/>
  <c r="H297" i="13"/>
  <c r="C297" i="13"/>
  <c r="H296" i="13"/>
  <c r="C296" i="13"/>
  <c r="H295" i="13"/>
  <c r="C295" i="13"/>
  <c r="H294" i="13"/>
  <c r="C294" i="13"/>
  <c r="H293" i="13"/>
  <c r="C293" i="13"/>
  <c r="H292" i="13"/>
  <c r="C292" i="13"/>
  <c r="H291" i="13"/>
  <c r="C291" i="13"/>
  <c r="C290" i="13" s="1"/>
  <c r="L290" i="13"/>
  <c r="K290" i="13"/>
  <c r="J290" i="13"/>
  <c r="I290" i="13"/>
  <c r="H290" i="13"/>
  <c r="G290" i="13"/>
  <c r="F290" i="13"/>
  <c r="E290" i="13"/>
  <c r="D290" i="13"/>
  <c r="H285" i="13"/>
  <c r="C285" i="13"/>
  <c r="H284" i="13"/>
  <c r="C284" i="13"/>
  <c r="L283" i="13"/>
  <c r="K283" i="13"/>
  <c r="J283" i="13"/>
  <c r="I283" i="13"/>
  <c r="G283" i="13"/>
  <c r="F283" i="13"/>
  <c r="E283" i="13"/>
  <c r="C283" i="13" s="1"/>
  <c r="D283" i="13"/>
  <c r="I281" i="13"/>
  <c r="H282" i="13"/>
  <c r="C282" i="13"/>
  <c r="L281" i="13"/>
  <c r="K281" i="13"/>
  <c r="J281" i="13"/>
  <c r="J269" i="13" s="1"/>
  <c r="G281" i="13"/>
  <c r="F281" i="13"/>
  <c r="F269" i="13" s="1"/>
  <c r="E281" i="13"/>
  <c r="D281" i="13"/>
  <c r="H280" i="13"/>
  <c r="C280" i="13"/>
  <c r="H279" i="13"/>
  <c r="C279" i="13"/>
  <c r="H278" i="13"/>
  <c r="C278" i="13"/>
  <c r="H277" i="13"/>
  <c r="C277" i="13"/>
  <c r="L276" i="13"/>
  <c r="L270" i="13" s="1"/>
  <c r="L269" i="13" s="1"/>
  <c r="K276" i="13"/>
  <c r="J276" i="13"/>
  <c r="G276" i="13"/>
  <c r="F276" i="13"/>
  <c r="E276" i="13"/>
  <c r="D276" i="13"/>
  <c r="H275" i="13"/>
  <c r="C275" i="13"/>
  <c r="H274" i="13"/>
  <c r="C274" i="13"/>
  <c r="C273" i="13"/>
  <c r="L272" i="13"/>
  <c r="K272" i="13"/>
  <c r="K270" i="13" s="1"/>
  <c r="K269" i="13" s="1"/>
  <c r="J272" i="13"/>
  <c r="G272" i="13"/>
  <c r="G270" i="13" s="1"/>
  <c r="G269" i="13" s="1"/>
  <c r="F272" i="13"/>
  <c r="E272" i="13"/>
  <c r="D272" i="13"/>
  <c r="C272" i="13"/>
  <c r="H271" i="13"/>
  <c r="C271" i="13"/>
  <c r="J270" i="13"/>
  <c r="F270" i="13"/>
  <c r="E270" i="13"/>
  <c r="E269" i="13" s="1"/>
  <c r="H268" i="13"/>
  <c r="C268" i="13"/>
  <c r="H267" i="13"/>
  <c r="C267" i="13"/>
  <c r="H266" i="13"/>
  <c r="C266" i="13"/>
  <c r="H265" i="13"/>
  <c r="C265" i="13"/>
  <c r="L264" i="13"/>
  <c r="K264" i="13"/>
  <c r="J264" i="13"/>
  <c r="G264" i="13"/>
  <c r="F264" i="13"/>
  <c r="E264" i="13"/>
  <c r="D264" i="13"/>
  <c r="C264" i="13" s="1"/>
  <c r="H263" i="13"/>
  <c r="C263" i="13"/>
  <c r="H262" i="13"/>
  <c r="C262" i="13"/>
  <c r="C261" i="13"/>
  <c r="L260" i="13"/>
  <c r="L259" i="13" s="1"/>
  <c r="K260" i="13"/>
  <c r="K259" i="13" s="1"/>
  <c r="J260" i="13"/>
  <c r="G260" i="13"/>
  <c r="G259" i="13" s="1"/>
  <c r="F260" i="13"/>
  <c r="E260" i="13"/>
  <c r="D260" i="13"/>
  <c r="C260" i="13"/>
  <c r="J259" i="13"/>
  <c r="F259" i="13"/>
  <c r="E259" i="13"/>
  <c r="H258" i="13"/>
  <c r="C258" i="13"/>
  <c r="H257" i="13"/>
  <c r="C257" i="13"/>
  <c r="H256" i="13"/>
  <c r="C256" i="13"/>
  <c r="C255" i="13"/>
  <c r="H254" i="13"/>
  <c r="C254" i="13"/>
  <c r="H253" i="13"/>
  <c r="C253" i="13"/>
  <c r="L252" i="13"/>
  <c r="K252" i="13"/>
  <c r="J252" i="13"/>
  <c r="J251" i="13" s="1"/>
  <c r="G252" i="13"/>
  <c r="F252" i="13"/>
  <c r="F251" i="13" s="1"/>
  <c r="E252" i="13"/>
  <c r="D252" i="13"/>
  <c r="L251" i="13"/>
  <c r="K251" i="13"/>
  <c r="G251" i="13"/>
  <c r="D251" i="13"/>
  <c r="H250" i="13"/>
  <c r="C250" i="13"/>
  <c r="H249" i="13"/>
  <c r="C249" i="13"/>
  <c r="H248" i="13"/>
  <c r="C248" i="13"/>
  <c r="H247" i="13"/>
  <c r="C247" i="13"/>
  <c r="L246" i="13"/>
  <c r="K246" i="13"/>
  <c r="J246" i="13"/>
  <c r="I246" i="13"/>
  <c r="H246" i="13" s="1"/>
  <c r="G246" i="13"/>
  <c r="F246" i="13"/>
  <c r="E246" i="13"/>
  <c r="C246" i="13" s="1"/>
  <c r="D246" i="13"/>
  <c r="H245" i="13"/>
  <c r="C245" i="13"/>
  <c r="H244" i="13"/>
  <c r="C244" i="13"/>
  <c r="H243" i="13"/>
  <c r="C243" i="13"/>
  <c r="H242" i="13"/>
  <c r="C242" i="13"/>
  <c r="H241" i="13"/>
  <c r="C241" i="13"/>
  <c r="H240" i="13"/>
  <c r="C240" i="13"/>
  <c r="H239" i="13"/>
  <c r="C239" i="13"/>
  <c r="L238" i="13"/>
  <c r="K238" i="13"/>
  <c r="J238" i="13"/>
  <c r="G238" i="13"/>
  <c r="F238" i="13"/>
  <c r="E238" i="13"/>
  <c r="D238" i="13"/>
  <c r="C238" i="13" s="1"/>
  <c r="H237" i="13"/>
  <c r="C237" i="13"/>
  <c r="H236" i="13"/>
  <c r="C236" i="13"/>
  <c r="L235" i="13"/>
  <c r="K235" i="13"/>
  <c r="J235" i="13"/>
  <c r="G235" i="13"/>
  <c r="F235" i="13"/>
  <c r="E235" i="13"/>
  <c r="D235" i="13"/>
  <c r="H234" i="13"/>
  <c r="C234" i="13"/>
  <c r="L233" i="13"/>
  <c r="K233" i="13"/>
  <c r="K231" i="13" s="1"/>
  <c r="K230" i="13" s="1"/>
  <c r="J233" i="13"/>
  <c r="I233" i="13"/>
  <c r="H233" i="13" s="1"/>
  <c r="G233" i="13"/>
  <c r="G231" i="13" s="1"/>
  <c r="F233" i="13"/>
  <c r="E233" i="13"/>
  <c r="D233" i="13"/>
  <c r="H232" i="13"/>
  <c r="C232" i="13"/>
  <c r="J231" i="13"/>
  <c r="J230" i="13" s="1"/>
  <c r="F231" i="13"/>
  <c r="H229" i="13"/>
  <c r="C229" i="13"/>
  <c r="H228" i="13"/>
  <c r="C228" i="13"/>
  <c r="L227" i="13"/>
  <c r="K227" i="13"/>
  <c r="J227" i="13"/>
  <c r="I227" i="13"/>
  <c r="H227" i="13"/>
  <c r="G227" i="13"/>
  <c r="F227" i="13"/>
  <c r="E227" i="13"/>
  <c r="D227" i="13"/>
  <c r="C227" i="13" s="1"/>
  <c r="H226" i="13"/>
  <c r="C226" i="13"/>
  <c r="H225" i="13"/>
  <c r="C225" i="13"/>
  <c r="H224" i="13"/>
  <c r="C224" i="13"/>
  <c r="H223" i="13"/>
  <c r="C223" i="13"/>
  <c r="H222" i="13"/>
  <c r="C222" i="13"/>
  <c r="H221" i="13"/>
  <c r="C221" i="13"/>
  <c r="H220" i="13"/>
  <c r="C220" i="13"/>
  <c r="H219" i="13"/>
  <c r="C219" i="13"/>
  <c r="H218" i="13"/>
  <c r="C218" i="13"/>
  <c r="H217" i="13"/>
  <c r="C217" i="13"/>
  <c r="L216" i="13"/>
  <c r="K216" i="13"/>
  <c r="J216" i="13"/>
  <c r="G216" i="13"/>
  <c r="F216" i="13"/>
  <c r="E216" i="13"/>
  <c r="D216" i="13"/>
  <c r="C216" i="13" s="1"/>
  <c r="H215" i="13"/>
  <c r="C215" i="13"/>
  <c r="H214" i="13"/>
  <c r="C214" i="13"/>
  <c r="H213" i="13"/>
  <c r="C213" i="13"/>
  <c r="H212" i="13"/>
  <c r="C212" i="13"/>
  <c r="H211" i="13"/>
  <c r="C211" i="13"/>
  <c r="H210" i="13"/>
  <c r="C210" i="13"/>
  <c r="H209" i="13"/>
  <c r="C209" i="13"/>
  <c r="H208" i="13"/>
  <c r="C208" i="13"/>
  <c r="H207" i="13"/>
  <c r="C207" i="13"/>
  <c r="H206" i="13"/>
  <c r="C206" i="13"/>
  <c r="L205" i="13"/>
  <c r="K205" i="13"/>
  <c r="J205" i="13"/>
  <c r="G205" i="13"/>
  <c r="F205" i="13"/>
  <c r="E205" i="13"/>
  <c r="E204" i="13" s="1"/>
  <c r="D205" i="13"/>
  <c r="K204" i="13"/>
  <c r="J204" i="13"/>
  <c r="J195" i="13" s="1"/>
  <c r="J194" i="13" s="1"/>
  <c r="G204" i="13"/>
  <c r="F204" i="13"/>
  <c r="H203" i="13"/>
  <c r="C203" i="13"/>
  <c r="H202" i="13"/>
  <c r="C202" i="13"/>
  <c r="H201" i="13"/>
  <c r="C201" i="13"/>
  <c r="H200" i="13"/>
  <c r="C200" i="13"/>
  <c r="C199" i="13"/>
  <c r="L198" i="13"/>
  <c r="K198" i="13"/>
  <c r="K196" i="13" s="1"/>
  <c r="K195" i="13" s="1"/>
  <c r="K194" i="13" s="1"/>
  <c r="J198" i="13"/>
  <c r="G198" i="13"/>
  <c r="G196" i="13" s="1"/>
  <c r="G195" i="13" s="1"/>
  <c r="F198" i="13"/>
  <c r="E198" i="13"/>
  <c r="E196" i="13" s="1"/>
  <c r="E195" i="13" s="1"/>
  <c r="D198" i="13"/>
  <c r="C198" i="13"/>
  <c r="H197" i="13"/>
  <c r="C197" i="13"/>
  <c r="L196" i="13"/>
  <c r="J196" i="13"/>
  <c r="F196" i="13"/>
  <c r="D196" i="13"/>
  <c r="F195" i="13"/>
  <c r="H193" i="13"/>
  <c r="C193" i="13"/>
  <c r="L192" i="13"/>
  <c r="K192" i="13"/>
  <c r="J192" i="13"/>
  <c r="J191" i="13" s="1"/>
  <c r="J187" i="13" s="1"/>
  <c r="I192" i="13"/>
  <c r="G192" i="13"/>
  <c r="F192" i="13"/>
  <c r="F191" i="13" s="1"/>
  <c r="F187" i="13" s="1"/>
  <c r="E192" i="13"/>
  <c r="D192" i="13"/>
  <c r="L191" i="13"/>
  <c r="K191" i="13"/>
  <c r="G191" i="13"/>
  <c r="D191" i="13"/>
  <c r="H190" i="13"/>
  <c r="C190" i="13"/>
  <c r="C189" i="13"/>
  <c r="L188" i="13"/>
  <c r="L187" i="13" s="1"/>
  <c r="K188" i="13"/>
  <c r="K187" i="13" s="1"/>
  <c r="J188" i="13"/>
  <c r="G188" i="13"/>
  <c r="F188" i="13"/>
  <c r="E188" i="13"/>
  <c r="D188" i="13"/>
  <c r="D187" i="13" s="1"/>
  <c r="C188" i="13"/>
  <c r="H186" i="13"/>
  <c r="C186" i="13"/>
  <c r="H185" i="13"/>
  <c r="C185" i="13"/>
  <c r="L184" i="13"/>
  <c r="K184" i="13"/>
  <c r="J184" i="13"/>
  <c r="I184" i="13"/>
  <c r="H184" i="13" s="1"/>
  <c r="G184" i="13"/>
  <c r="F184" i="13"/>
  <c r="E184" i="13"/>
  <c r="C184" i="13" s="1"/>
  <c r="D184" i="13"/>
  <c r="H183" i="13"/>
  <c r="C183" i="13"/>
  <c r="H182" i="13"/>
  <c r="C182" i="13"/>
  <c r="H181" i="13"/>
  <c r="C181" i="13"/>
  <c r="C180" i="13"/>
  <c r="L179" i="13"/>
  <c r="K179" i="13"/>
  <c r="J179" i="13"/>
  <c r="G179" i="13"/>
  <c r="F179" i="13"/>
  <c r="E179" i="13"/>
  <c r="D179" i="13"/>
  <c r="C179" i="13"/>
  <c r="H178" i="13"/>
  <c r="C178" i="13"/>
  <c r="H177" i="13"/>
  <c r="C177" i="13"/>
  <c r="H176" i="13"/>
  <c r="C176" i="13"/>
  <c r="L175" i="13"/>
  <c r="K175" i="13"/>
  <c r="K174" i="13" s="1"/>
  <c r="K173" i="13" s="1"/>
  <c r="J175" i="13"/>
  <c r="J174" i="13" s="1"/>
  <c r="G175" i="13"/>
  <c r="G174" i="13" s="1"/>
  <c r="G173" i="13" s="1"/>
  <c r="F175" i="13"/>
  <c r="F174" i="13" s="1"/>
  <c r="E175" i="13"/>
  <c r="D175" i="13"/>
  <c r="L174" i="13"/>
  <c r="L173" i="13" s="1"/>
  <c r="E174" i="13"/>
  <c r="E173" i="13" s="1"/>
  <c r="D174" i="13"/>
  <c r="J173" i="13"/>
  <c r="F173" i="13"/>
  <c r="H172" i="13"/>
  <c r="C172" i="13"/>
  <c r="H171" i="13"/>
  <c r="C171" i="13"/>
  <c r="H170" i="13"/>
  <c r="C170" i="13"/>
  <c r="H169" i="13"/>
  <c r="C169" i="13"/>
  <c r="H168" i="13"/>
  <c r="C168" i="13"/>
  <c r="H167" i="13"/>
  <c r="C167" i="13"/>
  <c r="L166" i="13"/>
  <c r="K166" i="13"/>
  <c r="K165" i="13" s="1"/>
  <c r="J166" i="13"/>
  <c r="G166" i="13"/>
  <c r="G165" i="13" s="1"/>
  <c r="F166" i="13"/>
  <c r="E166" i="13"/>
  <c r="D166" i="13"/>
  <c r="C166" i="13" s="1"/>
  <c r="L165" i="13"/>
  <c r="J165" i="13"/>
  <c r="F165" i="13"/>
  <c r="E165" i="13"/>
  <c r="H164" i="13"/>
  <c r="C164" i="13"/>
  <c r="H163" i="13"/>
  <c r="C163" i="13"/>
  <c r="H162" i="13"/>
  <c r="C162" i="13"/>
  <c r="I160" i="13"/>
  <c r="H160" i="13" s="1"/>
  <c r="H161" i="13"/>
  <c r="C161" i="13"/>
  <c r="L160" i="13"/>
  <c r="K160" i="13"/>
  <c r="J160" i="13"/>
  <c r="G160" i="13"/>
  <c r="F160" i="13"/>
  <c r="E160" i="13"/>
  <c r="D160" i="13"/>
  <c r="C160" i="13"/>
  <c r="H159" i="13"/>
  <c r="C159" i="13"/>
  <c r="H158" i="13"/>
  <c r="C158" i="13"/>
  <c r="H157" i="13"/>
  <c r="C157" i="13"/>
  <c r="H156" i="13"/>
  <c r="C156" i="13"/>
  <c r="H155" i="13"/>
  <c r="C155" i="13"/>
  <c r="H154" i="13"/>
  <c r="C154" i="13"/>
  <c r="H153" i="13"/>
  <c r="C153" i="13"/>
  <c r="I151" i="13"/>
  <c r="H151" i="13" s="1"/>
  <c r="H152" i="13"/>
  <c r="C152" i="13"/>
  <c r="L151" i="13"/>
  <c r="K151" i="13"/>
  <c r="J151" i="13"/>
  <c r="G151" i="13"/>
  <c r="F151" i="13"/>
  <c r="E151" i="13"/>
  <c r="D151" i="13"/>
  <c r="C151" i="13" s="1"/>
  <c r="H150" i="13"/>
  <c r="C150" i="13"/>
  <c r="H149" i="13"/>
  <c r="C149" i="13"/>
  <c r="H148" i="13"/>
  <c r="C148" i="13"/>
  <c r="H147" i="13"/>
  <c r="C147" i="13"/>
  <c r="H146" i="13"/>
  <c r="C146" i="13"/>
  <c r="H145" i="13"/>
  <c r="C145" i="13"/>
  <c r="L144" i="13"/>
  <c r="K144" i="13"/>
  <c r="J144" i="13"/>
  <c r="G144" i="13"/>
  <c r="F144" i="13"/>
  <c r="E144" i="13"/>
  <c r="D144" i="13"/>
  <c r="C144" i="13" s="1"/>
  <c r="H143" i="13"/>
  <c r="C143" i="13"/>
  <c r="I141" i="13"/>
  <c r="H141" i="13" s="1"/>
  <c r="H142" i="13"/>
  <c r="C142" i="13"/>
  <c r="L141" i="13"/>
  <c r="K141" i="13"/>
  <c r="J141" i="13"/>
  <c r="G141" i="13"/>
  <c r="F141" i="13"/>
  <c r="E141" i="13"/>
  <c r="D141" i="13"/>
  <c r="C141" i="13" s="1"/>
  <c r="H140" i="13"/>
  <c r="C140" i="13"/>
  <c r="H139" i="13"/>
  <c r="C139" i="13"/>
  <c r="C138" i="13"/>
  <c r="H137" i="13"/>
  <c r="C137" i="13"/>
  <c r="L136" i="13"/>
  <c r="K136" i="13"/>
  <c r="J136" i="13"/>
  <c r="G136" i="13"/>
  <c r="F136" i="13"/>
  <c r="F130" i="13" s="1"/>
  <c r="E136" i="13"/>
  <c r="D136" i="13"/>
  <c r="H135" i="13"/>
  <c r="C135" i="13"/>
  <c r="H134" i="13"/>
  <c r="C134" i="13"/>
  <c r="H133" i="13"/>
  <c r="C133" i="13"/>
  <c r="H132" i="13"/>
  <c r="C132" i="13"/>
  <c r="L131" i="13"/>
  <c r="L130" i="13" s="1"/>
  <c r="K131" i="13"/>
  <c r="K130" i="13" s="1"/>
  <c r="J131" i="13"/>
  <c r="G131" i="13"/>
  <c r="G130" i="13" s="1"/>
  <c r="F131" i="13"/>
  <c r="E131" i="13"/>
  <c r="D131" i="13"/>
  <c r="J130" i="13"/>
  <c r="E130" i="13"/>
  <c r="C129" i="13"/>
  <c r="L128" i="13"/>
  <c r="K128" i="13"/>
  <c r="J128" i="13"/>
  <c r="G128" i="13"/>
  <c r="F128" i="13"/>
  <c r="E128" i="13"/>
  <c r="D128" i="13"/>
  <c r="C128" i="13"/>
  <c r="H127" i="13"/>
  <c r="C127" i="13"/>
  <c r="H126" i="13"/>
  <c r="C126" i="13"/>
  <c r="H125" i="13"/>
  <c r="C125" i="13"/>
  <c r="H124" i="13"/>
  <c r="C124" i="13"/>
  <c r="H123" i="13"/>
  <c r="C123" i="13"/>
  <c r="L122" i="13"/>
  <c r="K122" i="13"/>
  <c r="J122" i="13"/>
  <c r="G122" i="13"/>
  <c r="F122" i="13"/>
  <c r="E122" i="13"/>
  <c r="D122" i="13"/>
  <c r="C122" i="13" s="1"/>
  <c r="H121" i="13"/>
  <c r="C121" i="13"/>
  <c r="H120" i="13"/>
  <c r="C120" i="13"/>
  <c r="H119" i="13"/>
  <c r="C119" i="13"/>
  <c r="H118" i="13"/>
  <c r="C118" i="13"/>
  <c r="H117" i="13"/>
  <c r="C117" i="13"/>
  <c r="L116" i="13"/>
  <c r="K116" i="13"/>
  <c r="J116" i="13"/>
  <c r="G116" i="13"/>
  <c r="F116" i="13"/>
  <c r="E116" i="13"/>
  <c r="C116" i="13" s="1"/>
  <c r="D116" i="13"/>
  <c r="H115" i="13"/>
  <c r="C115" i="13"/>
  <c r="H114" i="13"/>
  <c r="C114" i="13"/>
  <c r="I112" i="13"/>
  <c r="H112" i="13" s="1"/>
  <c r="H113" i="13"/>
  <c r="C113" i="13"/>
  <c r="L112" i="13"/>
  <c r="K112" i="13"/>
  <c r="J112" i="13"/>
  <c r="G112" i="13"/>
  <c r="F112" i="13"/>
  <c r="E112" i="13"/>
  <c r="D112" i="13"/>
  <c r="C112" i="13" s="1"/>
  <c r="H111" i="13"/>
  <c r="C111" i="13"/>
  <c r="H110" i="13"/>
  <c r="C110" i="13"/>
  <c r="H109" i="13"/>
  <c r="C109" i="13"/>
  <c r="H108" i="13"/>
  <c r="C108" i="13"/>
  <c r="H107" i="13"/>
  <c r="C107" i="13"/>
  <c r="H106" i="13"/>
  <c r="C106" i="13"/>
  <c r="C105" i="13"/>
  <c r="H104" i="13"/>
  <c r="C104" i="13"/>
  <c r="L103" i="13"/>
  <c r="K103" i="13"/>
  <c r="J103" i="13"/>
  <c r="G103" i="13"/>
  <c r="F103" i="13"/>
  <c r="E103" i="13"/>
  <c r="D103" i="13"/>
  <c r="H102" i="13"/>
  <c r="C102" i="13"/>
  <c r="H101" i="13"/>
  <c r="C101" i="13"/>
  <c r="H100" i="13"/>
  <c r="C100" i="13"/>
  <c r="H99" i="13"/>
  <c r="C99" i="13"/>
  <c r="H98" i="13"/>
  <c r="C98" i="13"/>
  <c r="H97" i="13"/>
  <c r="C97" i="13"/>
  <c r="H96" i="13"/>
  <c r="C96" i="13"/>
  <c r="L95" i="13"/>
  <c r="K95" i="13"/>
  <c r="J95" i="13"/>
  <c r="G95" i="13"/>
  <c r="F95" i="13"/>
  <c r="E95" i="13"/>
  <c r="D95" i="13"/>
  <c r="H94" i="13"/>
  <c r="C94" i="13"/>
  <c r="H93" i="13"/>
  <c r="C93" i="13"/>
  <c r="H92" i="13"/>
  <c r="C92" i="13"/>
  <c r="C91" i="13"/>
  <c r="H90" i="13"/>
  <c r="C90" i="13"/>
  <c r="L89" i="13"/>
  <c r="K89" i="13"/>
  <c r="J89" i="13"/>
  <c r="G89" i="13"/>
  <c r="F89" i="13"/>
  <c r="F83" i="13" s="1"/>
  <c r="E89" i="13"/>
  <c r="D89" i="13"/>
  <c r="H88" i="13"/>
  <c r="C88" i="13"/>
  <c r="H87" i="13"/>
  <c r="C87" i="13"/>
  <c r="H86" i="13"/>
  <c r="C86" i="13"/>
  <c r="H85" i="13"/>
  <c r="C85" i="13"/>
  <c r="L84" i="13"/>
  <c r="K84" i="13"/>
  <c r="J84" i="13"/>
  <c r="G84" i="13"/>
  <c r="G83" i="13" s="1"/>
  <c r="F84" i="13"/>
  <c r="E84" i="13"/>
  <c r="D84" i="13"/>
  <c r="J83" i="13"/>
  <c r="J75" i="13" s="1"/>
  <c r="C82" i="13"/>
  <c r="H81" i="13"/>
  <c r="C81" i="13"/>
  <c r="L80" i="13"/>
  <c r="K80" i="13"/>
  <c r="J80" i="13"/>
  <c r="G80" i="13"/>
  <c r="F80" i="13"/>
  <c r="E80" i="13"/>
  <c r="D80" i="13"/>
  <c r="C79" i="13"/>
  <c r="H78" i="13"/>
  <c r="C78" i="13"/>
  <c r="L77" i="13"/>
  <c r="K77" i="13"/>
  <c r="J77" i="13"/>
  <c r="J76" i="13" s="1"/>
  <c r="G77" i="13"/>
  <c r="F77" i="13"/>
  <c r="F76" i="13" s="1"/>
  <c r="E77" i="13"/>
  <c r="E76" i="13" s="1"/>
  <c r="D77" i="13"/>
  <c r="L76" i="13"/>
  <c r="K76" i="13"/>
  <c r="G76" i="13"/>
  <c r="D76" i="13"/>
  <c r="H74" i="13"/>
  <c r="C74" i="13"/>
  <c r="H73" i="13"/>
  <c r="C73" i="13"/>
  <c r="H72" i="13"/>
  <c r="C72" i="13"/>
  <c r="H71" i="13"/>
  <c r="C71" i="13"/>
  <c r="H70" i="13"/>
  <c r="C70" i="13"/>
  <c r="L69" i="13"/>
  <c r="K69" i="13"/>
  <c r="K67" i="13" s="1"/>
  <c r="J69" i="13"/>
  <c r="I69" i="13"/>
  <c r="G69" i="13"/>
  <c r="G67" i="13" s="1"/>
  <c r="F69" i="13"/>
  <c r="E69" i="13"/>
  <c r="E67" i="13" s="1"/>
  <c r="D69" i="13"/>
  <c r="I67" i="13"/>
  <c r="H68" i="13"/>
  <c r="C68" i="13"/>
  <c r="L67" i="13"/>
  <c r="J67" i="13"/>
  <c r="F67" i="13"/>
  <c r="D67" i="13"/>
  <c r="H66" i="13"/>
  <c r="C66" i="13"/>
  <c r="H65" i="13"/>
  <c r="C65" i="13"/>
  <c r="H64" i="13"/>
  <c r="C64" i="13"/>
  <c r="H63" i="13"/>
  <c r="C63" i="13"/>
  <c r="H62" i="13"/>
  <c r="C62" i="13"/>
  <c r="H61" i="13"/>
  <c r="C61" i="13"/>
  <c r="C60" i="13"/>
  <c r="H59" i="13"/>
  <c r="C59" i="13"/>
  <c r="L58" i="13"/>
  <c r="L54" i="13" s="1"/>
  <c r="K58" i="13"/>
  <c r="J58" i="13"/>
  <c r="J54" i="13" s="1"/>
  <c r="J53" i="13" s="1"/>
  <c r="J52" i="13" s="1"/>
  <c r="J51" i="13" s="1"/>
  <c r="J287" i="13" s="1"/>
  <c r="G58" i="13"/>
  <c r="F58" i="13"/>
  <c r="E58" i="13"/>
  <c r="D58" i="13"/>
  <c r="C57" i="13"/>
  <c r="H56" i="13"/>
  <c r="C56" i="13"/>
  <c r="L55" i="13"/>
  <c r="K55" i="13"/>
  <c r="J55" i="13"/>
  <c r="G55" i="13"/>
  <c r="F55" i="13"/>
  <c r="E55" i="13"/>
  <c r="E54" i="13" s="1"/>
  <c r="D55" i="13"/>
  <c r="K54" i="13"/>
  <c r="G54" i="13"/>
  <c r="G53" i="13" s="1"/>
  <c r="F54" i="13"/>
  <c r="F53" i="13" s="1"/>
  <c r="L53" i="13"/>
  <c r="H47" i="13"/>
  <c r="C47" i="13"/>
  <c r="H46" i="13"/>
  <c r="C46" i="13"/>
  <c r="L45" i="13"/>
  <c r="G45" i="13"/>
  <c r="C45" i="13"/>
  <c r="H44" i="13"/>
  <c r="C44" i="13"/>
  <c r="K43" i="13"/>
  <c r="J43" i="13"/>
  <c r="I43" i="13"/>
  <c r="F43" i="13"/>
  <c r="E43" i="13"/>
  <c r="D43" i="13"/>
  <c r="H42" i="13"/>
  <c r="C42" i="13"/>
  <c r="I41" i="13"/>
  <c r="H41" i="13" s="1"/>
  <c r="D41" i="13"/>
  <c r="D20" i="13" s="1"/>
  <c r="H40" i="13"/>
  <c r="C40" i="13"/>
  <c r="H39" i="13"/>
  <c r="C39" i="13"/>
  <c r="H38" i="13"/>
  <c r="C38" i="13"/>
  <c r="H37" i="13"/>
  <c r="C37" i="13"/>
  <c r="K36" i="13"/>
  <c r="H36" i="13" s="1"/>
  <c r="F36" i="13"/>
  <c r="C36" i="13"/>
  <c r="H35" i="13"/>
  <c r="C35" i="13"/>
  <c r="H34" i="13"/>
  <c r="C34" i="13"/>
  <c r="K33" i="13"/>
  <c r="H33" i="13" s="1"/>
  <c r="F33" i="13"/>
  <c r="C33" i="13" s="1"/>
  <c r="H32" i="13"/>
  <c r="C32" i="13"/>
  <c r="K31" i="13"/>
  <c r="F31" i="13"/>
  <c r="C31" i="13" s="1"/>
  <c r="H30" i="13"/>
  <c r="C30" i="13"/>
  <c r="H29" i="13"/>
  <c r="C29" i="13"/>
  <c r="H28" i="13"/>
  <c r="C28" i="13"/>
  <c r="K27" i="13"/>
  <c r="H27" i="13" s="1"/>
  <c r="F27" i="13"/>
  <c r="C27" i="13" s="1"/>
  <c r="H25" i="13"/>
  <c r="C25" i="13"/>
  <c r="C24" i="13"/>
  <c r="H23" i="13"/>
  <c r="C23" i="13"/>
  <c r="H22" i="13"/>
  <c r="C22" i="13"/>
  <c r="L21" i="13"/>
  <c r="L289" i="13" s="1"/>
  <c r="L288" i="13" s="1"/>
  <c r="K21" i="13"/>
  <c r="J21" i="13"/>
  <c r="J289" i="13" s="1"/>
  <c r="J288" i="13" s="1"/>
  <c r="I21" i="13"/>
  <c r="G21" i="13"/>
  <c r="F21" i="13"/>
  <c r="F289" i="13" s="1"/>
  <c r="F288" i="13" s="1"/>
  <c r="E21" i="13"/>
  <c r="E289" i="13" s="1"/>
  <c r="D21" i="13"/>
  <c r="D289" i="13" s="1"/>
  <c r="D288" i="13" s="1"/>
  <c r="C21" i="13"/>
  <c r="C289" i="13" s="1"/>
  <c r="E20" i="13"/>
  <c r="H298" i="12"/>
  <c r="C298" i="12"/>
  <c r="H297" i="12"/>
  <c r="C297" i="12"/>
  <c r="H296" i="12"/>
  <c r="C296" i="12"/>
  <c r="H295" i="12"/>
  <c r="C295" i="12"/>
  <c r="H294" i="12"/>
  <c r="C294" i="12"/>
  <c r="H293" i="12"/>
  <c r="C293" i="12"/>
  <c r="H292" i="12"/>
  <c r="C292" i="12"/>
  <c r="C290" i="12" s="1"/>
  <c r="H291" i="12"/>
  <c r="H290" i="12" s="1"/>
  <c r="C291" i="12"/>
  <c r="L290" i="12"/>
  <c r="K290" i="12"/>
  <c r="J290" i="12"/>
  <c r="I290" i="12"/>
  <c r="G290" i="12"/>
  <c r="F290" i="12"/>
  <c r="E290" i="12"/>
  <c r="D290" i="12"/>
  <c r="H285" i="12"/>
  <c r="C285" i="12"/>
  <c r="C284" i="12"/>
  <c r="L283" i="12"/>
  <c r="K283" i="12"/>
  <c r="J283" i="12"/>
  <c r="G283" i="12"/>
  <c r="F283" i="12"/>
  <c r="E283" i="12"/>
  <c r="D283" i="12"/>
  <c r="C283" i="12"/>
  <c r="H282" i="12"/>
  <c r="C282" i="12"/>
  <c r="L281" i="12"/>
  <c r="L269" i="12" s="1"/>
  <c r="K281" i="12"/>
  <c r="J281" i="12"/>
  <c r="G281" i="12"/>
  <c r="F281" i="12"/>
  <c r="E281" i="12"/>
  <c r="D281" i="12"/>
  <c r="C281" i="12" s="1"/>
  <c r="H280" i="12"/>
  <c r="C280" i="12"/>
  <c r="H279" i="12"/>
  <c r="C279" i="12"/>
  <c r="C278" i="12"/>
  <c r="H277" i="12"/>
  <c r="C277" i="12"/>
  <c r="L276" i="12"/>
  <c r="K276" i="12"/>
  <c r="J276" i="12"/>
  <c r="G276" i="12"/>
  <c r="F276" i="12"/>
  <c r="E276" i="12"/>
  <c r="D276" i="12"/>
  <c r="C276" i="12" s="1"/>
  <c r="H275" i="12"/>
  <c r="C275" i="12"/>
  <c r="H274" i="12"/>
  <c r="C274" i="12"/>
  <c r="H273" i="12"/>
  <c r="C273" i="12"/>
  <c r="L272" i="12"/>
  <c r="K272" i="12"/>
  <c r="K270" i="12" s="1"/>
  <c r="K269" i="12" s="1"/>
  <c r="J272" i="12"/>
  <c r="I272" i="12"/>
  <c r="G272" i="12"/>
  <c r="G270" i="12" s="1"/>
  <c r="G269" i="12" s="1"/>
  <c r="F272" i="12"/>
  <c r="E272" i="12"/>
  <c r="D272" i="12"/>
  <c r="H271" i="12"/>
  <c r="C271" i="12"/>
  <c r="L270" i="12"/>
  <c r="J270" i="12"/>
  <c r="J269" i="12" s="1"/>
  <c r="F270" i="12"/>
  <c r="F269" i="12" s="1"/>
  <c r="D270" i="12"/>
  <c r="H268" i="12"/>
  <c r="C268" i="12"/>
  <c r="H267" i="12"/>
  <c r="C267" i="12"/>
  <c r="C266" i="12"/>
  <c r="H265" i="12"/>
  <c r="C265" i="12"/>
  <c r="L264" i="12"/>
  <c r="K264" i="12"/>
  <c r="J264" i="12"/>
  <c r="J259" i="12" s="1"/>
  <c r="G264" i="12"/>
  <c r="F264" i="12"/>
  <c r="F259" i="12" s="1"/>
  <c r="E264" i="12"/>
  <c r="D264" i="12"/>
  <c r="H263" i="12"/>
  <c r="C263" i="12"/>
  <c r="H262" i="12"/>
  <c r="C262" i="12"/>
  <c r="H261" i="12"/>
  <c r="C261" i="12"/>
  <c r="L260" i="12"/>
  <c r="L259" i="12" s="1"/>
  <c r="K260" i="12"/>
  <c r="J260" i="12"/>
  <c r="I260" i="12"/>
  <c r="G260" i="12"/>
  <c r="F260" i="12"/>
  <c r="E260" i="12"/>
  <c r="D260" i="12"/>
  <c r="D259" i="12" s="1"/>
  <c r="K259" i="12"/>
  <c r="G259" i="12"/>
  <c r="H258" i="12"/>
  <c r="C258" i="12"/>
  <c r="H257" i="12"/>
  <c r="C257" i="12"/>
  <c r="H256" i="12"/>
  <c r="C256" i="12"/>
  <c r="H255" i="12"/>
  <c r="C255" i="12"/>
  <c r="H254" i="12"/>
  <c r="C254" i="12"/>
  <c r="C253" i="12"/>
  <c r="L252" i="12"/>
  <c r="K252" i="12"/>
  <c r="K251" i="12" s="1"/>
  <c r="J252" i="12"/>
  <c r="J251" i="12" s="1"/>
  <c r="J230" i="12" s="1"/>
  <c r="G252" i="12"/>
  <c r="G251" i="12" s="1"/>
  <c r="F252" i="12"/>
  <c r="F251" i="12" s="1"/>
  <c r="E252" i="12"/>
  <c r="D252" i="12"/>
  <c r="C252" i="12"/>
  <c r="L251" i="12"/>
  <c r="E251" i="12"/>
  <c r="D251" i="12"/>
  <c r="H250" i="12"/>
  <c r="C250" i="12"/>
  <c r="H249" i="12"/>
  <c r="C249" i="12"/>
  <c r="H248" i="12"/>
  <c r="C248" i="12"/>
  <c r="C247" i="12"/>
  <c r="L246" i="12"/>
  <c r="K246" i="12"/>
  <c r="J246" i="12"/>
  <c r="G246" i="12"/>
  <c r="F246" i="12"/>
  <c r="E246" i="12"/>
  <c r="D246" i="12"/>
  <c r="C246" i="12"/>
  <c r="H245" i="12"/>
  <c r="C245" i="12"/>
  <c r="H244" i="12"/>
  <c r="C244" i="12"/>
  <c r="H243" i="12"/>
  <c r="C243" i="12"/>
  <c r="H242" i="12"/>
  <c r="C242" i="12"/>
  <c r="H241" i="12"/>
  <c r="C241" i="12"/>
  <c r="C240" i="12"/>
  <c r="H239" i="12"/>
  <c r="C239" i="12"/>
  <c r="L238" i="12"/>
  <c r="K238" i="12"/>
  <c r="J238" i="12"/>
  <c r="G238" i="12"/>
  <c r="F238" i="12"/>
  <c r="E238" i="12"/>
  <c r="D238" i="12"/>
  <c r="C237" i="12"/>
  <c r="H236" i="12"/>
  <c r="C236" i="12"/>
  <c r="L235" i="12"/>
  <c r="K235" i="12"/>
  <c r="J235" i="12"/>
  <c r="J231" i="12" s="1"/>
  <c r="G235" i="12"/>
  <c r="F235" i="12"/>
  <c r="F231" i="12" s="1"/>
  <c r="F230" i="12" s="1"/>
  <c r="E235" i="12"/>
  <c r="D235" i="12"/>
  <c r="C234" i="12"/>
  <c r="L233" i="12"/>
  <c r="K233" i="12"/>
  <c r="J233" i="12"/>
  <c r="G233" i="12"/>
  <c r="G231" i="12" s="1"/>
  <c r="G230" i="12" s="1"/>
  <c r="F233" i="12"/>
  <c r="E233" i="12"/>
  <c r="E231" i="12" s="1"/>
  <c r="D233" i="12"/>
  <c r="H232" i="12"/>
  <c r="C232" i="12"/>
  <c r="L231" i="12"/>
  <c r="D231" i="12"/>
  <c r="H229" i="12"/>
  <c r="C229" i="12"/>
  <c r="H228" i="12"/>
  <c r="C228" i="12"/>
  <c r="L227" i="12"/>
  <c r="K227" i="12"/>
  <c r="J227" i="12"/>
  <c r="I227" i="12"/>
  <c r="H227" i="12" s="1"/>
  <c r="G227" i="12"/>
  <c r="F227" i="12"/>
  <c r="E227" i="12"/>
  <c r="D227" i="12"/>
  <c r="C227" i="12" s="1"/>
  <c r="H226" i="12"/>
  <c r="C226" i="12"/>
  <c r="H225" i="12"/>
  <c r="C225" i="12"/>
  <c r="H224" i="12"/>
  <c r="C224" i="12"/>
  <c r="H223" i="12"/>
  <c r="C223" i="12"/>
  <c r="H222" i="12"/>
  <c r="C222" i="12"/>
  <c r="H221" i="12"/>
  <c r="C221" i="12"/>
  <c r="H220" i="12"/>
  <c r="C220" i="12"/>
  <c r="H219" i="12"/>
  <c r="C219" i="12"/>
  <c r="C218" i="12"/>
  <c r="H217" i="12"/>
  <c r="C217" i="12"/>
  <c r="L216" i="12"/>
  <c r="K216" i="12"/>
  <c r="J216" i="12"/>
  <c r="G216" i="12"/>
  <c r="F216" i="12"/>
  <c r="E216" i="12"/>
  <c r="D216" i="12"/>
  <c r="H215" i="12"/>
  <c r="C215" i="12"/>
  <c r="H214" i="12"/>
  <c r="C214" i="12"/>
  <c r="H213" i="12"/>
  <c r="C213" i="12"/>
  <c r="H212" i="12"/>
  <c r="C212" i="12"/>
  <c r="H211" i="12"/>
  <c r="C211" i="12"/>
  <c r="H210" i="12"/>
  <c r="C210" i="12"/>
  <c r="H209" i="12"/>
  <c r="C209" i="12"/>
  <c r="H208" i="12"/>
  <c r="C208" i="12"/>
  <c r="C207" i="12"/>
  <c r="H206" i="12"/>
  <c r="C206" i="12"/>
  <c r="L205" i="12"/>
  <c r="K205" i="12"/>
  <c r="J205" i="12"/>
  <c r="J204" i="12" s="1"/>
  <c r="G205" i="12"/>
  <c r="F205" i="12"/>
  <c r="E205" i="12"/>
  <c r="E204" i="12" s="1"/>
  <c r="D205" i="12"/>
  <c r="C205" i="12" s="1"/>
  <c r="L204" i="12"/>
  <c r="K204" i="12"/>
  <c r="G204" i="12"/>
  <c r="D204" i="12"/>
  <c r="H203" i="12"/>
  <c r="C203" i="12"/>
  <c r="H202" i="12"/>
  <c r="C202" i="12"/>
  <c r="H201" i="12"/>
  <c r="C201" i="12"/>
  <c r="H200" i="12"/>
  <c r="C200" i="12"/>
  <c r="H199" i="12"/>
  <c r="C199" i="12"/>
  <c r="L198" i="12"/>
  <c r="L196" i="12" s="1"/>
  <c r="L195" i="12" s="1"/>
  <c r="K198" i="12"/>
  <c r="K196" i="12" s="1"/>
  <c r="K195" i="12" s="1"/>
  <c r="J198" i="12"/>
  <c r="I198" i="12"/>
  <c r="G198" i="12"/>
  <c r="G196" i="12" s="1"/>
  <c r="G195" i="12" s="1"/>
  <c r="F198" i="12"/>
  <c r="E198" i="12"/>
  <c r="E196" i="12" s="1"/>
  <c r="E195" i="12" s="1"/>
  <c r="D198" i="12"/>
  <c r="C198" i="12" s="1"/>
  <c r="H197" i="12"/>
  <c r="C197" i="12"/>
  <c r="J196" i="12"/>
  <c r="J195" i="12" s="1"/>
  <c r="F196" i="12"/>
  <c r="C193" i="12"/>
  <c r="L192" i="12"/>
  <c r="K192" i="12"/>
  <c r="K191" i="12" s="1"/>
  <c r="J192" i="12"/>
  <c r="J191" i="12" s="1"/>
  <c r="G192" i="12"/>
  <c r="G191" i="12" s="1"/>
  <c r="G187" i="12" s="1"/>
  <c r="F192" i="12"/>
  <c r="F191" i="12" s="1"/>
  <c r="F187" i="12" s="1"/>
  <c r="E192" i="12"/>
  <c r="D192" i="12"/>
  <c r="C192" i="12"/>
  <c r="L191" i="12"/>
  <c r="E191" i="12"/>
  <c r="E187" i="12" s="1"/>
  <c r="C187" i="12" s="1"/>
  <c r="D191" i="12"/>
  <c r="C191" i="12" s="1"/>
  <c r="H190" i="12"/>
  <c r="C190" i="12"/>
  <c r="H189" i="12"/>
  <c r="C189" i="12"/>
  <c r="L188" i="12"/>
  <c r="L187" i="12" s="1"/>
  <c r="K188" i="12"/>
  <c r="K187" i="12" s="1"/>
  <c r="J188" i="12"/>
  <c r="G188" i="12"/>
  <c r="F188" i="12"/>
  <c r="E188" i="12"/>
  <c r="D188" i="12"/>
  <c r="D187" i="12" s="1"/>
  <c r="J187" i="12"/>
  <c r="H186" i="12"/>
  <c r="C186" i="12"/>
  <c r="H185" i="12"/>
  <c r="C185" i="12"/>
  <c r="L184" i="12"/>
  <c r="K184" i="12"/>
  <c r="J184" i="12"/>
  <c r="J173" i="12" s="1"/>
  <c r="G184" i="12"/>
  <c r="F184" i="12"/>
  <c r="F173" i="12" s="1"/>
  <c r="E184" i="12"/>
  <c r="C184" i="12" s="1"/>
  <c r="D184" i="12"/>
  <c r="H183" i="12"/>
  <c r="C183" i="12"/>
  <c r="H182" i="12"/>
  <c r="C182" i="12"/>
  <c r="H181" i="12"/>
  <c r="C181" i="12"/>
  <c r="H180" i="12"/>
  <c r="C180" i="12"/>
  <c r="L179" i="12"/>
  <c r="K179" i="12"/>
  <c r="J179" i="12"/>
  <c r="G179" i="12"/>
  <c r="F179" i="12"/>
  <c r="E179" i="12"/>
  <c r="E174" i="12" s="1"/>
  <c r="E173" i="12" s="1"/>
  <c r="D179" i="12"/>
  <c r="C179" i="12"/>
  <c r="H178" i="12"/>
  <c r="C178" i="12"/>
  <c r="H177" i="12"/>
  <c r="C177" i="12"/>
  <c r="H176" i="12"/>
  <c r="C176" i="12"/>
  <c r="L175" i="12"/>
  <c r="L174" i="12" s="1"/>
  <c r="L173" i="12" s="1"/>
  <c r="K175" i="12"/>
  <c r="J175" i="12"/>
  <c r="G175" i="12"/>
  <c r="F175" i="12"/>
  <c r="E175" i="12"/>
  <c r="D175" i="12"/>
  <c r="C175" i="12" s="1"/>
  <c r="J174" i="12"/>
  <c r="F174" i="12"/>
  <c r="D174" i="12"/>
  <c r="D173" i="12" s="1"/>
  <c r="H172" i="12"/>
  <c r="C172" i="12"/>
  <c r="H171" i="12"/>
  <c r="C171" i="12"/>
  <c r="H170" i="12"/>
  <c r="C170" i="12"/>
  <c r="H169" i="12"/>
  <c r="C169" i="12"/>
  <c r="H168" i="12"/>
  <c r="C168" i="12"/>
  <c r="H167" i="12"/>
  <c r="C167" i="12"/>
  <c r="L166" i="12"/>
  <c r="L165" i="12" s="1"/>
  <c r="K166" i="12"/>
  <c r="K165" i="12" s="1"/>
  <c r="J166" i="12"/>
  <c r="G166" i="12"/>
  <c r="G165" i="12" s="1"/>
  <c r="F166" i="12"/>
  <c r="E166" i="12"/>
  <c r="D166" i="12"/>
  <c r="C166" i="12" s="1"/>
  <c r="J165" i="12"/>
  <c r="F165" i="12"/>
  <c r="E165" i="12"/>
  <c r="D165" i="12"/>
  <c r="C165" i="12" s="1"/>
  <c r="H164" i="12"/>
  <c r="C164" i="12"/>
  <c r="H163" i="12"/>
  <c r="C163" i="12"/>
  <c r="H162" i="12"/>
  <c r="C162" i="12"/>
  <c r="I160" i="12"/>
  <c r="H160" i="12" s="1"/>
  <c r="C161" i="12"/>
  <c r="L160" i="12"/>
  <c r="K160" i="12"/>
  <c r="J160" i="12"/>
  <c r="G160" i="12"/>
  <c r="F160" i="12"/>
  <c r="E160" i="12"/>
  <c r="D160" i="12"/>
  <c r="C160" i="12"/>
  <c r="H159" i="12"/>
  <c r="C159" i="12"/>
  <c r="H158" i="12"/>
  <c r="C158" i="12"/>
  <c r="H157" i="12"/>
  <c r="C157" i="12"/>
  <c r="H156" i="12"/>
  <c r="C156" i="12"/>
  <c r="H155" i="12"/>
  <c r="C155" i="12"/>
  <c r="H154" i="12"/>
  <c r="C154" i="12"/>
  <c r="H153" i="12"/>
  <c r="C153" i="12"/>
  <c r="H152" i="12"/>
  <c r="C152" i="12"/>
  <c r="L151" i="12"/>
  <c r="K151" i="12"/>
  <c r="J151" i="12"/>
  <c r="G151" i="12"/>
  <c r="F151" i="12"/>
  <c r="E151" i="12"/>
  <c r="D151" i="12"/>
  <c r="H150" i="12"/>
  <c r="C150" i="12"/>
  <c r="H149" i="12"/>
  <c r="C149" i="12"/>
  <c r="H148" i="12"/>
  <c r="C148" i="12"/>
  <c r="H147" i="12"/>
  <c r="C147" i="12"/>
  <c r="H146" i="12"/>
  <c r="C146" i="12"/>
  <c r="H145" i="12"/>
  <c r="C145" i="12"/>
  <c r="L144" i="12"/>
  <c r="K144" i="12"/>
  <c r="J144" i="12"/>
  <c r="G144" i="12"/>
  <c r="F144" i="12"/>
  <c r="E144" i="12"/>
  <c r="D144" i="12"/>
  <c r="H143" i="12"/>
  <c r="C143" i="12"/>
  <c r="H142" i="12"/>
  <c r="C142" i="12"/>
  <c r="L141" i="12"/>
  <c r="K141" i="12"/>
  <c r="J141" i="12"/>
  <c r="G141" i="12"/>
  <c r="F141" i="12"/>
  <c r="E141" i="12"/>
  <c r="D141" i="12"/>
  <c r="C141" i="12" s="1"/>
  <c r="H140" i="12"/>
  <c r="C140" i="12"/>
  <c r="H139" i="12"/>
  <c r="C139" i="12"/>
  <c r="H138" i="12"/>
  <c r="C138" i="12"/>
  <c r="I136" i="12"/>
  <c r="H136" i="12" s="1"/>
  <c r="C137" i="12"/>
  <c r="L136" i="12"/>
  <c r="K136" i="12"/>
  <c r="J136" i="12"/>
  <c r="G136" i="12"/>
  <c r="F136" i="12"/>
  <c r="E136" i="12"/>
  <c r="D136" i="12"/>
  <c r="C136" i="12"/>
  <c r="H135" i="12"/>
  <c r="C135" i="12"/>
  <c r="H134" i="12"/>
  <c r="C134" i="12"/>
  <c r="H133" i="12"/>
  <c r="C133" i="12"/>
  <c r="H132" i="12"/>
  <c r="C132" i="12"/>
  <c r="L131" i="12"/>
  <c r="L130" i="12" s="1"/>
  <c r="K131" i="12"/>
  <c r="J131" i="12"/>
  <c r="G131" i="12"/>
  <c r="F131" i="12"/>
  <c r="E131" i="12"/>
  <c r="E130" i="12" s="1"/>
  <c r="D131" i="12"/>
  <c r="C131" i="12" s="1"/>
  <c r="K130" i="12"/>
  <c r="J130" i="12"/>
  <c r="G130" i="12"/>
  <c r="F130" i="12"/>
  <c r="H129" i="12"/>
  <c r="H128" i="12" s="1"/>
  <c r="C129" i="12"/>
  <c r="L128" i="12"/>
  <c r="K128" i="12"/>
  <c r="J128" i="12"/>
  <c r="G128" i="12"/>
  <c r="F128" i="12"/>
  <c r="E128" i="12"/>
  <c r="D128" i="12"/>
  <c r="C128" i="12"/>
  <c r="H127" i="12"/>
  <c r="C127" i="12"/>
  <c r="H126" i="12"/>
  <c r="C126" i="12"/>
  <c r="H125" i="12"/>
  <c r="C125" i="12"/>
  <c r="H124" i="12"/>
  <c r="C124" i="12"/>
  <c r="H123" i="12"/>
  <c r="C123" i="12"/>
  <c r="L122" i="12"/>
  <c r="K122" i="12"/>
  <c r="J122" i="12"/>
  <c r="G122" i="12"/>
  <c r="F122" i="12"/>
  <c r="E122" i="12"/>
  <c r="D122" i="12"/>
  <c r="C122" i="12" s="1"/>
  <c r="H121" i="12"/>
  <c r="C121" i="12"/>
  <c r="H120" i="12"/>
  <c r="C120" i="12"/>
  <c r="H119" i="12"/>
  <c r="C119" i="12"/>
  <c r="H118" i="12"/>
  <c r="C118" i="12"/>
  <c r="H117" i="12"/>
  <c r="C117" i="12"/>
  <c r="L116" i="12"/>
  <c r="K116" i="12"/>
  <c r="J116" i="12"/>
  <c r="G116" i="12"/>
  <c r="F116" i="12"/>
  <c r="E116" i="12"/>
  <c r="D116" i="12"/>
  <c r="C116" i="12" s="1"/>
  <c r="H115" i="12"/>
  <c r="C115" i="12"/>
  <c r="H114" i="12"/>
  <c r="C114" i="12"/>
  <c r="H113" i="12"/>
  <c r="C113" i="12"/>
  <c r="L112" i="12"/>
  <c r="K112" i="12"/>
  <c r="J112" i="12"/>
  <c r="G112" i="12"/>
  <c r="F112" i="12"/>
  <c r="E112" i="12"/>
  <c r="D112" i="12"/>
  <c r="C112" i="12" s="1"/>
  <c r="H111" i="12"/>
  <c r="C111" i="12"/>
  <c r="H110" i="12"/>
  <c r="C110" i="12"/>
  <c r="H109" i="12"/>
  <c r="C109" i="12"/>
  <c r="H108" i="12"/>
  <c r="C108" i="12"/>
  <c r="H107" i="12"/>
  <c r="C107" i="12"/>
  <c r="H106" i="12"/>
  <c r="C106" i="12"/>
  <c r="H105" i="12"/>
  <c r="C105" i="12"/>
  <c r="H104" i="12"/>
  <c r="C104" i="12"/>
  <c r="L103" i="12"/>
  <c r="K103" i="12"/>
  <c r="J103" i="12"/>
  <c r="G103" i="12"/>
  <c r="F103" i="12"/>
  <c r="E103" i="12"/>
  <c r="D103" i="12"/>
  <c r="C103" i="12"/>
  <c r="H102" i="12"/>
  <c r="C102" i="12"/>
  <c r="H101" i="12"/>
  <c r="C101" i="12"/>
  <c r="H100" i="12"/>
  <c r="C100" i="12"/>
  <c r="H99" i="12"/>
  <c r="C99" i="12"/>
  <c r="H98" i="12"/>
  <c r="C98" i="12"/>
  <c r="H97" i="12"/>
  <c r="C97" i="12"/>
  <c r="H96" i="12"/>
  <c r="C96" i="12"/>
  <c r="L95" i="12"/>
  <c r="K95" i="12"/>
  <c r="J95" i="12"/>
  <c r="J83" i="12" s="1"/>
  <c r="G95" i="12"/>
  <c r="F95" i="12"/>
  <c r="F83" i="12" s="1"/>
  <c r="E95" i="12"/>
  <c r="D95" i="12"/>
  <c r="C95" i="12" s="1"/>
  <c r="H94" i="12"/>
  <c r="C94" i="12"/>
  <c r="H93" i="12"/>
  <c r="C93" i="12"/>
  <c r="H92" i="12"/>
  <c r="C92" i="12"/>
  <c r="H91" i="12"/>
  <c r="C91" i="12"/>
  <c r="H90" i="12"/>
  <c r="C90" i="12"/>
  <c r="L89" i="12"/>
  <c r="K89" i="12"/>
  <c r="J89" i="12"/>
  <c r="G89" i="12"/>
  <c r="F89" i="12"/>
  <c r="E89" i="12"/>
  <c r="D89" i="12"/>
  <c r="C89" i="12"/>
  <c r="H88" i="12"/>
  <c r="C88" i="12"/>
  <c r="H87" i="12"/>
  <c r="C87" i="12"/>
  <c r="H86" i="12"/>
  <c r="C86" i="12"/>
  <c r="H85" i="12"/>
  <c r="C85" i="12"/>
  <c r="L84" i="12"/>
  <c r="L83" i="12" s="1"/>
  <c r="K84" i="12"/>
  <c r="J84" i="12"/>
  <c r="G84" i="12"/>
  <c r="F84" i="12"/>
  <c r="E84" i="12"/>
  <c r="E83" i="12" s="1"/>
  <c r="D84" i="12"/>
  <c r="C84" i="12" s="1"/>
  <c r="K83" i="12"/>
  <c r="G83" i="12"/>
  <c r="H82" i="12"/>
  <c r="C82" i="12"/>
  <c r="H81" i="12"/>
  <c r="C81" i="12"/>
  <c r="L80" i="12"/>
  <c r="K80" i="12"/>
  <c r="J80" i="12"/>
  <c r="G80" i="12"/>
  <c r="F80" i="12"/>
  <c r="E80" i="12"/>
  <c r="D80" i="12"/>
  <c r="C80" i="12"/>
  <c r="H79" i="12"/>
  <c r="C79" i="12"/>
  <c r="H78" i="12"/>
  <c r="C78" i="12"/>
  <c r="L77" i="12"/>
  <c r="K77" i="12"/>
  <c r="K76" i="12" s="1"/>
  <c r="K75" i="12" s="1"/>
  <c r="J77" i="12"/>
  <c r="J76" i="12" s="1"/>
  <c r="J75" i="12" s="1"/>
  <c r="G77" i="12"/>
  <c r="G76" i="12" s="1"/>
  <c r="G75" i="12" s="1"/>
  <c r="F77" i="12"/>
  <c r="F76" i="12" s="1"/>
  <c r="F75" i="12" s="1"/>
  <c r="E77" i="12"/>
  <c r="D77" i="12"/>
  <c r="C77" i="12"/>
  <c r="L76" i="12"/>
  <c r="E76" i="12"/>
  <c r="E75" i="12" s="1"/>
  <c r="D76" i="12"/>
  <c r="C76" i="12" s="1"/>
  <c r="H74" i="12"/>
  <c r="C74" i="12"/>
  <c r="H73" i="12"/>
  <c r="C73" i="12"/>
  <c r="H72" i="12"/>
  <c r="C72" i="12"/>
  <c r="H71" i="12"/>
  <c r="C71" i="12"/>
  <c r="H70" i="12"/>
  <c r="C70" i="12"/>
  <c r="L69" i="12"/>
  <c r="L67" i="12" s="1"/>
  <c r="K69" i="12"/>
  <c r="K67" i="12" s="1"/>
  <c r="J69" i="12"/>
  <c r="J67" i="12" s="1"/>
  <c r="G69" i="12"/>
  <c r="G67" i="12" s="1"/>
  <c r="F69" i="12"/>
  <c r="F67" i="12" s="1"/>
  <c r="E69" i="12"/>
  <c r="D69" i="12"/>
  <c r="C69" i="12" s="1"/>
  <c r="H68" i="12"/>
  <c r="C68" i="12"/>
  <c r="E67" i="12"/>
  <c r="H66" i="12"/>
  <c r="C66" i="12"/>
  <c r="H65" i="12"/>
  <c r="C65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L58" i="12"/>
  <c r="K58" i="12"/>
  <c r="J58" i="12"/>
  <c r="G58" i="12"/>
  <c r="F58" i="12"/>
  <c r="E58" i="12"/>
  <c r="D58" i="12"/>
  <c r="C58" i="12"/>
  <c r="H57" i="12"/>
  <c r="C57" i="12"/>
  <c r="H56" i="12"/>
  <c r="C56" i="12"/>
  <c r="L55" i="12"/>
  <c r="K55" i="12"/>
  <c r="K54" i="12" s="1"/>
  <c r="K53" i="12" s="1"/>
  <c r="J55" i="12"/>
  <c r="J54" i="12" s="1"/>
  <c r="J53" i="12" s="1"/>
  <c r="G55" i="12"/>
  <c r="G54" i="12" s="1"/>
  <c r="G53" i="12" s="1"/>
  <c r="F55" i="12"/>
  <c r="F54" i="12" s="1"/>
  <c r="F53" i="12" s="1"/>
  <c r="F52" i="12" s="1"/>
  <c r="E55" i="12"/>
  <c r="D55" i="12"/>
  <c r="C55" i="12"/>
  <c r="L54" i="12"/>
  <c r="L53" i="12" s="1"/>
  <c r="E54" i="12"/>
  <c r="E53" i="12" s="1"/>
  <c r="D54" i="12"/>
  <c r="H47" i="12"/>
  <c r="C47" i="12"/>
  <c r="H46" i="12"/>
  <c r="C46" i="12"/>
  <c r="L45" i="12"/>
  <c r="H45" i="12"/>
  <c r="G45" i="12"/>
  <c r="C45" i="12" s="1"/>
  <c r="H44" i="12"/>
  <c r="C44" i="12"/>
  <c r="K43" i="12"/>
  <c r="J43" i="12"/>
  <c r="I43" i="12"/>
  <c r="H43" i="12"/>
  <c r="F43" i="12"/>
  <c r="E43" i="12"/>
  <c r="D43" i="12"/>
  <c r="C43" i="12"/>
  <c r="H42" i="12"/>
  <c r="C42" i="12"/>
  <c r="I41" i="12"/>
  <c r="H41" i="12"/>
  <c r="D41" i="12"/>
  <c r="C41" i="12" s="1"/>
  <c r="H40" i="12"/>
  <c r="C40" i="12"/>
  <c r="H39" i="12"/>
  <c r="C39" i="12"/>
  <c r="H38" i="12"/>
  <c r="C38" i="12"/>
  <c r="H37" i="12"/>
  <c r="C37" i="12"/>
  <c r="K36" i="12"/>
  <c r="H36" i="12"/>
  <c r="F36" i="12"/>
  <c r="C36" i="12" s="1"/>
  <c r="H35" i="12"/>
  <c r="C35" i="12"/>
  <c r="H34" i="12"/>
  <c r="C34" i="12"/>
  <c r="K33" i="12"/>
  <c r="H33" i="12"/>
  <c r="F33" i="12"/>
  <c r="C33" i="12" s="1"/>
  <c r="H32" i="12"/>
  <c r="C32" i="12"/>
  <c r="K31" i="12"/>
  <c r="H31" i="12" s="1"/>
  <c r="F31" i="12"/>
  <c r="C31" i="12"/>
  <c r="H30" i="12"/>
  <c r="C30" i="12"/>
  <c r="H29" i="12"/>
  <c r="C29" i="12"/>
  <c r="H28" i="12"/>
  <c r="C28" i="12"/>
  <c r="K27" i="12"/>
  <c r="H27" i="12"/>
  <c r="F27" i="12"/>
  <c r="C27" i="12" s="1"/>
  <c r="F26" i="12"/>
  <c r="C26" i="12" s="1"/>
  <c r="H25" i="12"/>
  <c r="C25" i="12"/>
  <c r="C24" i="12"/>
  <c r="H23" i="12"/>
  <c r="C23" i="12"/>
  <c r="H22" i="12"/>
  <c r="C22" i="12"/>
  <c r="L21" i="12"/>
  <c r="L289" i="12" s="1"/>
  <c r="L288" i="12" s="1"/>
  <c r="K21" i="12"/>
  <c r="J21" i="12"/>
  <c r="J289" i="12" s="1"/>
  <c r="J288" i="12" s="1"/>
  <c r="I21" i="12"/>
  <c r="H21" i="12"/>
  <c r="G21" i="12"/>
  <c r="G289" i="12" s="1"/>
  <c r="G288" i="12" s="1"/>
  <c r="F21" i="12"/>
  <c r="F289" i="12" s="1"/>
  <c r="F288" i="12" s="1"/>
  <c r="E21" i="12"/>
  <c r="E289" i="12" s="1"/>
  <c r="E288" i="12" s="1"/>
  <c r="D21" i="12"/>
  <c r="D289" i="12" s="1"/>
  <c r="D288" i="12" s="1"/>
  <c r="J20" i="12"/>
  <c r="F20" i="12"/>
  <c r="E20" i="12"/>
  <c r="K20" i="12" l="1"/>
  <c r="C54" i="12"/>
  <c r="J52" i="12"/>
  <c r="L75" i="12"/>
  <c r="L52" i="12" s="1"/>
  <c r="L51" i="12" s="1"/>
  <c r="J194" i="12"/>
  <c r="E52" i="12"/>
  <c r="I112" i="12"/>
  <c r="H112" i="12" s="1"/>
  <c r="I122" i="12"/>
  <c r="H122" i="12" s="1"/>
  <c r="H198" i="12"/>
  <c r="I196" i="12"/>
  <c r="C233" i="12"/>
  <c r="C260" i="12"/>
  <c r="E259" i="12"/>
  <c r="C259" i="12" s="1"/>
  <c r="G20" i="12"/>
  <c r="K26" i="12"/>
  <c r="I69" i="12"/>
  <c r="D83" i="12"/>
  <c r="C83" i="12" s="1"/>
  <c r="I128" i="12"/>
  <c r="D130" i="12"/>
  <c r="C130" i="12" s="1"/>
  <c r="I141" i="12"/>
  <c r="H141" i="12" s="1"/>
  <c r="C151" i="12"/>
  <c r="I188" i="12"/>
  <c r="H193" i="12"/>
  <c r="I192" i="12"/>
  <c r="E194" i="12"/>
  <c r="H218" i="12"/>
  <c r="I216" i="12"/>
  <c r="H216" i="12" s="1"/>
  <c r="L230" i="12"/>
  <c r="L194" i="12" s="1"/>
  <c r="H234" i="12"/>
  <c r="I233" i="12"/>
  <c r="H233" i="12" s="1"/>
  <c r="H237" i="12"/>
  <c r="I235" i="12"/>
  <c r="H235" i="12" s="1"/>
  <c r="H240" i="12"/>
  <c r="I238" i="12"/>
  <c r="H238" i="12" s="1"/>
  <c r="H266" i="12"/>
  <c r="I264" i="12"/>
  <c r="H264" i="12" s="1"/>
  <c r="H272" i="12"/>
  <c r="H21" i="13"/>
  <c r="F26" i="13"/>
  <c r="H45" i="13"/>
  <c r="L20" i="13"/>
  <c r="H67" i="13"/>
  <c r="H79" i="13"/>
  <c r="I77" i="13"/>
  <c r="H82" i="13"/>
  <c r="I80" i="13"/>
  <c r="H80" i="13" s="1"/>
  <c r="H138" i="13"/>
  <c r="I136" i="13"/>
  <c r="H136" i="13" s="1"/>
  <c r="G289" i="13"/>
  <c r="G288" i="13" s="1"/>
  <c r="G20" i="13"/>
  <c r="D20" i="12"/>
  <c r="C20" i="12" s="1"/>
  <c r="L20" i="12"/>
  <c r="I55" i="12"/>
  <c r="I58" i="12"/>
  <c r="H58" i="12" s="1"/>
  <c r="I77" i="12"/>
  <c r="I80" i="12"/>
  <c r="H80" i="12" s="1"/>
  <c r="I89" i="12"/>
  <c r="H89" i="12" s="1"/>
  <c r="I103" i="12"/>
  <c r="H103" i="12" s="1"/>
  <c r="H137" i="12"/>
  <c r="I151" i="12"/>
  <c r="H151" i="12" s="1"/>
  <c r="H161" i="12"/>
  <c r="I166" i="12"/>
  <c r="K174" i="12"/>
  <c r="K173" i="12" s="1"/>
  <c r="K52" i="12" s="1"/>
  <c r="I175" i="12"/>
  <c r="I179" i="12"/>
  <c r="H179" i="12" s="1"/>
  <c r="I184" i="12"/>
  <c r="H184" i="12" s="1"/>
  <c r="F204" i="12"/>
  <c r="C216" i="12"/>
  <c r="E230" i="12"/>
  <c r="K231" i="12"/>
  <c r="K230" i="12" s="1"/>
  <c r="K286" i="12" s="1"/>
  <c r="C235" i="12"/>
  <c r="C238" i="12"/>
  <c r="H247" i="12"/>
  <c r="I246" i="12"/>
  <c r="H246" i="12" s="1"/>
  <c r="C251" i="12"/>
  <c r="C264" i="12"/>
  <c r="E270" i="12"/>
  <c r="E269" i="12" s="1"/>
  <c r="E286" i="12" s="1"/>
  <c r="C272" i="12"/>
  <c r="J50" i="13"/>
  <c r="C76" i="13"/>
  <c r="F75" i="13"/>
  <c r="F52" i="13" s="1"/>
  <c r="C276" i="13"/>
  <c r="D270" i="13"/>
  <c r="H283" i="13"/>
  <c r="I84" i="12"/>
  <c r="I131" i="12"/>
  <c r="I144" i="12"/>
  <c r="H144" i="12" s="1"/>
  <c r="C288" i="13"/>
  <c r="C21" i="12"/>
  <c r="C289" i="12" s="1"/>
  <c r="C288" i="12" s="1"/>
  <c r="K289" i="12"/>
  <c r="K288" i="12" s="1"/>
  <c r="D67" i="12"/>
  <c r="C67" i="12" s="1"/>
  <c r="I95" i="12"/>
  <c r="H95" i="12" s="1"/>
  <c r="I116" i="12"/>
  <c r="H116" i="12" s="1"/>
  <c r="C144" i="12"/>
  <c r="G174" i="12"/>
  <c r="G173" i="12" s="1"/>
  <c r="C173" i="12" s="1"/>
  <c r="C188" i="12"/>
  <c r="F195" i="12"/>
  <c r="F194" i="12" s="1"/>
  <c r="F51" i="12" s="1"/>
  <c r="G194" i="12"/>
  <c r="C204" i="12"/>
  <c r="H207" i="12"/>
  <c r="I205" i="12"/>
  <c r="C231" i="12"/>
  <c r="D230" i="12"/>
  <c r="C230" i="12" s="1"/>
  <c r="H253" i="12"/>
  <c r="I252" i="12"/>
  <c r="H260" i="12"/>
  <c r="I259" i="12"/>
  <c r="H259" i="12" s="1"/>
  <c r="D269" i="12"/>
  <c r="C269" i="12" s="1"/>
  <c r="H278" i="12"/>
  <c r="I276" i="12"/>
  <c r="H276" i="12" s="1"/>
  <c r="J286" i="12"/>
  <c r="H284" i="12"/>
  <c r="I283" i="12"/>
  <c r="K289" i="13"/>
  <c r="K288" i="13" s="1"/>
  <c r="K20" i="13"/>
  <c r="H31" i="13"/>
  <c r="K26" i="13"/>
  <c r="C20" i="13"/>
  <c r="C55" i="13"/>
  <c r="D54" i="13"/>
  <c r="H57" i="13"/>
  <c r="I55" i="13"/>
  <c r="H91" i="13"/>
  <c r="I89" i="13"/>
  <c r="H89" i="13" s="1"/>
  <c r="C192" i="13"/>
  <c r="E191" i="13"/>
  <c r="C235" i="13"/>
  <c r="D231" i="13"/>
  <c r="I231" i="12"/>
  <c r="I281" i="12"/>
  <c r="H281" i="12" s="1"/>
  <c r="F20" i="13"/>
  <c r="J20" i="13"/>
  <c r="C41" i="13"/>
  <c r="H43" i="13"/>
  <c r="E53" i="13"/>
  <c r="C58" i="13"/>
  <c r="H60" i="13"/>
  <c r="I58" i="13"/>
  <c r="H58" i="13" s="1"/>
  <c r="C67" i="13"/>
  <c r="C69" i="13"/>
  <c r="G75" i="13"/>
  <c r="C77" i="13"/>
  <c r="C80" i="13"/>
  <c r="K83" i="13"/>
  <c r="I84" i="13"/>
  <c r="C89" i="13"/>
  <c r="I95" i="13"/>
  <c r="H95" i="13" s="1"/>
  <c r="H105" i="13"/>
  <c r="I103" i="13"/>
  <c r="H103" i="13" s="1"/>
  <c r="I116" i="13"/>
  <c r="H116" i="13" s="1"/>
  <c r="I131" i="13"/>
  <c r="C136" i="13"/>
  <c r="I144" i="13"/>
  <c r="H144" i="13" s="1"/>
  <c r="D165" i="13"/>
  <c r="C165" i="13" s="1"/>
  <c r="H255" i="13"/>
  <c r="I252" i="13"/>
  <c r="D196" i="12"/>
  <c r="E288" i="13"/>
  <c r="I289" i="13"/>
  <c r="I288" i="13" s="1"/>
  <c r="C43" i="13"/>
  <c r="K53" i="13"/>
  <c r="H69" i="13"/>
  <c r="L83" i="13"/>
  <c r="L75" i="13" s="1"/>
  <c r="E83" i="13"/>
  <c r="E75" i="13" s="1"/>
  <c r="C95" i="13"/>
  <c r="C103" i="13"/>
  <c r="G52" i="13"/>
  <c r="G51" i="13" s="1"/>
  <c r="G50" i="13" s="1"/>
  <c r="K75" i="13"/>
  <c r="C84" i="13"/>
  <c r="D83" i="13"/>
  <c r="I122" i="13"/>
  <c r="H122" i="13" s="1"/>
  <c r="H129" i="13"/>
  <c r="H128" i="13" s="1"/>
  <c r="I128" i="13"/>
  <c r="C131" i="13"/>
  <c r="D130" i="13"/>
  <c r="C130" i="13" s="1"/>
  <c r="C174" i="13"/>
  <c r="D173" i="13"/>
  <c r="C173" i="13" s="1"/>
  <c r="C175" i="13"/>
  <c r="H180" i="13"/>
  <c r="I179" i="13"/>
  <c r="H179" i="13" s="1"/>
  <c r="G187" i="13"/>
  <c r="L204" i="13"/>
  <c r="F230" i="13"/>
  <c r="F194" i="13" s="1"/>
  <c r="G230" i="13"/>
  <c r="G286" i="13" s="1"/>
  <c r="J286" i="13"/>
  <c r="I166" i="13"/>
  <c r="I175" i="13"/>
  <c r="H189" i="13"/>
  <c r="I188" i="13"/>
  <c r="C196" i="13"/>
  <c r="L195" i="13"/>
  <c r="L194" i="13" s="1"/>
  <c r="G194" i="13"/>
  <c r="C205" i="13"/>
  <c r="D204" i="13"/>
  <c r="C204" i="13" s="1"/>
  <c r="D259" i="13"/>
  <c r="C259" i="13" s="1"/>
  <c r="H261" i="13"/>
  <c r="I260" i="13"/>
  <c r="H273" i="13"/>
  <c r="I272" i="13"/>
  <c r="C281" i="13"/>
  <c r="K286" i="13"/>
  <c r="H192" i="13"/>
  <c r="I191" i="13"/>
  <c r="H191" i="13" s="1"/>
  <c r="H199" i="13"/>
  <c r="I198" i="13"/>
  <c r="E231" i="13"/>
  <c r="C233" i="13"/>
  <c r="L231" i="13"/>
  <c r="L230" i="13" s="1"/>
  <c r="C252" i="13"/>
  <c r="E251" i="13"/>
  <c r="C251" i="13" s="1"/>
  <c r="H281" i="13"/>
  <c r="I205" i="13"/>
  <c r="I216" i="13"/>
  <c r="H216" i="13" s="1"/>
  <c r="I235" i="13"/>
  <c r="H235" i="13" s="1"/>
  <c r="I238" i="13"/>
  <c r="H238" i="13" s="1"/>
  <c r="I264" i="13"/>
  <c r="H264" i="13" s="1"/>
  <c r="I276" i="13"/>
  <c r="H276" i="13" s="1"/>
  <c r="L52" i="13" l="1"/>
  <c r="L51" i="13" s="1"/>
  <c r="L286" i="13"/>
  <c r="K51" i="12"/>
  <c r="K50" i="12" s="1"/>
  <c r="L50" i="12"/>
  <c r="L287" i="12"/>
  <c r="F50" i="12"/>
  <c r="F287" i="12"/>
  <c r="F286" i="13"/>
  <c r="H260" i="13"/>
  <c r="I259" i="13"/>
  <c r="H259" i="13" s="1"/>
  <c r="H175" i="13"/>
  <c r="I174" i="13"/>
  <c r="C83" i="13"/>
  <c r="C231" i="13"/>
  <c r="D230" i="13"/>
  <c r="C230" i="13" s="1"/>
  <c r="K287" i="13"/>
  <c r="H26" i="13"/>
  <c r="H84" i="12"/>
  <c r="I83" i="12"/>
  <c r="H83" i="12" s="1"/>
  <c r="D75" i="13"/>
  <c r="C75" i="13" s="1"/>
  <c r="H175" i="12"/>
  <c r="I174" i="12"/>
  <c r="L286" i="12"/>
  <c r="H192" i="12"/>
  <c r="I191" i="12"/>
  <c r="H191" i="12" s="1"/>
  <c r="D75" i="12"/>
  <c r="C75" i="12" s="1"/>
  <c r="K287" i="12"/>
  <c r="H26" i="12"/>
  <c r="G52" i="12"/>
  <c r="G51" i="12" s="1"/>
  <c r="J51" i="12"/>
  <c r="H198" i="13"/>
  <c r="I196" i="13"/>
  <c r="D195" i="13"/>
  <c r="H252" i="13"/>
  <c r="I251" i="13"/>
  <c r="H251" i="13" s="1"/>
  <c r="I83" i="13"/>
  <c r="H83" i="13" s="1"/>
  <c r="H84" i="13"/>
  <c r="I230" i="12"/>
  <c r="H230" i="12" s="1"/>
  <c r="H231" i="12"/>
  <c r="E187" i="13"/>
  <c r="C187" i="13" s="1"/>
  <c r="C191" i="13"/>
  <c r="I54" i="13"/>
  <c r="H55" i="13"/>
  <c r="H131" i="12"/>
  <c r="I130" i="12"/>
  <c r="H130" i="12" s="1"/>
  <c r="F51" i="13"/>
  <c r="F50" i="13" s="1"/>
  <c r="H55" i="12"/>
  <c r="I54" i="12"/>
  <c r="H77" i="13"/>
  <c r="I76" i="13"/>
  <c r="H289" i="13"/>
  <c r="H288" i="13" s="1"/>
  <c r="E51" i="12"/>
  <c r="H188" i="13"/>
  <c r="I187" i="13"/>
  <c r="H187" i="13" s="1"/>
  <c r="H166" i="13"/>
  <c r="I165" i="13"/>
  <c r="H165" i="13" s="1"/>
  <c r="I130" i="13"/>
  <c r="H130" i="13" s="1"/>
  <c r="H131" i="13"/>
  <c r="C54" i="13"/>
  <c r="D53" i="13"/>
  <c r="H283" i="12"/>
  <c r="I289" i="12"/>
  <c r="I288" i="12" s="1"/>
  <c r="C270" i="13"/>
  <c r="D269" i="13"/>
  <c r="K194" i="12"/>
  <c r="I76" i="12"/>
  <c r="H77" i="12"/>
  <c r="F286" i="12"/>
  <c r="I67" i="12"/>
  <c r="H67" i="12" s="1"/>
  <c r="H69" i="12"/>
  <c r="H196" i="12"/>
  <c r="G286" i="12"/>
  <c r="I204" i="13"/>
  <c r="H204" i="13" s="1"/>
  <c r="H205" i="13"/>
  <c r="E230" i="13"/>
  <c r="H272" i="13"/>
  <c r="I270" i="13"/>
  <c r="I231" i="13"/>
  <c r="K52" i="13"/>
  <c r="K51" i="13" s="1"/>
  <c r="K50" i="13" s="1"/>
  <c r="C196" i="12"/>
  <c r="D195" i="12"/>
  <c r="H252" i="12"/>
  <c r="I251" i="12"/>
  <c r="H251" i="12" s="1"/>
  <c r="H205" i="12"/>
  <c r="I204" i="12"/>
  <c r="H204" i="12" s="1"/>
  <c r="C270" i="12"/>
  <c r="H166" i="12"/>
  <c r="I165" i="12"/>
  <c r="H165" i="12" s="1"/>
  <c r="G287" i="13"/>
  <c r="C174" i="12"/>
  <c r="F287" i="13"/>
  <c r="C26" i="13"/>
  <c r="I270" i="12"/>
  <c r="H188" i="12"/>
  <c r="I187" i="12"/>
  <c r="H187" i="12" s="1"/>
  <c r="D53" i="12"/>
  <c r="H231" i="13" l="1"/>
  <c r="I230" i="13"/>
  <c r="H230" i="13" s="1"/>
  <c r="C195" i="12"/>
  <c r="C286" i="12" s="1"/>
  <c r="D194" i="12"/>
  <c r="C194" i="12" s="1"/>
  <c r="I269" i="13"/>
  <c r="H270" i="13"/>
  <c r="H76" i="12"/>
  <c r="I75" i="12"/>
  <c r="H75" i="12" s="1"/>
  <c r="E287" i="12"/>
  <c r="E50" i="12"/>
  <c r="H54" i="12"/>
  <c r="I53" i="12"/>
  <c r="J287" i="12"/>
  <c r="J50" i="12"/>
  <c r="I173" i="12"/>
  <c r="H173" i="12" s="1"/>
  <c r="H174" i="12"/>
  <c r="D52" i="12"/>
  <c r="C53" i="12"/>
  <c r="H289" i="12"/>
  <c r="H288" i="12" s="1"/>
  <c r="E52" i="13"/>
  <c r="C195" i="13"/>
  <c r="D194" i="13"/>
  <c r="G50" i="12"/>
  <c r="G287" i="12"/>
  <c r="D286" i="12"/>
  <c r="C53" i="13"/>
  <c r="D52" i="13"/>
  <c r="I173" i="13"/>
  <c r="H173" i="13" s="1"/>
  <c r="H174" i="13"/>
  <c r="H270" i="12"/>
  <c r="I269" i="12"/>
  <c r="I53" i="13"/>
  <c r="H54" i="13"/>
  <c r="E194" i="13"/>
  <c r="E286" i="13"/>
  <c r="I195" i="12"/>
  <c r="C269" i="13"/>
  <c r="D286" i="13"/>
  <c r="I75" i="13"/>
  <c r="H75" i="13" s="1"/>
  <c r="H76" i="13"/>
  <c r="I195" i="13"/>
  <c r="H196" i="13"/>
  <c r="L50" i="13"/>
  <c r="L287" i="13"/>
  <c r="H269" i="12" l="1"/>
  <c r="I286" i="12"/>
  <c r="I52" i="12"/>
  <c r="H53" i="12"/>
  <c r="C194" i="13"/>
  <c r="H195" i="13"/>
  <c r="I194" i="13"/>
  <c r="H194" i="13" s="1"/>
  <c r="C286" i="13"/>
  <c r="C52" i="13"/>
  <c r="D51" i="13"/>
  <c r="I194" i="12"/>
  <c r="H194" i="12" s="1"/>
  <c r="H195" i="12"/>
  <c r="I52" i="13"/>
  <c r="H53" i="13"/>
  <c r="E51" i="13"/>
  <c r="C52" i="12"/>
  <c r="D51" i="12"/>
  <c r="H269" i="13"/>
  <c r="H286" i="13" s="1"/>
  <c r="I286" i="13"/>
  <c r="E287" i="13" l="1"/>
  <c r="E50" i="13"/>
  <c r="H52" i="12"/>
  <c r="I51" i="12"/>
  <c r="D287" i="13"/>
  <c r="C287" i="13" s="1"/>
  <c r="C51" i="13"/>
  <c r="D50" i="13"/>
  <c r="C50" i="13" s="1"/>
  <c r="D287" i="12"/>
  <c r="C287" i="12" s="1"/>
  <c r="D50" i="12"/>
  <c r="C50" i="12" s="1"/>
  <c r="C51" i="12"/>
  <c r="I51" i="13"/>
  <c r="H52" i="13"/>
  <c r="H286" i="12"/>
  <c r="I24" i="12" l="1"/>
  <c r="I50" i="12"/>
  <c r="H50" i="12" s="1"/>
  <c r="H51" i="12"/>
  <c r="I50" i="13"/>
  <c r="H50" i="13" s="1"/>
  <c r="H51" i="13"/>
  <c r="I24" i="13"/>
  <c r="I20" i="12" l="1"/>
  <c r="H20" i="12" s="1"/>
  <c r="H24" i="12"/>
  <c r="H24" i="13"/>
  <c r="I20" i="13"/>
  <c r="H20" i="13" s="1"/>
  <c r="I287" i="13"/>
  <c r="H287" i="13" s="1"/>
  <c r="I287" i="12"/>
  <c r="H287" i="12" s="1"/>
</calcChain>
</file>

<file path=xl/sharedStrings.xml><?xml version="1.0" encoding="utf-8"?>
<sst xmlns="http://schemas.openxmlformats.org/spreadsheetml/2006/main" count="15172" uniqueCount="428">
  <si>
    <t>Tāme Nr. 08.1.3.</t>
  </si>
  <si>
    <t>IEŅĒMUMU UN IZDEVUMU TĀME 2018.GADAM</t>
  </si>
  <si>
    <t>Budžeta finansēta institūcija</t>
  </si>
  <si>
    <t>Jūrmalas pilsētas dome</t>
  </si>
  <si>
    <t>Reģistrācijas Nr.</t>
  </si>
  <si>
    <t>90000056357</t>
  </si>
  <si>
    <t>Adrese</t>
  </si>
  <si>
    <t>Jūrmala, Jomas iela 1/5</t>
  </si>
  <si>
    <t>Funkcionālās klasifikācijas kods</t>
  </si>
  <si>
    <t>08.100</t>
  </si>
  <si>
    <t>Programma</t>
  </si>
  <si>
    <t>Atpūtu un sportu veicinošas infrastruktūras izveide, atjaunošana un labiekārtošana</t>
  </si>
  <si>
    <t>Konta Nr.</t>
  </si>
  <si>
    <t>pamatbudžetam</t>
  </si>
  <si>
    <t>LV84PARX0002484572001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</si>
  <si>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</si>
  <si>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</si>
  <si>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</si>
  <si>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</si>
  <si>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</si>
  <si>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</si>
  <si>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Iestādes pieprasījums 2018.gadam</t>
  </si>
  <si>
    <t>Izdevumu tāme 2018.gadam</t>
  </si>
  <si>
    <t>Kopā</t>
  </si>
  <si>
    <t>Pamatbudžets</t>
  </si>
  <si>
    <t>Valsts un citu pašvaldību (iestāžu) budžeta transferti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</si>
  <si>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</si>
  <si>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</si>
  <si>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</si>
  <si>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</si>
  <si>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</si>
  <si>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</si>
  <si>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</si>
  <si>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</si>
  <si>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un tās iestāžu savstarpējie transferti</t>
  </si>
  <si>
    <t>X</t>
  </si>
  <si>
    <t>Ieņēmumi no citiem avotiem saskaņā ar noslēgtajiem līgumiem</t>
  </si>
  <si>
    <t>Ieņēmumi no iestāžu sniegtajiem maksas pakalpojumiem un citi pašu ieņēmumi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</si>
  <si>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</si>
  <si>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</si>
  <si>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</si>
  <si>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</si>
  <si>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</si>
  <si>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</si>
  <si>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</si>
  <si>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telpu nomu</t>
  </si>
  <si>
    <t>Ieņēmumi no kustamā īpašuma iznomāšanas</t>
  </si>
  <si>
    <t>Ieņēmumi par pārējiem sniegtajiem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</si>
  <si>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</si>
  <si>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</si>
  <si>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</si>
  <si>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</si>
  <si>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</si>
  <si>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Pārējie iepriekš neklasificētie īpašiem mērķiem noteiktie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</si>
  <si>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</si>
  <si>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</si>
  <si>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</si>
  <si>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</si>
  <si>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</si>
  <si>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</si>
  <si>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</si>
  <si>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</si>
  <si>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</si>
  <si>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</si>
  <si>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</si>
  <si>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</si>
  <si>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</si>
  <si>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</si>
  <si>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Piemaksas,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</si>
  <si>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</si>
  <si>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</si>
  <si>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</si>
  <si>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</si>
  <si>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</si>
  <si>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</si>
  <si>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</si>
  <si>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</si>
  <si>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</si>
  <si>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</si>
  <si>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</si>
  <si>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iedzīvotāju ienākuma nodokli un valsts soc. apdroš. obl. iemaksas</t>
  </si>
  <si>
    <t>Mācību maksas kompensācija</t>
  </si>
  <si>
    <t>Uzturdevas kompensācija</t>
  </si>
  <si>
    <t>Darba devēja izdevumi veselības, dzīvības un nelaimes gadījumu apdrošināšanai</t>
  </si>
  <si>
    <t>Darba devēja pabalsti un kompensācijas, no kā neaprēķina iedzīvotāju ienākuma nodokli un valsts soc. apdroš. obl.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</si>
  <si>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</si>
  <si>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</si>
  <si>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</si>
  <si>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</si>
  <si>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</si>
  <si>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</si>
  <si>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</si>
  <si>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</si>
  <si>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</si>
  <si>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</si>
  <si>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</si>
  <si>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</si>
  <si>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</si>
  <si>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siltumenerģiju, tai skaitā apkuri</t>
  </si>
  <si>
    <t>Izdevumi par ūdeni un kanalizāciju</t>
  </si>
  <si>
    <t>Izdevumi par elektroenerģiju</t>
  </si>
  <si>
    <t>Izdevumi par atkritumu savākšanu, izvešanu no apdzīvotām vietām un teritorijām ārpus apdzīvotām vietām un atkritumu utilizāciju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</si>
  <si>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</si>
  <si>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</si>
  <si>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</si>
  <si>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</si>
  <si>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</si>
  <si>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</si>
  <si>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apmācību pakalpojumiem</t>
  </si>
  <si>
    <t>Bankas komisija, pakalpojumi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</si>
  <si>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</si>
  <si>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</si>
  <si>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</si>
  <si>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</si>
  <si>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</si>
  <si>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</si>
  <si>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</si>
  <si>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</si>
  <si>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Profesionālās darbības civiltiesiskās atbildības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</si>
  <si>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</si>
  <si>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</si>
  <si>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</si>
  <si>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</si>
  <si>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</si>
  <si>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</si>
  <si>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</si>
  <si>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</si>
  <si>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</si>
  <si>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</si>
  <si>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</si>
  <si>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</si>
  <si>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</si>
  <si>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Ar brīvprātīgā darba veikšanu saistītie izdevumi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</si>
  <si>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</si>
  <si>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</si>
  <si>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</si>
  <si>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saņemtajiem finanšu pakalpojumiem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</si>
  <si>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</si>
  <si>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</si>
  <si>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</si>
  <si>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</si>
  <si>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</si>
  <si>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</si>
  <si>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Izdevumi par precēm iestādes administratīvās darbības nodrošināšanai un sabiedrisko attiecību īstenošanai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</si>
  <si>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</si>
  <si>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</si>
  <si>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</si>
  <si>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</si>
  <si>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</si>
  <si>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medicīniskie 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</si>
  <si>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</si>
  <si>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</si>
  <si>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</si>
  <si>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</si>
  <si>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</si>
  <si>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</si>
  <si>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</si>
  <si>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</si>
  <si>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</si>
  <si>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</si>
  <si>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</si>
  <si>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</si>
  <si>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</si>
  <si>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</si>
  <si>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</si>
  <si>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</si>
  <si>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</si>
  <si>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</si>
  <si>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</si>
  <si>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</si>
  <si>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</si>
  <si>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</si>
  <si>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</si>
  <si>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</si>
  <si>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</si>
  <si>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</si>
  <si>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</si>
  <si>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</si>
  <si>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</si>
  <si>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</si>
  <si>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</si>
  <si>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</si>
  <si>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</si>
  <si>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</si>
  <si>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</si>
  <si>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</si>
  <si>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</si>
  <si>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</si>
  <si>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</si>
  <si>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</si>
  <si>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</si>
  <si>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</si>
  <si>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</si>
  <si>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</si>
  <si>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</si>
  <si>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</si>
  <si>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</si>
  <si>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</si>
  <si>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</si>
  <si>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</si>
  <si>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</si>
  <si>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</si>
  <si>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</si>
  <si>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</si>
  <si>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</si>
  <si>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</si>
  <si>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</si>
  <si>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</si>
  <si>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</si>
  <si>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</si>
  <si>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</si>
  <si>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</si>
  <si>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</si>
  <si>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</si>
  <si>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</si>
  <si>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</si>
  <si>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</si>
  <si>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</si>
  <si>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</si>
  <si>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</si>
  <si>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</si>
  <si>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</si>
  <si>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</si>
  <si>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</si>
  <si>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</si>
  <si>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</si>
  <si>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</si>
  <si>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</si>
  <si>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</si>
  <si>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</si>
  <si>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</si>
  <si>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</si>
  <si>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</si>
  <si>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</si>
  <si>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</si>
  <si>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</si>
  <si>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</si>
  <si>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</si>
  <si>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</si>
  <si>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</si>
  <si>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</si>
  <si>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</si>
  <si>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</si>
  <si>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</si>
  <si>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</si>
  <si>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</si>
  <si>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</si>
  <si>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</si>
  <si>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</si>
  <si>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</si>
  <si>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</si>
  <si>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</si>
  <si>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</si>
  <si>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</si>
  <si>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</si>
  <si>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</si>
  <si>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</si>
  <si>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</si>
  <si>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</si>
  <si>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</si>
  <si>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 palīdzība iedzīvotājiem natūrā</t>
  </si>
  <si>
    <t>Pabalsti ēdināšanai natūrā</t>
  </si>
  <si>
    <t>Pašvaldības vienreizējie pabalsti natūrā ārkārtas situācijā</t>
  </si>
  <si>
    <t>Sociālās garantijas bāreņiem un audžuģimenēm natūrā</t>
  </si>
  <si>
    <t>Pārējā sociālā palīdzība 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</si>
  <si>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</si>
  <si>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</si>
  <si>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</si>
  <si>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</si>
  <si>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</si>
  <si>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</si>
  <si>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</si>
  <si>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</si>
  <si>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</si>
  <si>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</si>
  <si>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</si>
  <si>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</si>
  <si>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</si>
  <si>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</si>
  <si>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</si>
  <si>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</si>
  <si>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</si>
  <si>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</si>
  <si>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un tās iestāžu savstarpējie uzturēšanas izdevumu transferti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</si>
  <si>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</si>
  <si>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</si>
  <si>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</si>
  <si>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Pašvaldību uzturēšanas izdevumu transferti (izņemot atmaksas) uz valsts budžetu</t>
  </si>
  <si>
    <t>Pašvaldības iemaksa pašvaldību finanšu izlīdzināšanas fondā</t>
  </si>
  <si>
    <t>Starptautiskā sadarbība</t>
  </si>
  <si>
    <t>Pārējie pārskaitījumi ārvalstīm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</si>
  <si>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</si>
  <si>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</si>
  <si>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</si>
  <si>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</si>
  <si>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</si>
  <si>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</si>
  <si>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</si>
  <si>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</si>
  <si>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</si>
  <si>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</si>
  <si>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</si>
  <si>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</si>
  <si>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</si>
  <si>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</si>
  <si>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</si>
  <si>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</si>
  <si>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</si>
  <si>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</si>
  <si>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</si>
  <si>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</si>
  <si>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</si>
  <si>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</si>
  <si>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</si>
  <si>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</si>
  <si>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</si>
  <si>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</si>
  <si>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</si>
  <si>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</si>
  <si>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Tāme Nr. 08.1.4.</t>
  </si>
  <si>
    <t>08.290</t>
  </si>
  <si>
    <t>Pilsētas kultūrvēsturiskā mantojuma saglabāšana</t>
  </si>
  <si>
    <t>Tāme Nr. 08.1.5.</t>
  </si>
  <si>
    <t>08.620</t>
  </si>
  <si>
    <t>Kultūras pasākumi</t>
  </si>
  <si>
    <t>Tāme Nr. 08.1.6.</t>
  </si>
  <si>
    <t>08.300</t>
  </si>
  <si>
    <t>Sabiedrisko attiecību veidošanas pasākumi</t>
  </si>
  <si>
    <t>Tāme Nr. 08.1.7.</t>
  </si>
  <si>
    <t>Sporta pasākumi</t>
  </si>
  <si>
    <t>Tāme Nr. 08.1.8.</t>
  </si>
  <si>
    <t>Sporta veidu attīstība</t>
  </si>
  <si>
    <t>Tāme Nr. 08.1.9.</t>
  </si>
  <si>
    <t>Sporta attīstība un publicitātes pasākumi</t>
  </si>
  <si>
    <t>Tāme Nr. 08.1.10.</t>
  </si>
  <si>
    <t>08.210</t>
  </si>
  <si>
    <t>Bibliotēku ēku būvniecība, atjaunošana un uzlabošana</t>
  </si>
  <si>
    <t>Tāme Nr. 08.1.11.</t>
  </si>
  <si>
    <t>08.220</t>
  </si>
  <si>
    <t>Muzeja ēku būvniecība, atjaunošana un uzlabošana</t>
  </si>
  <si>
    <t>Tāme Nr. 08.1.12.</t>
  </si>
  <si>
    <t>08.230</t>
  </si>
  <si>
    <t>Kultūras centru un namu būvniecība, atjaunošana un uzlabošana</t>
  </si>
  <si>
    <t>Tāme Nr.08.1.1.</t>
  </si>
  <si>
    <t>Iestādes uzturēšana</t>
  </si>
  <si>
    <t>LV57PARX0002484572002</t>
  </si>
  <si>
    <t>Tāme Nr.08.1.2.</t>
  </si>
  <si>
    <t>08.610</t>
  </si>
  <si>
    <t>Tāme Nr.08.7.1.</t>
  </si>
  <si>
    <t>Sabiedrība ar ierobežotu atbildību "Dzintaru koncertzāle"</t>
  </si>
  <si>
    <t>40003378932</t>
  </si>
  <si>
    <t>Turaidas iela 1, Jūrmala, LV 2015</t>
  </si>
  <si>
    <t>Kapitālsabiedrības organizēto koncertu pieejamības veicināšana</t>
  </si>
  <si>
    <t>LV22PARX0002484572147</t>
  </si>
  <si>
    <t>Tāme Nr.08.3.1.</t>
  </si>
  <si>
    <t>Jūrmalas Centrālā bibliotēka</t>
  </si>
  <si>
    <t>90000056450</t>
  </si>
  <si>
    <t>Dubultu prospekts 42 , Jūrmala , LV 2015</t>
  </si>
  <si>
    <t>Iestādes uzturēšana un bibliotēku pakalpojumu pieejamības nodrošināšana</t>
  </si>
  <si>
    <t>LV61PARX0002484572027</t>
  </si>
  <si>
    <t>LV85PARX0002484577027</t>
  </si>
  <si>
    <t>Tāme Nr.08.4.1.</t>
  </si>
  <si>
    <t>Jūrmalas Kultūras centrs</t>
  </si>
  <si>
    <t>90009229680</t>
  </si>
  <si>
    <t>Jomas ielā 35, Jūrmalā LV-2015</t>
  </si>
  <si>
    <t>Iestādes uzturēšanas un kultūras pakalpojumu sniegšanas nodrošināšana</t>
  </si>
  <si>
    <t>LV59 PARX0002484572063</t>
  </si>
  <si>
    <t>LV59PARX0002484573033</t>
  </si>
  <si>
    <t>LV20PARX0002484577033</t>
  </si>
  <si>
    <t>Tāme Nr.08.4.2.</t>
  </si>
  <si>
    <t>Pilsētas kultūras un atpūtas pasākumi</t>
  </si>
  <si>
    <t>Tāme Nr.08.4.3.</t>
  </si>
  <si>
    <t xml:space="preserve">XXVI Vispārējie latviešu Dziesmu un XVI Deju svētki </t>
  </si>
  <si>
    <t>Tāme Nr.08.5.1.</t>
  </si>
  <si>
    <t>Jūrmalas Sporta servisa centrs</t>
  </si>
  <si>
    <t>90010478153</t>
  </si>
  <si>
    <t>Jomas iela 17 , Jūrmala , LV-2015</t>
  </si>
  <si>
    <t>LV95PARX0002484572094</t>
  </si>
  <si>
    <t>LV62PARX0002484577053</t>
  </si>
  <si>
    <t>LV26PARX0002484576052</t>
  </si>
  <si>
    <t>Tāme Nr.08.5.2.</t>
  </si>
  <si>
    <t xml:space="preserve">Skolas iela 5, Jūrmala </t>
  </si>
  <si>
    <t>Jūrmalas pilsētas stadiona ''Sloka'' uzturēšana</t>
  </si>
  <si>
    <t>Tāme Nr.08.5.3.</t>
  </si>
  <si>
    <t>Raiņa iela 55 , Jūrmala , LV-2016</t>
  </si>
  <si>
    <t>Jūrmalas Valsts ģimnāzijas sporta halles uzturēšana</t>
  </si>
  <si>
    <t>Tāme Nr.08.5.4.</t>
  </si>
  <si>
    <t xml:space="preserve">Rīgas iela 1 , Jūrmala </t>
  </si>
  <si>
    <t>Majoru sporta laukuma uzturēšana</t>
  </si>
  <si>
    <t>Tāme Nr.08.5.5.</t>
  </si>
  <si>
    <t>Kļavu iela 29/31, Jūrmala , LV - 2015</t>
  </si>
  <si>
    <t>Sporta nama ''Taurenītis'' uzturēšana</t>
  </si>
  <si>
    <t>Tāme Nr.08.5.6.</t>
  </si>
  <si>
    <t xml:space="preserve">Jomas iela 17 iela 17 , Jūrmala </t>
  </si>
  <si>
    <t>Jūrmalas pludmales centra uzturēšana</t>
  </si>
  <si>
    <t>Tāme Nr.08.6.1.</t>
  </si>
  <si>
    <t>Jūrmalas pilsētas muzejs</t>
  </si>
  <si>
    <t>90000056408</t>
  </si>
  <si>
    <t>Tirgoņu iela 29, Jūrmala, LV-2015</t>
  </si>
  <si>
    <t>LV07PARX0002484572029</t>
  </si>
  <si>
    <t>LV34TREL9813050002000</t>
  </si>
  <si>
    <t>LV31PARX0002484577029</t>
  </si>
  <si>
    <t>LV65PARX0002484576029</t>
  </si>
  <si>
    <t>Tāme Nr.08.6.2.</t>
  </si>
  <si>
    <t>Tame Nr.08.2.1.</t>
  </si>
  <si>
    <t>Jūrmalas pilsētas Labklājības pārvalde</t>
  </si>
  <si>
    <t>90000594245</t>
  </si>
  <si>
    <t>Mellužu pr.83, Jūrmala, LV-2008</t>
  </si>
  <si>
    <t>08.400</t>
  </si>
  <si>
    <t>Integrācijas projektu īstenošana</t>
  </si>
  <si>
    <t>LV72PARX0002484572023</t>
  </si>
  <si>
    <t>Tame Nr.08.2.2.</t>
  </si>
  <si>
    <t>Nacionālo vērtību stiprināšana</t>
  </si>
  <si>
    <t>Tame Nr.08.2.3.</t>
  </si>
  <si>
    <t>Etniskā integrācija</t>
  </si>
  <si>
    <t>Tame Nr.08.2.4.</t>
  </si>
  <si>
    <t>Integrācija kultūras aspektā</t>
  </si>
  <si>
    <t>Tame Nr.08.2.5.</t>
  </si>
  <si>
    <t>Sociālā integrācija</t>
  </si>
  <si>
    <t>Tame Nr.08.2.6.</t>
  </si>
  <si>
    <t>Integrācijas rīcības virzieni izglītības jomā</t>
  </si>
  <si>
    <t>Tame Nr.08.2.7.</t>
  </si>
  <si>
    <t>Pilsoniskās sabiedrības stiprināšana</t>
  </si>
  <si>
    <t>Iestādes uzturēšana un muzeju un  izstāžu pakalpojumu sniegšanas nodrošināšana</t>
  </si>
  <si>
    <t>Tāme Nr.08.1.13.</t>
  </si>
  <si>
    <t>Jomas iela 1/5, Jūrmala, LV-2015</t>
  </si>
  <si>
    <t>Projekts "Jūrmalas brīvdabas muzeja infrastruktūras attīstība, veicinot zvejas un jūras kultūras mantojuma saglabāšanu"</t>
  </si>
  <si>
    <t>LV13TREL9802008039000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</si>
</sst>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9"/>
      <name val="Times New Roman"/>
      <family val="1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23">
    <xf numFmtId="0" fontId="0" fillId="0" borderId="0" xfId="0"/>
    <xf numFmtId="0" fontId="3" fillId="0" borderId="0" xfId="1" applyFont="1" applyFill="1" applyBorder="1" applyAlignment="1" applyProtection="1">
      <alignment vertical="center"/>
    </xf>
    <xf numFmtId="49" fontId="5" fillId="2" borderId="4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3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7" xfId="1" applyNumberFormat="1" applyFont="1" applyFill="1" applyBorder="1" applyAlignment="1" applyProtection="1">
      <alignment vertical="center"/>
    </xf>
    <xf numFmtId="49" fontId="3" fillId="2" borderId="8" xfId="1" applyNumberFormat="1" applyFont="1" applyFill="1" applyBorder="1" applyAlignment="1" applyProtection="1">
      <alignment vertical="center"/>
    </xf>
    <xf numFmtId="49" fontId="3" fillId="2" borderId="9" xfId="1" applyNumberFormat="1" applyFont="1" applyFill="1" applyBorder="1" applyAlignment="1" applyProtection="1">
      <alignment vertical="center"/>
      <protection locked="0"/>
    </xf>
    <xf numFmtId="49" fontId="3" fillId="2" borderId="10" xfId="1" applyNumberFormat="1" applyFont="1" applyFill="1" applyBorder="1" applyAlignment="1" applyProtection="1">
      <alignment vertical="center"/>
      <protection locked="0"/>
    </xf>
    <xf numFmtId="49" fontId="3" fillId="0" borderId="0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textRotation="90"/>
    </xf>
    <xf numFmtId="1" fontId="7" fillId="0" borderId="25" xfId="1" applyNumberFormat="1" applyFont="1" applyFill="1" applyBorder="1" applyAlignment="1" applyProtection="1">
      <alignment horizontal="center" vertical="center"/>
    </xf>
    <xf numFmtId="1" fontId="7" fillId="0" borderId="26" xfId="1" applyNumberFormat="1" applyFont="1" applyFill="1" applyBorder="1" applyAlignment="1" applyProtection="1">
      <alignment horizontal="center" vertical="center"/>
    </xf>
    <xf numFmtId="1" fontId="7" fillId="0" borderId="27" xfId="1" applyNumberFormat="1" applyFont="1" applyFill="1" applyBorder="1" applyAlignment="1" applyProtection="1">
      <alignment horizontal="center" vertical="center"/>
    </xf>
    <xf numFmtId="1" fontId="7" fillId="0" borderId="28" xfId="1" applyNumberFormat="1" applyFont="1" applyFill="1" applyBorder="1" applyAlignment="1" applyProtection="1">
      <alignment horizontal="center" vertical="center"/>
    </xf>
    <xf numFmtId="1" fontId="7" fillId="0" borderId="29" xfId="1" applyNumberFormat="1" applyFont="1" applyFill="1" applyBorder="1" applyAlignment="1" applyProtection="1">
      <alignment horizontal="center" vertical="center"/>
    </xf>
    <xf numFmtId="0" fontId="2" fillId="0" borderId="16" xfId="1" applyFont="1" applyFill="1" applyBorder="1" applyAlignment="1" applyProtection="1">
      <alignment vertical="center" wrapText="1"/>
    </xf>
    <xf numFmtId="0" fontId="2" fillId="0" borderId="16" xfId="1" applyFont="1" applyFill="1" applyBorder="1" applyAlignment="1" applyProtection="1">
      <alignment horizontal="left" vertical="center" wrapText="1"/>
    </xf>
    <xf numFmtId="0" fontId="2" fillId="0" borderId="4" xfId="1" applyFont="1" applyFill="1" applyBorder="1" applyAlignment="1" applyProtection="1">
      <alignment vertical="center"/>
    </xf>
    <xf numFmtId="0" fontId="2" fillId="0" borderId="21" xfId="1" applyFont="1" applyFill="1" applyBorder="1" applyAlignment="1" applyProtection="1">
      <alignment vertical="center"/>
      <protection locked="0"/>
    </xf>
    <xf numFmtId="0" fontId="2" fillId="0" borderId="18" xfId="1" applyFont="1" applyFill="1" applyBorder="1" applyAlignment="1" applyProtection="1">
      <alignment vertical="center"/>
      <protection locked="0"/>
    </xf>
    <xf numFmtId="0" fontId="2" fillId="0" borderId="19" xfId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/>
    </xf>
    <xf numFmtId="0" fontId="2" fillId="0" borderId="30" xfId="1" applyFont="1" applyFill="1" applyBorder="1" applyAlignment="1" applyProtection="1">
      <alignment vertical="center" wrapText="1"/>
    </xf>
    <xf numFmtId="0" fontId="2" fillId="0" borderId="30" xfId="1" applyFont="1" applyFill="1" applyBorder="1" applyAlignment="1" applyProtection="1">
      <alignment horizontal="left" vertical="center" wrapText="1"/>
    </xf>
    <xf numFmtId="3" fontId="2" fillId="0" borderId="31" xfId="1" applyNumberFormat="1" applyFont="1" applyFill="1" applyBorder="1" applyAlignment="1" applyProtection="1">
      <alignment horizontal="right" vertical="center"/>
    </xf>
    <xf numFmtId="3" fontId="2" fillId="0" borderId="32" xfId="1" applyNumberFormat="1" applyFont="1" applyFill="1" applyBorder="1" applyAlignment="1" applyProtection="1">
      <alignment horizontal="right" vertical="center"/>
    </xf>
    <xf numFmtId="3" fontId="2" fillId="0" borderId="33" xfId="1" applyNumberFormat="1" applyFont="1" applyFill="1" applyBorder="1" applyAlignment="1" applyProtection="1">
      <alignment horizontal="right" vertical="center"/>
    </xf>
    <xf numFmtId="3" fontId="2" fillId="0" borderId="34" xfId="1" applyNumberFormat="1" applyFont="1" applyFill="1" applyBorder="1" applyAlignment="1" applyProtection="1">
      <alignment horizontal="right" vertical="center"/>
    </xf>
    <xf numFmtId="0" fontId="3" fillId="0" borderId="25" xfId="1" applyFont="1" applyFill="1" applyBorder="1" applyAlignment="1" applyProtection="1">
      <alignment vertical="center" wrapText="1"/>
    </xf>
    <xf numFmtId="0" fontId="3" fillId="0" borderId="25" xfId="1" applyFont="1" applyFill="1" applyBorder="1" applyAlignment="1" applyProtection="1">
      <alignment horizontal="left" vertical="center" wrapText="1"/>
    </xf>
    <xf numFmtId="3" fontId="3" fillId="0" borderId="26" xfId="1" applyNumberFormat="1" applyFont="1" applyFill="1" applyBorder="1" applyAlignment="1" applyProtection="1">
      <alignment horizontal="right" vertical="center"/>
    </xf>
    <xf numFmtId="3" fontId="3" fillId="0" borderId="27" xfId="1" applyNumberFormat="1" applyFont="1" applyFill="1" applyBorder="1" applyAlignment="1" applyProtection="1">
      <alignment horizontal="right" vertical="center"/>
    </xf>
    <xf numFmtId="3" fontId="3" fillId="0" borderId="28" xfId="1" applyNumberFormat="1" applyFont="1" applyFill="1" applyBorder="1" applyAlignment="1" applyProtection="1">
      <alignment horizontal="right" vertical="center"/>
    </xf>
    <xf numFmtId="3" fontId="3" fillId="0" borderId="29" xfId="1" applyNumberFormat="1" applyFont="1" applyFill="1" applyBorder="1" applyAlignment="1" applyProtection="1">
      <alignment horizontal="right" vertical="center"/>
    </xf>
    <xf numFmtId="0" fontId="3" fillId="0" borderId="16" xfId="1" applyFont="1" applyFill="1" applyBorder="1" applyAlignment="1" applyProtection="1">
      <alignment vertical="center" wrapText="1"/>
    </xf>
    <xf numFmtId="0" fontId="3" fillId="0" borderId="16" xfId="1" applyFont="1" applyFill="1" applyBorder="1" applyAlignment="1" applyProtection="1">
      <alignment horizontal="right" vertical="center" wrapText="1"/>
    </xf>
    <xf numFmtId="3" fontId="3" fillId="0" borderId="4" xfId="1" applyNumberFormat="1" applyFont="1" applyFill="1" applyBorder="1" applyAlignment="1" applyProtection="1">
      <alignment horizontal="right" vertical="center"/>
    </xf>
    <xf numFmtId="3" fontId="3" fillId="0" borderId="21" xfId="1" applyNumberFormat="1" applyFont="1" applyFill="1" applyBorder="1" applyAlignment="1" applyProtection="1">
      <alignment horizontal="right" vertical="center"/>
      <protection locked="0"/>
    </xf>
    <xf numFmtId="3" fontId="3" fillId="0" borderId="18" xfId="1" applyNumberFormat="1" applyFont="1" applyFill="1" applyBorder="1" applyAlignment="1" applyProtection="1">
      <alignment horizontal="right" vertical="center"/>
      <protection locked="0"/>
    </xf>
    <xf numFmtId="3" fontId="3" fillId="0" borderId="19" xfId="1" applyNumberFormat="1" applyFont="1" applyFill="1" applyBorder="1" applyAlignment="1" applyProtection="1">
      <alignment horizontal="right" vertical="center"/>
      <protection locked="0"/>
    </xf>
    <xf numFmtId="0" fontId="3" fillId="0" borderId="35" xfId="1" applyFont="1" applyFill="1" applyBorder="1" applyAlignment="1" applyProtection="1">
      <alignment vertical="center" wrapText="1"/>
    </xf>
    <xf numFmtId="0" fontId="3" fillId="0" borderId="35" xfId="1" applyFont="1" applyFill="1" applyBorder="1" applyAlignment="1" applyProtection="1">
      <alignment horizontal="right" vertical="center" wrapText="1"/>
    </xf>
    <xf numFmtId="3" fontId="3" fillId="0" borderId="36" xfId="1" applyNumberFormat="1" applyFont="1" applyFill="1" applyBorder="1" applyAlignment="1" applyProtection="1">
      <alignment horizontal="right" vertical="center"/>
    </xf>
    <xf numFmtId="3" fontId="3" fillId="0" borderId="37" xfId="1" applyNumberFormat="1" applyFont="1" applyFill="1" applyBorder="1" applyAlignment="1" applyProtection="1">
      <alignment horizontal="right" vertical="center"/>
      <protection locked="0"/>
    </xf>
    <xf numFmtId="3" fontId="3" fillId="0" borderId="6" xfId="1" applyNumberFormat="1" applyFont="1" applyFill="1" applyBorder="1" applyAlignment="1" applyProtection="1">
      <alignment horizontal="right" vertical="center"/>
      <protection locked="0"/>
    </xf>
    <xf numFmtId="3" fontId="3" fillId="0" borderId="38" xfId="1" applyNumberFormat="1" applyFont="1" applyFill="1" applyBorder="1" applyAlignment="1" applyProtection="1">
      <alignment horizontal="right" vertical="center"/>
    </xf>
    <xf numFmtId="0" fontId="2" fillId="0" borderId="20" xfId="1" applyFont="1" applyFill="1" applyBorder="1" applyAlignment="1" applyProtection="1">
      <alignment horizontal="left" vertical="center" wrapText="1"/>
    </xf>
    <xf numFmtId="3" fontId="3" fillId="0" borderId="23" xfId="1" applyNumberFormat="1" applyFont="1" applyFill="1" applyBorder="1" applyAlignment="1" applyProtection="1">
      <alignment vertical="center"/>
    </xf>
    <xf numFmtId="3" fontId="3" fillId="0" borderId="22" xfId="1" applyNumberFormat="1" applyFont="1" applyFill="1" applyBorder="1" applyAlignment="1" applyProtection="1">
      <alignment vertical="center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3" fontId="3" fillId="0" borderId="39" xfId="1" applyNumberFormat="1" applyFont="1" applyFill="1" applyBorder="1" applyAlignment="1" applyProtection="1">
      <alignment horizontal="center" vertical="center"/>
    </xf>
    <xf numFmtId="3" fontId="3" fillId="0" borderId="24" xfId="1" applyNumberFormat="1" applyFont="1" applyFill="1" applyBorder="1" applyAlignment="1" applyProtection="1">
      <alignment horizontal="center" vertical="center"/>
    </xf>
    <xf numFmtId="0" fontId="2" fillId="0" borderId="40" xfId="1" applyFont="1" applyFill="1" applyBorder="1" applyAlignment="1" applyProtection="1">
      <alignment horizontal="left" vertical="center" wrapText="1"/>
      <protection locked="0"/>
    </xf>
    <xf numFmtId="0" fontId="2" fillId="0" borderId="40" xfId="1" applyFont="1" applyFill="1" applyBorder="1" applyAlignment="1" applyProtection="1">
      <alignment horizontal="left" vertical="center" wrapText="1"/>
    </xf>
    <xf numFmtId="3" fontId="3" fillId="0" borderId="7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horizontal="right" vertical="center"/>
      <protection locked="0"/>
    </xf>
    <xf numFmtId="3" fontId="3" fillId="0" borderId="41" xfId="1" applyNumberFormat="1" applyFont="1" applyFill="1" applyBorder="1" applyAlignment="1" applyProtection="1">
      <alignment horizontal="center" vertical="center"/>
    </xf>
    <xf numFmtId="3" fontId="3" fillId="0" borderId="42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horizontal="center" vertical="center"/>
      <protection locked="0"/>
    </xf>
    <xf numFmtId="3" fontId="3" fillId="0" borderId="43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vertical="center"/>
    </xf>
    <xf numFmtId="0" fontId="2" fillId="0" borderId="40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left" vertical="center" wrapText="1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21" xfId="1" applyNumberFormat="1" applyFont="1" applyFill="1" applyBorder="1" applyAlignment="1" applyProtection="1">
      <alignment horizontal="center" vertical="center"/>
    </xf>
    <xf numFmtId="3" fontId="3" fillId="0" borderId="21" xfId="1" applyNumberFormat="1" applyFont="1" applyFill="1" applyBorder="1" applyAlignment="1" applyProtection="1">
      <alignment vertical="center"/>
      <protection locked="0"/>
    </xf>
    <xf numFmtId="3" fontId="3" fillId="0" borderId="18" xfId="1" applyNumberFormat="1" applyFont="1" applyFill="1" applyBorder="1" applyAlignment="1" applyProtection="1">
      <alignment horizontal="center" vertical="center"/>
    </xf>
    <xf numFmtId="3" fontId="3" fillId="0" borderId="19" xfId="1" applyNumberFormat="1" applyFont="1" applyFill="1" applyBorder="1" applyAlignment="1" applyProtection="1">
      <alignment horizontal="center" vertical="center"/>
    </xf>
    <xf numFmtId="0" fontId="3" fillId="0" borderId="35" xfId="1" applyFont="1" applyFill="1" applyBorder="1" applyAlignment="1" applyProtection="1">
      <alignment horizontal="left" vertical="center" wrapText="1"/>
    </xf>
    <xf numFmtId="3" fontId="3" fillId="0" borderId="36" xfId="1" applyNumberFormat="1" applyFont="1" applyFill="1" applyBorder="1" applyAlignment="1" applyProtection="1">
      <alignment vertical="center"/>
    </xf>
    <xf numFmtId="3" fontId="3" fillId="0" borderId="37" xfId="1" applyNumberFormat="1" applyFont="1" applyFill="1" applyBorder="1" applyAlignment="1" applyProtection="1">
      <alignment horizontal="center" vertical="center"/>
    </xf>
    <xf numFmtId="3" fontId="3" fillId="0" borderId="37" xfId="1" applyNumberFormat="1" applyFont="1" applyFill="1" applyBorder="1" applyAlignment="1" applyProtection="1">
      <alignment vertical="center"/>
      <protection locked="0"/>
    </xf>
    <xf numFmtId="3" fontId="3" fillId="0" borderId="6" xfId="1" applyNumberFormat="1" applyFont="1" applyFill="1" applyBorder="1" applyAlignment="1" applyProtection="1">
      <alignment horizontal="center" vertical="center"/>
    </xf>
    <xf numFmtId="3" fontId="3" fillId="0" borderId="38" xfId="1" applyNumberFormat="1" applyFont="1" applyFill="1" applyBorder="1" applyAlignment="1" applyProtection="1">
      <alignment horizontal="center" vertical="center"/>
    </xf>
    <xf numFmtId="0" fontId="3" fillId="0" borderId="44" xfId="1" applyFont="1" applyFill="1" applyBorder="1" applyAlignment="1" applyProtection="1">
      <alignment horizontal="right" vertical="center" wrapText="1"/>
    </xf>
    <xf numFmtId="0" fontId="3" fillId="0" borderId="44" xfId="1" applyFont="1" applyFill="1" applyBorder="1" applyAlignment="1" applyProtection="1">
      <alignment horizontal="left" vertical="center" wrapText="1"/>
    </xf>
    <xf numFmtId="3" fontId="3" fillId="0" borderId="12" xfId="1" applyNumberFormat="1" applyFont="1" applyFill="1" applyBorder="1" applyAlignment="1" applyProtection="1">
      <alignment vertical="center"/>
    </xf>
    <xf numFmtId="3" fontId="3" fillId="0" borderId="45" xfId="1" applyNumberFormat="1" applyFont="1" applyFill="1" applyBorder="1" applyAlignment="1" applyProtection="1">
      <alignment horizontal="center" vertical="center"/>
    </xf>
    <xf numFmtId="3" fontId="3" fillId="0" borderId="45" xfId="1" applyNumberFormat="1" applyFont="1" applyFill="1" applyBorder="1" applyAlignment="1" applyProtection="1">
      <alignment vertical="center"/>
      <protection locked="0"/>
    </xf>
    <xf numFmtId="3" fontId="3" fillId="0" borderId="14" xfId="1" applyNumberFormat="1" applyFont="1" applyFill="1" applyBorder="1" applyAlignment="1" applyProtection="1">
      <alignment horizontal="center" vertical="center"/>
    </xf>
    <xf numFmtId="3" fontId="3" fillId="0" borderId="15" xfId="1" applyNumberFormat="1" applyFont="1" applyFill="1" applyBorder="1" applyAlignment="1" applyProtection="1">
      <alignment horizontal="center" vertical="center"/>
    </xf>
    <xf numFmtId="0" fontId="3" fillId="0" borderId="46" xfId="1" applyFont="1" applyFill="1" applyBorder="1" applyAlignment="1" applyProtection="1">
      <alignment horizontal="right" vertical="center" wrapText="1"/>
    </xf>
    <xf numFmtId="0" fontId="3" fillId="0" borderId="46" xfId="1" applyFont="1" applyFill="1" applyBorder="1" applyAlignment="1" applyProtection="1">
      <alignment horizontal="left" vertical="center" wrapText="1"/>
    </xf>
    <xf numFmtId="3" fontId="3" fillId="0" borderId="47" xfId="1" applyNumberFormat="1" applyFont="1" applyFill="1" applyBorder="1" applyAlignment="1" applyProtection="1">
      <alignment vertical="center"/>
    </xf>
    <xf numFmtId="3" fontId="3" fillId="0" borderId="48" xfId="1" applyNumberFormat="1" applyFont="1" applyFill="1" applyBorder="1" applyAlignment="1" applyProtection="1">
      <alignment horizontal="center" vertical="center"/>
    </xf>
    <xf numFmtId="3" fontId="3" fillId="0" borderId="48" xfId="1" applyNumberFormat="1" applyFont="1" applyFill="1" applyBorder="1" applyAlignment="1" applyProtection="1">
      <alignment vertical="center"/>
      <protection locked="0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49" xfId="1" applyNumberFormat="1" applyFont="1" applyFill="1" applyBorder="1" applyAlignment="1" applyProtection="1">
      <alignment horizontal="center" vertical="center"/>
    </xf>
    <xf numFmtId="0" fontId="2" fillId="0" borderId="50" xfId="1" applyFont="1" applyFill="1" applyBorder="1" applyAlignment="1" applyProtection="1">
      <alignment horizontal="center" vertical="center" wrapText="1"/>
    </xf>
    <xf numFmtId="0" fontId="2" fillId="0" borderId="50" xfId="1" applyFont="1" applyFill="1" applyBorder="1" applyAlignment="1" applyProtection="1">
      <alignment horizontal="left" vertical="center" wrapText="1"/>
    </xf>
    <xf numFmtId="3" fontId="3" fillId="0" borderId="51" xfId="1" applyNumberFormat="1" applyFont="1" applyFill="1" applyBorder="1" applyAlignment="1" applyProtection="1">
      <alignment horizontal="right" vertical="center"/>
    </xf>
    <xf numFmtId="3" fontId="3" fillId="0" borderId="52" xfId="1" applyNumberFormat="1" applyFont="1" applyFill="1" applyBorder="1" applyAlignment="1" applyProtection="1">
      <alignment horizontal="right" vertical="center"/>
    </xf>
    <xf numFmtId="3" fontId="3" fillId="0" borderId="52" xfId="1" applyNumberFormat="1" applyFont="1" applyFill="1" applyBorder="1" applyAlignment="1" applyProtection="1">
      <alignment horizontal="center" vertical="center"/>
    </xf>
    <xf numFmtId="3" fontId="3" fillId="0" borderId="53" xfId="1" applyNumberFormat="1" applyFont="1" applyFill="1" applyBorder="1" applyAlignment="1" applyProtection="1">
      <alignment horizontal="center" vertical="center"/>
    </xf>
    <xf numFmtId="3" fontId="3" fillId="0" borderId="54" xfId="1" applyNumberFormat="1" applyFont="1" applyFill="1" applyBorder="1" applyAlignment="1" applyProtection="1">
      <alignment horizontal="center" vertical="center"/>
    </xf>
    <xf numFmtId="3" fontId="3" fillId="0" borderId="48" xfId="1" applyNumberFormat="1" applyFont="1" applyFill="1" applyBorder="1" applyAlignment="1" applyProtection="1">
      <alignment horizontal="right" vertical="center"/>
      <protection locked="0"/>
    </xf>
    <xf numFmtId="3" fontId="3" fillId="0" borderId="41" xfId="1" applyNumberFormat="1" applyFont="1" applyFill="1" applyBorder="1" applyAlignment="1" applyProtection="1">
      <alignment horizontal="right" vertical="center"/>
    </xf>
    <xf numFmtId="3" fontId="3" fillId="0" borderId="7" xfId="1" applyNumberFormat="1" applyFont="1" applyFill="1" applyBorder="1" applyAlignment="1" applyProtection="1">
      <alignment horizontal="right" vertical="center"/>
    </xf>
    <xf numFmtId="3" fontId="3" fillId="0" borderId="45" xfId="1" applyNumberFormat="1" applyFont="1" applyFill="1" applyBorder="1" applyAlignment="1" applyProtection="1">
      <alignment horizontal="right" vertical="center"/>
      <protection locked="0"/>
    </xf>
    <xf numFmtId="3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55" xfId="1" applyNumberFormat="1" applyFont="1" applyFill="1" applyBorder="1" applyAlignment="1" applyProtection="1">
      <alignment horizontal="center" vertical="center"/>
    </xf>
    <xf numFmtId="3" fontId="3" fillId="0" borderId="56" xfId="1" applyNumberFormat="1" applyFont="1" applyFill="1" applyBorder="1" applyAlignment="1" applyProtection="1">
      <alignment horizontal="right" vertical="center"/>
    </xf>
    <xf numFmtId="3" fontId="3" fillId="0" borderId="21" xfId="1" applyNumberFormat="1" applyFont="1" applyFill="1" applyBorder="1" applyAlignment="1" applyProtection="1">
      <alignment horizontal="center" vertical="center"/>
      <protection locked="0"/>
    </xf>
    <xf numFmtId="3" fontId="3" fillId="0" borderId="57" xfId="1" applyNumberFormat="1" applyFont="1" applyFill="1" applyBorder="1" applyAlignment="1" applyProtection="1">
      <alignment horizontal="center" vertical="center"/>
    </xf>
    <xf numFmtId="0" fontId="2" fillId="0" borderId="46" xfId="1" applyFont="1" applyFill="1" applyBorder="1" applyAlignment="1" applyProtection="1">
      <alignment horizontal="center" vertical="center" wrapText="1"/>
    </xf>
    <xf numFmtId="0" fontId="2" fillId="0" borderId="46" xfId="1" applyFont="1" applyFill="1" applyBorder="1" applyAlignment="1" applyProtection="1">
      <alignment horizontal="left" vertical="center" wrapText="1"/>
    </xf>
    <xf numFmtId="3" fontId="3" fillId="0" borderId="58" xfId="1" applyNumberFormat="1" applyFont="1" applyFill="1" applyBorder="1" applyAlignment="1" applyProtection="1">
      <alignment horizontal="right" vertical="center"/>
    </xf>
    <xf numFmtId="3" fontId="3" fillId="0" borderId="59" xfId="1" applyNumberFormat="1" applyFont="1" applyFill="1" applyBorder="1" applyAlignment="1" applyProtection="1">
      <alignment horizontal="right" vertical="center"/>
    </xf>
    <xf numFmtId="0" fontId="3" fillId="0" borderId="50" xfId="1" applyFont="1" applyFill="1" applyBorder="1" applyAlignment="1" applyProtection="1">
      <alignment horizontal="right" vertical="center" wrapText="1"/>
    </xf>
    <xf numFmtId="0" fontId="3" fillId="0" borderId="50" xfId="1" applyFont="1" applyFill="1" applyBorder="1" applyAlignment="1" applyProtection="1">
      <alignment horizontal="left" vertical="center" wrapText="1"/>
    </xf>
    <xf numFmtId="3" fontId="3" fillId="0" borderId="60" xfId="1" applyNumberFormat="1" applyFont="1" applyFill="1" applyBorder="1" applyAlignment="1" applyProtection="1">
      <alignment horizontal="right" vertical="center"/>
    </xf>
    <xf numFmtId="3" fontId="3" fillId="0" borderId="53" xfId="1" applyNumberFormat="1" applyFont="1" applyFill="1" applyBorder="1" applyAlignment="1" applyProtection="1">
      <alignment horizontal="right" vertical="center"/>
      <protection locked="0"/>
    </xf>
    <xf numFmtId="3" fontId="3" fillId="0" borderId="54" xfId="1" applyNumberFormat="1" applyFont="1" applyFill="1" applyBorder="1" applyAlignment="1" applyProtection="1">
      <alignment horizontal="right" vertical="center"/>
      <protection locked="0"/>
    </xf>
    <xf numFmtId="0" fontId="3" fillId="0" borderId="50" xfId="1" applyFont="1" applyFill="1" applyBorder="1" applyAlignment="1" applyProtection="1">
      <alignment vertical="center" wrapText="1"/>
    </xf>
    <xf numFmtId="3" fontId="3" fillId="0" borderId="51" xfId="1" applyNumberFormat="1" applyFont="1" applyFill="1" applyBorder="1" applyAlignment="1" applyProtection="1">
      <alignment vertical="center"/>
    </xf>
    <xf numFmtId="3" fontId="3" fillId="0" borderId="53" xfId="1" applyNumberFormat="1" applyFont="1" applyFill="1" applyBorder="1" applyAlignment="1" applyProtection="1">
      <alignment horizontal="right" vertical="center"/>
    </xf>
    <xf numFmtId="3" fontId="3" fillId="0" borderId="54" xfId="1" applyNumberFormat="1" applyFont="1" applyFill="1" applyBorder="1" applyAlignment="1" applyProtection="1">
      <alignment horizontal="right" vertical="center"/>
    </xf>
    <xf numFmtId="0" fontId="2" fillId="0" borderId="16" xfId="1" applyFont="1" applyBorder="1" applyAlignment="1" applyProtection="1">
      <alignment vertical="center" wrapText="1"/>
    </xf>
    <xf numFmtId="0" fontId="2" fillId="0" borderId="16" xfId="1" applyFont="1" applyBorder="1" applyAlignment="1" applyProtection="1">
      <alignment horizontal="left" vertical="center" wrapText="1"/>
    </xf>
    <xf numFmtId="3" fontId="2" fillId="0" borderId="4" xfId="1" applyNumberFormat="1" applyFont="1" applyBorder="1" applyAlignment="1" applyProtection="1">
      <alignment vertical="center"/>
    </xf>
    <xf numFmtId="3" fontId="2" fillId="0" borderId="21" xfId="1" applyNumberFormat="1" applyFont="1" applyBorder="1" applyAlignment="1" applyProtection="1">
      <alignment vertical="center"/>
    </xf>
    <xf numFmtId="3" fontId="2" fillId="0" borderId="18" xfId="1" applyNumberFormat="1" applyFont="1" applyBorder="1" applyAlignment="1" applyProtection="1">
      <alignment vertical="center"/>
    </xf>
    <xf numFmtId="3" fontId="2" fillId="0" borderId="19" xfId="1" applyNumberFormat="1" applyFont="1" applyBorder="1" applyAlignment="1" applyProtection="1">
      <alignment vertical="center"/>
    </xf>
    <xf numFmtId="0" fontId="2" fillId="0" borderId="30" xfId="1" applyFont="1" applyFill="1" applyBorder="1" applyAlignment="1" applyProtection="1">
      <alignment vertical="center"/>
    </xf>
    <xf numFmtId="3" fontId="2" fillId="0" borderId="31" xfId="1" applyNumberFormat="1" applyFont="1" applyFill="1" applyBorder="1" applyAlignment="1" applyProtection="1">
      <alignment vertical="center"/>
    </xf>
    <xf numFmtId="3" fontId="2" fillId="0" borderId="32" xfId="1" applyNumberFormat="1" applyFont="1" applyFill="1" applyBorder="1" applyAlignment="1" applyProtection="1">
      <alignment vertical="center"/>
    </xf>
    <xf numFmtId="3" fontId="2" fillId="0" borderId="33" xfId="1" applyNumberFormat="1" applyFont="1" applyFill="1" applyBorder="1" applyAlignment="1" applyProtection="1">
      <alignment vertical="center"/>
    </xf>
    <xf numFmtId="3" fontId="2" fillId="0" borderId="34" xfId="1" applyNumberFormat="1" applyFont="1" applyFill="1" applyBorder="1" applyAlignment="1" applyProtection="1">
      <alignment vertical="center"/>
    </xf>
    <xf numFmtId="0" fontId="2" fillId="0" borderId="61" xfId="1" applyFont="1" applyFill="1" applyBorder="1" applyAlignment="1" applyProtection="1">
      <alignment vertical="center"/>
    </xf>
    <xf numFmtId="0" fontId="2" fillId="0" borderId="61" xfId="1" applyFont="1" applyFill="1" applyBorder="1" applyAlignment="1" applyProtection="1">
      <alignment vertical="center" wrapText="1"/>
    </xf>
    <xf numFmtId="3" fontId="2" fillId="0" borderId="62" xfId="1" applyNumberFormat="1" applyFont="1" applyFill="1" applyBorder="1" applyAlignment="1" applyProtection="1">
      <alignment vertical="center"/>
    </xf>
    <xf numFmtId="3" fontId="2" fillId="0" borderId="63" xfId="1" applyNumberFormat="1" applyFont="1" applyFill="1" applyBorder="1" applyAlignment="1" applyProtection="1">
      <alignment vertical="center"/>
    </xf>
    <xf numFmtId="3" fontId="2" fillId="0" borderId="64" xfId="1" applyNumberFormat="1" applyFont="1" applyFill="1" applyBorder="1" applyAlignment="1" applyProtection="1">
      <alignment vertical="center"/>
    </xf>
    <xf numFmtId="3" fontId="2" fillId="0" borderId="65" xfId="1" applyNumberFormat="1" applyFont="1" applyFill="1" applyBorder="1" applyAlignment="1" applyProtection="1">
      <alignment vertical="center"/>
    </xf>
    <xf numFmtId="0" fontId="2" fillId="0" borderId="16" xfId="1" applyFont="1" applyFill="1" applyBorder="1" applyAlignment="1" applyProtection="1">
      <alignment vertical="center"/>
    </xf>
    <xf numFmtId="3" fontId="2" fillId="0" borderId="4" xfId="1" applyNumberFormat="1" applyFont="1" applyFill="1" applyBorder="1" applyAlignment="1" applyProtection="1">
      <alignment vertical="center"/>
    </xf>
    <xf numFmtId="3" fontId="2" fillId="0" borderId="21" xfId="1" applyNumberFormat="1" applyFont="1" applyFill="1" applyBorder="1" applyAlignment="1" applyProtection="1">
      <alignment vertical="center"/>
    </xf>
    <xf numFmtId="3" fontId="2" fillId="0" borderId="18" xfId="1" applyNumberFormat="1" applyFont="1" applyFill="1" applyBorder="1" applyAlignment="1" applyProtection="1">
      <alignment vertical="center"/>
    </xf>
    <xf numFmtId="3" fontId="2" fillId="0" borderId="19" xfId="1" applyNumberFormat="1" applyFont="1" applyFill="1" applyBorder="1" applyAlignment="1" applyProtection="1">
      <alignment vertical="center"/>
    </xf>
    <xf numFmtId="0" fontId="2" fillId="3" borderId="66" xfId="1" applyFont="1" applyFill="1" applyBorder="1" applyAlignment="1" applyProtection="1">
      <alignment horizontal="left" vertical="center" wrapText="1"/>
    </xf>
    <xf numFmtId="3" fontId="2" fillId="3" borderId="67" xfId="1" applyNumberFormat="1" applyFont="1" applyFill="1" applyBorder="1" applyAlignment="1" applyProtection="1">
      <alignment vertical="center"/>
    </xf>
    <xf numFmtId="3" fontId="2" fillId="3" borderId="68" xfId="1" applyNumberFormat="1" applyFont="1" applyFill="1" applyBorder="1" applyAlignment="1" applyProtection="1">
      <alignment vertical="center"/>
    </xf>
    <xf numFmtId="3" fontId="2" fillId="3" borderId="69" xfId="1" applyNumberFormat="1" applyFont="1" applyFill="1" applyBorder="1" applyAlignment="1" applyProtection="1">
      <alignment vertical="center"/>
    </xf>
    <xf numFmtId="3" fontId="2" fillId="3" borderId="70" xfId="1" applyNumberFormat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horizontal="left" vertical="center" wrapText="1"/>
    </xf>
    <xf numFmtId="3" fontId="3" fillId="0" borderId="71" xfId="1" applyNumberFormat="1" applyFont="1" applyFill="1" applyBorder="1" applyAlignment="1" applyProtection="1">
      <alignment vertical="center"/>
    </xf>
    <xf numFmtId="3" fontId="3" fillId="0" borderId="72" xfId="1" applyNumberFormat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horizontal="center" vertical="center" wrapText="1"/>
    </xf>
    <xf numFmtId="3" fontId="3" fillId="0" borderId="52" xfId="1" applyNumberFormat="1" applyFont="1" applyFill="1" applyBorder="1" applyAlignment="1" applyProtection="1">
      <alignment vertical="center"/>
    </xf>
    <xf numFmtId="3" fontId="3" fillId="0" borderId="53" xfId="1" applyNumberFormat="1" applyFont="1" applyFill="1" applyBorder="1" applyAlignment="1" applyProtection="1">
      <alignment vertical="center"/>
    </xf>
    <xf numFmtId="3" fontId="3" fillId="0" borderId="54" xfId="1" applyNumberFormat="1" applyFont="1" applyFill="1" applyBorder="1" applyAlignment="1" applyProtection="1">
      <alignment vertical="center"/>
    </xf>
    <xf numFmtId="3" fontId="3" fillId="0" borderId="18" xfId="1" applyNumberFormat="1" applyFont="1" applyFill="1" applyBorder="1" applyAlignment="1" applyProtection="1">
      <alignment vertical="center"/>
      <protection locked="0"/>
    </xf>
    <xf numFmtId="3" fontId="3" fillId="0" borderId="19" xfId="1" applyNumberFormat="1" applyFont="1" applyFill="1" applyBorder="1" applyAlignment="1" applyProtection="1">
      <alignment vertical="center"/>
      <protection locked="0"/>
    </xf>
    <xf numFmtId="0" fontId="3" fillId="4" borderId="0" xfId="1" applyFont="1" applyFill="1" applyBorder="1" applyAlignment="1" applyProtection="1">
      <alignment vertical="center"/>
    </xf>
    <xf numFmtId="3" fontId="3" fillId="0" borderId="6" xfId="1" applyNumberFormat="1" applyFont="1" applyFill="1" applyBorder="1" applyAlignment="1" applyProtection="1">
      <alignment vertical="center"/>
      <protection locked="0"/>
    </xf>
    <xf numFmtId="3" fontId="3" fillId="0" borderId="38" xfId="1" applyNumberFormat="1" applyFont="1" applyFill="1" applyBorder="1" applyAlignment="1" applyProtection="1">
      <alignment vertical="center"/>
      <protection locked="0"/>
    </xf>
    <xf numFmtId="0" fontId="3" fillId="0" borderId="35" xfId="1" applyFont="1" applyFill="1" applyBorder="1" applyAlignment="1" applyProtection="1">
      <alignment horizontal="center" vertical="center" wrapText="1"/>
    </xf>
    <xf numFmtId="3" fontId="3" fillId="0" borderId="37" xfId="1" applyNumberFormat="1" applyFont="1" applyFill="1" applyBorder="1" applyAlignment="1" applyProtection="1">
      <alignment vertical="center"/>
    </xf>
    <xf numFmtId="3" fontId="3" fillId="0" borderId="6" xfId="1" applyNumberFormat="1" applyFont="1" applyFill="1" applyBorder="1" applyAlignment="1" applyProtection="1">
      <alignment vertical="center"/>
    </xf>
    <xf numFmtId="3" fontId="3" fillId="0" borderId="38" xfId="1" applyNumberFormat="1" applyFont="1" applyFill="1" applyBorder="1" applyAlignment="1" applyProtection="1">
      <alignment vertical="center"/>
    </xf>
    <xf numFmtId="3" fontId="3" fillId="0" borderId="52" xfId="1" applyNumberFormat="1" applyFont="1" applyFill="1" applyBorder="1" applyAlignment="1" applyProtection="1">
      <alignment vertical="center"/>
      <protection locked="0"/>
    </xf>
    <xf numFmtId="3" fontId="3" fillId="0" borderId="53" xfId="1" applyNumberFormat="1" applyFont="1" applyFill="1" applyBorder="1" applyAlignment="1" applyProtection="1">
      <alignment vertical="center"/>
      <protection locked="0"/>
    </xf>
    <xf numFmtId="3" fontId="3" fillId="0" borderId="54" xfId="1" applyNumberFormat="1" applyFont="1" applyFill="1" applyBorder="1" applyAlignment="1" applyProtection="1">
      <alignment vertical="center"/>
      <protection locked="0"/>
    </xf>
    <xf numFmtId="3" fontId="3" fillId="0" borderId="42" xfId="1" applyNumberFormat="1" applyFont="1" applyFill="1" applyBorder="1" applyAlignment="1" applyProtection="1">
      <alignment vertical="center"/>
    </xf>
    <xf numFmtId="3" fontId="3" fillId="0" borderId="43" xfId="1" applyNumberFormat="1" applyFont="1" applyFill="1" applyBorder="1" applyAlignment="1" applyProtection="1">
      <alignment vertical="center"/>
    </xf>
    <xf numFmtId="0" fontId="3" fillId="0" borderId="16" xfId="1" applyFont="1" applyFill="1" applyBorder="1" applyAlignment="1" applyProtection="1">
      <alignment horizontal="center" vertical="center" wrapText="1"/>
    </xf>
    <xf numFmtId="3" fontId="3" fillId="0" borderId="21" xfId="1" applyNumberFormat="1" applyFont="1" applyFill="1" applyBorder="1" applyAlignment="1" applyProtection="1">
      <alignment vertical="center"/>
    </xf>
    <xf numFmtId="3" fontId="3" fillId="0" borderId="18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</xf>
    <xf numFmtId="3" fontId="3" fillId="0" borderId="73" xfId="1" applyNumberFormat="1" applyFont="1" applyFill="1" applyBorder="1" applyAlignment="1" applyProtection="1">
      <alignment vertical="center"/>
    </xf>
    <xf numFmtId="3" fontId="3" fillId="0" borderId="74" xfId="1" applyNumberFormat="1" applyFont="1" applyFill="1" applyBorder="1" applyAlignment="1" applyProtection="1">
      <alignment vertical="center"/>
    </xf>
    <xf numFmtId="0" fontId="3" fillId="0" borderId="35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vertical="center" wrapText="1"/>
    </xf>
    <xf numFmtId="3" fontId="3" fillId="0" borderId="75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vertical="center"/>
      <protection locked="0"/>
    </xf>
    <xf numFmtId="3" fontId="3" fillId="0" borderId="42" xfId="1" applyNumberFormat="1" applyFont="1" applyFill="1" applyBorder="1" applyAlignment="1" applyProtection="1">
      <alignment vertical="center"/>
      <protection locked="0"/>
    </xf>
    <xf numFmtId="3" fontId="3" fillId="0" borderId="43" xfId="1" applyNumberFormat="1" applyFont="1" applyFill="1" applyBorder="1" applyAlignment="1" applyProtection="1">
      <alignment vertical="center"/>
      <protection locked="0"/>
    </xf>
    <xf numFmtId="3" fontId="3" fillId="0" borderId="57" xfId="1" applyNumberFormat="1" applyFont="1" applyFill="1" applyBorder="1" applyAlignment="1" applyProtection="1">
      <alignment vertical="center"/>
    </xf>
    <xf numFmtId="0" fontId="2" fillId="4" borderId="0" xfId="1" applyFont="1" applyFill="1" applyBorder="1" applyAlignment="1" applyProtection="1">
      <alignment horizontal="left" vertical="center"/>
    </xf>
    <xf numFmtId="0" fontId="2" fillId="0" borderId="0" xfId="1" applyFont="1" applyFill="1" applyBorder="1" applyAlignment="1" applyProtection="1">
      <alignment horizontal="left" vertical="center"/>
    </xf>
    <xf numFmtId="0" fontId="3" fillId="0" borderId="66" xfId="1" applyFont="1" applyFill="1" applyBorder="1" applyAlignment="1" applyProtection="1">
      <alignment horizontal="left" vertical="center" wrapText="1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76" xfId="1" applyNumberFormat="1" applyFont="1" applyFill="1" applyBorder="1" applyAlignment="1" applyProtection="1">
      <alignment vertical="center"/>
    </xf>
    <xf numFmtId="3" fontId="3" fillId="0" borderId="77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vertical="center"/>
      <protection locked="0"/>
    </xf>
    <xf numFmtId="0" fontId="3" fillId="0" borderId="78" xfId="1" applyFont="1" applyFill="1" applyBorder="1" applyAlignment="1" applyProtection="1">
      <alignment horizontal="right" vertical="center" wrapText="1"/>
    </xf>
    <xf numFmtId="3" fontId="3" fillId="0" borderId="17" xfId="1" applyNumberFormat="1" applyFont="1" applyFill="1" applyBorder="1" applyAlignment="1" applyProtection="1">
      <alignment vertical="center"/>
      <protection locked="0"/>
    </xf>
    <xf numFmtId="3" fontId="3" fillId="0" borderId="79" xfId="1" applyNumberFormat="1" applyFont="1" applyFill="1" applyBorder="1" applyAlignment="1" applyProtection="1">
      <alignment vertical="center"/>
      <protection locked="0"/>
    </xf>
    <xf numFmtId="3" fontId="3" fillId="0" borderId="80" xfId="1" applyNumberFormat="1" applyFont="1" applyFill="1" applyBorder="1" applyAlignment="1" applyProtection="1">
      <alignment vertical="center"/>
      <protection locked="0"/>
    </xf>
    <xf numFmtId="0" fontId="2" fillId="0" borderId="66" xfId="1" applyFont="1" applyFill="1" applyBorder="1" applyAlignment="1" applyProtection="1">
      <alignment horizontal="left" vertical="center" wrapText="1"/>
    </xf>
    <xf numFmtId="3" fontId="3" fillId="0" borderId="67" xfId="1" applyNumberFormat="1" applyFont="1" applyFill="1" applyBorder="1" applyAlignment="1" applyProtection="1">
      <alignment vertical="center"/>
    </xf>
    <xf numFmtId="3" fontId="3" fillId="0" borderId="68" xfId="1" applyNumberFormat="1" applyFont="1" applyFill="1" applyBorder="1" applyAlignment="1" applyProtection="1">
      <alignment vertical="center"/>
    </xf>
    <xf numFmtId="3" fontId="3" fillId="0" borderId="60" xfId="1" applyNumberFormat="1" applyFont="1" applyFill="1" applyBorder="1" applyAlignment="1" applyProtection="1">
      <alignment vertical="center"/>
    </xf>
    <xf numFmtId="1" fontId="2" fillId="3" borderId="66" xfId="1" applyNumberFormat="1" applyFont="1" applyFill="1" applyBorder="1" applyAlignment="1" applyProtection="1">
      <alignment horizontal="left" vertical="center" wrapText="1"/>
    </xf>
    <xf numFmtId="1" fontId="2" fillId="0" borderId="40" xfId="1" applyNumberFormat="1" applyFont="1" applyFill="1" applyBorder="1" applyAlignment="1" applyProtection="1">
      <alignment horizontal="left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3" fontId="2" fillId="0" borderId="73" xfId="1" applyNumberFormat="1" applyFont="1" applyFill="1" applyBorder="1" applyAlignment="1" applyProtection="1">
      <alignment vertical="center"/>
    </xf>
    <xf numFmtId="3" fontId="2" fillId="3" borderId="72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vertical="center"/>
    </xf>
    <xf numFmtId="3" fontId="3" fillId="0" borderId="81" xfId="1" applyNumberFormat="1" applyFont="1" applyFill="1" applyBorder="1" applyAlignment="1" applyProtection="1">
      <alignment vertical="center"/>
    </xf>
    <xf numFmtId="3" fontId="2" fillId="3" borderId="82" xfId="1" applyNumberFormat="1" applyFont="1" applyFill="1" applyBorder="1" applyAlignment="1" applyProtection="1">
      <alignment vertical="center"/>
    </xf>
    <xf numFmtId="3" fontId="3" fillId="0" borderId="82" xfId="1" applyNumberFormat="1" applyFont="1" applyFill="1" applyBorder="1" applyAlignment="1" applyProtection="1">
      <alignment vertical="center"/>
    </xf>
    <xf numFmtId="3" fontId="3" fillId="0" borderId="0" xfId="1" applyNumberFormat="1" applyFont="1" applyFill="1" applyBorder="1" applyAlignment="1" applyProtection="1">
      <alignment vertical="center"/>
    </xf>
    <xf numFmtId="3" fontId="3" fillId="0" borderId="3" xfId="1" applyNumberFormat="1" applyFont="1" applyFill="1" applyBorder="1" applyAlignment="1" applyProtection="1">
      <alignment vertical="center"/>
      <protection locked="0"/>
    </xf>
    <xf numFmtId="3" fontId="3" fillId="0" borderId="83" xfId="1" applyNumberFormat="1" applyFont="1" applyFill="1" applyBorder="1" applyAlignment="1" applyProtection="1">
      <alignment vertical="center"/>
    </xf>
    <xf numFmtId="3" fontId="3" fillId="0" borderId="84" xfId="1" applyNumberFormat="1" applyFont="1" applyFill="1" applyBorder="1" applyAlignment="1" applyProtection="1">
      <alignment vertical="center"/>
    </xf>
    <xf numFmtId="3" fontId="3" fillId="0" borderId="79" xfId="1" applyNumberFormat="1" applyFont="1" applyFill="1" applyBorder="1" applyAlignment="1" applyProtection="1">
      <alignment vertical="center"/>
    </xf>
    <xf numFmtId="3" fontId="3" fillId="0" borderId="85" xfId="1" applyNumberFormat="1" applyFont="1" applyFill="1" applyBorder="1" applyAlignment="1" applyProtection="1">
      <alignment vertical="center"/>
    </xf>
    <xf numFmtId="3" fontId="3" fillId="0" borderId="86" xfId="1" applyNumberFormat="1" applyFont="1" applyFill="1" applyBorder="1" applyAlignment="1" applyProtection="1">
      <alignment vertical="center"/>
      <protection locked="0"/>
    </xf>
    <xf numFmtId="3" fontId="3" fillId="0" borderId="87" xfId="1" applyNumberFormat="1" applyFont="1" applyFill="1" applyBorder="1" applyAlignment="1" applyProtection="1">
      <alignment vertical="center"/>
    </xf>
    <xf numFmtId="3" fontId="3" fillId="0" borderId="88" xfId="1" applyNumberFormat="1" applyFont="1" applyFill="1" applyBorder="1" applyAlignment="1" applyProtection="1">
      <alignment vertical="center"/>
    </xf>
    <xf numFmtId="3" fontId="3" fillId="0" borderId="89" xfId="1" applyNumberFormat="1" applyFont="1" applyFill="1" applyBorder="1" applyAlignment="1" applyProtection="1">
      <alignment vertical="center"/>
      <protection locked="0"/>
    </xf>
    <xf numFmtId="0" fontId="3" fillId="0" borderId="78" xfId="1" applyFont="1" applyFill="1" applyBorder="1" applyAlignment="1" applyProtection="1">
      <alignment horizontal="center" vertical="center" wrapText="1"/>
    </xf>
    <xf numFmtId="0" fontId="3" fillId="0" borderId="78" xfId="1" applyFont="1" applyFill="1" applyBorder="1" applyAlignment="1" applyProtection="1">
      <alignment horizontal="left" vertical="center" wrapText="1"/>
    </xf>
    <xf numFmtId="3" fontId="3" fillId="0" borderId="55" xfId="1" applyNumberFormat="1" applyFont="1" applyFill="1" applyBorder="1" applyAlignment="1" applyProtection="1">
      <alignment vertical="center"/>
    </xf>
    <xf numFmtId="3" fontId="3" fillId="0" borderId="86" xfId="1" applyNumberFormat="1" applyFont="1" applyFill="1" applyBorder="1" applyAlignment="1" applyProtection="1">
      <alignment vertical="center"/>
    </xf>
    <xf numFmtId="0" fontId="8" fillId="4" borderId="0" xfId="1" applyFont="1" applyFill="1" applyBorder="1" applyAlignment="1" applyProtection="1">
      <alignment vertical="center"/>
    </xf>
    <xf numFmtId="0" fontId="2" fillId="3" borderId="40" xfId="1" applyFont="1" applyFill="1" applyBorder="1" applyAlignment="1" applyProtection="1">
      <alignment horizontal="left" vertical="center" wrapText="1"/>
    </xf>
    <xf numFmtId="3" fontId="2" fillId="3" borderId="8" xfId="1" applyNumberFormat="1" applyFont="1" applyFill="1" applyBorder="1" applyAlignment="1" applyProtection="1">
      <alignment vertical="center"/>
    </xf>
    <xf numFmtId="3" fontId="2" fillId="3" borderId="41" xfId="1" applyNumberFormat="1" applyFont="1" applyFill="1" applyBorder="1" applyAlignment="1" applyProtection="1">
      <alignment vertical="center"/>
    </xf>
    <xf numFmtId="3" fontId="2" fillId="3" borderId="7" xfId="1" applyNumberFormat="1" applyFont="1" applyFill="1" applyBorder="1" applyAlignment="1" applyProtection="1">
      <alignment vertical="center"/>
    </xf>
    <xf numFmtId="3" fontId="2" fillId="3" borderId="73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3" fontId="3" fillId="0" borderId="48" xfId="1" applyNumberFormat="1" applyFont="1" applyFill="1" applyBorder="1" applyAlignment="1" applyProtection="1">
      <alignment vertical="center"/>
    </xf>
    <xf numFmtId="3" fontId="3" fillId="0" borderId="10" xfId="1" applyNumberFormat="1" applyFont="1" applyFill="1" applyBorder="1" applyAlignment="1" applyProtection="1">
      <alignment vertical="center"/>
    </xf>
    <xf numFmtId="3" fontId="3" fillId="0" borderId="49" xfId="1" applyNumberFormat="1" applyFont="1" applyFill="1" applyBorder="1" applyAlignment="1" applyProtection="1">
      <alignment vertical="center"/>
    </xf>
    <xf numFmtId="3" fontId="3" fillId="0" borderId="14" xfId="1" applyNumberFormat="1" applyFont="1" applyFill="1" applyBorder="1" applyAlignment="1" applyProtection="1">
      <alignment vertical="center"/>
      <protection locked="0"/>
    </xf>
    <xf numFmtId="3" fontId="3" fillId="0" borderId="15" xfId="1" applyNumberFormat="1" applyFont="1" applyFill="1" applyBorder="1" applyAlignment="1" applyProtection="1">
      <alignment vertical="center"/>
      <protection locked="0"/>
    </xf>
    <xf numFmtId="0" fontId="3" fillId="0" borderId="40" xfId="1" applyFont="1" applyFill="1" applyBorder="1" applyAlignment="1" applyProtection="1">
      <alignment horizontal="right" vertical="center" wrapText="1"/>
    </xf>
    <xf numFmtId="0" fontId="3" fillId="0" borderId="30" xfId="1" applyFont="1" applyFill="1" applyBorder="1" applyAlignment="1" applyProtection="1">
      <alignment vertical="center"/>
    </xf>
    <xf numFmtId="3" fontId="3" fillId="0" borderId="32" xfId="1" applyNumberFormat="1" applyFont="1" applyFill="1" applyBorder="1" applyAlignment="1" applyProtection="1">
      <alignment vertical="center"/>
    </xf>
    <xf numFmtId="3" fontId="3" fillId="0" borderId="90" xfId="1" applyNumberFormat="1" applyFont="1" applyFill="1" applyBorder="1" applyAlignment="1" applyProtection="1">
      <alignment vertical="center"/>
    </xf>
    <xf numFmtId="3" fontId="3" fillId="0" borderId="91" xfId="1" applyNumberFormat="1" applyFont="1" applyFill="1" applyBorder="1" applyAlignment="1" applyProtection="1">
      <alignment vertical="center"/>
    </xf>
    <xf numFmtId="3" fontId="3" fillId="0" borderId="92" xfId="1" applyNumberFormat="1" applyFont="1" applyFill="1" applyBorder="1" applyAlignment="1" applyProtection="1">
      <alignment vertical="center"/>
    </xf>
    <xf numFmtId="3" fontId="2" fillId="0" borderId="95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</xf>
    <xf numFmtId="3" fontId="2" fillId="0" borderId="94" xfId="1" applyNumberFormat="1" applyFont="1" applyFill="1" applyBorder="1" applyAlignment="1" applyProtection="1">
      <alignment vertical="center"/>
    </xf>
    <xf numFmtId="3" fontId="2" fillId="0" borderId="97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vertical="center"/>
    </xf>
    <xf numFmtId="3" fontId="2" fillId="0" borderId="98" xfId="1" applyNumberFormat="1" applyFont="1" applyFill="1" applyBorder="1" applyAlignment="1" applyProtection="1">
      <alignment vertical="center"/>
    </xf>
    <xf numFmtId="3" fontId="2" fillId="0" borderId="99" xfId="1" applyNumberFormat="1" applyFont="1" applyFill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</xf>
    <xf numFmtId="3" fontId="2" fillId="0" borderId="101" xfId="1" applyNumberFormat="1" applyFont="1" applyFill="1" applyBorder="1" applyAlignment="1" applyProtection="1">
      <alignment vertical="center"/>
    </xf>
    <xf numFmtId="0" fontId="2" fillId="0" borderId="40" xfId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vertical="center"/>
    </xf>
    <xf numFmtId="0" fontId="3" fillId="0" borderId="78" xfId="1" applyFont="1" applyFill="1" applyBorder="1" applyAlignment="1" applyProtection="1">
      <alignment vertical="center"/>
    </xf>
    <xf numFmtId="0" fontId="3" fillId="0" borderId="78" xfId="1" applyFont="1" applyFill="1" applyBorder="1" applyAlignment="1" applyProtection="1">
      <alignment vertical="center" wrapText="1"/>
    </xf>
    <xf numFmtId="3" fontId="3" fillId="0" borderId="102" xfId="1" applyNumberFormat="1" applyFont="1" applyFill="1" applyBorder="1" applyAlignment="1" applyProtection="1">
      <alignment vertical="center"/>
      <protection locked="0"/>
    </xf>
    <xf numFmtId="0" fontId="2" fillId="0" borderId="103" xfId="1" applyFont="1" applyFill="1" applyBorder="1" applyAlignment="1" applyProtection="1">
      <alignment vertical="center"/>
    </xf>
    <xf numFmtId="3" fontId="2" fillId="0" borderId="104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  <protection locked="0"/>
    </xf>
    <xf numFmtId="3" fontId="2" fillId="0" borderId="105" xfId="1" applyNumberFormat="1" applyFont="1" applyFill="1" applyBorder="1" applyAlignment="1" applyProtection="1">
      <alignment vertical="center"/>
      <protection locked="0"/>
    </xf>
    <xf numFmtId="3" fontId="2" fillId="0" borderId="106" xfId="1" applyNumberFormat="1" applyFont="1" applyFill="1" applyBorder="1" applyAlignment="1" applyProtection="1">
      <alignment vertical="center"/>
      <protection locked="0"/>
    </xf>
    <xf numFmtId="0" fontId="2" fillId="0" borderId="8" xfId="1" applyFont="1" applyFill="1" applyBorder="1" applyAlignment="1" applyProtection="1">
      <alignment vertical="center" wrapText="1"/>
    </xf>
    <xf numFmtId="3" fontId="2" fillId="0" borderId="7" xfId="1" applyNumberFormat="1" applyFont="1" applyFill="1" applyBorder="1" applyAlignment="1" applyProtection="1">
      <alignment vertical="center"/>
    </xf>
    <xf numFmtId="0" fontId="3" fillId="0" borderId="0" xfId="0" applyFont="1" applyBorder="1" applyAlignment="1">
      <alignment wrapText="1"/>
    </xf>
    <xf numFmtId="0" fontId="3" fillId="0" borderId="0" xfId="1" applyFont="1" applyBorder="1" applyAlignment="1" applyProtection="1">
      <alignment vertical="center"/>
    </xf>
    <xf numFmtId="0" fontId="3" fillId="4" borderId="16" xfId="1" applyFont="1" applyFill="1" applyBorder="1" applyAlignment="1" applyProtection="1">
      <alignment horizontal="center" vertical="center" wrapText="1"/>
    </xf>
    <xf numFmtId="0" fontId="3" fillId="4" borderId="16" xfId="1" applyFont="1" applyFill="1" applyBorder="1" applyAlignment="1" applyProtection="1">
      <alignment horizontal="left" vertical="center" wrapText="1"/>
    </xf>
    <xf numFmtId="3" fontId="3" fillId="4" borderId="4" xfId="1" applyNumberFormat="1" applyFont="1" applyFill="1" applyBorder="1" applyAlignment="1" applyProtection="1">
      <alignment vertical="center"/>
    </xf>
    <xf numFmtId="3" fontId="3" fillId="4" borderId="21" xfId="1" applyNumberFormat="1" applyFont="1" applyFill="1" applyBorder="1" applyAlignment="1" applyProtection="1">
      <alignment vertical="center"/>
    </xf>
    <xf numFmtId="3" fontId="3" fillId="4" borderId="57" xfId="1" applyNumberFormat="1" applyFont="1" applyFill="1" applyBorder="1" applyAlignment="1" applyProtection="1">
      <alignment vertical="center"/>
    </xf>
    <xf numFmtId="3" fontId="3" fillId="0" borderId="37" xfId="1" applyNumberFormat="1" applyFont="1" applyFill="1" applyBorder="1" applyAlignment="1" applyProtection="1">
      <alignment vertical="center" wrapText="1"/>
      <protection locked="0"/>
    </xf>
    <xf numFmtId="0" fontId="3" fillId="0" borderId="16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2" fillId="0" borderId="58" xfId="1" applyFont="1" applyFill="1" applyBorder="1" applyAlignment="1" applyProtection="1">
      <alignment horizontal="left" vertical="center"/>
    </xf>
    <xf numFmtId="0" fontId="2" fillId="0" borderId="98" xfId="1" applyFont="1" applyFill="1" applyBorder="1" applyAlignment="1" applyProtection="1">
      <alignment horizontal="left" vertical="center"/>
    </xf>
    <xf numFmtId="0" fontId="3" fillId="0" borderId="4" xfId="1" applyFont="1" applyFill="1" applyBorder="1" applyAlignment="1" applyProtection="1">
      <alignment horizontal="center" vertical="center" textRotation="90"/>
    </xf>
    <xf numFmtId="0" fontId="3" fillId="0" borderId="23" xfId="1" applyFont="1" applyFill="1" applyBorder="1" applyAlignment="1" applyProtection="1">
      <alignment horizontal="center" vertical="center" textRotation="90"/>
    </xf>
    <xf numFmtId="0" fontId="3" fillId="0" borderId="17" xfId="1" applyFont="1" applyFill="1" applyBorder="1" applyAlignment="1" applyProtection="1">
      <alignment horizontal="center" vertical="center" textRotation="90"/>
    </xf>
    <xf numFmtId="0" fontId="3" fillId="0" borderId="22" xfId="1" applyFont="1" applyFill="1" applyBorder="1" applyAlignment="1" applyProtection="1">
      <alignment horizontal="center" vertical="center" textRotation="90"/>
    </xf>
    <xf numFmtId="0" fontId="3" fillId="0" borderId="17" xfId="1" applyNumberFormat="1" applyFont="1" applyFill="1" applyBorder="1" applyAlignment="1" applyProtection="1">
      <alignment horizontal="center" vertical="center" textRotation="90" wrapText="1"/>
    </xf>
    <xf numFmtId="0" fontId="3" fillId="0" borderId="21" xfId="1" applyNumberFormat="1" applyFont="1" applyFill="1" applyBorder="1" applyAlignment="1" applyProtection="1">
      <alignment horizontal="center" vertical="center" textRotation="90" wrapText="1"/>
    </xf>
    <xf numFmtId="0" fontId="3" fillId="0" borderId="17" xfId="1" applyFont="1" applyFill="1" applyBorder="1" applyAlignment="1" applyProtection="1">
      <alignment horizontal="center" vertical="center" textRotation="90" wrapText="1"/>
    </xf>
    <xf numFmtId="0" fontId="3" fillId="0" borderId="22" xfId="1" applyFont="1" applyFill="1" applyBorder="1" applyAlignment="1" applyProtection="1">
      <alignment horizontal="center" vertical="center" textRotation="90" wrapText="1"/>
    </xf>
    <xf numFmtId="0" fontId="3" fillId="0" borderId="19" xfId="1" applyFont="1" applyFill="1" applyBorder="1" applyAlignment="1" applyProtection="1">
      <alignment horizontal="center" vertical="center" textRotation="90" wrapText="1"/>
    </xf>
    <xf numFmtId="0" fontId="3" fillId="0" borderId="24" xfId="1" applyFont="1" applyFill="1" applyBorder="1" applyAlignment="1" applyProtection="1">
      <alignment horizontal="center" vertical="center" textRotation="90" wrapText="1"/>
    </xf>
    <xf numFmtId="0" fontId="2" fillId="0" borderId="93" xfId="1" applyFont="1" applyFill="1" applyBorder="1" applyAlignment="1" applyProtection="1">
      <alignment horizontal="left" vertical="center"/>
    </xf>
    <xf numFmtId="0" fontId="2" fillId="0" borderId="94" xfId="1" applyFont="1" applyFill="1" applyBorder="1" applyAlignment="1" applyProtection="1">
      <alignment horizontal="left" vertical="center"/>
    </xf>
    <xf numFmtId="49" fontId="3" fillId="2" borderId="5" xfId="1" applyNumberFormat="1" applyFont="1" applyFill="1" applyBorder="1" applyAlignment="1" applyProtection="1">
      <alignment horizontal="center" vertical="center"/>
      <protection locked="0"/>
    </xf>
    <xf numFmtId="49" fontId="3" fillId="2" borderId="6" xfId="1" applyNumberFormat="1" applyFont="1" applyFill="1" applyBorder="1" applyAlignment="1" applyProtection="1">
      <alignment horizontal="center" vertical="center"/>
      <protection locked="0"/>
    </xf>
    <xf numFmtId="49" fontId="3" fillId="0" borderId="11" xfId="1" applyNumberFormat="1" applyFont="1" applyFill="1" applyBorder="1" applyAlignment="1" applyProtection="1">
      <alignment horizontal="center" vertical="center" textRotation="90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3" fillId="0" borderId="20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49" fontId="3" fillId="0" borderId="16" xfId="1" applyNumberFormat="1" applyFont="1" applyFill="1" applyBorder="1" applyAlignment="1" applyProtection="1">
      <alignment horizontal="center" vertical="center" wrapText="1"/>
    </xf>
    <xf numFmtId="49" fontId="3" fillId="0" borderId="12" xfId="1" applyNumberFormat="1" applyFont="1" applyFill="1" applyBorder="1" applyAlignment="1" applyProtection="1">
      <alignment horizontal="center" vertical="center"/>
    </xf>
    <xf numFmtId="49" fontId="3" fillId="0" borderId="13" xfId="1" applyNumberFormat="1" applyFont="1" applyFill="1" applyBorder="1" applyAlignment="1" applyProtection="1">
      <alignment horizontal="center" vertical="center"/>
    </xf>
    <xf numFmtId="49" fontId="3" fillId="0" borderId="14" xfId="1" applyNumberFormat="1" applyFont="1" applyFill="1" applyBorder="1" applyAlignment="1" applyProtection="1">
      <alignment horizontal="center" vertical="center"/>
    </xf>
    <xf numFmtId="49" fontId="3" fillId="0" borderId="15" xfId="1" applyNumberFormat="1" applyFont="1" applyFill="1" applyBorder="1" applyAlignment="1" applyProtection="1">
      <alignment horizontal="center" vertical="center"/>
    </xf>
    <xf numFmtId="0" fontId="3" fillId="0" borderId="21" xfId="1" applyFont="1" applyFill="1" applyBorder="1" applyAlignment="1" applyProtection="1">
      <alignment horizontal="center" vertical="center" textRotation="90"/>
    </xf>
    <xf numFmtId="0" fontId="3" fillId="0" borderId="18" xfId="1" applyFont="1" applyFill="1" applyBorder="1" applyAlignment="1" applyProtection="1">
      <alignment horizontal="center" vertical="center" textRotation="90" wrapText="1"/>
    </xf>
    <xf numFmtId="0" fontId="2" fillId="2" borderId="0" xfId="1" applyFont="1" applyFill="1" applyBorder="1" applyAlignment="1" applyProtection="1">
      <alignment horizontal="right" vertical="center"/>
    </xf>
    <xf numFmtId="49" fontId="4" fillId="2" borderId="1" xfId="1" applyNumberFormat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/>
    </xf>
    <xf numFmtId="49" fontId="4" fillId="2" borderId="3" xfId="1" applyNumberFormat="1" applyFont="1" applyFill="1" applyBorder="1" applyAlignment="1" applyProtection="1">
      <alignment horizontal="center" vertical="center"/>
    </xf>
    <xf numFmtId="49" fontId="2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 vertical="center"/>
      <protection locked="0"/>
    </xf>
    <xf numFmtId="0" fontId="3" fillId="0" borderId="6" xfId="1" applyFont="1" applyBorder="1" applyAlignment="1" applyProtection="1">
      <alignment horizontal="center" vertical="center"/>
      <protection locked="0"/>
    </xf>
    <xf numFmtId="49" fontId="8" fillId="2" borderId="5" xfId="1" applyNumberFormat="1" applyFont="1" applyFill="1" applyBorder="1" applyAlignment="1" applyProtection="1">
      <alignment horizontal="center" vertical="center"/>
      <protection locked="0"/>
    </xf>
    <xf numFmtId="49" fontId="8" fillId="2" borderId="6" xfId="1" applyNumberFormat="1" applyFont="1" applyFill="1" applyBorder="1" applyAlignment="1" applyProtection="1">
      <alignment horizontal="center" vertical="center"/>
      <protection locked="0"/>
    </xf>
    <xf numFmtId="49" fontId="3" fillId="2" borderId="84" xfId="1" applyNumberFormat="1" applyFont="1" applyFill="1" applyBorder="1" applyAlignment="1" applyProtection="1">
      <alignment horizontal="center" vertical="center"/>
      <protection locked="0"/>
    </xf>
    <xf numFmtId="49" fontId="2" fillId="2" borderId="37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86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84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 vertical="center" wrapText="1"/>
      <protection locked="0"/>
    </xf>
    <xf numFmtId="0" fontId="3" fillId="0" borderId="6" xfId="1" applyFont="1" applyBorder="1" applyAlignment="1" applyProtection="1">
      <alignment horizontal="center" vertical="center" wrapText="1"/>
      <protection locked="0"/>
    </xf>
    <xf numFmtId="49" fontId="2" fillId="2" borderId="5" xfId="2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2" applyNumberFormat="1" applyFont="1" applyFill="1" applyBorder="1" applyAlignment="1" applyProtection="1">
      <alignment horizontal="center" vertical="center" wrapText="1"/>
      <protection locked="0"/>
    </xf>
    <xf numFmtId="49" fontId="3" fillId="2" borderId="5" xfId="2" applyNumberFormat="1" applyFont="1" applyFill="1" applyBorder="1" applyAlignment="1" applyProtection="1">
      <alignment horizontal="center" vertical="center"/>
      <protection locked="0"/>
    </xf>
    <xf numFmtId="49" fontId="3" fillId="2" borderId="6" xfId="2" applyNumberFormat="1" applyFont="1" applyFill="1" applyBorder="1" applyAlignment="1" applyProtection="1">
      <alignment horizontal="center" vertical="center"/>
      <protection locked="0"/>
    </xf>
    <xf numFmtId="0" fontId="3" fillId="0" borderId="5" xfId="2" applyFont="1" applyBorder="1" applyAlignment="1" applyProtection="1">
      <alignment horizontal="center" vertical="center"/>
      <protection locked="0"/>
    </xf>
    <xf numFmtId="0" fontId="3" fillId="0" borderId="6" xfId="2" applyFont="1" applyBorder="1" applyAlignment="1" applyProtection="1">
      <alignment horizontal="center" vertical="center"/>
      <protection locked="0"/>
    </xf>
  </cellXfs>
  <cellStyles count="3">
    <cellStyle name="Normal" xfId="0" builtinId="0"/>
    <cellStyle name="Normal 2" xfId="1"/>
    <cellStyle name="Normal 2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15"/>
  <sheetViews>
    <sheetView showGridLines="0" view="pageLayout" zoomScaleNormal="100" workbookViewId="0">
      <selection activeCell="C7" sqref="C7:L7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4" x14ac:dyDescent="0.25">
      <c r="A1" s="299" t="s">
        <v>343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4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4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  <c r="N3" s="1" t="s">
        <v>63</v>
      </c>
    </row>
    <row r="4" spans="1:14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4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4" ht="12.75" customHeight="1" x14ac:dyDescent="0.25">
      <c r="A6" s="4" t="s">
        <v>8</v>
      </c>
      <c r="B6" s="5"/>
      <c r="C6" s="286" t="s">
        <v>326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4" x14ac:dyDescent="0.25">
      <c r="A7" s="4" t="s">
        <v>10</v>
      </c>
      <c r="B7" s="5"/>
      <c r="C7" s="303" t="s">
        <v>344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4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4" ht="12.75" customHeight="1" x14ac:dyDescent="0.25">
      <c r="A9" s="4"/>
      <c r="B9" s="5" t="s">
        <v>13</v>
      </c>
      <c r="C9" s="286" t="s">
        <v>345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4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4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4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4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4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379425</v>
      </c>
      <c r="D20" s="28">
        <f>SUM(D21,D24,D25,D41,D43)</f>
        <v>379425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424336</v>
      </c>
      <c r="I20" s="28">
        <f>SUM(I21,I24,I25,I41,I43)</f>
        <v>424336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379425</v>
      </c>
      <c r="D24" s="51">
        <v>379425</v>
      </c>
      <c r="E24" s="51"/>
      <c r="F24" s="52" t="s">
        <v>35</v>
      </c>
      <c r="G24" s="53" t="s">
        <v>35</v>
      </c>
      <c r="H24" s="50">
        <f t="shared" si="1"/>
        <v>424336</v>
      </c>
      <c r="I24" s="51">
        <f>I51</f>
        <v>424336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 t="shared" si="0"/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 t="shared" si="0"/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 t="shared" si="1"/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 t="shared" si="0"/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si="1"/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35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 t="shared" si="0"/>
        <v>0</v>
      </c>
      <c r="D44" s="101"/>
      <c r="E44" s="102"/>
      <c r="F44" s="102"/>
      <c r="G44" s="103" t="s">
        <v>35</v>
      </c>
      <c r="H44" s="104">
        <f t="shared" si="1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 t="shared" si="0"/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81" si="2">SUM(D50:G50)</f>
        <v>379425</v>
      </c>
      <c r="D50" s="128">
        <f>SUM(D51,D283)</f>
        <v>379425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81" si="3">SUM(I50:L50)</f>
        <v>424336</v>
      </c>
      <c r="I50" s="128">
        <f>SUM(I51,I283)</f>
        <v>424336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2"/>
        <v>379425</v>
      </c>
      <c r="D51" s="134">
        <f>SUM(D52,D194)</f>
        <v>379425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424336</v>
      </c>
      <c r="I51" s="134">
        <f>SUM(I52,I194)</f>
        <v>424336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2"/>
        <v>379425</v>
      </c>
      <c r="D52" s="139">
        <f>SUM(D53,D75,D173,D187)</f>
        <v>379425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424336</v>
      </c>
      <c r="I52" s="139">
        <f>SUM(I53,I75,I173,I187)</f>
        <v>424336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2"/>
        <v>379425</v>
      </c>
      <c r="D53" s="144">
        <f>SUM(D54,D67)</f>
        <v>379425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424336</v>
      </c>
      <c r="I53" s="144">
        <f>SUM(I54,I67)</f>
        <v>424336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2"/>
        <v>291422</v>
      </c>
      <c r="D54" s="63">
        <f>SUM(D55,D58,D66)</f>
        <v>291422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326917</v>
      </c>
      <c r="I54" s="63">
        <f>SUM(I55,I58,I66)</f>
        <v>326917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2"/>
        <v>214772</v>
      </c>
      <c r="D55" s="151">
        <f>SUM(D56:D57)</f>
        <v>214772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256489</v>
      </c>
      <c r="I55" s="151">
        <f>SUM(I56:I57)</f>
        <v>256489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2"/>
        <v>214772</v>
      </c>
      <c r="D57" s="74">
        <v>214772</v>
      </c>
      <c r="E57" s="74"/>
      <c r="F57" s="74"/>
      <c r="G57" s="157"/>
      <c r="H57" s="72">
        <f t="shared" si="3"/>
        <v>256489</v>
      </c>
      <c r="I57" s="74">
        <v>256489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2"/>
        <v>53050</v>
      </c>
      <c r="D58" s="160">
        <f>SUM(D59:D65)</f>
        <v>53050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41769</v>
      </c>
      <c r="I58" s="160">
        <f>SUM(I59:I65)</f>
        <v>41769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2"/>
        <v>2499</v>
      </c>
      <c r="D60" s="74">
        <v>2499</v>
      </c>
      <c r="E60" s="74"/>
      <c r="F60" s="74"/>
      <c r="G60" s="157"/>
      <c r="H60" s="72">
        <f t="shared" si="3"/>
        <v>2499</v>
      </c>
      <c r="I60" s="74">
        <v>2499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2"/>
        <v>23234</v>
      </c>
      <c r="D62" s="74">
        <v>23234</v>
      </c>
      <c r="E62" s="74"/>
      <c r="F62" s="74"/>
      <c r="G62" s="157"/>
      <c r="H62" s="72">
        <f t="shared" si="3"/>
        <v>16000</v>
      </c>
      <c r="I62" s="74">
        <v>16000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2"/>
        <v>12213</v>
      </c>
      <c r="D63" s="74">
        <v>12213</v>
      </c>
      <c r="E63" s="74"/>
      <c r="F63" s="74"/>
      <c r="G63" s="157"/>
      <c r="H63" s="72">
        <f t="shared" si="3"/>
        <v>6281</v>
      </c>
      <c r="I63" s="74">
        <v>6281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2"/>
        <v>15104</v>
      </c>
      <c r="D64" s="74">
        <v>15104</v>
      </c>
      <c r="E64" s="74"/>
      <c r="F64" s="74"/>
      <c r="G64" s="157"/>
      <c r="H64" s="72">
        <f t="shared" si="3"/>
        <v>16989</v>
      </c>
      <c r="I64" s="74">
        <v>16989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2"/>
        <v>23600</v>
      </c>
      <c r="D66" s="163">
        <v>23600</v>
      </c>
      <c r="E66" s="163"/>
      <c r="F66" s="163"/>
      <c r="G66" s="164"/>
      <c r="H66" s="117">
        <f t="shared" si="3"/>
        <v>28659</v>
      </c>
      <c r="I66" s="163">
        <v>28659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2"/>
        <v>88003</v>
      </c>
      <c r="D67" s="63">
        <f>SUM(D68:D69)</f>
        <v>88003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97419</v>
      </c>
      <c r="I67" s="63">
        <f>SUM(I68:I69)</f>
        <v>97419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2"/>
        <v>73611</v>
      </c>
      <c r="D68" s="68">
        <v>73611</v>
      </c>
      <c r="E68" s="68"/>
      <c r="F68" s="68"/>
      <c r="G68" s="154"/>
      <c r="H68" s="66">
        <f t="shared" si="3"/>
        <v>81798</v>
      </c>
      <c r="I68" s="68">
        <v>81798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2"/>
        <v>14392</v>
      </c>
      <c r="D69" s="160">
        <f>SUM(D70:D74)</f>
        <v>14392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15621</v>
      </c>
      <c r="I69" s="160">
        <f>SUM(I70:I74)</f>
        <v>15621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2"/>
        <v>11617</v>
      </c>
      <c r="D70" s="74">
        <v>11617</v>
      </c>
      <c r="E70" s="74"/>
      <c r="F70" s="74"/>
      <c r="G70" s="157"/>
      <c r="H70" s="72">
        <f t="shared" si="3"/>
        <v>12632</v>
      </c>
      <c r="I70" s="74">
        <v>12632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2"/>
        <v>2775</v>
      </c>
      <c r="D73" s="74">
        <v>2775</v>
      </c>
      <c r="E73" s="74"/>
      <c r="F73" s="74"/>
      <c r="G73" s="157"/>
      <c r="H73" s="72">
        <f t="shared" si="3"/>
        <v>2989</v>
      </c>
      <c r="I73" s="74">
        <v>2989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2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4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si="6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6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6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6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6"/>
        <v>0</v>
      </c>
      <c r="D127" s="74"/>
      <c r="E127" s="74"/>
      <c r="F127" s="74"/>
      <c r="G127" s="157"/>
      <c r="H127" s="72">
        <f t="shared" si="5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x14ac:dyDescent="0.25">
      <c r="A129" s="44">
        <v>2283</v>
      </c>
      <c r="B129" s="71" t="s">
        <v>137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8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8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x14ac:dyDescent="0.25">
      <c r="A132" s="44">
        <v>2311</v>
      </c>
      <c r="B132" s="71" t="s">
        <v>140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x14ac:dyDescent="0.25">
      <c r="A167" s="44">
        <v>2512</v>
      </c>
      <c r="B167" s="71" t="s">
        <v>175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10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10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x14ac:dyDescent="0.25">
      <c r="A175" s="168">
        <v>3260</v>
      </c>
      <c r="B175" s="65" t="s">
        <v>183</v>
      </c>
      <c r="C175" s="66">
        <f t="shared" si="10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 t="shared" si="10"/>
        <v>0</v>
      </c>
      <c r="D178" s="74"/>
      <c r="E178" s="74"/>
      <c r="F178" s="74"/>
      <c r="G178" s="157"/>
      <c r="H178" s="72">
        <f t="shared" si="9"/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x14ac:dyDescent="0.25">
      <c r="A180" s="44">
        <v>3291</v>
      </c>
      <c r="B180" s="71" t="s">
        <v>188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x14ac:dyDescent="0.25">
      <c r="A185" s="111">
        <v>3310</v>
      </c>
      <c r="B185" s="112" t="s">
        <v>193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10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11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12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x14ac:dyDescent="0.25">
      <c r="A234" s="44">
        <v>6239</v>
      </c>
      <c r="B234" s="65" t="s">
        <v>242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x14ac:dyDescent="0.25">
      <c r="A247" s="44">
        <v>6291</v>
      </c>
      <c r="B247" s="71" t="s">
        <v>255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x14ac:dyDescent="0.25">
      <c r="A252" s="168">
        <v>6320</v>
      </c>
      <c r="B252" s="65" t="s">
        <v>260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x14ac:dyDescent="0.25">
      <c r="A253" s="44">
        <v>6322</v>
      </c>
      <c r="B253" s="71" t="s">
        <v>261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 t="shared" ref="C257:C285" si="13">SUM(D257:G257)</f>
        <v>0</v>
      </c>
      <c r="D257" s="189"/>
      <c r="E257" s="189"/>
      <c r="F257" s="189"/>
      <c r="G257" s="211"/>
      <c r="H257" s="209">
        <f t="shared" ref="H257:H285" si="14"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x14ac:dyDescent="0.25">
      <c r="A260" s="168">
        <v>6410</v>
      </c>
      <c r="B260" s="65" t="s">
        <v>268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x14ac:dyDescent="0.25">
      <c r="A261" s="44">
        <v>6411</v>
      </c>
      <c r="B261" s="174" t="s">
        <v>269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x14ac:dyDescent="0.25">
      <c r="A277" s="44">
        <v>7245</v>
      </c>
      <c r="B277" s="71" t="s">
        <v>285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x14ac:dyDescent="0.25">
      <c r="A282" s="150">
        <v>7720</v>
      </c>
      <c r="B282" s="65" t="s">
        <v>290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13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14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13"/>
        <v>0</v>
      </c>
      <c r="D284" s="74"/>
      <c r="E284" s="74"/>
      <c r="F284" s="74"/>
      <c r="G284" s="157"/>
      <c r="H284" s="72">
        <f t="shared" si="14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13"/>
        <v>0</v>
      </c>
      <c r="D285" s="68"/>
      <c r="E285" s="68"/>
      <c r="F285" s="68"/>
      <c r="G285" s="154"/>
      <c r="H285" s="66">
        <f t="shared" si="14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15">SUM(C283,C269,C230,C195,C187,C173,C75,C53)</f>
        <v>379425</v>
      </c>
      <c r="D286" s="233">
        <f t="shared" si="15"/>
        <v>379425</v>
      </c>
      <c r="E286" s="233">
        <f t="shared" si="15"/>
        <v>0</v>
      </c>
      <c r="F286" s="233">
        <f t="shared" si="15"/>
        <v>0</v>
      </c>
      <c r="G286" s="234">
        <f t="shared" si="15"/>
        <v>0</v>
      </c>
      <c r="H286" s="235">
        <f t="shared" si="15"/>
        <v>424336</v>
      </c>
      <c r="I286" s="233">
        <f t="shared" si="15"/>
        <v>424336</v>
      </c>
      <c r="J286" s="233">
        <f t="shared" si="15"/>
        <v>0</v>
      </c>
      <c r="K286" s="233">
        <f t="shared" si="15"/>
        <v>0</v>
      </c>
      <c r="L286" s="236">
        <f t="shared" si="15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16">SUM(C289,C290)-C297+C298</f>
        <v>0</v>
      </c>
      <c r="D288" s="242">
        <f t="shared" si="16"/>
        <v>0</v>
      </c>
      <c r="E288" s="242">
        <f t="shared" si="16"/>
        <v>0</v>
      </c>
      <c r="F288" s="242">
        <f t="shared" si="16"/>
        <v>0</v>
      </c>
      <c r="G288" s="243">
        <f t="shared" si="16"/>
        <v>0</v>
      </c>
      <c r="H288" s="244">
        <f t="shared" si="16"/>
        <v>0</v>
      </c>
      <c r="I288" s="242">
        <f t="shared" si="16"/>
        <v>0</v>
      </c>
      <c r="J288" s="242">
        <f t="shared" si="16"/>
        <v>0</v>
      </c>
      <c r="K288" s="242">
        <f t="shared" si="16"/>
        <v>0</v>
      </c>
      <c r="L288" s="245">
        <f t="shared" si="16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17">C21-C283</f>
        <v>0</v>
      </c>
      <c r="D289" s="128">
        <f t="shared" si="17"/>
        <v>0</v>
      </c>
      <c r="E289" s="128">
        <f t="shared" si="17"/>
        <v>0</v>
      </c>
      <c r="F289" s="128">
        <f t="shared" si="17"/>
        <v>0</v>
      </c>
      <c r="G289" s="129">
        <f t="shared" si="17"/>
        <v>0</v>
      </c>
      <c r="H289" s="247">
        <f t="shared" si="17"/>
        <v>0</v>
      </c>
      <c r="I289" s="128">
        <f t="shared" si="17"/>
        <v>0</v>
      </c>
      <c r="J289" s="128">
        <f t="shared" si="17"/>
        <v>0</v>
      </c>
      <c r="K289" s="128">
        <f t="shared" si="17"/>
        <v>0</v>
      </c>
      <c r="L289" s="130">
        <f t="shared" si="17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18">SUM(C291,C293,C295)-SUM(C292,C294,C296)</f>
        <v>0</v>
      </c>
      <c r="D290" s="242">
        <f t="shared" si="18"/>
        <v>0</v>
      </c>
      <c r="E290" s="242">
        <f t="shared" si="18"/>
        <v>0</v>
      </c>
      <c r="F290" s="242">
        <f t="shared" si="18"/>
        <v>0</v>
      </c>
      <c r="G290" s="249">
        <f t="shared" si="18"/>
        <v>0</v>
      </c>
      <c r="H290" s="244">
        <f t="shared" si="18"/>
        <v>0</v>
      </c>
      <c r="I290" s="242">
        <f t="shared" si="18"/>
        <v>0</v>
      </c>
      <c r="J290" s="242">
        <f t="shared" si="18"/>
        <v>0</v>
      </c>
      <c r="K290" s="242">
        <f t="shared" si="18"/>
        <v>0</v>
      </c>
      <c r="L290" s="245">
        <f t="shared" si="18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8" si="19">SUM(D291:G291)</f>
        <v>0</v>
      </c>
      <c r="D291" s="81"/>
      <c r="E291" s="81"/>
      <c r="F291" s="81"/>
      <c r="G291" s="229"/>
      <c r="H291" s="79">
        <f t="shared" ref="H291:H298" si="20">SUM(I291:L291)</f>
        <v>0</v>
      </c>
      <c r="I291" s="81"/>
      <c r="J291" s="81"/>
      <c r="K291" s="81"/>
      <c r="L291" s="230"/>
    </row>
    <row r="292" spans="1:12" ht="12" customHeight="1" x14ac:dyDescent="0.25">
      <c r="A292" s="174" t="s">
        <v>305</v>
      </c>
      <c r="B292" s="43" t="s">
        <v>306</v>
      </c>
      <c r="C292" s="72">
        <f t="shared" si="19"/>
        <v>0</v>
      </c>
      <c r="D292" s="74"/>
      <c r="E292" s="74"/>
      <c r="F292" s="74"/>
      <c r="G292" s="157"/>
      <c r="H292" s="72">
        <f t="shared" si="20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19"/>
        <v>0</v>
      </c>
      <c r="D293" s="74"/>
      <c r="E293" s="74"/>
      <c r="F293" s="74"/>
      <c r="G293" s="157"/>
      <c r="H293" s="72">
        <f t="shared" si="20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19"/>
        <v>0</v>
      </c>
      <c r="D294" s="74"/>
      <c r="E294" s="74"/>
      <c r="F294" s="74"/>
      <c r="G294" s="157"/>
      <c r="H294" s="72">
        <f t="shared" si="20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19"/>
        <v>0</v>
      </c>
      <c r="D295" s="74"/>
      <c r="E295" s="74"/>
      <c r="F295" s="74"/>
      <c r="G295" s="157"/>
      <c r="H295" s="72">
        <f t="shared" si="20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19"/>
        <v>0</v>
      </c>
      <c r="D296" s="189"/>
      <c r="E296" s="189"/>
      <c r="F296" s="189"/>
      <c r="G296" s="253"/>
      <c r="H296" s="185">
        <f t="shared" si="20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 t="shared" si="19"/>
        <v>0</v>
      </c>
      <c r="D297" s="256"/>
      <c r="E297" s="256"/>
      <c r="F297" s="256"/>
      <c r="G297" s="257"/>
      <c r="H297" s="255">
        <f t="shared" si="20"/>
        <v>0</v>
      </c>
      <c r="I297" s="256"/>
      <c r="J297" s="256"/>
      <c r="K297" s="256"/>
      <c r="L297" s="258"/>
    </row>
    <row r="298" spans="1:12" s="24" customFormat="1" ht="39.75" customHeight="1" thickTop="1" x14ac:dyDescent="0.25">
      <c r="A298" s="248" t="s">
        <v>317</v>
      </c>
      <c r="B298" s="259" t="s">
        <v>318</v>
      </c>
      <c r="C298" s="260">
        <f t="shared" si="19"/>
        <v>0</v>
      </c>
      <c r="D298" s="177"/>
      <c r="E298" s="177"/>
      <c r="F298" s="177"/>
      <c r="G298" s="178"/>
      <c r="H298" s="260">
        <f t="shared" si="20"/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334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335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336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54115</v>
      </c>
      <c r="D20" s="28">
        <f>SUM(D21,D24,D25,D41,D43)</f>
        <v>54115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30387</v>
      </c>
      <c r="I20" s="28">
        <f>SUM(I21,I24,I25,I41,I43)</f>
        <v>30387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54115</v>
      </c>
      <c r="D24" s="51">
        <f>54115</f>
        <v>54115</v>
      </c>
      <c r="E24" s="51"/>
      <c r="F24" s="52" t="s">
        <v>35</v>
      </c>
      <c r="G24" s="53" t="s">
        <v>35</v>
      </c>
      <c r="H24" s="50">
        <f t="shared" si="1"/>
        <v>30387</v>
      </c>
      <c r="I24" s="51">
        <f>I51</f>
        <v>30387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54115</v>
      </c>
      <c r="D50" s="128">
        <f>SUM(D51,D283)</f>
        <v>54115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30387</v>
      </c>
      <c r="I50" s="128">
        <f>SUM(I51,I283)</f>
        <v>30387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54115</v>
      </c>
      <c r="D51" s="134">
        <f>SUM(D52,D194)</f>
        <v>54115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30387</v>
      </c>
      <c r="I51" s="134">
        <f>SUM(I52,I194)</f>
        <v>30387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1290</v>
      </c>
      <c r="I52" s="139">
        <f>SUM(I53,I75,I173,I187)</f>
        <v>1290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1290</v>
      </c>
      <c r="I75" s="144">
        <f>SUM(I76,I83,I130,I164,I165,I172)</f>
        <v>1290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1290</v>
      </c>
      <c r="I83" s="63">
        <f>SUM(I84,I89,I95,I103,I112,I116,I122,I128)</f>
        <v>1290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1290</v>
      </c>
      <c r="I103" s="160">
        <f>SUM(I104:I111)</f>
        <v>1290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1290</v>
      </c>
      <c r="I104" s="74">
        <v>1290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54115</v>
      </c>
      <c r="D194" s="139">
        <f>SUM(D195,D230,D269)</f>
        <v>54115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29097</v>
      </c>
      <c r="I194" s="139">
        <f>SUM(I195,I230,I269)</f>
        <v>29097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54115</v>
      </c>
      <c r="D195" s="144">
        <f>D196+D204</f>
        <v>54115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29097</v>
      </c>
      <c r="I195" s="144">
        <f>I196+I204</f>
        <v>29097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54115</v>
      </c>
      <c r="D204" s="63">
        <f>D205+D215+D216+D225+D226+D227+D229</f>
        <v>54115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29097</v>
      </c>
      <c r="I204" s="63">
        <f>I205+I215+I216+I225+I226+I227+I229</f>
        <v>29097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54115</v>
      </c>
      <c r="D226" s="74">
        <f>39115+15000</f>
        <v>54115</v>
      </c>
      <c r="E226" s="74"/>
      <c r="F226" s="74"/>
      <c r="G226" s="157"/>
      <c r="H226" s="72">
        <f t="shared" si="24"/>
        <v>29097</v>
      </c>
      <c r="I226" s="74">
        <v>29097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54115</v>
      </c>
      <c r="D286" s="233">
        <f t="shared" si="42"/>
        <v>54115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30387</v>
      </c>
      <c r="I286" s="233">
        <f t="shared" si="42"/>
        <v>30387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337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338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339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53601</v>
      </c>
      <c r="D20" s="28">
        <f>SUM(D21,D24,D25,D41,D43)</f>
        <v>53601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247882</v>
      </c>
      <c r="I20" s="28">
        <f>SUM(I21,I24,I25,I41,I43)</f>
        <v>247882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53601</v>
      </c>
      <c r="D24" s="51">
        <f>53601</f>
        <v>53601</v>
      </c>
      <c r="E24" s="51"/>
      <c r="F24" s="52" t="s">
        <v>35</v>
      </c>
      <c r="G24" s="53" t="s">
        <v>35</v>
      </c>
      <c r="H24" s="50">
        <f t="shared" si="1"/>
        <v>247882</v>
      </c>
      <c r="I24" s="51">
        <f>I51</f>
        <v>247882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53601</v>
      </c>
      <c r="D50" s="128">
        <f>SUM(D51,D283)</f>
        <v>53601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247882</v>
      </c>
      <c r="I50" s="128">
        <f>SUM(I51,I283)</f>
        <v>247882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53601</v>
      </c>
      <c r="D51" s="134">
        <f>SUM(D52,D194)</f>
        <v>53601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247882</v>
      </c>
      <c r="I51" s="134">
        <f>SUM(I52,I194)</f>
        <v>247882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53601</v>
      </c>
      <c r="D194" s="139">
        <f>SUM(D195,D230,D269)</f>
        <v>53601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247882</v>
      </c>
      <c r="I194" s="139">
        <f>SUM(I195,I230,I269)</f>
        <v>247882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53601</v>
      </c>
      <c r="D195" s="144">
        <f>D196+D204</f>
        <v>53601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247882</v>
      </c>
      <c r="I195" s="144">
        <f>I196+I204</f>
        <v>247882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53601</v>
      </c>
      <c r="D204" s="63">
        <f>D205+D215+D216+D225+D226+D227+D229</f>
        <v>53601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247882</v>
      </c>
      <c r="I204" s="63">
        <f>I205+I215+I216+I225+I226+I227+I229</f>
        <v>247882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53601</v>
      </c>
      <c r="D226" s="74">
        <f>4994+48607</f>
        <v>53601</v>
      </c>
      <c r="E226" s="74"/>
      <c r="F226" s="74"/>
      <c r="G226" s="157"/>
      <c r="H226" s="72">
        <f t="shared" si="24"/>
        <v>247882</v>
      </c>
      <c r="I226" s="74">
        <v>247882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53601</v>
      </c>
      <c r="D286" s="233">
        <f t="shared" si="42"/>
        <v>53601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247882</v>
      </c>
      <c r="I286" s="233">
        <f t="shared" si="42"/>
        <v>247882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340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341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342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158270</v>
      </c>
      <c r="D20" s="28">
        <f>SUM(D21,D24,D25,D41,D43)</f>
        <v>158270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113733</v>
      </c>
      <c r="I20" s="28">
        <f>SUM(I21,I24,I25,I41,I43)</f>
        <v>113733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158270</v>
      </c>
      <c r="D24" s="51">
        <f>158270</f>
        <v>158270</v>
      </c>
      <c r="E24" s="51"/>
      <c r="F24" s="52" t="s">
        <v>35</v>
      </c>
      <c r="G24" s="53" t="s">
        <v>35</v>
      </c>
      <c r="H24" s="50">
        <f t="shared" si="1"/>
        <v>113733</v>
      </c>
      <c r="I24" s="51">
        <f>I51</f>
        <v>113733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158270</v>
      </c>
      <c r="D50" s="128">
        <f>SUM(D51,D283)</f>
        <v>158270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113733</v>
      </c>
      <c r="I50" s="128">
        <f>SUM(I51,I283)</f>
        <v>113733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158270</v>
      </c>
      <c r="D51" s="134">
        <f>SUM(D52,D194)</f>
        <v>158270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113733</v>
      </c>
      <c r="I51" s="134">
        <f>SUM(I52,I194)</f>
        <v>113733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158270</v>
      </c>
      <c r="D194" s="139">
        <f>SUM(D195,D230,D269)</f>
        <v>158270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113733</v>
      </c>
      <c r="I194" s="139">
        <f>SUM(I195,I230,I269)</f>
        <v>113733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158270</v>
      </c>
      <c r="D195" s="144">
        <f>D196+D204</f>
        <v>158270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113733</v>
      </c>
      <c r="I195" s="144">
        <f>I196+I204</f>
        <v>113733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158270</v>
      </c>
      <c r="D204" s="63">
        <f>D205+D215+D216+D225+D226+D227+D229</f>
        <v>158270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113733</v>
      </c>
      <c r="I204" s="63">
        <f>I205+I215+I216+I225+I226+I227+I229</f>
        <v>113733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158270</v>
      </c>
      <c r="D226" s="74">
        <f>15000+143270</f>
        <v>158270</v>
      </c>
      <c r="E226" s="74"/>
      <c r="F226" s="74"/>
      <c r="G226" s="157"/>
      <c r="H226" s="72">
        <f t="shared" si="24"/>
        <v>113733</v>
      </c>
      <c r="I226" s="74">
        <v>113733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158270</v>
      </c>
      <c r="D286" s="233">
        <f t="shared" si="42"/>
        <v>158270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113733</v>
      </c>
      <c r="I286" s="233">
        <f t="shared" si="42"/>
        <v>113733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tabSelected="1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384" width="9.140625" style="1"/>
  </cols>
  <sheetData>
    <row r="1" spans="1:12" x14ac:dyDescent="0.25">
      <c r="A1" s="299" t="s">
        <v>424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17" t="s">
        <v>3</v>
      </c>
      <c r="D3" s="317"/>
      <c r="E3" s="317"/>
      <c r="F3" s="317"/>
      <c r="G3" s="317"/>
      <c r="H3" s="317"/>
      <c r="I3" s="317"/>
      <c r="J3" s="317"/>
      <c r="K3" s="317"/>
      <c r="L3" s="318"/>
    </row>
    <row r="4" spans="1:12" ht="12.75" customHeight="1" x14ac:dyDescent="0.25">
      <c r="A4" s="2" t="s">
        <v>4</v>
      </c>
      <c r="B4" s="3"/>
      <c r="C4" s="317" t="s">
        <v>5</v>
      </c>
      <c r="D4" s="317"/>
      <c r="E4" s="317"/>
      <c r="F4" s="317"/>
      <c r="G4" s="317"/>
      <c r="H4" s="317"/>
      <c r="I4" s="317"/>
      <c r="J4" s="317"/>
      <c r="K4" s="317"/>
      <c r="L4" s="318"/>
    </row>
    <row r="5" spans="1:12" ht="12.75" customHeight="1" x14ac:dyDescent="0.25">
      <c r="A5" s="4" t="s">
        <v>6</v>
      </c>
      <c r="B5" s="5"/>
      <c r="C5" s="319" t="s">
        <v>425</v>
      </c>
      <c r="D5" s="319"/>
      <c r="E5" s="319"/>
      <c r="F5" s="319"/>
      <c r="G5" s="319"/>
      <c r="H5" s="319"/>
      <c r="I5" s="319"/>
      <c r="J5" s="319"/>
      <c r="K5" s="319"/>
      <c r="L5" s="320"/>
    </row>
    <row r="6" spans="1:12" ht="12.75" customHeight="1" x14ac:dyDescent="0.25">
      <c r="A6" s="4" t="s">
        <v>8</v>
      </c>
      <c r="B6" s="5"/>
      <c r="C6" s="319" t="s">
        <v>338</v>
      </c>
      <c r="D6" s="319"/>
      <c r="E6" s="319"/>
      <c r="F6" s="319"/>
      <c r="G6" s="319"/>
      <c r="H6" s="319"/>
      <c r="I6" s="319"/>
      <c r="J6" s="319"/>
      <c r="K6" s="319"/>
      <c r="L6" s="320"/>
    </row>
    <row r="7" spans="1:12" x14ac:dyDescent="0.25">
      <c r="A7" s="4" t="s">
        <v>10</v>
      </c>
      <c r="B7" s="5"/>
      <c r="C7" s="317" t="s">
        <v>426</v>
      </c>
      <c r="D7" s="317"/>
      <c r="E7" s="317"/>
      <c r="F7" s="317"/>
      <c r="G7" s="317"/>
      <c r="H7" s="317"/>
      <c r="I7" s="317"/>
      <c r="J7" s="317"/>
      <c r="K7" s="317"/>
      <c r="L7" s="318"/>
    </row>
    <row r="8" spans="1:12" ht="12.75" customHeight="1" x14ac:dyDescent="0.25">
      <c r="A8" s="6" t="s">
        <v>12</v>
      </c>
      <c r="B8" s="5"/>
      <c r="C8" s="321"/>
      <c r="D8" s="321"/>
      <c r="E8" s="321"/>
      <c r="F8" s="321"/>
      <c r="G8" s="321"/>
      <c r="H8" s="321"/>
      <c r="I8" s="321"/>
      <c r="J8" s="321"/>
      <c r="K8" s="321"/>
      <c r="L8" s="322"/>
    </row>
    <row r="9" spans="1:12" ht="12.75" customHeight="1" x14ac:dyDescent="0.25">
      <c r="A9" s="4"/>
      <c r="B9" s="5" t="s">
        <v>13</v>
      </c>
      <c r="C9" s="319"/>
      <c r="D9" s="319"/>
      <c r="E9" s="319"/>
      <c r="F9" s="319"/>
      <c r="G9" s="319"/>
      <c r="H9" s="319"/>
      <c r="I9" s="319"/>
      <c r="J9" s="319"/>
      <c r="K9" s="319"/>
      <c r="L9" s="320"/>
    </row>
    <row r="10" spans="1:12" ht="12.75" customHeight="1" x14ac:dyDescent="0.25">
      <c r="A10" s="4"/>
      <c r="B10" s="5" t="s">
        <v>15</v>
      </c>
      <c r="C10" s="319"/>
      <c r="D10" s="319"/>
      <c r="E10" s="319"/>
      <c r="F10" s="319"/>
      <c r="G10" s="319"/>
      <c r="H10" s="319"/>
      <c r="I10" s="319"/>
      <c r="J10" s="319"/>
      <c r="K10" s="319"/>
      <c r="L10" s="320"/>
    </row>
    <row r="11" spans="1:12" ht="12.75" customHeight="1" x14ac:dyDescent="0.25">
      <c r="A11" s="4"/>
      <c r="B11" s="5" t="s">
        <v>16</v>
      </c>
      <c r="C11" s="321" t="s">
        <v>427</v>
      </c>
      <c r="D11" s="321"/>
      <c r="E11" s="321"/>
      <c r="F11" s="321"/>
      <c r="G11" s="321"/>
      <c r="H11" s="321"/>
      <c r="I11" s="321"/>
      <c r="J11" s="321"/>
      <c r="K11" s="321"/>
      <c r="L11" s="322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224092</v>
      </c>
      <c r="D20" s="28">
        <f>SUM(D21,D24,D25,D41,D43)</f>
        <v>224092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224092</v>
      </c>
      <c r="I20" s="28">
        <f>SUM(I21,I24,I25,I41,I43)</f>
        <v>224092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21286</v>
      </c>
      <c r="D21" s="34">
        <f>SUM(D22:D23)</f>
        <v>21286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21286</v>
      </c>
      <c r="I21" s="34">
        <f>SUM(I22:I23)</f>
        <v>21286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21286</v>
      </c>
      <c r="D23" s="46">
        <v>21286</v>
      </c>
      <c r="E23" s="46"/>
      <c r="F23" s="46"/>
      <c r="G23" s="47"/>
      <c r="H23" s="45">
        <f t="shared" si="1"/>
        <v>21286</v>
      </c>
      <c r="I23" s="46">
        <v>21286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117661</v>
      </c>
      <c r="D24" s="51">
        <v>117661</v>
      </c>
      <c r="E24" s="51"/>
      <c r="F24" s="52" t="s">
        <v>35</v>
      </c>
      <c r="G24" s="53" t="s">
        <v>35</v>
      </c>
      <c r="H24" s="50">
        <f t="shared" si="1"/>
        <v>117661</v>
      </c>
      <c r="I24" s="51">
        <f>85145+11826+20690</f>
        <v>117661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85145</v>
      </c>
      <c r="D25" s="58">
        <v>85145</v>
      </c>
      <c r="E25" s="59" t="s">
        <v>35</v>
      </c>
      <c r="F25" s="59" t="s">
        <v>35</v>
      </c>
      <c r="G25" s="60" t="s">
        <v>35</v>
      </c>
      <c r="H25" s="57">
        <f t="shared" si="1"/>
        <v>85145</v>
      </c>
      <c r="I25" s="58">
        <v>85145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224092</v>
      </c>
      <c r="D50" s="128">
        <f>SUM(D51,D283)</f>
        <v>224092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224092</v>
      </c>
      <c r="I50" s="128">
        <f>SUM(I51,I283)</f>
        <v>224092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138947</v>
      </c>
      <c r="D51" s="134">
        <f>SUM(D52,D194)</f>
        <v>138947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138947</v>
      </c>
      <c r="I51" s="134">
        <f>SUM(I52,I194)</f>
        <v>138947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271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271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271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271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271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271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271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271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271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138947</v>
      </c>
      <c r="D194" s="139">
        <f>SUM(D195,D230,D269)</f>
        <v>138947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138947</v>
      </c>
      <c r="I194" s="139">
        <f>SUM(I195,I230,I269)</f>
        <v>138947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138947</v>
      </c>
      <c r="D195" s="144">
        <f>D196+D204</f>
        <v>138947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138947</v>
      </c>
      <c r="I195" s="144">
        <f>I196+I204</f>
        <v>138947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271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138947</v>
      </c>
      <c r="D204" s="63">
        <f>D205+D215+D216+D225+D226+D227+D229</f>
        <v>138947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138947</v>
      </c>
      <c r="I204" s="63">
        <f>I205+I215+I216+I225+I226+I227+I229</f>
        <v>138947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137265</v>
      </c>
      <c r="D225" s="74">
        <v>137265</v>
      </c>
      <c r="E225" s="74"/>
      <c r="F225" s="74"/>
      <c r="G225" s="157"/>
      <c r="H225" s="72">
        <f t="shared" si="24"/>
        <v>137265</v>
      </c>
      <c r="I225" s="74">
        <v>137265</v>
      </c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1682</v>
      </c>
      <c r="D226" s="74">
        <v>1682</v>
      </c>
      <c r="E226" s="74"/>
      <c r="F226" s="74"/>
      <c r="G226" s="157"/>
      <c r="H226" s="72">
        <f t="shared" si="24"/>
        <v>1682</v>
      </c>
      <c r="I226" s="74">
        <v>1682</v>
      </c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271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271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271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1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1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271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85145</v>
      </c>
      <c r="D283" s="160">
        <f>SUM(D284:D285)</f>
        <v>85145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85145</v>
      </c>
      <c r="I283" s="160">
        <f>SUM(I284:I285)</f>
        <v>85145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85145</v>
      </c>
      <c r="D285" s="68">
        <v>85145</v>
      </c>
      <c r="E285" s="68"/>
      <c r="F285" s="68"/>
      <c r="G285" s="154"/>
      <c r="H285" s="66">
        <f t="shared" si="37"/>
        <v>85145</v>
      </c>
      <c r="I285" s="68">
        <v>85145</v>
      </c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224092</v>
      </c>
      <c r="D286" s="233">
        <f t="shared" si="42"/>
        <v>224092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224092</v>
      </c>
      <c r="I286" s="233">
        <f t="shared" si="42"/>
        <v>224092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63859</v>
      </c>
      <c r="D287" s="238">
        <f>SUM(D24,D25,D41)-D51</f>
        <v>63859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63859</v>
      </c>
      <c r="I287" s="238">
        <f>SUM(I24,I25,I41)-I51</f>
        <v>63859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-63859</v>
      </c>
      <c r="D288" s="242">
        <f t="shared" si="43"/>
        <v>-63859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-63859</v>
      </c>
      <c r="I288" s="242">
        <f t="shared" si="43"/>
        <v>-63859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-63859</v>
      </c>
      <c r="D289" s="128">
        <f t="shared" si="44"/>
        <v>-63859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-63859</v>
      </c>
      <c r="I289" s="128">
        <f t="shared" si="44"/>
        <v>-63859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7:L7"/>
    <mergeCell ref="C8:L8"/>
    <mergeCell ref="C9:L9"/>
    <mergeCell ref="C10:L10"/>
    <mergeCell ref="C11:L11"/>
    <mergeCell ref="C12:L12"/>
    <mergeCell ref="A1:L1"/>
    <mergeCell ref="A2:L2"/>
    <mergeCell ref="C3:L3"/>
    <mergeCell ref="C4:L4"/>
    <mergeCell ref="C5:L5"/>
    <mergeCell ref="C6:L6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404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405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406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408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409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410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8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33000</v>
      </c>
      <c r="D20" s="28">
        <f>SUM(D21,D24,D25,D41,D43)</f>
        <v>33000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33000</v>
      </c>
      <c r="I20" s="28">
        <f>SUM(I21,I24,I25,I41,I43)</f>
        <v>33000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33000</v>
      </c>
      <c r="D24" s="51">
        <f>D50</f>
        <v>33000</v>
      </c>
      <c r="E24" s="51"/>
      <c r="F24" s="52" t="s">
        <v>35</v>
      </c>
      <c r="G24" s="53" t="s">
        <v>35</v>
      </c>
      <c r="H24" s="50">
        <f t="shared" si="1"/>
        <v>33000</v>
      </c>
      <c r="I24" s="51">
        <f>I51</f>
        <v>33000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33000</v>
      </c>
      <c r="D50" s="128">
        <f>SUM(D51,D283)</f>
        <v>33000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33000</v>
      </c>
      <c r="I50" s="128">
        <f>SUM(I51,I283)</f>
        <v>33000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33000</v>
      </c>
      <c r="D51" s="134">
        <f>SUM(D52,D194)</f>
        <v>33000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33000</v>
      </c>
      <c r="I51" s="134">
        <f>SUM(I52,I194)</f>
        <v>33000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33000</v>
      </c>
      <c r="D52" s="139">
        <f>SUM(D53,D75,D173,D187)</f>
        <v>33000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33000</v>
      </c>
      <c r="I52" s="139">
        <f>SUM(I53,I75,I173,I187)</f>
        <v>33000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69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69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69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69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69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33000</v>
      </c>
      <c r="D173" s="144">
        <f>SUM(D174,D184)</f>
        <v>33000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33000</v>
      </c>
      <c r="I173" s="144">
        <f>SUM(I174,I184)</f>
        <v>33000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33000</v>
      </c>
      <c r="D174" s="63">
        <f>SUM(D175,D179)</f>
        <v>33000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33000</v>
      </c>
      <c r="I174" s="63">
        <f>SUM(I175,I179)</f>
        <v>33000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69">
        <v>3260</v>
      </c>
      <c r="B175" s="65" t="s">
        <v>183</v>
      </c>
      <c r="C175" s="66">
        <f t="shared" si="7"/>
        <v>33000</v>
      </c>
      <c r="D175" s="169">
        <f>SUM(D176:D178)</f>
        <v>33000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33000</v>
      </c>
      <c r="I175" s="169">
        <f>SUM(I176:I178)</f>
        <v>33000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33000</v>
      </c>
      <c r="D178" s="74">
        <v>33000</v>
      </c>
      <c r="E178" s="74"/>
      <c r="F178" s="74"/>
      <c r="G178" s="157"/>
      <c r="H178" s="72">
        <f>SUM(I178:L178)</f>
        <v>33000</v>
      </c>
      <c r="I178" s="74">
        <v>33000</v>
      </c>
      <c r="J178" s="74"/>
      <c r="K178" s="74"/>
      <c r="L178" s="158"/>
      <c r="M178" s="156"/>
    </row>
    <row r="179" spans="1:13" ht="84" x14ac:dyDescent="0.25">
      <c r="A179" s="269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69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69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69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69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69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69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69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69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69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33000</v>
      </c>
      <c r="D286" s="233">
        <f t="shared" si="42"/>
        <v>33000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33000</v>
      </c>
      <c r="I286" s="233">
        <f t="shared" si="42"/>
        <v>33000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411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405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406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412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410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8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9870</v>
      </c>
      <c r="D20" s="28">
        <f>SUM(D21,D24,D25,D41,D43)</f>
        <v>9870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4850</v>
      </c>
      <c r="I20" s="28">
        <f>SUM(I21,I24,I25,I41,I43)</f>
        <v>4850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9870</v>
      </c>
      <c r="D24" s="51">
        <f>D50</f>
        <v>9870</v>
      </c>
      <c r="E24" s="51"/>
      <c r="F24" s="52" t="s">
        <v>35</v>
      </c>
      <c r="G24" s="53" t="s">
        <v>35</v>
      </c>
      <c r="H24" s="50">
        <f t="shared" si="1"/>
        <v>4850</v>
      </c>
      <c r="I24" s="51">
        <f>I51</f>
        <v>4850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9870</v>
      </c>
      <c r="D50" s="128">
        <f>SUM(D51,D283)</f>
        <v>9870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4850</v>
      </c>
      <c r="I50" s="128">
        <f>SUM(I51,I283)</f>
        <v>4850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9870</v>
      </c>
      <c r="D51" s="134">
        <f>SUM(D52,D194)</f>
        <v>9870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4850</v>
      </c>
      <c r="I51" s="134">
        <f>SUM(I52,I194)</f>
        <v>4850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9870</v>
      </c>
      <c r="D52" s="139">
        <f>SUM(D53,D75,D173,D187)</f>
        <v>9870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4850</v>
      </c>
      <c r="I52" s="139">
        <f>SUM(I53,I75,I173,I187)</f>
        <v>4850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69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9870</v>
      </c>
      <c r="D75" s="144">
        <f>SUM(D76,D83,D130,D164,D165,D172)</f>
        <v>9870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4850</v>
      </c>
      <c r="I75" s="144">
        <f>SUM(I76,I83,I130,I164,I165,I172)</f>
        <v>4850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69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9870</v>
      </c>
      <c r="D83" s="63">
        <f>SUM(D84,D89,D95,D103,D112,D116,D122,D128)</f>
        <v>9870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4850</v>
      </c>
      <c r="I83" s="63">
        <f>SUM(I84,I89,I95,I103,I112,I116,I122,I128)</f>
        <v>4850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300</v>
      </c>
      <c r="D95" s="160">
        <f>SUM(D96:D102)</f>
        <v>300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300</v>
      </c>
      <c r="I95" s="160">
        <f>SUM(I96:I102)</f>
        <v>300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300</v>
      </c>
      <c r="D96" s="74">
        <v>300</v>
      </c>
      <c r="E96" s="74"/>
      <c r="F96" s="74"/>
      <c r="G96" s="157"/>
      <c r="H96" s="72">
        <f t="shared" si="6"/>
        <v>300</v>
      </c>
      <c r="I96" s="74">
        <v>300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9570</v>
      </c>
      <c r="D122" s="160">
        <f>SUM(D123:D127)</f>
        <v>9570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4550</v>
      </c>
      <c r="I122" s="160">
        <f>SUM(I123:I127)</f>
        <v>4550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9570</v>
      </c>
      <c r="D127" s="74">
        <f>870+450+750+4000+3500</f>
        <v>9570</v>
      </c>
      <c r="E127" s="74"/>
      <c r="F127" s="74"/>
      <c r="G127" s="157"/>
      <c r="H127" s="72">
        <f t="shared" si="8"/>
        <v>4550</v>
      </c>
      <c r="I127" s="74">
        <v>4550</v>
      </c>
      <c r="J127" s="74"/>
      <c r="K127" s="74"/>
      <c r="L127" s="158"/>
      <c r="M127" s="156"/>
    </row>
    <row r="128" spans="1:13" ht="24" x14ac:dyDescent="0.25">
      <c r="A128" s="269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69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69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69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69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69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69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69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69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69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69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69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69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69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9870</v>
      </c>
      <c r="D286" s="233">
        <f t="shared" si="42"/>
        <v>9870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4850</v>
      </c>
      <c r="I286" s="233">
        <f t="shared" si="42"/>
        <v>4850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413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405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406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414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410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8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12000</v>
      </c>
      <c r="D20" s="28">
        <f>SUM(D21,D24,D25,D41,D43)</f>
        <v>12000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7000</v>
      </c>
      <c r="I20" s="28">
        <f>SUM(I21,I24,I25,I41,I43)</f>
        <v>7000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12000</v>
      </c>
      <c r="D24" s="51">
        <f>D50</f>
        <v>12000</v>
      </c>
      <c r="E24" s="51"/>
      <c r="F24" s="52" t="s">
        <v>35</v>
      </c>
      <c r="G24" s="53" t="s">
        <v>35</v>
      </c>
      <c r="H24" s="50">
        <f t="shared" si="1"/>
        <v>7000</v>
      </c>
      <c r="I24" s="51">
        <f>I51</f>
        <v>7000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12000</v>
      </c>
      <c r="D50" s="128">
        <f>SUM(D51,D283)</f>
        <v>12000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7000</v>
      </c>
      <c r="I50" s="128">
        <f>SUM(I51,I283)</f>
        <v>7000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12000</v>
      </c>
      <c r="D51" s="134">
        <f>SUM(D52,D194)</f>
        <v>12000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7000</v>
      </c>
      <c r="I51" s="134">
        <f>SUM(I52,I194)</f>
        <v>7000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12000</v>
      </c>
      <c r="D52" s="139">
        <f>SUM(D53,D75,D173,D187)</f>
        <v>12000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7000</v>
      </c>
      <c r="I52" s="139">
        <f>SUM(I53,I75,I173,I187)</f>
        <v>7000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69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12000</v>
      </c>
      <c r="D75" s="144">
        <f>SUM(D76,D83,D130,D164,D165,D172)</f>
        <v>12000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7000</v>
      </c>
      <c r="I75" s="144">
        <f>SUM(I76,I83,I130,I164,I165,I172)</f>
        <v>7000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69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12000</v>
      </c>
      <c r="D83" s="63">
        <f>SUM(D84,D89,D95,D103,D112,D116,D122,D128)</f>
        <v>12000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7000</v>
      </c>
      <c r="I83" s="63">
        <f>SUM(I84,I89,I95,I103,I112,I116,I122,I128)</f>
        <v>7000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12000</v>
      </c>
      <c r="D122" s="160">
        <f>SUM(D123:D127)</f>
        <v>12000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7000</v>
      </c>
      <c r="I122" s="160">
        <f>SUM(I123:I127)</f>
        <v>7000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12000</v>
      </c>
      <c r="D127" s="74">
        <v>12000</v>
      </c>
      <c r="E127" s="74"/>
      <c r="F127" s="74"/>
      <c r="G127" s="157"/>
      <c r="H127" s="72">
        <f t="shared" si="8"/>
        <v>7000</v>
      </c>
      <c r="I127" s="74">
        <v>7000</v>
      </c>
      <c r="J127" s="74"/>
      <c r="K127" s="74"/>
      <c r="L127" s="158"/>
      <c r="M127" s="156"/>
    </row>
    <row r="128" spans="1:13" ht="24" x14ac:dyDescent="0.25">
      <c r="A128" s="269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69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69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69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69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69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69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69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69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69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69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69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69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69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12000</v>
      </c>
      <c r="D286" s="233">
        <f t="shared" si="42"/>
        <v>12000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7000</v>
      </c>
      <c r="I286" s="233">
        <f t="shared" si="42"/>
        <v>7000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415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405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406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416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410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8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6700</v>
      </c>
      <c r="D20" s="28">
        <f>SUM(D21,D24,D25,D41,D43)</f>
        <v>6700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5868</v>
      </c>
      <c r="I20" s="28">
        <f>SUM(I21,I24,I25,I41,I43)</f>
        <v>5868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6700</v>
      </c>
      <c r="D24" s="51">
        <f>D50</f>
        <v>6700</v>
      </c>
      <c r="E24" s="51"/>
      <c r="F24" s="52" t="s">
        <v>35</v>
      </c>
      <c r="G24" s="53" t="s">
        <v>35</v>
      </c>
      <c r="H24" s="50">
        <f t="shared" si="1"/>
        <v>5868</v>
      </c>
      <c r="I24" s="51">
        <f>I51</f>
        <v>5868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6700</v>
      </c>
      <c r="D50" s="128">
        <f>SUM(D51,D283)</f>
        <v>6700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5868</v>
      </c>
      <c r="I50" s="128">
        <f>SUM(I51,I283)</f>
        <v>5868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6700</v>
      </c>
      <c r="D51" s="134">
        <f>SUM(D52,D194)</f>
        <v>6700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5868</v>
      </c>
      <c r="I51" s="134">
        <f>SUM(I52,I194)</f>
        <v>5868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6700</v>
      </c>
      <c r="D52" s="139">
        <f>SUM(D53,D75,D173,D187)</f>
        <v>6700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5868</v>
      </c>
      <c r="I52" s="139">
        <f>SUM(I53,I75,I173,I187)</f>
        <v>5868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69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6700</v>
      </c>
      <c r="D75" s="144">
        <f>SUM(D76,D83,D130,D164,D165,D172)</f>
        <v>6700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5868</v>
      </c>
      <c r="I75" s="144">
        <f>SUM(I76,I83,I130,I164,I165,I172)</f>
        <v>5868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69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6125</v>
      </c>
      <c r="D83" s="63">
        <f>SUM(D84,D89,D95,D103,D112,D116,D122,D128)</f>
        <v>6125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5330</v>
      </c>
      <c r="I83" s="63">
        <f>SUM(I84,I89,I95,I103,I112,I116,I122,I128)</f>
        <v>5330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6125</v>
      </c>
      <c r="D122" s="160">
        <f>SUM(D123:D127)</f>
        <v>6125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5330</v>
      </c>
      <c r="I122" s="160">
        <f>SUM(I123:I127)</f>
        <v>5330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6125</v>
      </c>
      <c r="D127" s="74">
        <f>1500+1925+2700</f>
        <v>6125</v>
      </c>
      <c r="E127" s="74"/>
      <c r="F127" s="74"/>
      <c r="G127" s="157"/>
      <c r="H127" s="72">
        <f t="shared" si="8"/>
        <v>5330</v>
      </c>
      <c r="I127" s="74">
        <v>5330</v>
      </c>
      <c r="J127" s="74"/>
      <c r="K127" s="74"/>
      <c r="L127" s="158"/>
      <c r="M127" s="156"/>
    </row>
    <row r="128" spans="1:13" ht="24" x14ac:dyDescent="0.25">
      <c r="A128" s="269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575</v>
      </c>
      <c r="D130" s="63">
        <f>SUM(D131,D136,D140,D141,D144,D151,D159,D160,D163)</f>
        <v>575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538</v>
      </c>
      <c r="I130" s="63">
        <f>SUM(I131,I136,I140,I141,I144,I151,I159,I160,I163)</f>
        <v>538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69">
        <v>2310</v>
      </c>
      <c r="B131" s="65" t="s">
        <v>139</v>
      </c>
      <c r="C131" s="66">
        <f t="shared" si="7"/>
        <v>575</v>
      </c>
      <c r="D131" s="169">
        <f>SUM(D132:D135)</f>
        <v>575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538</v>
      </c>
      <c r="I131" s="169">
        <f t="shared" si="10"/>
        <v>538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575</v>
      </c>
      <c r="D135" s="74">
        <f>75+500</f>
        <v>575</v>
      </c>
      <c r="E135" s="74"/>
      <c r="F135" s="74"/>
      <c r="G135" s="157"/>
      <c r="H135" s="72">
        <f t="shared" si="8"/>
        <v>538</v>
      </c>
      <c r="I135" s="74">
        <v>538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69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69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69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69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69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69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69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69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69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69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69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69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6700</v>
      </c>
      <c r="D286" s="233">
        <f t="shared" si="42"/>
        <v>6700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5868</v>
      </c>
      <c r="I286" s="233">
        <f t="shared" si="42"/>
        <v>5868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417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405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406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418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410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8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39984</v>
      </c>
      <c r="D20" s="28">
        <f>SUM(D21,D24,D25,D41,D43)</f>
        <v>39984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36534</v>
      </c>
      <c r="I20" s="28">
        <f>SUM(I21,I24,I25,I41,I43)</f>
        <v>36534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39984</v>
      </c>
      <c r="D24" s="51">
        <f>D50</f>
        <v>39984</v>
      </c>
      <c r="E24" s="51"/>
      <c r="F24" s="52" t="s">
        <v>35</v>
      </c>
      <c r="G24" s="53" t="s">
        <v>35</v>
      </c>
      <c r="H24" s="50">
        <f t="shared" si="1"/>
        <v>36534</v>
      </c>
      <c r="I24" s="51">
        <f>I51</f>
        <v>36534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39984</v>
      </c>
      <c r="D50" s="128">
        <f>SUM(D51,D283)</f>
        <v>39984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36534</v>
      </c>
      <c r="I50" s="128">
        <f>SUM(I51,I283)</f>
        <v>36534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39984</v>
      </c>
      <c r="D51" s="134">
        <f>SUM(D52,D194)</f>
        <v>39984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36534</v>
      </c>
      <c r="I51" s="134">
        <f>SUM(I52,I194)</f>
        <v>36534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36034</v>
      </c>
      <c r="D52" s="139">
        <f>SUM(D53,D75,D173,D187)</f>
        <v>36034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32584</v>
      </c>
      <c r="I52" s="139">
        <f>SUM(I53,I75,I173,I187)</f>
        <v>32584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69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36034</v>
      </c>
      <c r="D75" s="144">
        <f>SUM(D76,D83,D130,D164,D165,D172)</f>
        <v>36034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32584</v>
      </c>
      <c r="I75" s="144">
        <f>SUM(I76,I83,I130,I164,I165,I172)</f>
        <v>32584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69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32440</v>
      </c>
      <c r="D83" s="63">
        <f>SUM(D84,D89,D95,D103,D112,D116,D122,D128)</f>
        <v>32440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28990</v>
      </c>
      <c r="I83" s="63">
        <f>SUM(I84,I89,I95,I103,I112,I116,I122,I128)</f>
        <v>28990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3740</v>
      </c>
      <c r="D95" s="160">
        <f>SUM(D96:D102)</f>
        <v>3740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3740</v>
      </c>
      <c r="I95" s="160">
        <f>SUM(I96:I102)</f>
        <v>3740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3740</v>
      </c>
      <c r="D96" s="74">
        <f>300+2000+1440</f>
        <v>3740</v>
      </c>
      <c r="E96" s="74"/>
      <c r="F96" s="74"/>
      <c r="G96" s="157"/>
      <c r="H96" s="72">
        <f t="shared" si="6"/>
        <v>3740</v>
      </c>
      <c r="I96" s="74">
        <v>3740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28700</v>
      </c>
      <c r="D122" s="160">
        <f>SUM(D123:D127)</f>
        <v>28700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25250</v>
      </c>
      <c r="I122" s="160">
        <f>SUM(I123:I127)</f>
        <v>25250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28700</v>
      </c>
      <c r="D127" s="74">
        <f>1500+7000+5000+500+12500+1200+700+300</f>
        <v>28700</v>
      </c>
      <c r="E127" s="74"/>
      <c r="F127" s="74"/>
      <c r="G127" s="157"/>
      <c r="H127" s="72">
        <f t="shared" si="8"/>
        <v>25250</v>
      </c>
      <c r="I127" s="74">
        <v>25250</v>
      </c>
      <c r="J127" s="74"/>
      <c r="K127" s="74"/>
      <c r="L127" s="158"/>
      <c r="M127" s="156"/>
    </row>
    <row r="128" spans="1:13" ht="24" x14ac:dyDescent="0.25">
      <c r="A128" s="269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3594</v>
      </c>
      <c r="D130" s="63">
        <f>SUM(D131,D136,D140,D141,D144,D151,D159,D160,D163)</f>
        <v>3594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3594</v>
      </c>
      <c r="I130" s="63">
        <f>SUM(I131,I136,I140,I141,I144,I151,I159,I160,I163)</f>
        <v>3594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69">
        <v>2310</v>
      </c>
      <c r="B131" s="65" t="s">
        <v>139</v>
      </c>
      <c r="C131" s="66">
        <f t="shared" si="7"/>
        <v>3594</v>
      </c>
      <c r="D131" s="169">
        <f>SUM(D132:D135)</f>
        <v>3594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3594</v>
      </c>
      <c r="I131" s="169">
        <f t="shared" si="10"/>
        <v>3594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3594</v>
      </c>
      <c r="D135" s="74">
        <f>720+2774+100</f>
        <v>3594</v>
      </c>
      <c r="E135" s="74"/>
      <c r="F135" s="74"/>
      <c r="G135" s="157"/>
      <c r="H135" s="72">
        <f t="shared" si="8"/>
        <v>3594</v>
      </c>
      <c r="I135" s="74">
        <v>3594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69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69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69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69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69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3950</v>
      </c>
      <c r="D194" s="139">
        <f>SUM(D195,D230,D269)</f>
        <v>3950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3950</v>
      </c>
      <c r="I194" s="139">
        <f>SUM(I195,I230,I269)</f>
        <v>3950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69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3950</v>
      </c>
      <c r="D230" s="144">
        <f>D231+D251+D259</f>
        <v>3950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3950</v>
      </c>
      <c r="I230" s="144">
        <f>I231+I251+I259</f>
        <v>3950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69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69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69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3950</v>
      </c>
      <c r="D259" s="63">
        <f>SUM(D260,D264)</f>
        <v>3950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3950</v>
      </c>
      <c r="I259" s="63">
        <f>SUM(I260,I264)</f>
        <v>3950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69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3950</v>
      </c>
      <c r="D264" s="160">
        <f>SUM(D265:D268)</f>
        <v>3950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3950</v>
      </c>
      <c r="I264" s="160">
        <f>SUM(I265:I268)</f>
        <v>3950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3950</v>
      </c>
      <c r="D266" s="74">
        <v>3950</v>
      </c>
      <c r="E266" s="74"/>
      <c r="F266" s="74"/>
      <c r="G266" s="157"/>
      <c r="H266" s="208">
        <f t="shared" si="37"/>
        <v>3950</v>
      </c>
      <c r="I266" s="74">
        <v>3950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69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69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39984</v>
      </c>
      <c r="D286" s="233">
        <f t="shared" si="42"/>
        <v>39984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36534</v>
      </c>
      <c r="I286" s="233">
        <f t="shared" si="42"/>
        <v>36534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419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405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406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420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410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8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10830</v>
      </c>
      <c r="D20" s="28">
        <f>SUM(D21,D24,D25,D41,D43)</f>
        <v>10830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2830</v>
      </c>
      <c r="I20" s="28">
        <f>SUM(I21,I24,I25,I41,I43)</f>
        <v>2830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10830</v>
      </c>
      <c r="D24" s="51">
        <f>D50</f>
        <v>10830</v>
      </c>
      <c r="E24" s="51"/>
      <c r="F24" s="52" t="s">
        <v>35</v>
      </c>
      <c r="G24" s="53" t="s">
        <v>35</v>
      </c>
      <c r="H24" s="50">
        <f t="shared" si="1"/>
        <v>2830</v>
      </c>
      <c r="I24" s="51">
        <f>I51</f>
        <v>2830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10830</v>
      </c>
      <c r="D50" s="128">
        <f>SUM(D51,D283)</f>
        <v>10830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2830</v>
      </c>
      <c r="I50" s="128">
        <f>SUM(I51,I283)</f>
        <v>2830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10830</v>
      </c>
      <c r="D51" s="134">
        <f>SUM(D52,D194)</f>
        <v>10830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2830</v>
      </c>
      <c r="I51" s="134">
        <f>SUM(I52,I194)</f>
        <v>2830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10830</v>
      </c>
      <c r="D52" s="139">
        <f>SUM(D53,D75,D173,D187)</f>
        <v>10830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2830</v>
      </c>
      <c r="I52" s="139">
        <f>SUM(I53,I75,I173,I187)</f>
        <v>2830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69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10830</v>
      </c>
      <c r="D75" s="144">
        <f>SUM(D76,D83,D130,D164,D165,D172)</f>
        <v>10830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2830</v>
      </c>
      <c r="I75" s="144">
        <f>SUM(I76,I83,I130,I164,I165,I172)</f>
        <v>2830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69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10830</v>
      </c>
      <c r="D83" s="63">
        <f>SUM(D84,D89,D95,D103,D112,D116,D122,D128)</f>
        <v>10830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2830</v>
      </c>
      <c r="I83" s="63">
        <f>SUM(I84,I89,I95,I103,I112,I116,I122,I128)</f>
        <v>2830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700</v>
      </c>
      <c r="D95" s="160">
        <f>SUM(D96:D102)</f>
        <v>700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300</v>
      </c>
      <c r="I95" s="160">
        <f>SUM(I96:I102)</f>
        <v>300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700</v>
      </c>
      <c r="D96" s="74">
        <f>400+300</f>
        <v>700</v>
      </c>
      <c r="E96" s="74"/>
      <c r="F96" s="74"/>
      <c r="G96" s="157"/>
      <c r="H96" s="72">
        <f t="shared" si="6"/>
        <v>300</v>
      </c>
      <c r="I96" s="74">
        <v>300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10130</v>
      </c>
      <c r="D122" s="160">
        <f>SUM(D123:D127)</f>
        <v>10130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2530</v>
      </c>
      <c r="I122" s="160">
        <f>SUM(I123:I127)</f>
        <v>2530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10130</v>
      </c>
      <c r="D127" s="74">
        <f>200+600+500+300+2000+160+6000+370</f>
        <v>10130</v>
      </c>
      <c r="E127" s="74"/>
      <c r="F127" s="74"/>
      <c r="G127" s="157"/>
      <c r="H127" s="72">
        <f t="shared" si="8"/>
        <v>2530</v>
      </c>
      <c r="I127" s="74">
        <v>2530</v>
      </c>
      <c r="J127" s="74"/>
      <c r="K127" s="74"/>
      <c r="L127" s="158"/>
      <c r="M127" s="156"/>
    </row>
    <row r="128" spans="1:13" ht="24" x14ac:dyDescent="0.25">
      <c r="A128" s="269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69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69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69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69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69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69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69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69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69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69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69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69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69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10830</v>
      </c>
      <c r="D286" s="233">
        <f t="shared" si="42"/>
        <v>10830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2830</v>
      </c>
      <c r="I286" s="233">
        <f t="shared" si="42"/>
        <v>2830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15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4" x14ac:dyDescent="0.25">
      <c r="A1" s="299" t="s">
        <v>346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4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4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  <c r="N3" s="1" t="s">
        <v>63</v>
      </c>
    </row>
    <row r="4" spans="1:14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4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4" ht="12.75" customHeight="1" x14ac:dyDescent="0.25">
      <c r="A6" s="4" t="s">
        <v>8</v>
      </c>
      <c r="B6" s="5"/>
      <c r="C6" s="286" t="s">
        <v>347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4" x14ac:dyDescent="0.25">
      <c r="A7" s="4" t="s">
        <v>10</v>
      </c>
      <c r="B7" s="5"/>
      <c r="C7" s="303" t="s">
        <v>344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4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4" ht="12.75" customHeight="1" x14ac:dyDescent="0.25">
      <c r="A9" s="4"/>
      <c r="B9" s="5" t="s">
        <v>13</v>
      </c>
      <c r="C9" s="286" t="s">
        <v>345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4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4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4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4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4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106578</v>
      </c>
      <c r="D20" s="28">
        <f>SUM(D21,D24,D25,D41,D43)</f>
        <v>106578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117302</v>
      </c>
      <c r="I20" s="28">
        <f>SUM(I21,I24,I25,I41,I43)</f>
        <v>117302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106578</v>
      </c>
      <c r="D24" s="51">
        <v>106578</v>
      </c>
      <c r="E24" s="51"/>
      <c r="F24" s="52" t="s">
        <v>35</v>
      </c>
      <c r="G24" s="53" t="s">
        <v>35</v>
      </c>
      <c r="H24" s="50">
        <f t="shared" si="1"/>
        <v>117302</v>
      </c>
      <c r="I24" s="51">
        <f>I51</f>
        <v>117302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 t="shared" si="0"/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 t="shared" si="0"/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 t="shared" si="1"/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 t="shared" si="0"/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si="1"/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35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 t="shared" si="0"/>
        <v>0</v>
      </c>
      <c r="D44" s="101"/>
      <c r="E44" s="102"/>
      <c r="F44" s="102"/>
      <c r="G44" s="103" t="s">
        <v>35</v>
      </c>
      <c r="H44" s="104">
        <f t="shared" si="1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 t="shared" si="0"/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81" si="2">SUM(D50:G50)</f>
        <v>106578</v>
      </c>
      <c r="D50" s="128">
        <f>SUM(D51,D283)</f>
        <v>106578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81" si="3">SUM(I50:L50)</f>
        <v>117302</v>
      </c>
      <c r="I50" s="128">
        <f>SUM(I51,I283)</f>
        <v>117302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2"/>
        <v>106578</v>
      </c>
      <c r="D51" s="134">
        <f>SUM(D52,D194)</f>
        <v>106578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117302</v>
      </c>
      <c r="I51" s="134">
        <f>SUM(I52,I194)</f>
        <v>117302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2"/>
        <v>106578</v>
      </c>
      <c r="D52" s="139">
        <f>SUM(D53,D75,D173,D187)</f>
        <v>106578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117302</v>
      </c>
      <c r="I52" s="139">
        <f>SUM(I53,I75,I173,I187)</f>
        <v>117302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2"/>
        <v>106578</v>
      </c>
      <c r="D53" s="144">
        <f>SUM(D54,D67)</f>
        <v>106578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117302</v>
      </c>
      <c r="I53" s="144">
        <f>SUM(I54,I67)</f>
        <v>117302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2"/>
        <v>80370</v>
      </c>
      <c r="D54" s="63">
        <f>SUM(D55,D58,D66)</f>
        <v>80370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89679</v>
      </c>
      <c r="I54" s="63">
        <f>SUM(I55,I58,I66)</f>
        <v>89679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2"/>
        <v>55774</v>
      </c>
      <c r="D55" s="151">
        <f>SUM(D56:D57)</f>
        <v>55774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64547</v>
      </c>
      <c r="I55" s="151">
        <f>SUM(I56:I57)</f>
        <v>64547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2"/>
        <v>55774</v>
      </c>
      <c r="D57" s="74">
        <v>55774</v>
      </c>
      <c r="E57" s="74"/>
      <c r="F57" s="74"/>
      <c r="G57" s="157"/>
      <c r="H57" s="72">
        <f t="shared" si="3"/>
        <v>64547</v>
      </c>
      <c r="I57" s="74">
        <v>64547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2"/>
        <v>17096</v>
      </c>
      <c r="D58" s="160">
        <f>SUM(D59:D65)</f>
        <v>17096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12918</v>
      </c>
      <c r="I58" s="160">
        <f>SUM(I59:I65)</f>
        <v>12918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2"/>
        <v>3500</v>
      </c>
      <c r="D60" s="74">
        <v>3500</v>
      </c>
      <c r="E60" s="74"/>
      <c r="F60" s="74"/>
      <c r="G60" s="157"/>
      <c r="H60" s="72">
        <f t="shared" si="3"/>
        <v>3500</v>
      </c>
      <c r="I60" s="74">
        <v>3500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2"/>
        <v>5329</v>
      </c>
      <c r="D62" s="74">
        <v>5329</v>
      </c>
      <c r="E62" s="74"/>
      <c r="F62" s="74"/>
      <c r="G62" s="157"/>
      <c r="H62" s="72">
        <f t="shared" si="3"/>
        <v>2300</v>
      </c>
      <c r="I62" s="74">
        <v>2300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2"/>
        <v>4803</v>
      </c>
      <c r="D63" s="74">
        <v>4803</v>
      </c>
      <c r="E63" s="74"/>
      <c r="F63" s="74"/>
      <c r="G63" s="157"/>
      <c r="H63" s="72">
        <f t="shared" si="3"/>
        <v>2500</v>
      </c>
      <c r="I63" s="74">
        <v>2500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2"/>
        <v>3464</v>
      </c>
      <c r="D64" s="74">
        <v>3464</v>
      </c>
      <c r="E64" s="74"/>
      <c r="F64" s="74"/>
      <c r="G64" s="157"/>
      <c r="H64" s="72">
        <f t="shared" si="3"/>
        <v>4618</v>
      </c>
      <c r="I64" s="74">
        <v>4618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2"/>
        <v>7500</v>
      </c>
      <c r="D66" s="163">
        <v>7500</v>
      </c>
      <c r="E66" s="163"/>
      <c r="F66" s="163"/>
      <c r="G66" s="164"/>
      <c r="H66" s="117">
        <f t="shared" si="3"/>
        <v>12214</v>
      </c>
      <c r="I66" s="163">
        <v>12214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2"/>
        <v>26208</v>
      </c>
      <c r="D67" s="63">
        <f>SUM(D68:D69)</f>
        <v>26208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27623</v>
      </c>
      <c r="I67" s="63">
        <f>SUM(I68:I69)</f>
        <v>27623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2"/>
        <v>19989</v>
      </c>
      <c r="D68" s="68">
        <v>19989</v>
      </c>
      <c r="E68" s="68"/>
      <c r="F68" s="68"/>
      <c r="G68" s="154"/>
      <c r="H68" s="66">
        <f t="shared" si="3"/>
        <v>22607</v>
      </c>
      <c r="I68" s="68">
        <v>22607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2"/>
        <v>6219</v>
      </c>
      <c r="D69" s="160">
        <f>SUM(D70:D74)</f>
        <v>6219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5016</v>
      </c>
      <c r="I69" s="160">
        <f>SUM(I70:I74)</f>
        <v>5016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2"/>
        <v>4665</v>
      </c>
      <c r="D70" s="74">
        <v>4665</v>
      </c>
      <c r="E70" s="74"/>
      <c r="F70" s="74"/>
      <c r="G70" s="157"/>
      <c r="H70" s="72">
        <f t="shared" si="3"/>
        <v>4162</v>
      </c>
      <c r="I70" s="74">
        <v>4162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2"/>
        <v>700</v>
      </c>
      <c r="D71" s="74">
        <v>700</v>
      </c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2"/>
        <v>854</v>
      </c>
      <c r="D73" s="74">
        <v>854</v>
      </c>
      <c r="E73" s="74"/>
      <c r="F73" s="74"/>
      <c r="G73" s="157"/>
      <c r="H73" s="72">
        <f t="shared" si="3"/>
        <v>854</v>
      </c>
      <c r="I73" s="74">
        <v>854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2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4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si="6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6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6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6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6"/>
        <v>0</v>
      </c>
      <c r="D127" s="74"/>
      <c r="E127" s="74"/>
      <c r="F127" s="74"/>
      <c r="G127" s="157"/>
      <c r="H127" s="72">
        <f t="shared" si="5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x14ac:dyDescent="0.25">
      <c r="A129" s="44">
        <v>2283</v>
      </c>
      <c r="B129" s="71" t="s">
        <v>137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8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8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x14ac:dyDescent="0.25">
      <c r="A132" s="44">
        <v>2311</v>
      </c>
      <c r="B132" s="71" t="s">
        <v>140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x14ac:dyDescent="0.25">
      <c r="A167" s="44">
        <v>2512</v>
      </c>
      <c r="B167" s="71" t="s">
        <v>175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10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10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x14ac:dyDescent="0.25">
      <c r="A175" s="168">
        <v>3260</v>
      </c>
      <c r="B175" s="65" t="s">
        <v>183</v>
      </c>
      <c r="C175" s="66">
        <f t="shared" si="10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 t="shared" si="10"/>
        <v>0</v>
      </c>
      <c r="D178" s="74"/>
      <c r="E178" s="74"/>
      <c r="F178" s="74"/>
      <c r="G178" s="157"/>
      <c r="H178" s="72">
        <f t="shared" si="9"/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x14ac:dyDescent="0.25">
      <c r="A180" s="44">
        <v>3291</v>
      </c>
      <c r="B180" s="71" t="s">
        <v>188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x14ac:dyDescent="0.25">
      <c r="A185" s="111">
        <v>3310</v>
      </c>
      <c r="B185" s="112" t="s">
        <v>193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10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11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12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x14ac:dyDescent="0.25">
      <c r="A234" s="44">
        <v>6239</v>
      </c>
      <c r="B234" s="65" t="s">
        <v>242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x14ac:dyDescent="0.25">
      <c r="A247" s="44">
        <v>6291</v>
      </c>
      <c r="B247" s="71" t="s">
        <v>255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x14ac:dyDescent="0.25">
      <c r="A252" s="168">
        <v>6320</v>
      </c>
      <c r="B252" s="65" t="s">
        <v>260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x14ac:dyDescent="0.25">
      <c r="A253" s="44">
        <v>6322</v>
      </c>
      <c r="B253" s="71" t="s">
        <v>261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 t="shared" ref="C257:C285" si="13">SUM(D257:G257)</f>
        <v>0</v>
      </c>
      <c r="D257" s="189"/>
      <c r="E257" s="189"/>
      <c r="F257" s="189"/>
      <c r="G257" s="211"/>
      <c r="H257" s="209">
        <f t="shared" ref="H257:H285" si="14"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x14ac:dyDescent="0.25">
      <c r="A260" s="168">
        <v>6410</v>
      </c>
      <c r="B260" s="65" t="s">
        <v>268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x14ac:dyDescent="0.25">
      <c r="A261" s="44">
        <v>6411</v>
      </c>
      <c r="B261" s="174" t="s">
        <v>269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x14ac:dyDescent="0.25">
      <c r="A277" s="44">
        <v>7245</v>
      </c>
      <c r="B277" s="71" t="s">
        <v>285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x14ac:dyDescent="0.25">
      <c r="A282" s="150">
        <v>7720</v>
      </c>
      <c r="B282" s="65" t="s">
        <v>290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13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14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13"/>
        <v>0</v>
      </c>
      <c r="D284" s="74"/>
      <c r="E284" s="74"/>
      <c r="F284" s="74"/>
      <c r="G284" s="157"/>
      <c r="H284" s="72">
        <f t="shared" si="14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13"/>
        <v>0</v>
      </c>
      <c r="D285" s="68"/>
      <c r="E285" s="68"/>
      <c r="F285" s="68"/>
      <c r="G285" s="154"/>
      <c r="H285" s="66">
        <f t="shared" si="14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15">SUM(C283,C269,C230,C195,C187,C173,C75,C53)</f>
        <v>106578</v>
      </c>
      <c r="D286" s="233">
        <f t="shared" si="15"/>
        <v>106578</v>
      </c>
      <c r="E286" s="233">
        <f t="shared" si="15"/>
        <v>0</v>
      </c>
      <c r="F286" s="233">
        <f t="shared" si="15"/>
        <v>0</v>
      </c>
      <c r="G286" s="234">
        <f t="shared" si="15"/>
        <v>0</v>
      </c>
      <c r="H286" s="235">
        <f t="shared" si="15"/>
        <v>117302</v>
      </c>
      <c r="I286" s="233">
        <f t="shared" si="15"/>
        <v>117302</v>
      </c>
      <c r="J286" s="233">
        <f t="shared" si="15"/>
        <v>0</v>
      </c>
      <c r="K286" s="233">
        <f t="shared" si="15"/>
        <v>0</v>
      </c>
      <c r="L286" s="236">
        <f t="shared" si="15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16">SUM(C289,C290)-C297+C298</f>
        <v>0</v>
      </c>
      <c r="D288" s="242">
        <f t="shared" si="16"/>
        <v>0</v>
      </c>
      <c r="E288" s="242">
        <f t="shared" si="16"/>
        <v>0</v>
      </c>
      <c r="F288" s="242">
        <f t="shared" si="16"/>
        <v>0</v>
      </c>
      <c r="G288" s="243">
        <f t="shared" si="16"/>
        <v>0</v>
      </c>
      <c r="H288" s="244">
        <f t="shared" si="16"/>
        <v>0</v>
      </c>
      <c r="I288" s="242">
        <f t="shared" si="16"/>
        <v>0</v>
      </c>
      <c r="J288" s="242">
        <f t="shared" si="16"/>
        <v>0</v>
      </c>
      <c r="K288" s="242">
        <f t="shared" si="16"/>
        <v>0</v>
      </c>
      <c r="L288" s="245">
        <f t="shared" si="16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17">C21-C283</f>
        <v>0</v>
      </c>
      <c r="D289" s="128">
        <f t="shared" si="17"/>
        <v>0</v>
      </c>
      <c r="E289" s="128">
        <f t="shared" si="17"/>
        <v>0</v>
      </c>
      <c r="F289" s="128">
        <f t="shared" si="17"/>
        <v>0</v>
      </c>
      <c r="G289" s="129">
        <f t="shared" si="17"/>
        <v>0</v>
      </c>
      <c r="H289" s="247">
        <f t="shared" si="17"/>
        <v>0</v>
      </c>
      <c r="I289" s="128">
        <f t="shared" si="17"/>
        <v>0</v>
      </c>
      <c r="J289" s="128">
        <f t="shared" si="17"/>
        <v>0</v>
      </c>
      <c r="K289" s="128">
        <f t="shared" si="17"/>
        <v>0</v>
      </c>
      <c r="L289" s="130">
        <f t="shared" si="17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18">SUM(C291,C293,C295)-SUM(C292,C294,C296)</f>
        <v>0</v>
      </c>
      <c r="D290" s="242">
        <f t="shared" si="18"/>
        <v>0</v>
      </c>
      <c r="E290" s="242">
        <f t="shared" si="18"/>
        <v>0</v>
      </c>
      <c r="F290" s="242">
        <f t="shared" si="18"/>
        <v>0</v>
      </c>
      <c r="G290" s="249">
        <f t="shared" si="18"/>
        <v>0</v>
      </c>
      <c r="H290" s="244">
        <f t="shared" si="18"/>
        <v>0</v>
      </c>
      <c r="I290" s="242">
        <f t="shared" si="18"/>
        <v>0</v>
      </c>
      <c r="J290" s="242">
        <f t="shared" si="18"/>
        <v>0</v>
      </c>
      <c r="K290" s="242">
        <f t="shared" si="18"/>
        <v>0</v>
      </c>
      <c r="L290" s="245">
        <f t="shared" si="18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8" si="19">SUM(D291:G291)</f>
        <v>0</v>
      </c>
      <c r="D291" s="81"/>
      <c r="E291" s="81"/>
      <c r="F291" s="81"/>
      <c r="G291" s="229"/>
      <c r="H291" s="79">
        <f t="shared" ref="H291:H298" si="20">SUM(I291:L291)</f>
        <v>0</v>
      </c>
      <c r="I291" s="81"/>
      <c r="J291" s="81"/>
      <c r="K291" s="81"/>
      <c r="L291" s="230"/>
    </row>
    <row r="292" spans="1:12" ht="12" customHeight="1" x14ac:dyDescent="0.25">
      <c r="A292" s="174" t="s">
        <v>305</v>
      </c>
      <c r="B292" s="43" t="s">
        <v>306</v>
      </c>
      <c r="C292" s="72">
        <f t="shared" si="19"/>
        <v>0</v>
      </c>
      <c r="D292" s="74"/>
      <c r="E292" s="74"/>
      <c r="F292" s="74"/>
      <c r="G292" s="157"/>
      <c r="H292" s="72">
        <f t="shared" si="20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19"/>
        <v>0</v>
      </c>
      <c r="D293" s="74"/>
      <c r="E293" s="74"/>
      <c r="F293" s="74"/>
      <c r="G293" s="157"/>
      <c r="H293" s="72">
        <f t="shared" si="20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19"/>
        <v>0</v>
      </c>
      <c r="D294" s="74"/>
      <c r="E294" s="74"/>
      <c r="F294" s="74"/>
      <c r="G294" s="157"/>
      <c r="H294" s="72">
        <f t="shared" si="20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19"/>
        <v>0</v>
      </c>
      <c r="D295" s="74"/>
      <c r="E295" s="74"/>
      <c r="F295" s="74"/>
      <c r="G295" s="157"/>
      <c r="H295" s="72">
        <f t="shared" si="20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19"/>
        <v>0</v>
      </c>
      <c r="D296" s="189"/>
      <c r="E296" s="189"/>
      <c r="F296" s="189"/>
      <c r="G296" s="253"/>
      <c r="H296" s="185">
        <f t="shared" si="20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 t="shared" si="19"/>
        <v>0</v>
      </c>
      <c r="D297" s="256"/>
      <c r="E297" s="256"/>
      <c r="F297" s="256"/>
      <c r="G297" s="257"/>
      <c r="H297" s="255">
        <f t="shared" si="20"/>
        <v>0</v>
      </c>
      <c r="I297" s="256"/>
      <c r="J297" s="256"/>
      <c r="K297" s="256"/>
      <c r="L297" s="258"/>
    </row>
    <row r="298" spans="1:12" s="24" customFormat="1" ht="39.75" customHeight="1" thickTop="1" x14ac:dyDescent="0.25">
      <c r="A298" s="248" t="s">
        <v>317</v>
      </c>
      <c r="B298" s="259" t="s">
        <v>318</v>
      </c>
      <c r="C298" s="260">
        <f t="shared" si="19"/>
        <v>0</v>
      </c>
      <c r="D298" s="177"/>
      <c r="E298" s="177"/>
      <c r="F298" s="177"/>
      <c r="G298" s="178"/>
      <c r="H298" s="260">
        <f t="shared" si="20"/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421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405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406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407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422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410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8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2420</v>
      </c>
      <c r="D20" s="28">
        <f>SUM(D21,D24,D25,D41,D43)</f>
        <v>2420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2420</v>
      </c>
      <c r="I20" s="28">
        <f>SUM(I21,I24,I25,I41,I43)</f>
        <v>2420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2420</v>
      </c>
      <c r="D24" s="51">
        <f>D50</f>
        <v>2420</v>
      </c>
      <c r="E24" s="51"/>
      <c r="F24" s="52" t="s">
        <v>35</v>
      </c>
      <c r="G24" s="53" t="s">
        <v>35</v>
      </c>
      <c r="H24" s="50">
        <f t="shared" si="1"/>
        <v>2420</v>
      </c>
      <c r="I24" s="51">
        <f>I51</f>
        <v>2420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2420</v>
      </c>
      <c r="D50" s="128">
        <f>SUM(D51,D283)</f>
        <v>2420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2420</v>
      </c>
      <c r="I50" s="128">
        <f>SUM(I51,I283)</f>
        <v>2420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2420</v>
      </c>
      <c r="D51" s="134">
        <f>SUM(D52,D194)</f>
        <v>2420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2420</v>
      </c>
      <c r="I51" s="134">
        <f>SUM(I52,I194)</f>
        <v>2420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2420</v>
      </c>
      <c r="D52" s="139">
        <f>SUM(D53,D75,D173,D187)</f>
        <v>2420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2420</v>
      </c>
      <c r="I52" s="139">
        <f>SUM(I53,I75,I173,I187)</f>
        <v>2420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69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2420</v>
      </c>
      <c r="D75" s="144">
        <f>SUM(D76,D83,D130,D164,D165,D172)</f>
        <v>2420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2420</v>
      </c>
      <c r="I75" s="144">
        <f>SUM(I76,I83,I130,I164,I165,I172)</f>
        <v>2420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69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2350</v>
      </c>
      <c r="D83" s="63">
        <f>SUM(D84,D89,D95,D103,D112,D116,D122,D128)</f>
        <v>2350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2350</v>
      </c>
      <c r="I83" s="63">
        <f>SUM(I84,I89,I95,I103,I112,I116,I122,I128)</f>
        <v>2350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950</v>
      </c>
      <c r="D95" s="160">
        <f>SUM(D96:D102)</f>
        <v>950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950</v>
      </c>
      <c r="I95" s="160">
        <f>SUM(I96:I102)</f>
        <v>950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950</v>
      </c>
      <c r="D96" s="74">
        <f>400+350+200</f>
        <v>950</v>
      </c>
      <c r="E96" s="74"/>
      <c r="F96" s="74"/>
      <c r="G96" s="157"/>
      <c r="H96" s="72">
        <f t="shared" si="6"/>
        <v>950</v>
      </c>
      <c r="I96" s="74">
        <v>950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1400</v>
      </c>
      <c r="D122" s="160">
        <f>SUM(D123:D127)</f>
        <v>1400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1400</v>
      </c>
      <c r="I122" s="160">
        <f>SUM(I123:I127)</f>
        <v>1400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1400</v>
      </c>
      <c r="D127" s="74">
        <f>500+500+400</f>
        <v>1400</v>
      </c>
      <c r="E127" s="74"/>
      <c r="F127" s="74"/>
      <c r="G127" s="157"/>
      <c r="H127" s="72">
        <f t="shared" si="8"/>
        <v>1400</v>
      </c>
      <c r="I127" s="74">
        <v>1400</v>
      </c>
      <c r="J127" s="74"/>
      <c r="K127" s="74"/>
      <c r="L127" s="158"/>
      <c r="M127" s="156"/>
    </row>
    <row r="128" spans="1:13" ht="24" x14ac:dyDescent="0.25">
      <c r="A128" s="269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70</v>
      </c>
      <c r="D130" s="63">
        <f>SUM(D131,D136,D140,D141,D144,D151,D159,D160,D163)</f>
        <v>70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70</v>
      </c>
      <c r="I130" s="63">
        <f>SUM(I131,I136,I140,I141,I144,I151,I159,I160,I163)</f>
        <v>70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69">
        <v>2310</v>
      </c>
      <c r="B131" s="65" t="s">
        <v>139</v>
      </c>
      <c r="C131" s="66">
        <f t="shared" si="7"/>
        <v>70</v>
      </c>
      <c r="D131" s="169">
        <f>SUM(D132:D135)</f>
        <v>70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70</v>
      </c>
      <c r="I131" s="169">
        <f t="shared" si="10"/>
        <v>70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70</v>
      </c>
      <c r="D132" s="74">
        <f>30+40</f>
        <v>70</v>
      </c>
      <c r="E132" s="74"/>
      <c r="F132" s="74"/>
      <c r="G132" s="157"/>
      <c r="H132" s="72">
        <f t="shared" si="8"/>
        <v>70</v>
      </c>
      <c r="I132" s="74">
        <v>70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69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69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69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69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69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69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69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69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69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69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69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69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2420</v>
      </c>
      <c r="D286" s="233">
        <f t="shared" si="42"/>
        <v>2420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2420</v>
      </c>
      <c r="I286" s="233">
        <f t="shared" si="42"/>
        <v>2420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354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10" t="s">
        <v>355</v>
      </c>
      <c r="D3" s="310"/>
      <c r="E3" s="310"/>
      <c r="F3" s="310"/>
      <c r="G3" s="310"/>
      <c r="H3" s="310"/>
      <c r="I3" s="310"/>
      <c r="J3" s="310"/>
      <c r="K3" s="310"/>
      <c r="L3" s="311"/>
    </row>
    <row r="4" spans="1:12" ht="12.75" customHeight="1" x14ac:dyDescent="0.25">
      <c r="A4" s="2" t="s">
        <v>4</v>
      </c>
      <c r="B4" s="3"/>
      <c r="C4" s="310" t="s">
        <v>356</v>
      </c>
      <c r="D4" s="310"/>
      <c r="E4" s="310"/>
      <c r="F4" s="310"/>
      <c r="G4" s="310"/>
      <c r="H4" s="310"/>
      <c r="I4" s="310"/>
      <c r="J4" s="310"/>
      <c r="K4" s="310"/>
      <c r="L4" s="311"/>
    </row>
    <row r="5" spans="1:12" ht="12.75" customHeight="1" x14ac:dyDescent="0.25">
      <c r="A5" s="4" t="s">
        <v>6</v>
      </c>
      <c r="B5" s="5"/>
      <c r="C5" s="309" t="s">
        <v>357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309" t="s">
        <v>335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12" t="s">
        <v>358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309" t="s">
        <v>359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309" t="s">
        <v>360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643080</v>
      </c>
      <c r="D20" s="28">
        <f>SUM(D21,D24,D25,D41,D43)</f>
        <v>635067</v>
      </c>
      <c r="E20" s="28">
        <f>SUM(E21,E24,E43)</f>
        <v>0</v>
      </c>
      <c r="F20" s="28">
        <f>SUM(F21,F26,F43)</f>
        <v>8013</v>
      </c>
      <c r="G20" s="29">
        <f>SUM(G21,G45)</f>
        <v>0</v>
      </c>
      <c r="H20" s="27">
        <f>SUM(I20:L20)</f>
        <v>740596</v>
      </c>
      <c r="I20" s="28">
        <f>SUM(I21,I24,I25,I41,I43)</f>
        <v>732526</v>
      </c>
      <c r="J20" s="28">
        <f>SUM(J21,J24,J43)</f>
        <v>0</v>
      </c>
      <c r="K20" s="28">
        <f>SUM(K21,K26,K43)</f>
        <v>8070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635067</v>
      </c>
      <c r="D24" s="51">
        <v>635067</v>
      </c>
      <c r="E24" s="51"/>
      <c r="F24" s="52" t="s">
        <v>35</v>
      </c>
      <c r="G24" s="53" t="s">
        <v>35</v>
      </c>
      <c r="H24" s="50">
        <f t="shared" si="1"/>
        <v>732526</v>
      </c>
      <c r="I24" s="51">
        <f>I51</f>
        <v>732526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8013</v>
      </c>
      <c r="D26" s="59" t="s">
        <v>35</v>
      </c>
      <c r="E26" s="59" t="s">
        <v>35</v>
      </c>
      <c r="F26" s="63">
        <f>SUM(F27,F31,F33,F36)</f>
        <v>8013</v>
      </c>
      <c r="G26" s="60" t="s">
        <v>35</v>
      </c>
      <c r="H26" s="57">
        <f t="shared" si="1"/>
        <v>8050</v>
      </c>
      <c r="I26" s="59" t="s">
        <v>35</v>
      </c>
      <c r="J26" s="59" t="s">
        <v>35</v>
      </c>
      <c r="K26" s="63">
        <f>SUM(K27,K31,K33,K36)</f>
        <v>8050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7143</v>
      </c>
      <c r="D31" s="59" t="s">
        <v>35</v>
      </c>
      <c r="E31" s="59" t="s">
        <v>35</v>
      </c>
      <c r="F31" s="63">
        <f>SUM(F32)</f>
        <v>7143</v>
      </c>
      <c r="G31" s="60" t="s">
        <v>35</v>
      </c>
      <c r="H31" s="57">
        <f t="shared" si="1"/>
        <v>7179</v>
      </c>
      <c r="I31" s="59" t="s">
        <v>35</v>
      </c>
      <c r="J31" s="59" t="s">
        <v>35</v>
      </c>
      <c r="K31" s="63">
        <f>SUM(K32)</f>
        <v>7179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7143</v>
      </c>
      <c r="D32" s="80" t="s">
        <v>35</v>
      </c>
      <c r="E32" s="80" t="s">
        <v>35</v>
      </c>
      <c r="F32" s="81">
        <v>7143</v>
      </c>
      <c r="G32" s="82" t="s">
        <v>35</v>
      </c>
      <c r="H32" s="79">
        <f t="shared" si="1"/>
        <v>7179</v>
      </c>
      <c r="I32" s="80" t="s">
        <v>35</v>
      </c>
      <c r="J32" s="80" t="s">
        <v>35</v>
      </c>
      <c r="K32" s="81">
        <f>7144+35</f>
        <v>7179</v>
      </c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>
        <v>0</v>
      </c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870</v>
      </c>
      <c r="D36" s="59" t="s">
        <v>35</v>
      </c>
      <c r="E36" s="59" t="s">
        <v>35</v>
      </c>
      <c r="F36" s="63">
        <f>SUM(F37:F40)</f>
        <v>870</v>
      </c>
      <c r="G36" s="60" t="s">
        <v>35</v>
      </c>
      <c r="H36" s="57">
        <f t="shared" si="1"/>
        <v>871</v>
      </c>
      <c r="I36" s="59" t="s">
        <v>35</v>
      </c>
      <c r="J36" s="59" t="s">
        <v>35</v>
      </c>
      <c r="K36" s="63">
        <f>SUM(K37:K40)</f>
        <v>871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870</v>
      </c>
      <c r="D40" s="87" t="s">
        <v>35</v>
      </c>
      <c r="E40" s="87" t="s">
        <v>35</v>
      </c>
      <c r="F40" s="88">
        <v>870</v>
      </c>
      <c r="G40" s="89" t="s">
        <v>35</v>
      </c>
      <c r="H40" s="86">
        <f t="shared" si="1"/>
        <v>871</v>
      </c>
      <c r="I40" s="87" t="s">
        <v>35</v>
      </c>
      <c r="J40" s="87" t="s">
        <v>35</v>
      </c>
      <c r="K40" s="88">
        <v>871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20</v>
      </c>
      <c r="I43" s="99">
        <f>I44</f>
        <v>0</v>
      </c>
      <c r="J43" s="99">
        <f t="shared" ref="J43:K43" si="4">J44</f>
        <v>0</v>
      </c>
      <c r="K43" s="99">
        <f t="shared" si="4"/>
        <v>20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20</v>
      </c>
      <c r="I44" s="40"/>
      <c r="J44" s="105"/>
      <c r="K44" s="105">
        <v>20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643080</v>
      </c>
      <c r="D50" s="128">
        <f>SUM(D51,D283)</f>
        <v>635067</v>
      </c>
      <c r="E50" s="128">
        <f>SUM(E51,E283)</f>
        <v>0</v>
      </c>
      <c r="F50" s="128">
        <f>SUM(F51,F283)</f>
        <v>8013</v>
      </c>
      <c r="G50" s="129">
        <f>SUM(G51,G283)</f>
        <v>0</v>
      </c>
      <c r="H50" s="127">
        <f t="shared" ref="H50:H113" si="6">SUM(I50:L50)</f>
        <v>740596</v>
      </c>
      <c r="I50" s="128">
        <f>SUM(I51,I283)</f>
        <v>732526</v>
      </c>
      <c r="J50" s="128">
        <f>SUM(J51,J283)</f>
        <v>0</v>
      </c>
      <c r="K50" s="128">
        <f>SUM(K51,K283)</f>
        <v>8070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643080</v>
      </c>
      <c r="D51" s="134">
        <f>SUM(D52,D194)</f>
        <v>635067</v>
      </c>
      <c r="E51" s="134">
        <f>SUM(E52,E194)</f>
        <v>0</v>
      </c>
      <c r="F51" s="134">
        <f>SUM(F52,F194)</f>
        <v>8013</v>
      </c>
      <c r="G51" s="135">
        <f>SUM(G52,G194)</f>
        <v>0</v>
      </c>
      <c r="H51" s="133">
        <f t="shared" si="6"/>
        <v>740596</v>
      </c>
      <c r="I51" s="134">
        <f>SUM(I52,I194)</f>
        <v>732526</v>
      </c>
      <c r="J51" s="134">
        <f>SUM(J52,J194)</f>
        <v>0</v>
      </c>
      <c r="K51" s="134">
        <f>SUM(K52,K194)</f>
        <v>8070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613804</v>
      </c>
      <c r="D52" s="139">
        <f>SUM(D53,D75,D173,D187)</f>
        <v>605791</v>
      </c>
      <c r="E52" s="139">
        <f>SUM(E53,E75,E173,E187)</f>
        <v>0</v>
      </c>
      <c r="F52" s="139">
        <f>SUM(F53,F75,F173,F187)</f>
        <v>8013</v>
      </c>
      <c r="G52" s="140">
        <f>SUM(G53,G75,G173,G187)</f>
        <v>0</v>
      </c>
      <c r="H52" s="138">
        <f t="shared" si="6"/>
        <v>713159</v>
      </c>
      <c r="I52" s="139">
        <f>SUM(I53,I75,I173,I187)</f>
        <v>705089</v>
      </c>
      <c r="J52" s="139">
        <f>SUM(J53,J75,J173,J187)</f>
        <v>0</v>
      </c>
      <c r="K52" s="139">
        <f>SUM(K53,K75,K173,K187)</f>
        <v>8070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548373</v>
      </c>
      <c r="D53" s="144">
        <f>SUM(D54,D67)</f>
        <v>548373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651661</v>
      </c>
      <c r="I53" s="144">
        <f>SUM(I54,I67)</f>
        <v>651661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416026</v>
      </c>
      <c r="D54" s="63">
        <f>SUM(D55,D58,D66)</f>
        <v>416026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494163</v>
      </c>
      <c r="I54" s="63">
        <f>SUM(I55,I58,I66)</f>
        <v>494163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373577</v>
      </c>
      <c r="D55" s="151">
        <f>SUM(D56:D57)</f>
        <v>373577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454496</v>
      </c>
      <c r="I55" s="151">
        <f>SUM(I56:I57)</f>
        <v>454496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373577</v>
      </c>
      <c r="D57" s="74">
        <v>373577</v>
      </c>
      <c r="E57" s="74"/>
      <c r="F57" s="74"/>
      <c r="G57" s="157"/>
      <c r="H57" s="72">
        <f t="shared" si="6"/>
        <v>454496</v>
      </c>
      <c r="I57" s="74">
        <v>454496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40854</v>
      </c>
      <c r="D58" s="160">
        <f>SUM(D59:D65)</f>
        <v>40854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38117</v>
      </c>
      <c r="I58" s="160">
        <f>SUM(I59:I65)</f>
        <v>38117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6596</v>
      </c>
      <c r="D62" s="74">
        <v>6596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8005</v>
      </c>
      <c r="D63" s="74">
        <v>8005</v>
      </c>
      <c r="E63" s="74"/>
      <c r="F63" s="74"/>
      <c r="G63" s="157"/>
      <c r="H63" s="72">
        <f t="shared" si="6"/>
        <v>11463</v>
      </c>
      <c r="I63" s="74">
        <v>11463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26253</v>
      </c>
      <c r="D64" s="74">
        <v>26253</v>
      </c>
      <c r="E64" s="74"/>
      <c r="F64" s="74"/>
      <c r="G64" s="157"/>
      <c r="H64" s="72">
        <f t="shared" si="6"/>
        <v>26654</v>
      </c>
      <c r="I64" s="74">
        <v>26654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1595</v>
      </c>
      <c r="D66" s="163">
        <v>1595</v>
      </c>
      <c r="E66" s="163"/>
      <c r="F66" s="163"/>
      <c r="G66" s="164"/>
      <c r="H66" s="117">
        <f t="shared" si="6"/>
        <v>1550</v>
      </c>
      <c r="I66" s="163">
        <v>1550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132347</v>
      </c>
      <c r="D67" s="63">
        <f>SUM(D68:D69)</f>
        <v>132347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157498</v>
      </c>
      <c r="I67" s="63">
        <f>SUM(I68:I69)</f>
        <v>157498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102626</v>
      </c>
      <c r="D68" s="68">
        <v>102626</v>
      </c>
      <c r="E68" s="68"/>
      <c r="F68" s="68"/>
      <c r="G68" s="154"/>
      <c r="H68" s="66">
        <f t="shared" si="6"/>
        <v>124116</v>
      </c>
      <c r="I68" s="68">
        <v>124116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29721</v>
      </c>
      <c r="D69" s="160">
        <f>SUM(D70:D74)</f>
        <v>29721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33382</v>
      </c>
      <c r="I69" s="160">
        <f>SUM(I70:I74)</f>
        <v>33382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19015</v>
      </c>
      <c r="D70" s="74">
        <v>19015</v>
      </c>
      <c r="E70" s="74"/>
      <c r="F70" s="74"/>
      <c r="G70" s="157"/>
      <c r="H70" s="72">
        <f t="shared" si="6"/>
        <v>22604</v>
      </c>
      <c r="I70" s="74">
        <v>22604</v>
      </c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10278</v>
      </c>
      <c r="D73" s="74">
        <v>10278</v>
      </c>
      <c r="E73" s="74"/>
      <c r="F73" s="74"/>
      <c r="G73" s="157"/>
      <c r="H73" s="72">
        <f t="shared" si="6"/>
        <v>10278</v>
      </c>
      <c r="I73" s="74">
        <v>10278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428</v>
      </c>
      <c r="D74" s="74">
        <v>428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65431</v>
      </c>
      <c r="D75" s="144">
        <f>SUM(D76,D83,D130,D164,D165,D172)</f>
        <v>57418</v>
      </c>
      <c r="E75" s="144">
        <f>SUM(E76,E83,E130,E164,E165,E172)</f>
        <v>0</v>
      </c>
      <c r="F75" s="144">
        <f>SUM(F76,F83,F130,F164,F165,F172)</f>
        <v>8013</v>
      </c>
      <c r="G75" s="145">
        <f>SUM(G76,G83,G130,G164,G165,G172)</f>
        <v>0</v>
      </c>
      <c r="H75" s="143">
        <f t="shared" si="6"/>
        <v>61498</v>
      </c>
      <c r="I75" s="144">
        <f>SUM(I76,I83,I130,I164,I165,I172)</f>
        <v>53428</v>
      </c>
      <c r="J75" s="144">
        <f>SUM(J76,J83,J130,J164,J165,J172)</f>
        <v>0</v>
      </c>
      <c r="K75" s="144">
        <f>SUM(K76,K83,K130,K164,K165,K172)</f>
        <v>8070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35857</v>
      </c>
      <c r="D83" s="63">
        <f>SUM(D84,D89,D95,D103,D112,D116,D122,D128)</f>
        <v>28977</v>
      </c>
      <c r="E83" s="63">
        <f>SUM(E84,E89,E95,E103,E112,E116,E122,E128)</f>
        <v>0</v>
      </c>
      <c r="F83" s="63">
        <f>SUM(F84,F89,F95,F103,F112,F116,F122,F128)</f>
        <v>6880</v>
      </c>
      <c r="G83" s="166">
        <f>SUM(G84,G89,G95,G103,G112,G116,G122,G128)</f>
        <v>0</v>
      </c>
      <c r="H83" s="57">
        <f t="shared" si="6"/>
        <v>33070</v>
      </c>
      <c r="I83" s="63">
        <f>SUM(I84,I89,I95,I103,I112,I116,I122,I128)</f>
        <v>26109</v>
      </c>
      <c r="J83" s="63">
        <f>SUM(J84,J89,J95,J103,J112,J116,J122,J128)</f>
        <v>0</v>
      </c>
      <c r="K83" s="63">
        <f>SUM(K84,K89,K95,K103,K112,K116,K122,K128)</f>
        <v>6961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2989</v>
      </c>
      <c r="D84" s="151">
        <f>SUM(D85:D88)</f>
        <v>2869</v>
      </c>
      <c r="E84" s="151">
        <f>SUM(E85:E88)</f>
        <v>0</v>
      </c>
      <c r="F84" s="151">
        <f>SUM(F85:F88)</f>
        <v>120</v>
      </c>
      <c r="G84" s="151">
        <f>SUM(G85:G88)</f>
        <v>0</v>
      </c>
      <c r="H84" s="117">
        <f t="shared" si="6"/>
        <v>3031</v>
      </c>
      <c r="I84" s="151">
        <f>SUM(I85:I88)</f>
        <v>2891</v>
      </c>
      <c r="J84" s="151">
        <f>SUM(J85:J88)</f>
        <v>0</v>
      </c>
      <c r="K84" s="151">
        <f>SUM(K85:K88)</f>
        <v>140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2869</v>
      </c>
      <c r="D86" s="74">
        <v>2869</v>
      </c>
      <c r="E86" s="74"/>
      <c r="F86" s="74"/>
      <c r="G86" s="157"/>
      <c r="H86" s="72">
        <f t="shared" si="6"/>
        <v>2911</v>
      </c>
      <c r="I86" s="74">
        <v>2891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120</v>
      </c>
      <c r="D87" s="74"/>
      <c r="E87" s="74"/>
      <c r="F87" s="74">
        <v>120</v>
      </c>
      <c r="G87" s="157"/>
      <c r="H87" s="72">
        <f t="shared" si="6"/>
        <v>120</v>
      </c>
      <c r="I87" s="74"/>
      <c r="J87" s="74"/>
      <c r="K87" s="74">
        <v>120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16481</v>
      </c>
      <c r="D89" s="160">
        <f>SUM(D90:D94)</f>
        <v>12403</v>
      </c>
      <c r="E89" s="160">
        <f>SUM(E90:E94)</f>
        <v>0</v>
      </c>
      <c r="F89" s="160">
        <f>SUM(F90:F94)</f>
        <v>4078</v>
      </c>
      <c r="G89" s="161">
        <f>SUM(G90:G94)</f>
        <v>0</v>
      </c>
      <c r="H89" s="72">
        <f t="shared" si="6"/>
        <v>16727</v>
      </c>
      <c r="I89" s="160">
        <f>SUM(I90:I94)</f>
        <v>12244</v>
      </c>
      <c r="J89" s="160">
        <f>SUM(J90:J94)</f>
        <v>0</v>
      </c>
      <c r="K89" s="160">
        <f>SUM(K90:K94)</f>
        <v>4483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3937</v>
      </c>
      <c r="D90" s="74">
        <v>3107</v>
      </c>
      <c r="E90" s="74"/>
      <c r="F90" s="74">
        <v>830</v>
      </c>
      <c r="G90" s="157"/>
      <c r="H90" s="72">
        <f t="shared" si="6"/>
        <v>4204</v>
      </c>
      <c r="I90" s="74">
        <v>3174</v>
      </c>
      <c r="J90" s="74"/>
      <c r="K90" s="74">
        <v>1030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1091</v>
      </c>
      <c r="D91" s="74"/>
      <c r="E91" s="74"/>
      <c r="F91" s="74">
        <v>1091</v>
      </c>
      <c r="G91" s="157"/>
      <c r="H91" s="72">
        <f t="shared" si="6"/>
        <v>976</v>
      </c>
      <c r="I91" s="74"/>
      <c r="J91" s="74"/>
      <c r="K91" s="74">
        <v>976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11033</v>
      </c>
      <c r="D92" s="74">
        <v>9296</v>
      </c>
      <c r="E92" s="74"/>
      <c r="F92" s="74">
        <v>1737</v>
      </c>
      <c r="G92" s="157"/>
      <c r="H92" s="72">
        <f t="shared" si="6"/>
        <v>11191</v>
      </c>
      <c r="I92" s="74">
        <f>9254-184</f>
        <v>9070</v>
      </c>
      <c r="J92" s="74"/>
      <c r="K92" s="74">
        <f>1937+184</f>
        <v>2121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420</v>
      </c>
      <c r="D93" s="74"/>
      <c r="E93" s="74"/>
      <c r="F93" s="74">
        <v>420</v>
      </c>
      <c r="G93" s="157"/>
      <c r="H93" s="72">
        <f t="shared" si="6"/>
        <v>356</v>
      </c>
      <c r="I93" s="74"/>
      <c r="J93" s="74"/>
      <c r="K93" s="74">
        <v>356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2284</v>
      </c>
      <c r="D95" s="160">
        <f>SUM(D96:D102)</f>
        <v>1204</v>
      </c>
      <c r="E95" s="160">
        <f>SUM(E96:E102)</f>
        <v>0</v>
      </c>
      <c r="F95" s="160">
        <f>SUM(F96:F102)</f>
        <v>1080</v>
      </c>
      <c r="G95" s="161">
        <f>SUM(G96:G102)</f>
        <v>0</v>
      </c>
      <c r="H95" s="72">
        <f t="shared" si="6"/>
        <v>1520</v>
      </c>
      <c r="I95" s="160">
        <f>SUM(I96:I102)</f>
        <v>783</v>
      </c>
      <c r="J95" s="160">
        <f>SUM(J96:J102)</f>
        <v>0</v>
      </c>
      <c r="K95" s="160">
        <f>SUM(K96:K102)</f>
        <v>737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220</v>
      </c>
      <c r="D100" s="74"/>
      <c r="E100" s="74"/>
      <c r="F100" s="74">
        <v>220</v>
      </c>
      <c r="G100" s="157"/>
      <c r="H100" s="72">
        <f t="shared" si="6"/>
        <v>90</v>
      </c>
      <c r="I100" s="74"/>
      <c r="J100" s="74"/>
      <c r="K100" s="74">
        <v>90</v>
      </c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60</v>
      </c>
      <c r="D101" s="74"/>
      <c r="E101" s="74"/>
      <c r="F101" s="74">
        <v>60</v>
      </c>
      <c r="G101" s="157"/>
      <c r="H101" s="72">
        <f t="shared" si="6"/>
        <v>60</v>
      </c>
      <c r="I101" s="74"/>
      <c r="J101" s="74"/>
      <c r="K101" s="74">
        <v>60</v>
      </c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2004</v>
      </c>
      <c r="D102" s="74">
        <v>1204</v>
      </c>
      <c r="E102" s="74"/>
      <c r="F102" s="74">
        <v>800</v>
      </c>
      <c r="G102" s="157"/>
      <c r="H102" s="72">
        <f t="shared" si="6"/>
        <v>1370</v>
      </c>
      <c r="I102" s="74">
        <v>783</v>
      </c>
      <c r="J102" s="74"/>
      <c r="K102" s="74">
        <v>587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10275</v>
      </c>
      <c r="D103" s="160">
        <f>SUM(D104:D111)</f>
        <v>8995</v>
      </c>
      <c r="E103" s="160">
        <f>SUM(E104:E111)</f>
        <v>0</v>
      </c>
      <c r="F103" s="160">
        <f>SUM(F104:F111)</f>
        <v>1280</v>
      </c>
      <c r="G103" s="161">
        <f>SUM(G104:G111)</f>
        <v>0</v>
      </c>
      <c r="H103" s="72">
        <f t="shared" si="6"/>
        <v>7960</v>
      </c>
      <c r="I103" s="160">
        <f>SUM(I104:I111)</f>
        <v>6681</v>
      </c>
      <c r="J103" s="160">
        <f>SUM(J104:J111)</f>
        <v>0</v>
      </c>
      <c r="K103" s="160">
        <f>SUM(K104:K111)</f>
        <v>1279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1294</v>
      </c>
      <c r="D105" s="74">
        <v>541</v>
      </c>
      <c r="E105" s="74"/>
      <c r="F105" s="74">
        <v>753</v>
      </c>
      <c r="G105" s="157"/>
      <c r="H105" s="72">
        <f t="shared" si="6"/>
        <v>1294</v>
      </c>
      <c r="I105" s="74">
        <v>541</v>
      </c>
      <c r="J105" s="74"/>
      <c r="K105" s="74">
        <v>753</v>
      </c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1393</v>
      </c>
      <c r="D106" s="74">
        <v>1393</v>
      </c>
      <c r="E106" s="74"/>
      <c r="F106" s="74"/>
      <c r="G106" s="157"/>
      <c r="H106" s="72">
        <f t="shared" si="6"/>
        <v>863</v>
      </c>
      <c r="I106" s="74">
        <v>863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7238</v>
      </c>
      <c r="D107" s="74">
        <v>6711</v>
      </c>
      <c r="E107" s="74"/>
      <c r="F107" s="74">
        <v>527</v>
      </c>
      <c r="G107" s="157"/>
      <c r="H107" s="72">
        <f t="shared" si="6"/>
        <v>5458</v>
      </c>
      <c r="I107" s="74">
        <v>4932</v>
      </c>
      <c r="J107" s="74"/>
      <c r="K107" s="74">
        <v>526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350</v>
      </c>
      <c r="D109" s="74">
        <v>350</v>
      </c>
      <c r="E109" s="74"/>
      <c r="F109" s="74"/>
      <c r="G109" s="157"/>
      <c r="H109" s="72">
        <f t="shared" si="6"/>
        <v>345</v>
      </c>
      <c r="I109" s="74">
        <v>345</v>
      </c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3506</v>
      </c>
      <c r="D112" s="160">
        <f>SUM(D113:D115)</f>
        <v>3506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3510</v>
      </c>
      <c r="I112" s="160">
        <f>SUM(I113:I115)</f>
        <v>3510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3506</v>
      </c>
      <c r="D115" s="74">
        <v>3506</v>
      </c>
      <c r="E115" s="74"/>
      <c r="F115" s="74"/>
      <c r="G115" s="157"/>
      <c r="H115" s="72">
        <f>SUM(I115:L115)</f>
        <v>3510</v>
      </c>
      <c r="I115" s="74">
        <v>3510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322</v>
      </c>
      <c r="D116" s="160">
        <f>SUM(D117:D121)</f>
        <v>0</v>
      </c>
      <c r="E116" s="160">
        <f>SUM(E117:E121)</f>
        <v>0</v>
      </c>
      <c r="F116" s="160">
        <f>SUM(F117:F121)</f>
        <v>322</v>
      </c>
      <c r="G116" s="161">
        <f>SUM(G117:G121)</f>
        <v>0</v>
      </c>
      <c r="H116" s="72">
        <f t="shared" ref="H116:H188" si="8">SUM(I116:L116)</f>
        <v>322</v>
      </c>
      <c r="I116" s="160">
        <f>SUM(I117:I121)</f>
        <v>0</v>
      </c>
      <c r="J116" s="160">
        <f>SUM(J117:J121)</f>
        <v>0</v>
      </c>
      <c r="K116" s="160">
        <f>SUM(K117:K121)</f>
        <v>322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285</v>
      </c>
      <c r="D120" s="74"/>
      <c r="E120" s="74"/>
      <c r="F120" s="74">
        <f>153+132</f>
        <v>285</v>
      </c>
      <c r="G120" s="157"/>
      <c r="H120" s="72">
        <f t="shared" si="8"/>
        <v>285</v>
      </c>
      <c r="I120" s="74"/>
      <c r="J120" s="74"/>
      <c r="K120" s="74">
        <v>285</v>
      </c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37</v>
      </c>
      <c r="D121" s="74"/>
      <c r="E121" s="74"/>
      <c r="F121" s="74">
        <v>37</v>
      </c>
      <c r="G121" s="157"/>
      <c r="H121" s="72">
        <f t="shared" si="8"/>
        <v>37</v>
      </c>
      <c r="I121" s="74"/>
      <c r="J121" s="74"/>
      <c r="K121" s="74">
        <v>37</v>
      </c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19608</v>
      </c>
      <c r="D130" s="63">
        <f>SUM(D131,D136,D140,D141,D144,D151,D159,D160,D163)</f>
        <v>18475</v>
      </c>
      <c r="E130" s="63">
        <f>SUM(E131,E136,E140,E141,E144,E151,E159,E160,E163)</f>
        <v>0</v>
      </c>
      <c r="F130" s="63">
        <f>SUM(F131,F136,F140,F141,F144,F151,F159,F160,F163)</f>
        <v>1133</v>
      </c>
      <c r="G130" s="166">
        <f>SUM(G131,G136,G140,G141,G144,G151,G159,G160,G163)</f>
        <v>0</v>
      </c>
      <c r="H130" s="57">
        <f t="shared" si="8"/>
        <v>18462</v>
      </c>
      <c r="I130" s="63">
        <f>SUM(I131,I136,I140,I141,I144,I151,I159,I160,I163)</f>
        <v>17353</v>
      </c>
      <c r="J130" s="63">
        <f>SUM(J131,J136,J140,J141,J144,J151,J159,J160,J163)</f>
        <v>0</v>
      </c>
      <c r="K130" s="63">
        <f>SUM(K131,K136,K140,K141,K144,K151,K159,K160,K163)</f>
        <v>1109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6297</v>
      </c>
      <c r="D131" s="169">
        <f>SUM(D132:D135)</f>
        <v>5664</v>
      </c>
      <c r="E131" s="169">
        <f t="shared" ref="E131:L131" si="10">SUM(E132:E135)</f>
        <v>0</v>
      </c>
      <c r="F131" s="169">
        <f t="shared" si="10"/>
        <v>633</v>
      </c>
      <c r="G131" s="170">
        <f t="shared" si="10"/>
        <v>0</v>
      </c>
      <c r="H131" s="66">
        <f t="shared" si="8"/>
        <v>4667</v>
      </c>
      <c r="I131" s="169">
        <f t="shared" si="10"/>
        <v>4158</v>
      </c>
      <c r="J131" s="169">
        <f t="shared" si="10"/>
        <v>0</v>
      </c>
      <c r="K131" s="169">
        <f t="shared" si="10"/>
        <v>509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3908</v>
      </c>
      <c r="D132" s="74">
        <v>3708</v>
      </c>
      <c r="E132" s="74"/>
      <c r="F132" s="74">
        <v>200</v>
      </c>
      <c r="G132" s="157"/>
      <c r="H132" s="72">
        <f t="shared" si="8"/>
        <v>3148</v>
      </c>
      <c r="I132" s="74">
        <v>2942</v>
      </c>
      <c r="J132" s="74"/>
      <c r="K132" s="74">
        <v>206</v>
      </c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1219</v>
      </c>
      <c r="D133" s="74">
        <v>786</v>
      </c>
      <c r="E133" s="74"/>
      <c r="F133" s="74">
        <v>433</v>
      </c>
      <c r="G133" s="157"/>
      <c r="H133" s="72">
        <f t="shared" si="8"/>
        <v>519</v>
      </c>
      <c r="I133" s="74">
        <f>80+68+68</f>
        <v>216</v>
      </c>
      <c r="J133" s="74"/>
      <c r="K133" s="74">
        <v>303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1170</v>
      </c>
      <c r="D135" s="74">
        <v>1170</v>
      </c>
      <c r="E135" s="74"/>
      <c r="F135" s="74"/>
      <c r="G135" s="157"/>
      <c r="H135" s="72">
        <f t="shared" si="8"/>
        <v>1000</v>
      </c>
      <c r="I135" s="74">
        <v>1000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10768</v>
      </c>
      <c r="D136" s="160">
        <f>SUM(D137:D139)</f>
        <v>10768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11252</v>
      </c>
      <c r="I136" s="160">
        <f>SUM(I137:I139)</f>
        <v>11252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9321</v>
      </c>
      <c r="D137" s="74">
        <v>9321</v>
      </c>
      <c r="E137" s="74"/>
      <c r="F137" s="74"/>
      <c r="G137" s="157"/>
      <c r="H137" s="72">
        <f t="shared" si="8"/>
        <v>9805</v>
      </c>
      <c r="I137" s="74">
        <v>9805</v>
      </c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1447</v>
      </c>
      <c r="D138" s="74">
        <v>1447</v>
      </c>
      <c r="E138" s="74"/>
      <c r="F138" s="74"/>
      <c r="G138" s="157"/>
      <c r="H138" s="72">
        <f t="shared" si="8"/>
        <v>1447</v>
      </c>
      <c r="I138" s="74">
        <f>1404+43</f>
        <v>1447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2543</v>
      </c>
      <c r="D144" s="151">
        <f>SUM(D145:D150)</f>
        <v>2043</v>
      </c>
      <c r="E144" s="151">
        <f>SUM(E145:E150)</f>
        <v>0</v>
      </c>
      <c r="F144" s="151">
        <f>SUM(F145:F150)</f>
        <v>500</v>
      </c>
      <c r="G144" s="152">
        <f>SUM(G145:G150)</f>
        <v>0</v>
      </c>
      <c r="H144" s="117">
        <f t="shared" si="8"/>
        <v>2543</v>
      </c>
      <c r="I144" s="151">
        <f>SUM(I145:I150)</f>
        <v>1943</v>
      </c>
      <c r="J144" s="151">
        <f>SUM(J145:J150)</f>
        <v>0</v>
      </c>
      <c r="K144" s="151">
        <f>SUM(K145:K150)</f>
        <v>600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200</v>
      </c>
      <c r="D145" s="68"/>
      <c r="E145" s="68"/>
      <c r="F145" s="68">
        <v>200</v>
      </c>
      <c r="G145" s="154"/>
      <c r="H145" s="66">
        <f t="shared" si="8"/>
        <v>200</v>
      </c>
      <c r="I145" s="68"/>
      <c r="J145" s="68"/>
      <c r="K145" s="68">
        <v>200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2253</v>
      </c>
      <c r="D146" s="74">
        <v>1953</v>
      </c>
      <c r="E146" s="74"/>
      <c r="F146" s="74">
        <v>300</v>
      </c>
      <c r="G146" s="157"/>
      <c r="H146" s="72">
        <f t="shared" si="8"/>
        <v>2253</v>
      </c>
      <c r="I146" s="74">
        <v>1853</v>
      </c>
      <c r="J146" s="74"/>
      <c r="K146" s="74">
        <v>400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90</v>
      </c>
      <c r="D148" s="74">
        <v>90</v>
      </c>
      <c r="E148" s="74"/>
      <c r="F148" s="74"/>
      <c r="G148" s="157"/>
      <c r="H148" s="72">
        <f t="shared" si="8"/>
        <v>90</v>
      </c>
      <c r="I148" s="74">
        <v>90</v>
      </c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9851</v>
      </c>
      <c r="D164" s="177">
        <v>9851</v>
      </c>
      <c r="E164" s="177"/>
      <c r="F164" s="177"/>
      <c r="G164" s="178"/>
      <c r="H164" s="57">
        <f t="shared" si="8"/>
        <v>9851</v>
      </c>
      <c r="I164" s="177">
        <v>9851</v>
      </c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115</v>
      </c>
      <c r="D165" s="63">
        <f>SUM(D166,D171)</f>
        <v>115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115</v>
      </c>
      <c r="I165" s="63">
        <f>SUM(I166,I171)</f>
        <v>115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115</v>
      </c>
      <c r="D166" s="169">
        <f>SUM(D167:D170)</f>
        <v>115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115</v>
      </c>
      <c r="I166" s="169">
        <f>SUM(I167:I170)</f>
        <v>115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115</v>
      </c>
      <c r="D170" s="74">
        <v>115</v>
      </c>
      <c r="E170" s="74"/>
      <c r="F170" s="74"/>
      <c r="G170" s="157"/>
      <c r="H170" s="72">
        <f t="shared" si="8"/>
        <v>115</v>
      </c>
      <c r="I170" s="74">
        <v>115</v>
      </c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29276</v>
      </c>
      <c r="D194" s="139">
        <f>SUM(D195,D230,D269)</f>
        <v>29276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27437</v>
      </c>
      <c r="I194" s="139">
        <f>SUM(I195,I230,I269)</f>
        <v>27437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29276</v>
      </c>
      <c r="D195" s="144">
        <f>D196+D204</f>
        <v>29276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27437</v>
      </c>
      <c r="I195" s="144">
        <f>I196+I204</f>
        <v>27437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29276</v>
      </c>
      <c r="D204" s="63">
        <f>D205+D215+D216+D225+D226+D227+D229</f>
        <v>29276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27437</v>
      </c>
      <c r="I204" s="63">
        <f>I205+I215+I216+I225+I226+I227+I229</f>
        <v>27437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29276</v>
      </c>
      <c r="D216" s="160">
        <f>SUM(D217:D224)</f>
        <v>29276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27437</v>
      </c>
      <c r="I216" s="160">
        <f>SUM(I217:I224)</f>
        <v>27437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27500</v>
      </c>
      <c r="D219" s="74">
        <v>27500</v>
      </c>
      <c r="E219" s="74"/>
      <c r="F219" s="74"/>
      <c r="G219" s="157"/>
      <c r="H219" s="72">
        <f t="shared" si="24"/>
        <v>25000</v>
      </c>
      <c r="I219" s="74">
        <v>25000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900</v>
      </c>
      <c r="I223" s="74">
        <f>300+600</f>
        <v>900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1776</v>
      </c>
      <c r="D224" s="74">
        <v>1776</v>
      </c>
      <c r="E224" s="74"/>
      <c r="F224" s="74"/>
      <c r="G224" s="157"/>
      <c r="H224" s="72">
        <f t="shared" si="24"/>
        <v>1537</v>
      </c>
      <c r="I224" s="74">
        <v>1537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643080</v>
      </c>
      <c r="D286" s="233">
        <f t="shared" si="42"/>
        <v>635067</v>
      </c>
      <c r="E286" s="233">
        <f t="shared" si="42"/>
        <v>0</v>
      </c>
      <c r="F286" s="233">
        <f t="shared" si="42"/>
        <v>8013</v>
      </c>
      <c r="G286" s="234">
        <f t="shared" si="42"/>
        <v>0</v>
      </c>
      <c r="H286" s="235">
        <f t="shared" si="42"/>
        <v>740596</v>
      </c>
      <c r="I286" s="233">
        <f t="shared" si="42"/>
        <v>732526</v>
      </c>
      <c r="J286" s="233">
        <f t="shared" si="42"/>
        <v>0</v>
      </c>
      <c r="K286" s="233">
        <f t="shared" si="42"/>
        <v>8070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361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362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363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364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341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365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366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 t="s">
        <v>367</v>
      </c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368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946904</v>
      </c>
      <c r="D20" s="28">
        <f>SUM(D21,D24,D25,D41,D43)</f>
        <v>922610</v>
      </c>
      <c r="E20" s="28">
        <f>SUM(E21,E24,E43)</f>
        <v>7986</v>
      </c>
      <c r="F20" s="28">
        <f>SUM(F21,F26,F43)</f>
        <v>16308</v>
      </c>
      <c r="G20" s="29">
        <f>SUM(G21,G45)</f>
        <v>0</v>
      </c>
      <c r="H20" s="27">
        <f>SUM(I20:L20)</f>
        <v>1006876</v>
      </c>
      <c r="I20" s="28">
        <f>SUM(I21,I24,I25,I41,I43)</f>
        <v>979233</v>
      </c>
      <c r="J20" s="28">
        <f>SUM(J21,J24,J43)</f>
        <v>8056</v>
      </c>
      <c r="K20" s="28">
        <f>SUM(K21,K26,K43)</f>
        <v>19587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890</v>
      </c>
      <c r="D21" s="34">
        <f>SUM(D22:D23)</f>
        <v>0</v>
      </c>
      <c r="E21" s="34">
        <f>SUM(E22:E23)</f>
        <v>0</v>
      </c>
      <c r="F21" s="34">
        <f>SUM(F22:F23)</f>
        <v>890</v>
      </c>
      <c r="G21" s="35">
        <f>SUM(G22:G23)</f>
        <v>0</v>
      </c>
      <c r="H21" s="33">
        <f t="shared" ref="H21:H47" si="1">SUM(I21:L21)</f>
        <v>890</v>
      </c>
      <c r="I21" s="34">
        <f>SUM(I22:I23)</f>
        <v>0</v>
      </c>
      <c r="J21" s="34">
        <f>SUM(J22:J23)</f>
        <v>0</v>
      </c>
      <c r="K21" s="34">
        <f>SUM(K22:K23)</f>
        <v>890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890</v>
      </c>
      <c r="D23" s="46"/>
      <c r="E23" s="46"/>
      <c r="F23" s="46">
        <v>890</v>
      </c>
      <c r="G23" s="47"/>
      <c r="H23" s="45">
        <f t="shared" si="1"/>
        <v>890</v>
      </c>
      <c r="I23" s="46"/>
      <c r="J23" s="46"/>
      <c r="K23" s="46">
        <v>890</v>
      </c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930596</v>
      </c>
      <c r="D24" s="51">
        <v>922610</v>
      </c>
      <c r="E24" s="51">
        <v>7986</v>
      </c>
      <c r="F24" s="52" t="s">
        <v>35</v>
      </c>
      <c r="G24" s="53" t="s">
        <v>35</v>
      </c>
      <c r="H24" s="50">
        <f t="shared" si="1"/>
        <v>987289</v>
      </c>
      <c r="I24" s="51">
        <f>I51</f>
        <v>979233</v>
      </c>
      <c r="J24" s="51">
        <f>J51</f>
        <v>8056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15418</v>
      </c>
      <c r="D26" s="59" t="s">
        <v>35</v>
      </c>
      <c r="E26" s="59" t="s">
        <v>35</v>
      </c>
      <c r="F26" s="63">
        <f>SUM(F27,F31,F33,F36)</f>
        <v>15418</v>
      </c>
      <c r="G26" s="60" t="s">
        <v>35</v>
      </c>
      <c r="H26" s="57">
        <f t="shared" si="1"/>
        <v>18697</v>
      </c>
      <c r="I26" s="59" t="s">
        <v>35</v>
      </c>
      <c r="J26" s="59" t="s">
        <v>35</v>
      </c>
      <c r="K26" s="63">
        <f>SUM(K27,K31,K33,K36)</f>
        <v>18697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10918</v>
      </c>
      <c r="D33" s="59" t="s">
        <v>35</v>
      </c>
      <c r="E33" s="59" t="s">
        <v>35</v>
      </c>
      <c r="F33" s="63">
        <f>SUM(F34:F35)</f>
        <v>10918</v>
      </c>
      <c r="G33" s="60" t="s">
        <v>35</v>
      </c>
      <c r="H33" s="57">
        <f t="shared" si="1"/>
        <v>14107</v>
      </c>
      <c r="I33" s="59" t="s">
        <v>35</v>
      </c>
      <c r="J33" s="59" t="s">
        <v>35</v>
      </c>
      <c r="K33" s="63">
        <f>SUM(K34:K35)</f>
        <v>14107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10918</v>
      </c>
      <c r="D34" s="67" t="s">
        <v>35</v>
      </c>
      <c r="E34" s="67" t="s">
        <v>35</v>
      </c>
      <c r="F34" s="68">
        <v>10918</v>
      </c>
      <c r="G34" s="69" t="s">
        <v>35</v>
      </c>
      <c r="H34" s="66">
        <f t="shared" si="1"/>
        <v>14107</v>
      </c>
      <c r="I34" s="67" t="s">
        <v>35</v>
      </c>
      <c r="J34" s="67" t="s">
        <v>35</v>
      </c>
      <c r="K34" s="68">
        <v>14107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4500</v>
      </c>
      <c r="D36" s="59" t="s">
        <v>35</v>
      </c>
      <c r="E36" s="59" t="s">
        <v>35</v>
      </c>
      <c r="F36" s="63">
        <f>SUM(F37:F40)</f>
        <v>4500</v>
      </c>
      <c r="G36" s="60" t="s">
        <v>35</v>
      </c>
      <c r="H36" s="57">
        <f t="shared" si="1"/>
        <v>4590</v>
      </c>
      <c r="I36" s="59" t="s">
        <v>35</v>
      </c>
      <c r="J36" s="59" t="s">
        <v>35</v>
      </c>
      <c r="K36" s="63">
        <f>SUM(K37:K40)</f>
        <v>4590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4500</v>
      </c>
      <c r="D40" s="87" t="s">
        <v>35</v>
      </c>
      <c r="E40" s="87" t="s">
        <v>35</v>
      </c>
      <c r="F40" s="88">
        <v>4500</v>
      </c>
      <c r="G40" s="89" t="s">
        <v>35</v>
      </c>
      <c r="H40" s="86">
        <f t="shared" si="1"/>
        <v>4590</v>
      </c>
      <c r="I40" s="87" t="s">
        <v>35</v>
      </c>
      <c r="J40" s="87" t="s">
        <v>35</v>
      </c>
      <c r="K40" s="88">
        <f>50+50+1208+1722+450+960+150</f>
        <v>4590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946904</v>
      </c>
      <c r="D50" s="128">
        <f>SUM(D51,D283)</f>
        <v>922610</v>
      </c>
      <c r="E50" s="128">
        <f>SUM(E51,E283)</f>
        <v>7986</v>
      </c>
      <c r="F50" s="128">
        <f>SUM(F51,F283)</f>
        <v>16308</v>
      </c>
      <c r="G50" s="129">
        <f>SUM(G51,G283)</f>
        <v>0</v>
      </c>
      <c r="H50" s="127">
        <f t="shared" ref="H50:H113" si="6">SUM(I50:L50)</f>
        <v>1006876</v>
      </c>
      <c r="I50" s="128">
        <f>SUM(I51,I283)</f>
        <v>979233</v>
      </c>
      <c r="J50" s="128">
        <f>SUM(J51,J283)</f>
        <v>8056</v>
      </c>
      <c r="K50" s="128">
        <f>SUM(K51,K283)</f>
        <v>19587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946904</v>
      </c>
      <c r="D51" s="134">
        <f>SUM(D52,D194)</f>
        <v>922610</v>
      </c>
      <c r="E51" s="134">
        <f>SUM(E52,E194)</f>
        <v>7986</v>
      </c>
      <c r="F51" s="134">
        <f>SUM(F52,F194)</f>
        <v>16308</v>
      </c>
      <c r="G51" s="135">
        <f>SUM(G52,G194)</f>
        <v>0</v>
      </c>
      <c r="H51" s="133">
        <f t="shared" si="6"/>
        <v>1006876</v>
      </c>
      <c r="I51" s="134">
        <f>SUM(I52,I194)</f>
        <v>979233</v>
      </c>
      <c r="J51" s="134">
        <f>SUM(J52,J194)</f>
        <v>8056</v>
      </c>
      <c r="K51" s="134">
        <f>SUM(K52,K194)</f>
        <v>19587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915212</v>
      </c>
      <c r="D52" s="139">
        <f>SUM(D53,D75,D173,D187)</f>
        <v>891168</v>
      </c>
      <c r="E52" s="139">
        <f>SUM(E53,E75,E173,E187)</f>
        <v>7986</v>
      </c>
      <c r="F52" s="139">
        <f>SUM(F53,F75,F173,F187)</f>
        <v>16058</v>
      </c>
      <c r="G52" s="140">
        <f>SUM(G53,G75,G173,G187)</f>
        <v>0</v>
      </c>
      <c r="H52" s="138">
        <f t="shared" si="6"/>
        <v>982034</v>
      </c>
      <c r="I52" s="139">
        <f>SUM(I53,I75,I173,I187)</f>
        <v>957368</v>
      </c>
      <c r="J52" s="139">
        <f>SUM(J53,J75,J173,J187)</f>
        <v>8056</v>
      </c>
      <c r="K52" s="139">
        <f>SUM(K53,K75,K173,K187)</f>
        <v>16610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801896</v>
      </c>
      <c r="D53" s="144">
        <f>SUM(D54,D67)</f>
        <v>793910</v>
      </c>
      <c r="E53" s="144">
        <f>SUM(E54,E67)</f>
        <v>7986</v>
      </c>
      <c r="F53" s="144">
        <f>SUM(F54,F67)</f>
        <v>0</v>
      </c>
      <c r="G53" s="145">
        <f>SUM(G54,G67)</f>
        <v>0</v>
      </c>
      <c r="H53" s="143">
        <f t="shared" si="6"/>
        <v>885589</v>
      </c>
      <c r="I53" s="144">
        <f>SUM(I54,I67)</f>
        <v>877533</v>
      </c>
      <c r="J53" s="144">
        <f>SUM(J54,J67)</f>
        <v>8056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607340</v>
      </c>
      <c r="D54" s="63">
        <f>SUM(D55,D58,D66)</f>
        <v>600848</v>
      </c>
      <c r="E54" s="63">
        <f>SUM(E55,E58,E66)</f>
        <v>6492</v>
      </c>
      <c r="F54" s="63">
        <f>SUM(F55,F58,F66)</f>
        <v>0</v>
      </c>
      <c r="G54" s="148">
        <f>SUM(G55,G58,G66)</f>
        <v>0</v>
      </c>
      <c r="H54" s="57">
        <f t="shared" si="6"/>
        <v>669168</v>
      </c>
      <c r="I54" s="63">
        <f>SUM(I55,I58,I66)</f>
        <v>662676</v>
      </c>
      <c r="J54" s="63">
        <f>SUM(J55,J58,J66)</f>
        <v>6492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567984</v>
      </c>
      <c r="D55" s="151">
        <f>SUM(D56:D57)</f>
        <v>561492</v>
      </c>
      <c r="E55" s="151">
        <f>SUM(E56:E57)</f>
        <v>6492</v>
      </c>
      <c r="F55" s="151">
        <f>SUM(F56:F57)</f>
        <v>0</v>
      </c>
      <c r="G55" s="152">
        <f>SUM(G56:G57)</f>
        <v>0</v>
      </c>
      <c r="H55" s="117">
        <f t="shared" si="6"/>
        <v>621302</v>
      </c>
      <c r="I55" s="151">
        <f>SUM(I56:I57)</f>
        <v>614810</v>
      </c>
      <c r="J55" s="151">
        <f>SUM(J56:J57)</f>
        <v>6492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>
        <v>0</v>
      </c>
      <c r="E56" s="68">
        <v>0</v>
      </c>
      <c r="F56" s="68">
        <v>0</v>
      </c>
      <c r="G56" s="154">
        <v>0</v>
      </c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567984</v>
      </c>
      <c r="D57" s="74">
        <v>561492</v>
      </c>
      <c r="E57" s="74">
        <v>6492</v>
      </c>
      <c r="F57" s="74">
        <v>0</v>
      </c>
      <c r="G57" s="157">
        <v>0</v>
      </c>
      <c r="H57" s="72">
        <f t="shared" si="6"/>
        <v>621302</v>
      </c>
      <c r="I57" s="74">
        <v>614810</v>
      </c>
      <c r="J57" s="74">
        <v>6492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39356</v>
      </c>
      <c r="D58" s="160">
        <f>SUM(D59:D65)</f>
        <v>39356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47866</v>
      </c>
      <c r="I58" s="160">
        <f>SUM(I59:I65)</f>
        <v>47866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>
        <v>0</v>
      </c>
      <c r="E59" s="74">
        <v>0</v>
      </c>
      <c r="F59" s="74">
        <v>0</v>
      </c>
      <c r="G59" s="157">
        <v>0</v>
      </c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>
        <v>0</v>
      </c>
      <c r="E60" s="74">
        <v>0</v>
      </c>
      <c r="F60" s="74">
        <v>0</v>
      </c>
      <c r="G60" s="157">
        <v>0</v>
      </c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>
        <v>0</v>
      </c>
      <c r="E61" s="74">
        <v>0</v>
      </c>
      <c r="F61" s="74">
        <v>0</v>
      </c>
      <c r="G61" s="157">
        <v>0</v>
      </c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>
        <v>0</v>
      </c>
      <c r="E62" s="74">
        <v>0</v>
      </c>
      <c r="F62" s="74">
        <v>0</v>
      </c>
      <c r="G62" s="157">
        <v>0</v>
      </c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3054</v>
      </c>
      <c r="D63" s="74">
        <v>3054</v>
      </c>
      <c r="E63" s="74">
        <v>0</v>
      </c>
      <c r="F63" s="74">
        <v>0</v>
      </c>
      <c r="G63" s="157">
        <v>0</v>
      </c>
      <c r="H63" s="72">
        <f t="shared" si="6"/>
        <v>14856</v>
      </c>
      <c r="I63" s="74">
        <v>14856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36302</v>
      </c>
      <c r="D64" s="74">
        <v>36302</v>
      </c>
      <c r="E64" s="74">
        <v>0</v>
      </c>
      <c r="F64" s="74">
        <v>0</v>
      </c>
      <c r="G64" s="157">
        <v>0</v>
      </c>
      <c r="H64" s="72">
        <f t="shared" si="6"/>
        <v>33010</v>
      </c>
      <c r="I64" s="74">
        <v>33010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>
        <v>0</v>
      </c>
      <c r="E65" s="74">
        <v>0</v>
      </c>
      <c r="F65" s="74">
        <v>0</v>
      </c>
      <c r="G65" s="157">
        <v>0</v>
      </c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74">
        <v>0</v>
      </c>
      <c r="E66" s="74">
        <v>0</v>
      </c>
      <c r="F66" s="74">
        <v>0</v>
      </c>
      <c r="G66" s="164">
        <v>0</v>
      </c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194556</v>
      </c>
      <c r="D67" s="63">
        <f>SUM(D68:D69)</f>
        <v>193062</v>
      </c>
      <c r="E67" s="63">
        <f>SUM(E68:E69)</f>
        <v>1494</v>
      </c>
      <c r="F67" s="63">
        <f>SUM(F68:F69)</f>
        <v>0</v>
      </c>
      <c r="G67" s="166">
        <f>SUM(G68:G69)</f>
        <v>0</v>
      </c>
      <c r="H67" s="57">
        <f t="shared" si="6"/>
        <v>216421</v>
      </c>
      <c r="I67" s="63">
        <f>SUM(I68:I69)</f>
        <v>214857</v>
      </c>
      <c r="J67" s="63">
        <f>SUM(J68:J69)</f>
        <v>1564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150714</v>
      </c>
      <c r="D68" s="68">
        <v>149220</v>
      </c>
      <c r="E68" s="68">
        <v>1494</v>
      </c>
      <c r="F68" s="68">
        <v>0</v>
      </c>
      <c r="G68" s="154">
        <v>0</v>
      </c>
      <c r="H68" s="66">
        <f t="shared" si="6"/>
        <v>167543</v>
      </c>
      <c r="I68" s="68">
        <v>165979</v>
      </c>
      <c r="J68" s="68">
        <v>1564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43842</v>
      </c>
      <c r="D69" s="160">
        <f>SUM(D70:D74)</f>
        <v>43842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48878</v>
      </c>
      <c r="I69" s="160">
        <f>SUM(I70:I74)</f>
        <v>48878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21342</v>
      </c>
      <c r="D70" s="74">
        <v>21342</v>
      </c>
      <c r="E70" s="74">
        <v>0</v>
      </c>
      <c r="F70" s="74">
        <v>0</v>
      </c>
      <c r="G70" s="157">
        <v>0</v>
      </c>
      <c r="H70" s="72">
        <f t="shared" si="6"/>
        <v>26318</v>
      </c>
      <c r="I70" s="74">
        <v>26318</v>
      </c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>
        <v>0</v>
      </c>
      <c r="E71" s="74">
        <v>0</v>
      </c>
      <c r="F71" s="74">
        <v>0</v>
      </c>
      <c r="G71" s="157">
        <v>0</v>
      </c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>
        <v>0</v>
      </c>
      <c r="E72" s="74">
        <v>0</v>
      </c>
      <c r="F72" s="74">
        <v>0</v>
      </c>
      <c r="G72" s="157">
        <v>0</v>
      </c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21770</v>
      </c>
      <c r="D73" s="74">
        <v>21770</v>
      </c>
      <c r="E73" s="74">
        <v>0</v>
      </c>
      <c r="F73" s="74">
        <v>0</v>
      </c>
      <c r="G73" s="157">
        <v>0</v>
      </c>
      <c r="H73" s="72">
        <f t="shared" si="6"/>
        <v>21770</v>
      </c>
      <c r="I73" s="74">
        <v>21770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730</v>
      </c>
      <c r="D74" s="74">
        <v>730</v>
      </c>
      <c r="E74" s="74">
        <v>0</v>
      </c>
      <c r="F74" s="74">
        <v>0</v>
      </c>
      <c r="G74" s="157">
        <v>0</v>
      </c>
      <c r="H74" s="72">
        <f t="shared" si="6"/>
        <v>790</v>
      </c>
      <c r="I74" s="74">
        <f>500+290</f>
        <v>790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113316</v>
      </c>
      <c r="D75" s="144">
        <f>SUM(D76,D83,D130,D164,D165,D172)</f>
        <v>97258</v>
      </c>
      <c r="E75" s="144">
        <f>SUM(E76,E83,E130,E164,E165,E172)</f>
        <v>0</v>
      </c>
      <c r="F75" s="144">
        <f>SUM(F76,F83,F130,F164,F165,F172)</f>
        <v>16058</v>
      </c>
      <c r="G75" s="145">
        <f>SUM(G76,G83,G130,G164,G165,G172)</f>
        <v>0</v>
      </c>
      <c r="H75" s="143">
        <f t="shared" si="6"/>
        <v>96445</v>
      </c>
      <c r="I75" s="144">
        <f>SUM(I76,I83,I130,I164,I165,I172)</f>
        <v>79835</v>
      </c>
      <c r="J75" s="144">
        <f>SUM(J76,J83,J130,J164,J165,J172)</f>
        <v>0</v>
      </c>
      <c r="K75" s="144">
        <f>SUM(K76,K83,K130,K164,K165,K172)</f>
        <v>16610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>
        <v>0</v>
      </c>
      <c r="E78" s="74">
        <v>0</v>
      </c>
      <c r="F78" s="74">
        <v>0</v>
      </c>
      <c r="G78" s="74">
        <v>0</v>
      </c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>
        <v>0</v>
      </c>
      <c r="E79" s="74">
        <v>0</v>
      </c>
      <c r="F79" s="74">
        <v>0</v>
      </c>
      <c r="G79" s="74">
        <v>0</v>
      </c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>
        <v>0</v>
      </c>
      <c r="E81" s="74">
        <v>0</v>
      </c>
      <c r="F81" s="74">
        <v>0</v>
      </c>
      <c r="G81" s="74">
        <v>0</v>
      </c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>
        <v>0</v>
      </c>
      <c r="E82" s="74">
        <v>0</v>
      </c>
      <c r="F82" s="74">
        <v>0</v>
      </c>
      <c r="G82" s="74">
        <v>0</v>
      </c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97657</v>
      </c>
      <c r="D83" s="63">
        <f>SUM(D84,D89,D95,D103,D112,D116,D122,D128)</f>
        <v>83999</v>
      </c>
      <c r="E83" s="63">
        <f>SUM(E84,E89,E95,E103,E112,E116,E122,E128)</f>
        <v>0</v>
      </c>
      <c r="F83" s="63">
        <f>SUM(F84,F89,F95,F103,F112,F116,F122,F128)</f>
        <v>13658</v>
      </c>
      <c r="G83" s="166">
        <f>SUM(G84,G89,G95,G103,G112,G116,G122,G128)</f>
        <v>0</v>
      </c>
      <c r="H83" s="57">
        <f t="shared" si="6"/>
        <v>85721</v>
      </c>
      <c r="I83" s="63">
        <f>SUM(I84,I89,I95,I103,I112,I116,I122,I128)</f>
        <v>71663</v>
      </c>
      <c r="J83" s="63">
        <f>SUM(J84,J89,J95,J103,J112,J116,J122,J128)</f>
        <v>0</v>
      </c>
      <c r="K83" s="63">
        <f>SUM(K84,K89,K95,K103,K112,K116,K122,K128)</f>
        <v>14058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6986</v>
      </c>
      <c r="D84" s="151">
        <f>SUM(D85:D88)</f>
        <v>6646</v>
      </c>
      <c r="E84" s="151">
        <f>SUM(E85:E88)</f>
        <v>0</v>
      </c>
      <c r="F84" s="151">
        <f>SUM(F85:F88)</f>
        <v>340</v>
      </c>
      <c r="G84" s="151">
        <f>SUM(G85:G88)</f>
        <v>0</v>
      </c>
      <c r="H84" s="117">
        <f t="shared" si="6"/>
        <v>6625</v>
      </c>
      <c r="I84" s="151">
        <f>SUM(I85:I88)</f>
        <v>6525</v>
      </c>
      <c r="J84" s="151">
        <f>SUM(J85:J88)</f>
        <v>0</v>
      </c>
      <c r="K84" s="151">
        <f>SUM(K85:K88)</f>
        <v>100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>
        <v>0</v>
      </c>
      <c r="E85" s="74">
        <v>0</v>
      </c>
      <c r="F85" s="74">
        <v>0</v>
      </c>
      <c r="G85" s="74">
        <v>0</v>
      </c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5409</v>
      </c>
      <c r="D86" s="74">
        <v>5259</v>
      </c>
      <c r="E86" s="74">
        <v>0</v>
      </c>
      <c r="F86" s="74">
        <v>150</v>
      </c>
      <c r="G86" s="74">
        <v>0</v>
      </c>
      <c r="H86" s="72">
        <f t="shared" si="6"/>
        <v>5308</v>
      </c>
      <c r="I86" s="74">
        <v>5258</v>
      </c>
      <c r="J86" s="74"/>
      <c r="K86" s="74">
        <v>50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1464</v>
      </c>
      <c r="D87" s="74">
        <v>1314</v>
      </c>
      <c r="E87" s="74">
        <v>0</v>
      </c>
      <c r="F87" s="74">
        <v>150</v>
      </c>
      <c r="G87" s="74">
        <v>0</v>
      </c>
      <c r="H87" s="72">
        <f t="shared" si="6"/>
        <v>1244</v>
      </c>
      <c r="I87" s="74">
        <v>1194</v>
      </c>
      <c r="J87" s="74"/>
      <c r="K87" s="74">
        <v>50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113</v>
      </c>
      <c r="D88" s="74">
        <v>73</v>
      </c>
      <c r="E88" s="74">
        <v>0</v>
      </c>
      <c r="F88" s="74">
        <v>40</v>
      </c>
      <c r="G88" s="74">
        <v>0</v>
      </c>
      <c r="H88" s="72">
        <f t="shared" si="6"/>
        <v>73</v>
      </c>
      <c r="I88" s="74">
        <v>73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71170</v>
      </c>
      <c r="D89" s="160">
        <f>SUM(D90:D94)</f>
        <v>59677</v>
      </c>
      <c r="E89" s="160">
        <f>SUM(E90:E94)</f>
        <v>0</v>
      </c>
      <c r="F89" s="160">
        <f>SUM(F90:F94)</f>
        <v>11493</v>
      </c>
      <c r="G89" s="161">
        <f>SUM(G90:G94)</f>
        <v>0</v>
      </c>
      <c r="H89" s="72">
        <f t="shared" si="6"/>
        <v>67403</v>
      </c>
      <c r="I89" s="160">
        <f>SUM(I90:I94)</f>
        <v>55910</v>
      </c>
      <c r="J89" s="160">
        <f>SUM(J90:J94)</f>
        <v>0</v>
      </c>
      <c r="K89" s="160">
        <f>SUM(K90:K94)</f>
        <v>11493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40549</v>
      </c>
      <c r="D90" s="74">
        <v>34049</v>
      </c>
      <c r="E90" s="74">
        <v>0</v>
      </c>
      <c r="F90" s="74">
        <v>6500</v>
      </c>
      <c r="G90" s="74">
        <v>0</v>
      </c>
      <c r="H90" s="72">
        <f t="shared" si="6"/>
        <v>37365</v>
      </c>
      <c r="I90" s="74">
        <v>30865</v>
      </c>
      <c r="J90" s="74"/>
      <c r="K90" s="74">
        <v>6500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3325</v>
      </c>
      <c r="D91" s="74">
        <v>2670</v>
      </c>
      <c r="E91" s="74">
        <v>0</v>
      </c>
      <c r="F91" s="74">
        <v>655</v>
      </c>
      <c r="G91" s="74">
        <v>0</v>
      </c>
      <c r="H91" s="72">
        <f t="shared" si="6"/>
        <v>3177</v>
      </c>
      <c r="I91" s="74">
        <v>2522</v>
      </c>
      <c r="J91" s="74"/>
      <c r="K91" s="74">
        <v>655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25121</v>
      </c>
      <c r="D92" s="74">
        <v>21983</v>
      </c>
      <c r="E92" s="74">
        <v>0</v>
      </c>
      <c r="F92" s="74">
        <v>3138</v>
      </c>
      <c r="G92" s="74">
        <v>0</v>
      </c>
      <c r="H92" s="72">
        <f t="shared" si="6"/>
        <v>24855</v>
      </c>
      <c r="I92" s="74">
        <v>21717</v>
      </c>
      <c r="J92" s="74"/>
      <c r="K92" s="74">
        <v>3138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2175</v>
      </c>
      <c r="D93" s="74">
        <v>975</v>
      </c>
      <c r="E93" s="74">
        <v>0</v>
      </c>
      <c r="F93" s="74">
        <v>1200</v>
      </c>
      <c r="G93" s="74">
        <v>0</v>
      </c>
      <c r="H93" s="72">
        <f t="shared" si="6"/>
        <v>2006</v>
      </c>
      <c r="I93" s="74">
        <v>806</v>
      </c>
      <c r="J93" s="74"/>
      <c r="K93" s="74">
        <v>1200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>
        <v>0</v>
      </c>
      <c r="E94" s="74">
        <v>0</v>
      </c>
      <c r="F94" s="74">
        <v>0</v>
      </c>
      <c r="G94" s="74">
        <v>0</v>
      </c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1771</v>
      </c>
      <c r="D95" s="160">
        <f>SUM(D96:D102)</f>
        <v>1630</v>
      </c>
      <c r="E95" s="160">
        <f>SUM(E96:E102)</f>
        <v>0</v>
      </c>
      <c r="F95" s="160">
        <f>SUM(F96:F102)</f>
        <v>141</v>
      </c>
      <c r="G95" s="161">
        <f>SUM(G96:G102)</f>
        <v>0</v>
      </c>
      <c r="H95" s="72">
        <f t="shared" si="6"/>
        <v>1191</v>
      </c>
      <c r="I95" s="160">
        <f>SUM(I96:I102)</f>
        <v>1033</v>
      </c>
      <c r="J95" s="160">
        <f>SUM(J96:J102)</f>
        <v>0</v>
      </c>
      <c r="K95" s="160">
        <f>SUM(K96:K102)</f>
        <v>158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>
        <v>0</v>
      </c>
      <c r="E96" s="74">
        <v>0</v>
      </c>
      <c r="F96" s="74">
        <v>0</v>
      </c>
      <c r="G96" s="74">
        <v>0</v>
      </c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>
        <v>0</v>
      </c>
      <c r="E97" s="74">
        <v>0</v>
      </c>
      <c r="F97" s="74">
        <v>0</v>
      </c>
      <c r="G97" s="74">
        <v>0</v>
      </c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>
        <v>0</v>
      </c>
      <c r="E98" s="74">
        <v>0</v>
      </c>
      <c r="F98" s="68">
        <v>0</v>
      </c>
      <c r="G98" s="74">
        <v>0</v>
      </c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>
        <v>0</v>
      </c>
      <c r="E99" s="74">
        <v>0</v>
      </c>
      <c r="F99" s="74">
        <v>0</v>
      </c>
      <c r="G99" s="74">
        <v>0</v>
      </c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580</v>
      </c>
      <c r="D100" s="74">
        <v>580</v>
      </c>
      <c r="E100" s="74">
        <v>0</v>
      </c>
      <c r="F100" s="74">
        <v>0</v>
      </c>
      <c r="G100" s="74">
        <v>0</v>
      </c>
      <c r="H100" s="72">
        <f t="shared" si="6"/>
        <v>0</v>
      </c>
      <c r="I100" s="74">
        <v>0</v>
      </c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96</v>
      </c>
      <c r="D101" s="74">
        <v>0</v>
      </c>
      <c r="E101" s="74">
        <v>0</v>
      </c>
      <c r="F101" s="74">
        <v>96</v>
      </c>
      <c r="G101" s="74">
        <v>0</v>
      </c>
      <c r="H101" s="72">
        <f t="shared" si="6"/>
        <v>96</v>
      </c>
      <c r="I101" s="74"/>
      <c r="J101" s="74"/>
      <c r="K101" s="74">
        <v>96</v>
      </c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1095</v>
      </c>
      <c r="D102" s="74">
        <v>1050</v>
      </c>
      <c r="E102" s="74">
        <v>0</v>
      </c>
      <c r="F102" s="74">
        <v>45</v>
      </c>
      <c r="G102" s="74">
        <v>0</v>
      </c>
      <c r="H102" s="72">
        <f t="shared" si="6"/>
        <v>1095</v>
      </c>
      <c r="I102" s="74">
        <v>1033</v>
      </c>
      <c r="J102" s="74"/>
      <c r="K102" s="74">
        <v>62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17223</v>
      </c>
      <c r="D103" s="160">
        <f>SUM(D104:D111)</f>
        <v>15714</v>
      </c>
      <c r="E103" s="160">
        <f>SUM(E104:E111)</f>
        <v>0</v>
      </c>
      <c r="F103" s="160">
        <f>SUM(F104:F111)</f>
        <v>1509</v>
      </c>
      <c r="G103" s="161">
        <f>SUM(G104:G111)</f>
        <v>0</v>
      </c>
      <c r="H103" s="72">
        <f t="shared" si="6"/>
        <v>10078</v>
      </c>
      <c r="I103" s="160">
        <f>SUM(I104:I111)</f>
        <v>8153</v>
      </c>
      <c r="J103" s="160">
        <f>SUM(J104:J111)</f>
        <v>0</v>
      </c>
      <c r="K103" s="160">
        <f>SUM(K104:K111)</f>
        <v>1925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>
        <v>0</v>
      </c>
      <c r="E104" s="74">
        <v>0</v>
      </c>
      <c r="F104" s="74">
        <v>0</v>
      </c>
      <c r="G104" s="74">
        <v>0</v>
      </c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>
        <v>0</v>
      </c>
      <c r="E105" s="74">
        <v>0</v>
      </c>
      <c r="F105" s="74">
        <v>0</v>
      </c>
      <c r="G105" s="74">
        <v>0</v>
      </c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2211</v>
      </c>
      <c r="D106" s="74">
        <v>1961</v>
      </c>
      <c r="E106" s="74">
        <v>0</v>
      </c>
      <c r="F106" s="74">
        <v>250</v>
      </c>
      <c r="G106" s="74">
        <v>0</v>
      </c>
      <c r="H106" s="72">
        <f t="shared" si="6"/>
        <v>875</v>
      </c>
      <c r="I106" s="74">
        <v>461</v>
      </c>
      <c r="J106" s="74"/>
      <c r="K106" s="74">
        <v>414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12723</v>
      </c>
      <c r="D107" s="74">
        <v>12503</v>
      </c>
      <c r="E107" s="74">
        <v>0</v>
      </c>
      <c r="F107" s="74">
        <v>220</v>
      </c>
      <c r="G107" s="74">
        <v>0</v>
      </c>
      <c r="H107" s="72">
        <f t="shared" si="6"/>
        <v>8898</v>
      </c>
      <c r="I107" s="74">
        <v>7692</v>
      </c>
      <c r="J107" s="74"/>
      <c r="K107" s="74">
        <v>1206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>
        <v>0</v>
      </c>
      <c r="E108" s="74">
        <v>0</v>
      </c>
      <c r="F108" s="74">
        <v>0</v>
      </c>
      <c r="G108" s="74">
        <v>0</v>
      </c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>
        <v>0</v>
      </c>
      <c r="E109" s="74">
        <v>0</v>
      </c>
      <c r="F109" s="74">
        <v>0</v>
      </c>
      <c r="G109" s="74">
        <v>0</v>
      </c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>
        <v>0</v>
      </c>
      <c r="E110" s="74">
        <v>0</v>
      </c>
      <c r="F110" s="74">
        <v>0</v>
      </c>
      <c r="G110" s="74">
        <v>0</v>
      </c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2289</v>
      </c>
      <c r="D111" s="74">
        <v>1250</v>
      </c>
      <c r="E111" s="74">
        <v>0</v>
      </c>
      <c r="F111" s="74">
        <v>1039</v>
      </c>
      <c r="G111" s="74">
        <v>0</v>
      </c>
      <c r="H111" s="72">
        <f t="shared" si="6"/>
        <v>305</v>
      </c>
      <c r="I111" s="74">
        <v>0</v>
      </c>
      <c r="J111" s="74"/>
      <c r="K111" s="74">
        <v>305</v>
      </c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233</v>
      </c>
      <c r="D112" s="160">
        <f>SUM(D113:D115)</f>
        <v>150</v>
      </c>
      <c r="E112" s="160">
        <f>SUM(E113:E115)</f>
        <v>0</v>
      </c>
      <c r="F112" s="160">
        <f>SUM(F113:F115)</f>
        <v>83</v>
      </c>
      <c r="G112" s="173">
        <f>SUM(G113:G115)</f>
        <v>0</v>
      </c>
      <c r="H112" s="72">
        <f t="shared" si="6"/>
        <v>150</v>
      </c>
      <c r="I112" s="160">
        <f>SUM(I113:I115)</f>
        <v>0</v>
      </c>
      <c r="J112" s="160">
        <f>SUM(J113:J115)</f>
        <v>0</v>
      </c>
      <c r="K112" s="160">
        <f>SUM(K113:K115)</f>
        <v>150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>
        <v>0</v>
      </c>
      <c r="E113" s="74">
        <v>0</v>
      </c>
      <c r="F113" s="74">
        <v>0</v>
      </c>
      <c r="G113" s="74">
        <v>0</v>
      </c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>
        <v>0</v>
      </c>
      <c r="E114" s="74">
        <v>0</v>
      </c>
      <c r="F114" s="74">
        <v>0</v>
      </c>
      <c r="G114" s="74">
        <v>0</v>
      </c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233</v>
      </c>
      <c r="D115" s="74">
        <v>150</v>
      </c>
      <c r="E115" s="74">
        <v>0</v>
      </c>
      <c r="F115" s="74">
        <v>83</v>
      </c>
      <c r="G115" s="74">
        <v>0</v>
      </c>
      <c r="H115" s="72">
        <f>SUM(I115:L115)</f>
        <v>150</v>
      </c>
      <c r="I115" s="74">
        <v>0</v>
      </c>
      <c r="J115" s="74"/>
      <c r="K115" s="74">
        <f>13+137</f>
        <v>150</v>
      </c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224</v>
      </c>
      <c r="D116" s="160">
        <f>SUM(D117:D121)</f>
        <v>182</v>
      </c>
      <c r="E116" s="160">
        <f>SUM(E117:E121)</f>
        <v>0</v>
      </c>
      <c r="F116" s="160">
        <f>SUM(F117:F121)</f>
        <v>42</v>
      </c>
      <c r="G116" s="161">
        <f>SUM(G117:G121)</f>
        <v>0</v>
      </c>
      <c r="H116" s="72">
        <f t="shared" ref="H116:H188" si="8">SUM(I116:L116)</f>
        <v>224</v>
      </c>
      <c r="I116" s="160">
        <f>SUM(I117:I121)</f>
        <v>42</v>
      </c>
      <c r="J116" s="160">
        <f>SUM(J117:J121)</f>
        <v>0</v>
      </c>
      <c r="K116" s="160">
        <f>SUM(K117:K121)</f>
        <v>182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>
        <v>0</v>
      </c>
      <c r="E117" s="74">
        <v>0</v>
      </c>
      <c r="F117" s="74">
        <v>0</v>
      </c>
      <c r="G117" s="74">
        <v>0</v>
      </c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>
        <v>0</v>
      </c>
      <c r="E118" s="74">
        <v>0</v>
      </c>
      <c r="F118" s="74">
        <v>0</v>
      </c>
      <c r="G118" s="74">
        <v>0</v>
      </c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>
        <v>0</v>
      </c>
      <c r="E119" s="74">
        <v>0</v>
      </c>
      <c r="F119" s="74">
        <v>0</v>
      </c>
      <c r="G119" s="74">
        <v>0</v>
      </c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140</v>
      </c>
      <c r="D120" s="74">
        <v>140</v>
      </c>
      <c r="E120" s="74">
        <v>0</v>
      </c>
      <c r="F120" s="74">
        <v>0</v>
      </c>
      <c r="G120" s="74">
        <v>0</v>
      </c>
      <c r="H120" s="72">
        <f t="shared" si="8"/>
        <v>140</v>
      </c>
      <c r="I120" s="74"/>
      <c r="J120" s="74"/>
      <c r="K120" s="74">
        <v>140</v>
      </c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84</v>
      </c>
      <c r="D121" s="74">
        <v>42</v>
      </c>
      <c r="E121" s="74">
        <v>0</v>
      </c>
      <c r="F121" s="74">
        <v>42</v>
      </c>
      <c r="G121" s="74">
        <v>0</v>
      </c>
      <c r="H121" s="72">
        <f t="shared" si="8"/>
        <v>84</v>
      </c>
      <c r="I121" s="74">
        <v>42</v>
      </c>
      <c r="J121" s="74"/>
      <c r="K121" s="74">
        <v>42</v>
      </c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50</v>
      </c>
      <c r="D122" s="160">
        <f>SUM(D123:D127)</f>
        <v>0</v>
      </c>
      <c r="E122" s="160">
        <f>SUM(E123:E127)</f>
        <v>0</v>
      </c>
      <c r="F122" s="160">
        <f>SUM(F123:F127)</f>
        <v>50</v>
      </c>
      <c r="G122" s="161">
        <f>SUM(G123:G127)</f>
        <v>0</v>
      </c>
      <c r="H122" s="72">
        <f t="shared" si="8"/>
        <v>50</v>
      </c>
      <c r="I122" s="160">
        <f>SUM(I123:I127)</f>
        <v>0</v>
      </c>
      <c r="J122" s="160">
        <f>SUM(J123:J127)</f>
        <v>0</v>
      </c>
      <c r="K122" s="160">
        <f>SUM(K123:K127)</f>
        <v>50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>
        <v>0</v>
      </c>
      <c r="E123" s="74">
        <v>0</v>
      </c>
      <c r="F123" s="74">
        <v>0</v>
      </c>
      <c r="G123" s="74">
        <v>0</v>
      </c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>
        <v>0</v>
      </c>
      <c r="E124" s="74">
        <v>0</v>
      </c>
      <c r="F124" s="74">
        <v>0</v>
      </c>
      <c r="G124" s="74">
        <v>0</v>
      </c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>
        <v>0</v>
      </c>
      <c r="E125" s="74">
        <v>0</v>
      </c>
      <c r="F125" s="74">
        <v>0</v>
      </c>
      <c r="G125" s="74">
        <v>0</v>
      </c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>
        <v>0</v>
      </c>
      <c r="E126" s="74">
        <v>0</v>
      </c>
      <c r="F126" s="74">
        <v>0</v>
      </c>
      <c r="G126" s="74">
        <v>0</v>
      </c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50</v>
      </c>
      <c r="D127" s="74">
        <v>0</v>
      </c>
      <c r="E127" s="74">
        <v>0</v>
      </c>
      <c r="F127" s="74">
        <v>50</v>
      </c>
      <c r="G127" s="74">
        <v>0</v>
      </c>
      <c r="H127" s="72">
        <f t="shared" si="8"/>
        <v>50</v>
      </c>
      <c r="I127" s="74"/>
      <c r="J127" s="74"/>
      <c r="K127" s="74">
        <v>50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>
        <v>0</v>
      </c>
      <c r="E129" s="74">
        <v>0</v>
      </c>
      <c r="F129" s="74">
        <v>0</v>
      </c>
      <c r="G129" s="74">
        <v>0</v>
      </c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15659</v>
      </c>
      <c r="D130" s="63">
        <f>SUM(D131,D136,D140,D141,D144,D151,D159,D160,D163)</f>
        <v>13259</v>
      </c>
      <c r="E130" s="63">
        <f>SUM(E131,E136,E140,E141,E144,E151,E159,E160,E163)</f>
        <v>0</v>
      </c>
      <c r="F130" s="63">
        <f>SUM(F131,F136,F140,F141,F144,F151,F159,F160,F163)</f>
        <v>2400</v>
      </c>
      <c r="G130" s="166">
        <f>SUM(G131,G136,G140,G141,G144,G151,G159,G160,G163)</f>
        <v>0</v>
      </c>
      <c r="H130" s="57">
        <f t="shared" si="8"/>
        <v>10724</v>
      </c>
      <c r="I130" s="63">
        <f>SUM(I131,I136,I140,I141,I144,I151,I159,I160,I163)</f>
        <v>8172</v>
      </c>
      <c r="J130" s="63">
        <f>SUM(J131,J136,J140,J141,J144,J151,J159,J160,J163)</f>
        <v>0</v>
      </c>
      <c r="K130" s="63">
        <f>SUM(K131,K136,K140,K141,K144,K151,K159,K160,K163)</f>
        <v>2552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7890</v>
      </c>
      <c r="D131" s="169">
        <f>SUM(D132:D135)</f>
        <v>6940</v>
      </c>
      <c r="E131" s="169">
        <f t="shared" ref="E131:L131" si="10">SUM(E132:E135)</f>
        <v>0</v>
      </c>
      <c r="F131" s="169">
        <f t="shared" si="10"/>
        <v>950</v>
      </c>
      <c r="G131" s="170">
        <f t="shared" si="10"/>
        <v>0</v>
      </c>
      <c r="H131" s="66">
        <f t="shared" si="8"/>
        <v>3435</v>
      </c>
      <c r="I131" s="169">
        <f t="shared" si="10"/>
        <v>2365</v>
      </c>
      <c r="J131" s="169">
        <f t="shared" si="10"/>
        <v>0</v>
      </c>
      <c r="K131" s="169">
        <f t="shared" si="10"/>
        <v>1070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2230</v>
      </c>
      <c r="D132" s="74">
        <v>2130</v>
      </c>
      <c r="E132" s="74"/>
      <c r="F132" s="74">
        <v>100</v>
      </c>
      <c r="G132" s="157"/>
      <c r="H132" s="72">
        <f t="shared" si="8"/>
        <v>1571</v>
      </c>
      <c r="I132" s="74">
        <v>1371</v>
      </c>
      <c r="J132" s="74"/>
      <c r="K132" s="74">
        <v>200</v>
      </c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5360</v>
      </c>
      <c r="D133" s="74">
        <v>4660</v>
      </c>
      <c r="E133" s="74"/>
      <c r="F133" s="74">
        <v>700</v>
      </c>
      <c r="G133" s="157"/>
      <c r="H133" s="72">
        <f t="shared" si="8"/>
        <v>1564</v>
      </c>
      <c r="I133" s="74">
        <v>994</v>
      </c>
      <c r="J133" s="74"/>
      <c r="K133" s="74">
        <v>570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>
        <v>0</v>
      </c>
      <c r="E134" s="74">
        <v>0</v>
      </c>
      <c r="F134" s="74">
        <v>0</v>
      </c>
      <c r="G134" s="157">
        <v>0</v>
      </c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300</v>
      </c>
      <c r="D135" s="74">
        <v>150</v>
      </c>
      <c r="E135" s="74">
        <v>0</v>
      </c>
      <c r="F135" s="74">
        <v>150</v>
      </c>
      <c r="G135" s="157">
        <v>0</v>
      </c>
      <c r="H135" s="72">
        <f t="shared" si="8"/>
        <v>300</v>
      </c>
      <c r="I135" s="74">
        <v>0</v>
      </c>
      <c r="J135" s="74"/>
      <c r="K135" s="74">
        <v>300</v>
      </c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1457</v>
      </c>
      <c r="D136" s="160">
        <f>SUM(D137:D139)</f>
        <v>1457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1457</v>
      </c>
      <c r="I136" s="160">
        <f>SUM(I137:I139)</f>
        <v>1457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>
        <v>0</v>
      </c>
      <c r="E137" s="74">
        <f t="shared" ref="E137:G140" si="11">SUM(E138:E140)</f>
        <v>0</v>
      </c>
      <c r="F137" s="74">
        <f t="shared" si="11"/>
        <v>0</v>
      </c>
      <c r="G137" s="74">
        <f t="shared" si="11"/>
        <v>0</v>
      </c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1457</v>
      </c>
      <c r="D138" s="74">
        <v>1457</v>
      </c>
      <c r="E138" s="74">
        <f t="shared" si="11"/>
        <v>0</v>
      </c>
      <c r="F138" s="74">
        <f t="shared" si="11"/>
        <v>0</v>
      </c>
      <c r="G138" s="74">
        <f t="shared" si="11"/>
        <v>0</v>
      </c>
      <c r="H138" s="72">
        <f t="shared" si="8"/>
        <v>1457</v>
      </c>
      <c r="I138" s="74">
        <v>1457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>
        <v>0</v>
      </c>
      <c r="E139" s="74">
        <f t="shared" si="11"/>
        <v>0</v>
      </c>
      <c r="F139" s="74">
        <f t="shared" si="11"/>
        <v>0</v>
      </c>
      <c r="G139" s="74">
        <f t="shared" si="11"/>
        <v>0</v>
      </c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>
        <v>0</v>
      </c>
      <c r="E140" s="74">
        <f t="shared" si="11"/>
        <v>0</v>
      </c>
      <c r="F140" s="74">
        <f t="shared" si="11"/>
        <v>0</v>
      </c>
      <c r="G140" s="74">
        <f t="shared" si="11"/>
        <v>0</v>
      </c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>
        <v>0</v>
      </c>
      <c r="E142" s="74">
        <v>0</v>
      </c>
      <c r="F142" s="74">
        <v>0</v>
      </c>
      <c r="G142" s="74">
        <v>0</v>
      </c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>
        <v>0</v>
      </c>
      <c r="E143" s="74">
        <v>0</v>
      </c>
      <c r="F143" s="74">
        <v>0</v>
      </c>
      <c r="G143" s="74">
        <v>0</v>
      </c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6312</v>
      </c>
      <c r="D144" s="151">
        <f>SUM(D145:D150)</f>
        <v>4862</v>
      </c>
      <c r="E144" s="151">
        <f>SUM(E145:E150)</f>
        <v>0</v>
      </c>
      <c r="F144" s="151">
        <f>SUM(F145:F150)</f>
        <v>1450</v>
      </c>
      <c r="G144" s="152">
        <f>SUM(G145:G150)</f>
        <v>0</v>
      </c>
      <c r="H144" s="117">
        <f t="shared" si="8"/>
        <v>5832</v>
      </c>
      <c r="I144" s="151">
        <f>SUM(I145:I150)</f>
        <v>4350</v>
      </c>
      <c r="J144" s="151">
        <f>SUM(J145:J150)</f>
        <v>0</v>
      </c>
      <c r="K144" s="151">
        <f>SUM(K145:K150)</f>
        <v>1482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530</v>
      </c>
      <c r="D145" s="68">
        <v>430</v>
      </c>
      <c r="E145" s="74">
        <v>0</v>
      </c>
      <c r="F145" s="68">
        <v>100</v>
      </c>
      <c r="G145" s="74">
        <v>0</v>
      </c>
      <c r="H145" s="66">
        <f t="shared" si="8"/>
        <v>450</v>
      </c>
      <c r="I145" s="68">
        <v>350</v>
      </c>
      <c r="J145" s="68"/>
      <c r="K145" s="68">
        <v>100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4950</v>
      </c>
      <c r="D146" s="74">
        <v>4000</v>
      </c>
      <c r="E146" s="74">
        <v>0</v>
      </c>
      <c r="F146" s="74">
        <v>950</v>
      </c>
      <c r="G146" s="74">
        <v>0</v>
      </c>
      <c r="H146" s="72">
        <f t="shared" si="8"/>
        <v>4950</v>
      </c>
      <c r="I146" s="74">
        <v>4000</v>
      </c>
      <c r="J146" s="74"/>
      <c r="K146" s="74">
        <v>950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800</v>
      </c>
      <c r="D147" s="74">
        <v>400</v>
      </c>
      <c r="E147" s="74">
        <v>0</v>
      </c>
      <c r="F147" s="74">
        <v>400</v>
      </c>
      <c r="G147" s="74">
        <v>0</v>
      </c>
      <c r="H147" s="72">
        <f t="shared" si="8"/>
        <v>400</v>
      </c>
      <c r="I147" s="74"/>
      <c r="J147" s="74"/>
      <c r="K147" s="74">
        <v>400</v>
      </c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>
        <v>0</v>
      </c>
      <c r="E148" s="74">
        <v>0</v>
      </c>
      <c r="F148" s="74">
        <v>0</v>
      </c>
      <c r="G148" s="157">
        <v>0</v>
      </c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32</v>
      </c>
      <c r="D149" s="74">
        <v>32</v>
      </c>
      <c r="E149" s="74">
        <v>0</v>
      </c>
      <c r="F149" s="74">
        <v>0</v>
      </c>
      <c r="G149" s="74">
        <v>0</v>
      </c>
      <c r="H149" s="72">
        <f t="shared" si="8"/>
        <v>32</v>
      </c>
      <c r="I149" s="74">
        <v>0</v>
      </c>
      <c r="J149" s="74"/>
      <c r="K149" s="74">
        <v>32</v>
      </c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>
        <v>0</v>
      </c>
      <c r="E150" s="74">
        <v>0</v>
      </c>
      <c r="F150" s="74">
        <v>0</v>
      </c>
      <c r="G150" s="74">
        <v>0</v>
      </c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>
        <v>0</v>
      </c>
      <c r="E152" s="74">
        <v>0</v>
      </c>
      <c r="F152" s="74">
        <v>0</v>
      </c>
      <c r="G152" s="74">
        <v>0</v>
      </c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>
        <v>0</v>
      </c>
      <c r="E153" s="74">
        <v>0</v>
      </c>
      <c r="F153" s="74">
        <v>0</v>
      </c>
      <c r="G153" s="74">
        <v>0</v>
      </c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>
        <v>0</v>
      </c>
      <c r="E154" s="74">
        <v>0</v>
      </c>
      <c r="F154" s="74">
        <v>0</v>
      </c>
      <c r="G154" s="74">
        <v>0</v>
      </c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>
        <v>0</v>
      </c>
      <c r="E155" s="74">
        <v>0</v>
      </c>
      <c r="F155" s="74">
        <v>0</v>
      </c>
      <c r="G155" s="74">
        <v>0</v>
      </c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>
        <v>0</v>
      </c>
      <c r="E156" s="74">
        <v>0</v>
      </c>
      <c r="F156" s="74">
        <v>0</v>
      </c>
      <c r="G156" s="74">
        <v>0</v>
      </c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>
        <v>0</v>
      </c>
      <c r="E157" s="74">
        <v>0</v>
      </c>
      <c r="F157" s="74">
        <v>0</v>
      </c>
      <c r="G157" s="74">
        <v>0</v>
      </c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>
        <v>0</v>
      </c>
      <c r="E158" s="74">
        <v>0</v>
      </c>
      <c r="F158" s="74">
        <v>0</v>
      </c>
      <c r="G158" s="74">
        <v>0</v>
      </c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74">
        <v>0</v>
      </c>
      <c r="E159" s="74">
        <v>0</v>
      </c>
      <c r="F159" s="74">
        <v>0</v>
      </c>
      <c r="G159" s="74">
        <v>0</v>
      </c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74">
        <v>0</v>
      </c>
      <c r="E161" s="74">
        <v>0</v>
      </c>
      <c r="F161" s="74">
        <v>0</v>
      </c>
      <c r="G161" s="74">
        <v>0</v>
      </c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>
        <v>0</v>
      </c>
      <c r="E162" s="74">
        <v>0</v>
      </c>
      <c r="F162" s="74">
        <v>0</v>
      </c>
      <c r="G162" s="74">
        <v>0</v>
      </c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74">
        <v>0</v>
      </c>
      <c r="E163" s="74">
        <v>0</v>
      </c>
      <c r="F163" s="74">
        <v>0</v>
      </c>
      <c r="G163" s="74">
        <v>0</v>
      </c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74">
        <v>0</v>
      </c>
      <c r="E164" s="74">
        <v>0</v>
      </c>
      <c r="F164" s="74">
        <v>0</v>
      </c>
      <c r="G164" s="74">
        <v>0</v>
      </c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2">SUM(E166,E171)</f>
        <v>0</v>
      </c>
      <c r="F165" s="63">
        <f t="shared" si="12"/>
        <v>0</v>
      </c>
      <c r="G165" s="63">
        <f t="shared" si="12"/>
        <v>0</v>
      </c>
      <c r="H165" s="57">
        <f t="shared" si="8"/>
        <v>0</v>
      </c>
      <c r="I165" s="63">
        <f>SUM(I166,I171)</f>
        <v>0</v>
      </c>
      <c r="J165" s="63">
        <f t="shared" ref="J165:L165" si="13">SUM(J166,J171)</f>
        <v>0</v>
      </c>
      <c r="K165" s="63">
        <f t="shared" si="13"/>
        <v>0</v>
      </c>
      <c r="L165" s="149">
        <f t="shared" si="13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4">SUM(E167:E170)</f>
        <v>0</v>
      </c>
      <c r="F166" s="169">
        <f t="shared" si="14"/>
        <v>0</v>
      </c>
      <c r="G166" s="169">
        <f t="shared" si="14"/>
        <v>0</v>
      </c>
      <c r="H166" s="66">
        <f t="shared" si="8"/>
        <v>0</v>
      </c>
      <c r="I166" s="169">
        <f>SUM(I167:I170)</f>
        <v>0</v>
      </c>
      <c r="J166" s="169">
        <f t="shared" ref="J166:L166" si="15">SUM(J167:J170)</f>
        <v>0</v>
      </c>
      <c r="K166" s="169">
        <f t="shared" si="15"/>
        <v>0</v>
      </c>
      <c r="L166" s="180">
        <f t="shared" si="15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>
        <v>0</v>
      </c>
      <c r="E167" s="74">
        <v>0</v>
      </c>
      <c r="F167" s="74">
        <v>0</v>
      </c>
      <c r="G167" s="74">
        <v>0</v>
      </c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>
        <v>0</v>
      </c>
      <c r="E168" s="74">
        <v>0</v>
      </c>
      <c r="F168" s="74">
        <v>0</v>
      </c>
      <c r="G168" s="74">
        <v>0</v>
      </c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>
        <v>0</v>
      </c>
      <c r="E169" s="74">
        <v>0</v>
      </c>
      <c r="F169" s="74">
        <v>0</v>
      </c>
      <c r="G169" s="74">
        <v>0</v>
      </c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>
        <v>0</v>
      </c>
      <c r="E170" s="74">
        <v>0</v>
      </c>
      <c r="F170" s="74">
        <v>0</v>
      </c>
      <c r="G170" s="74">
        <v>0</v>
      </c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>
        <v>0</v>
      </c>
      <c r="E171" s="74">
        <v>0</v>
      </c>
      <c r="F171" s="74">
        <v>0</v>
      </c>
      <c r="G171" s="74">
        <v>0</v>
      </c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74">
        <v>0</v>
      </c>
      <c r="E172" s="74">
        <v>0</v>
      </c>
      <c r="F172" s="74">
        <v>0</v>
      </c>
      <c r="G172" s="74">
        <v>0</v>
      </c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6">SUM(E175,E179)</f>
        <v>0</v>
      </c>
      <c r="F174" s="63">
        <f t="shared" si="16"/>
        <v>0</v>
      </c>
      <c r="G174" s="63">
        <f t="shared" si="16"/>
        <v>0</v>
      </c>
      <c r="H174" s="57">
        <f t="shared" si="8"/>
        <v>0</v>
      </c>
      <c r="I174" s="63">
        <f>SUM(I175,I179)</f>
        <v>0</v>
      </c>
      <c r="J174" s="63">
        <f t="shared" ref="J174:L174" si="17">SUM(J175,J179)</f>
        <v>0</v>
      </c>
      <c r="K174" s="63">
        <f t="shared" si="17"/>
        <v>0</v>
      </c>
      <c r="L174" s="149">
        <f t="shared" si="17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>
        <v>0</v>
      </c>
      <c r="E176" s="74">
        <v>0</v>
      </c>
      <c r="F176" s="74">
        <v>0</v>
      </c>
      <c r="G176" s="74">
        <v>0</v>
      </c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>
        <v>0</v>
      </c>
      <c r="E177" s="74">
        <v>0</v>
      </c>
      <c r="F177" s="74">
        <v>0</v>
      </c>
      <c r="G177" s="74">
        <v>0</v>
      </c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>
        <v>0</v>
      </c>
      <c r="E178" s="74">
        <v>0</v>
      </c>
      <c r="F178" s="74">
        <v>0</v>
      </c>
      <c r="G178" s="74">
        <v>0</v>
      </c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8">SUM(D179:G179)</f>
        <v>0</v>
      </c>
      <c r="D179" s="169">
        <f>SUM(D180:D183)</f>
        <v>0</v>
      </c>
      <c r="E179" s="169">
        <f t="shared" ref="E179:G179" si="19">SUM(E180:E183)</f>
        <v>0</v>
      </c>
      <c r="F179" s="169">
        <f t="shared" si="19"/>
        <v>0</v>
      </c>
      <c r="G179" s="169">
        <f t="shared" si="19"/>
        <v>0</v>
      </c>
      <c r="H179" s="185">
        <f t="shared" ref="H179:H183" si="20">SUM(I179:L179)</f>
        <v>0</v>
      </c>
      <c r="I179" s="169">
        <f>SUM(I180:I183)</f>
        <v>0</v>
      </c>
      <c r="J179" s="169">
        <f t="shared" ref="J179:L179" si="21">SUM(J180:J183)</f>
        <v>0</v>
      </c>
      <c r="K179" s="169">
        <f t="shared" si="21"/>
        <v>0</v>
      </c>
      <c r="L179" s="186">
        <f t="shared" si="21"/>
        <v>0</v>
      </c>
    </row>
    <row r="180" spans="1:12" ht="72" x14ac:dyDescent="0.25">
      <c r="A180" s="44">
        <v>3291</v>
      </c>
      <c r="B180" s="71" t="s">
        <v>188</v>
      </c>
      <c r="C180" s="72">
        <f t="shared" si="18"/>
        <v>0</v>
      </c>
      <c r="D180" s="74">
        <v>0</v>
      </c>
      <c r="E180" s="74">
        <v>0</v>
      </c>
      <c r="F180" s="74">
        <v>0</v>
      </c>
      <c r="G180" s="74">
        <v>0</v>
      </c>
      <c r="H180" s="72">
        <f t="shared" si="20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8"/>
        <v>0</v>
      </c>
      <c r="D181" s="74">
        <v>0</v>
      </c>
      <c r="E181" s="74">
        <v>0</v>
      </c>
      <c r="F181" s="74">
        <v>0</v>
      </c>
      <c r="G181" s="74">
        <v>0</v>
      </c>
      <c r="H181" s="72">
        <f t="shared" si="20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8"/>
        <v>0</v>
      </c>
      <c r="D182" s="74">
        <v>0</v>
      </c>
      <c r="E182" s="74">
        <v>0</v>
      </c>
      <c r="F182" s="74">
        <v>0</v>
      </c>
      <c r="G182" s="74">
        <v>0</v>
      </c>
      <c r="H182" s="72">
        <f t="shared" si="20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8"/>
        <v>0</v>
      </c>
      <c r="D183" s="74">
        <v>0</v>
      </c>
      <c r="E183" s="74">
        <v>0</v>
      </c>
      <c r="F183" s="74">
        <v>0</v>
      </c>
      <c r="G183" s="74">
        <v>0</v>
      </c>
      <c r="H183" s="185">
        <f t="shared" si="20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2">SUM(E185:E186)</f>
        <v>0</v>
      </c>
      <c r="F184" s="194">
        <f t="shared" si="22"/>
        <v>0</v>
      </c>
      <c r="G184" s="194">
        <f t="shared" si="22"/>
        <v>0</v>
      </c>
      <c r="H184" s="193">
        <f t="shared" si="8"/>
        <v>0</v>
      </c>
      <c r="I184" s="194">
        <f>SUM(I185:I186)</f>
        <v>0</v>
      </c>
      <c r="J184" s="194">
        <f t="shared" ref="J184:L184" si="23">SUM(J185:J186)</f>
        <v>0</v>
      </c>
      <c r="K184" s="194">
        <f t="shared" si="23"/>
        <v>0</v>
      </c>
      <c r="L184" s="149">
        <f t="shared" si="23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74">
        <v>0</v>
      </c>
      <c r="E185" s="74">
        <v>0</v>
      </c>
      <c r="F185" s="74">
        <v>0</v>
      </c>
      <c r="G185" s="74">
        <v>0</v>
      </c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74">
        <v>0</v>
      </c>
      <c r="E186" s="74">
        <v>0</v>
      </c>
      <c r="F186" s="74">
        <v>0</v>
      </c>
      <c r="G186" s="74">
        <v>0</v>
      </c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4">SUM(D189:G189)</f>
        <v>0</v>
      </c>
      <c r="D189" s="74">
        <v>0</v>
      </c>
      <c r="E189" s="74">
        <v>0</v>
      </c>
      <c r="F189" s="74">
        <v>0</v>
      </c>
      <c r="G189" s="74">
        <v>0</v>
      </c>
      <c r="H189" s="66">
        <f t="shared" ref="H189:H263" si="25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4"/>
        <v>0</v>
      </c>
      <c r="D190" s="74">
        <v>0</v>
      </c>
      <c r="E190" s="74">
        <v>0</v>
      </c>
      <c r="F190" s="74">
        <v>0</v>
      </c>
      <c r="G190" s="74">
        <v>0</v>
      </c>
      <c r="H190" s="72">
        <f t="shared" si="25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4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5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5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4"/>
        <v>0</v>
      </c>
      <c r="D193" s="74">
        <v>0</v>
      </c>
      <c r="E193" s="74">
        <v>0</v>
      </c>
      <c r="F193" s="74">
        <v>0</v>
      </c>
      <c r="G193" s="74">
        <v>0</v>
      </c>
      <c r="H193" s="72">
        <f t="shared" si="25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4"/>
        <v>31692</v>
      </c>
      <c r="D194" s="139">
        <f>SUM(D195,D230,D269)</f>
        <v>31442</v>
      </c>
      <c r="E194" s="139">
        <f>SUM(E195,E230,E269)</f>
        <v>0</v>
      </c>
      <c r="F194" s="139">
        <f>SUM(F195,F230,F269)</f>
        <v>250</v>
      </c>
      <c r="G194" s="139">
        <f>SUM(G195,G230,G269)</f>
        <v>0</v>
      </c>
      <c r="H194" s="138">
        <f t="shared" si="25"/>
        <v>24842</v>
      </c>
      <c r="I194" s="139">
        <f>SUM(I195,I230,I269)</f>
        <v>21865</v>
      </c>
      <c r="J194" s="139">
        <f>SUM(J195,J230,J269)</f>
        <v>0</v>
      </c>
      <c r="K194" s="139">
        <f>SUM(K195,K230,K269)</f>
        <v>2977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4"/>
        <v>31442</v>
      </c>
      <c r="D195" s="144">
        <f>D196+D204</f>
        <v>31442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5"/>
        <v>24842</v>
      </c>
      <c r="I195" s="144">
        <f>I196+I204</f>
        <v>21865</v>
      </c>
      <c r="J195" s="144">
        <f>J196+J204</f>
        <v>0</v>
      </c>
      <c r="K195" s="144">
        <f>K196+K204</f>
        <v>2977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4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5"/>
        <v>180</v>
      </c>
      <c r="I196" s="63">
        <f>I197+I198+I201+I202+I203</f>
        <v>180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4"/>
        <v>0</v>
      </c>
      <c r="D197" s="68"/>
      <c r="E197" s="68"/>
      <c r="F197" s="68"/>
      <c r="G197" s="154"/>
      <c r="H197" s="66">
        <f t="shared" si="25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4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5"/>
        <v>180</v>
      </c>
      <c r="I198" s="160">
        <f>I199+I200</f>
        <v>180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4"/>
        <v>0</v>
      </c>
      <c r="D199" s="74">
        <v>0</v>
      </c>
      <c r="E199" s="74">
        <v>0</v>
      </c>
      <c r="F199" s="74">
        <v>0</v>
      </c>
      <c r="G199" s="74">
        <v>0</v>
      </c>
      <c r="H199" s="72">
        <f t="shared" si="25"/>
        <v>180</v>
      </c>
      <c r="I199" s="74">
        <v>180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4"/>
        <v>0</v>
      </c>
      <c r="D200" s="74">
        <v>0</v>
      </c>
      <c r="E200" s="74">
        <v>0</v>
      </c>
      <c r="F200" s="74">
        <v>0</v>
      </c>
      <c r="G200" s="74">
        <v>0</v>
      </c>
      <c r="H200" s="72">
        <f t="shared" si="25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4"/>
        <v>0</v>
      </c>
      <c r="D201" s="74">
        <v>0</v>
      </c>
      <c r="E201" s="74">
        <v>0</v>
      </c>
      <c r="F201" s="74">
        <v>0</v>
      </c>
      <c r="G201" s="74">
        <v>0</v>
      </c>
      <c r="H201" s="72">
        <f t="shared" si="25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4"/>
        <v>0</v>
      </c>
      <c r="D202" s="74">
        <v>0</v>
      </c>
      <c r="E202" s="74">
        <v>0</v>
      </c>
      <c r="F202" s="74">
        <v>0</v>
      </c>
      <c r="G202" s="74">
        <v>0</v>
      </c>
      <c r="H202" s="72">
        <f t="shared" si="25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4"/>
        <v>0</v>
      </c>
      <c r="D203" s="74">
        <v>0</v>
      </c>
      <c r="E203" s="74">
        <v>0</v>
      </c>
      <c r="F203" s="74">
        <v>0</v>
      </c>
      <c r="G203" s="74">
        <v>0</v>
      </c>
      <c r="H203" s="72">
        <f t="shared" si="25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4"/>
        <v>31442</v>
      </c>
      <c r="D204" s="63">
        <f>D205+D215+D216+D225+D226+D227+D229</f>
        <v>31442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5"/>
        <v>24662</v>
      </c>
      <c r="I204" s="63">
        <f>I205+I215+I216+I225+I226+I227+I229</f>
        <v>21685</v>
      </c>
      <c r="J204" s="63">
        <f>J205+J215+J216+J225+J226+J227+J229</f>
        <v>0</v>
      </c>
      <c r="K204" s="63">
        <f>K205+K215+K216+K225+K226+K227+K229</f>
        <v>2977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4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5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4"/>
        <v>0</v>
      </c>
      <c r="D206" s="74">
        <v>0</v>
      </c>
      <c r="E206" s="74">
        <v>0</v>
      </c>
      <c r="F206" s="74">
        <v>0</v>
      </c>
      <c r="G206" s="74">
        <v>0</v>
      </c>
      <c r="H206" s="66">
        <f t="shared" si="25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4"/>
        <v>0</v>
      </c>
      <c r="D207" s="74">
        <v>0</v>
      </c>
      <c r="E207" s="74">
        <v>0</v>
      </c>
      <c r="F207" s="74">
        <v>0</v>
      </c>
      <c r="G207" s="74">
        <v>0</v>
      </c>
      <c r="H207" s="72">
        <f t="shared" si="25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4"/>
        <v>0</v>
      </c>
      <c r="D208" s="74">
        <v>0</v>
      </c>
      <c r="E208" s="74">
        <v>0</v>
      </c>
      <c r="F208" s="74">
        <v>0</v>
      </c>
      <c r="G208" s="74">
        <v>0</v>
      </c>
      <c r="H208" s="72">
        <f t="shared" si="25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4"/>
        <v>0</v>
      </c>
      <c r="D209" s="74">
        <v>0</v>
      </c>
      <c r="E209" s="74">
        <v>0</v>
      </c>
      <c r="F209" s="74">
        <v>0</v>
      </c>
      <c r="G209" s="74">
        <v>0</v>
      </c>
      <c r="H209" s="72">
        <f t="shared" si="25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>
        <v>0</v>
      </c>
      <c r="E210" s="74">
        <v>0</v>
      </c>
      <c r="F210" s="74">
        <v>0</v>
      </c>
      <c r="G210" s="74">
        <v>0</v>
      </c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4"/>
        <v>0</v>
      </c>
      <c r="D211" s="74">
        <v>0</v>
      </c>
      <c r="E211" s="74">
        <v>0</v>
      </c>
      <c r="F211" s="74">
        <v>0</v>
      </c>
      <c r="G211" s="74">
        <v>0</v>
      </c>
      <c r="H211" s="72">
        <f t="shared" si="25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4"/>
        <v>0</v>
      </c>
      <c r="D212" s="74">
        <v>0</v>
      </c>
      <c r="E212" s="74">
        <v>0</v>
      </c>
      <c r="F212" s="74">
        <v>0</v>
      </c>
      <c r="G212" s="74">
        <v>0</v>
      </c>
      <c r="H212" s="72">
        <f t="shared" si="25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4"/>
        <v>0</v>
      </c>
      <c r="D213" s="74">
        <v>0</v>
      </c>
      <c r="E213" s="74">
        <v>0</v>
      </c>
      <c r="F213" s="74">
        <v>0</v>
      </c>
      <c r="G213" s="74">
        <v>0</v>
      </c>
      <c r="H213" s="72">
        <f t="shared" si="25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4"/>
        <v>0</v>
      </c>
      <c r="D214" s="74">
        <v>0</v>
      </c>
      <c r="E214" s="74">
        <v>0</v>
      </c>
      <c r="F214" s="74">
        <v>0</v>
      </c>
      <c r="G214" s="74">
        <v>0</v>
      </c>
      <c r="H214" s="72">
        <f t="shared" si="25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4"/>
        <v>0</v>
      </c>
      <c r="D215" s="74">
        <v>0</v>
      </c>
      <c r="E215" s="74">
        <v>0</v>
      </c>
      <c r="F215" s="74">
        <v>0</v>
      </c>
      <c r="G215" s="74">
        <v>0</v>
      </c>
      <c r="H215" s="72">
        <f t="shared" si="25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4"/>
        <v>31442</v>
      </c>
      <c r="D216" s="160">
        <f>SUM(D217:D224)</f>
        <v>31442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5"/>
        <v>24662</v>
      </c>
      <c r="I216" s="160">
        <f>SUM(I217:I224)</f>
        <v>21685</v>
      </c>
      <c r="J216" s="160">
        <f>SUM(J217:J224)</f>
        <v>0</v>
      </c>
      <c r="K216" s="160">
        <f>SUM(K217:K224)</f>
        <v>2977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4"/>
        <v>0</v>
      </c>
      <c r="D217" s="74">
        <v>0</v>
      </c>
      <c r="E217" s="74">
        <v>0</v>
      </c>
      <c r="F217" s="74">
        <v>0</v>
      </c>
      <c r="G217" s="74">
        <v>0</v>
      </c>
      <c r="H217" s="72">
        <f t="shared" si="25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4"/>
        <v>0</v>
      </c>
      <c r="D218" s="74">
        <v>0</v>
      </c>
      <c r="E218" s="74">
        <v>0</v>
      </c>
      <c r="F218" s="74">
        <v>0</v>
      </c>
      <c r="G218" s="74">
        <v>0</v>
      </c>
      <c r="H218" s="72">
        <f t="shared" si="25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4"/>
        <v>0</v>
      </c>
      <c r="D219" s="74">
        <v>0</v>
      </c>
      <c r="E219" s="74">
        <v>0</v>
      </c>
      <c r="F219" s="74">
        <v>0</v>
      </c>
      <c r="G219" s="74">
        <v>0</v>
      </c>
      <c r="H219" s="72">
        <f t="shared" si="25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4"/>
        <v>0</v>
      </c>
      <c r="D220" s="74">
        <v>0</v>
      </c>
      <c r="E220" s="74">
        <v>0</v>
      </c>
      <c r="F220" s="74">
        <v>0</v>
      </c>
      <c r="G220" s="74">
        <v>0</v>
      </c>
      <c r="H220" s="72">
        <f t="shared" si="25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4"/>
        <v>0</v>
      </c>
      <c r="D221" s="74">
        <v>0</v>
      </c>
      <c r="E221" s="74">
        <v>0</v>
      </c>
      <c r="F221" s="74">
        <v>0</v>
      </c>
      <c r="G221" s="74">
        <v>0</v>
      </c>
      <c r="H221" s="72">
        <f t="shared" si="25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4"/>
        <v>0</v>
      </c>
      <c r="D222" s="74">
        <v>0</v>
      </c>
      <c r="E222" s="74">
        <v>0</v>
      </c>
      <c r="F222" s="74">
        <v>0</v>
      </c>
      <c r="G222" s="74">
        <v>0</v>
      </c>
      <c r="H222" s="72">
        <f t="shared" si="25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4"/>
        <v>1500</v>
      </c>
      <c r="D223" s="74">
        <v>1500</v>
      </c>
      <c r="E223" s="74">
        <v>0</v>
      </c>
      <c r="F223" s="74">
        <v>0</v>
      </c>
      <c r="G223" s="74">
        <v>0</v>
      </c>
      <c r="H223" s="72">
        <f t="shared" si="25"/>
        <v>1100</v>
      </c>
      <c r="I223" s="74">
        <v>1100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4"/>
        <v>29942</v>
      </c>
      <c r="D224" s="74">
        <v>29942</v>
      </c>
      <c r="E224" s="74">
        <v>0</v>
      </c>
      <c r="F224" s="74">
        <v>0</v>
      </c>
      <c r="G224" s="74">
        <v>0</v>
      </c>
      <c r="H224" s="72">
        <f t="shared" si="25"/>
        <v>23562</v>
      </c>
      <c r="I224" s="74">
        <v>20585</v>
      </c>
      <c r="J224" s="74"/>
      <c r="K224" s="74">
        <f>1523+1454</f>
        <v>2977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4"/>
        <v>0</v>
      </c>
      <c r="D225" s="74">
        <v>0</v>
      </c>
      <c r="E225" s="74">
        <v>0</v>
      </c>
      <c r="F225" s="74">
        <v>0</v>
      </c>
      <c r="G225" s="74">
        <v>0</v>
      </c>
      <c r="H225" s="72">
        <f t="shared" si="25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4"/>
        <v>0</v>
      </c>
      <c r="D226" s="74">
        <v>0</v>
      </c>
      <c r="E226" s="74">
        <v>0</v>
      </c>
      <c r="F226" s="74">
        <v>0</v>
      </c>
      <c r="G226" s="74">
        <v>0</v>
      </c>
      <c r="H226" s="72">
        <f t="shared" si="25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4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5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4"/>
        <v>0</v>
      </c>
      <c r="D228" s="74">
        <v>0</v>
      </c>
      <c r="E228" s="74">
        <v>0</v>
      </c>
      <c r="F228" s="74">
        <v>0</v>
      </c>
      <c r="G228" s="74">
        <v>0</v>
      </c>
      <c r="H228" s="72">
        <f t="shared" si="25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4"/>
        <v>0</v>
      </c>
      <c r="D229" s="74">
        <v>0</v>
      </c>
      <c r="E229" s="74">
        <v>0</v>
      </c>
      <c r="F229" s="74">
        <v>0</v>
      </c>
      <c r="G229" s="74">
        <v>0</v>
      </c>
      <c r="H229" s="117">
        <f t="shared" si="25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4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5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5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4"/>
        <v>0</v>
      </c>
      <c r="D232" s="74">
        <v>0</v>
      </c>
      <c r="E232" s="74">
        <v>0</v>
      </c>
      <c r="F232" s="74">
        <v>0</v>
      </c>
      <c r="G232" s="74">
        <v>0</v>
      </c>
      <c r="H232" s="207">
        <f t="shared" si="25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4"/>
        <v>0</v>
      </c>
      <c r="D233" s="160">
        <f>SUM(D234)</f>
        <v>0</v>
      </c>
      <c r="E233" s="160">
        <f t="shared" ref="E233:L233" si="26">SUM(E234)</f>
        <v>0</v>
      </c>
      <c r="F233" s="160">
        <f t="shared" si="26"/>
        <v>0</v>
      </c>
      <c r="G233" s="161">
        <f t="shared" si="26"/>
        <v>0</v>
      </c>
      <c r="H233" s="208">
        <f t="shared" si="25"/>
        <v>0</v>
      </c>
      <c r="I233" s="160">
        <f t="shared" si="26"/>
        <v>0</v>
      </c>
      <c r="J233" s="160">
        <f t="shared" si="26"/>
        <v>0</v>
      </c>
      <c r="K233" s="160">
        <f t="shared" si="26"/>
        <v>0</v>
      </c>
      <c r="L233" s="162">
        <f t="shared" si="26"/>
        <v>0</v>
      </c>
    </row>
    <row r="234" spans="1:12" ht="24" x14ac:dyDescent="0.25">
      <c r="A234" s="44">
        <v>6239</v>
      </c>
      <c r="B234" s="65" t="s">
        <v>242</v>
      </c>
      <c r="C234" s="201">
        <f t="shared" si="24"/>
        <v>0</v>
      </c>
      <c r="D234" s="74">
        <v>0</v>
      </c>
      <c r="E234" s="74">
        <v>0</v>
      </c>
      <c r="F234" s="74">
        <v>0</v>
      </c>
      <c r="G234" s="74">
        <v>0</v>
      </c>
      <c r="H234" s="208">
        <f t="shared" si="25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5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>
        <v>0</v>
      </c>
      <c r="E236" s="74">
        <v>0</v>
      </c>
      <c r="F236" s="74">
        <v>0</v>
      </c>
      <c r="G236" s="74">
        <v>0</v>
      </c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>
        <v>0</v>
      </c>
      <c r="E237" s="74">
        <v>0</v>
      </c>
      <c r="F237" s="74">
        <v>0</v>
      </c>
      <c r="G237" s="74">
        <v>0</v>
      </c>
      <c r="H237" s="208">
        <f t="shared" si="25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5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>
        <v>0</v>
      </c>
      <c r="E239" s="74">
        <v>0</v>
      </c>
      <c r="F239" s="74">
        <v>0</v>
      </c>
      <c r="G239" s="74">
        <v>0</v>
      </c>
      <c r="H239" s="208">
        <f t="shared" si="25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4"/>
        <v>0</v>
      </c>
      <c r="D240" s="74">
        <v>0</v>
      </c>
      <c r="E240" s="74">
        <v>0</v>
      </c>
      <c r="F240" s="74">
        <v>0</v>
      </c>
      <c r="G240" s="74">
        <v>0</v>
      </c>
      <c r="H240" s="208">
        <f t="shared" si="25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4"/>
        <v>0</v>
      </c>
      <c r="D241" s="74">
        <v>0</v>
      </c>
      <c r="E241" s="74">
        <v>0</v>
      </c>
      <c r="F241" s="74">
        <v>0</v>
      </c>
      <c r="G241" s="74">
        <v>0</v>
      </c>
      <c r="H241" s="208">
        <f t="shared" si="25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4"/>
        <v>0</v>
      </c>
      <c r="D242" s="74">
        <v>0</v>
      </c>
      <c r="E242" s="74">
        <v>0</v>
      </c>
      <c r="F242" s="74">
        <v>0</v>
      </c>
      <c r="G242" s="74">
        <v>0</v>
      </c>
      <c r="H242" s="208">
        <f t="shared" si="25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4"/>
        <v>0</v>
      </c>
      <c r="D243" s="74">
        <v>0</v>
      </c>
      <c r="E243" s="74">
        <v>0</v>
      </c>
      <c r="F243" s="74">
        <v>0</v>
      </c>
      <c r="G243" s="74">
        <v>0</v>
      </c>
      <c r="H243" s="208">
        <f t="shared" si="25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4"/>
        <v>0</v>
      </c>
      <c r="D244" s="74">
        <v>0</v>
      </c>
      <c r="E244" s="74">
        <v>0</v>
      </c>
      <c r="F244" s="74">
        <v>0</v>
      </c>
      <c r="G244" s="74">
        <v>0</v>
      </c>
      <c r="H244" s="208">
        <f t="shared" si="25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4"/>
        <v>0</v>
      </c>
      <c r="D245" s="74">
        <v>0</v>
      </c>
      <c r="E245" s="74">
        <v>0</v>
      </c>
      <c r="F245" s="74">
        <v>0</v>
      </c>
      <c r="G245" s="74">
        <v>0</v>
      </c>
      <c r="H245" s="208">
        <f t="shared" si="25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4"/>
        <v>0</v>
      </c>
      <c r="D246" s="169">
        <f>SUM(D247:D250)</f>
        <v>0</v>
      </c>
      <c r="E246" s="169">
        <f t="shared" ref="E246:G246" si="27">SUM(E247:E250)</f>
        <v>0</v>
      </c>
      <c r="F246" s="169">
        <f t="shared" si="27"/>
        <v>0</v>
      </c>
      <c r="G246" s="210">
        <f t="shared" si="27"/>
        <v>0</v>
      </c>
      <c r="H246" s="209">
        <f t="shared" si="25"/>
        <v>0</v>
      </c>
      <c r="I246" s="169">
        <f>SUM(I247:I250)</f>
        <v>0</v>
      </c>
      <c r="J246" s="169">
        <f t="shared" ref="J246:L246" si="28">SUM(J247:J250)</f>
        <v>0</v>
      </c>
      <c r="K246" s="169">
        <f t="shared" si="28"/>
        <v>0</v>
      </c>
      <c r="L246" s="186">
        <f t="shared" si="28"/>
        <v>0</v>
      </c>
    </row>
    <row r="247" spans="1:12" x14ac:dyDescent="0.25">
      <c r="A247" s="44">
        <v>6291</v>
      </c>
      <c r="B247" s="71" t="s">
        <v>255</v>
      </c>
      <c r="C247" s="201">
        <f t="shared" si="24"/>
        <v>0</v>
      </c>
      <c r="D247" s="74">
        <v>0</v>
      </c>
      <c r="E247" s="74">
        <v>0</v>
      </c>
      <c r="F247" s="74">
        <v>0</v>
      </c>
      <c r="G247" s="74">
        <v>0</v>
      </c>
      <c r="H247" s="201">
        <f t="shared" si="25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4"/>
        <v>0</v>
      </c>
      <c r="D248" s="74">
        <v>0</v>
      </c>
      <c r="E248" s="74">
        <v>0</v>
      </c>
      <c r="F248" s="74">
        <v>0</v>
      </c>
      <c r="G248" s="74">
        <v>0</v>
      </c>
      <c r="H248" s="201">
        <f t="shared" si="25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4"/>
        <v>0</v>
      </c>
      <c r="D249" s="74">
        <v>0</v>
      </c>
      <c r="E249" s="74">
        <v>0</v>
      </c>
      <c r="F249" s="74">
        <v>0</v>
      </c>
      <c r="G249" s="74">
        <v>0</v>
      </c>
      <c r="H249" s="201">
        <f t="shared" si="25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4"/>
        <v>0</v>
      </c>
      <c r="D250" s="74">
        <v>0</v>
      </c>
      <c r="E250" s="74">
        <v>0</v>
      </c>
      <c r="F250" s="74">
        <v>0</v>
      </c>
      <c r="G250" s="74">
        <v>0</v>
      </c>
      <c r="H250" s="201">
        <f t="shared" si="25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4"/>
        <v>0</v>
      </c>
      <c r="D251" s="63">
        <f>SUM(D252,D257,D258)</f>
        <v>0</v>
      </c>
      <c r="E251" s="63">
        <f t="shared" ref="E251:G251" si="29">SUM(E252,E257,E258)</f>
        <v>0</v>
      </c>
      <c r="F251" s="63">
        <f t="shared" si="29"/>
        <v>0</v>
      </c>
      <c r="G251" s="63">
        <f t="shared" si="29"/>
        <v>0</v>
      </c>
      <c r="H251" s="57">
        <f t="shared" si="25"/>
        <v>0</v>
      </c>
      <c r="I251" s="63">
        <f>SUM(I252,I257,I258)</f>
        <v>0</v>
      </c>
      <c r="J251" s="63">
        <f t="shared" ref="J251:L251" si="30">SUM(J252,J257,J258)</f>
        <v>0</v>
      </c>
      <c r="K251" s="63">
        <f t="shared" si="30"/>
        <v>0</v>
      </c>
      <c r="L251" s="172">
        <f t="shared" si="30"/>
        <v>0</v>
      </c>
    </row>
    <row r="252" spans="1:12" ht="24" x14ac:dyDescent="0.25">
      <c r="A252" s="168">
        <v>6320</v>
      </c>
      <c r="B252" s="65" t="s">
        <v>260</v>
      </c>
      <c r="C252" s="209">
        <f t="shared" si="24"/>
        <v>0</v>
      </c>
      <c r="D252" s="169">
        <f>SUM(D253:D256)</f>
        <v>0</v>
      </c>
      <c r="E252" s="169">
        <f>SUM(E253:E256)</f>
        <v>0</v>
      </c>
      <c r="F252" s="169">
        <f t="shared" ref="F252:G252" si="31">SUM(F253:F256)</f>
        <v>0</v>
      </c>
      <c r="G252" s="212">
        <f t="shared" si="31"/>
        <v>0</v>
      </c>
      <c r="H252" s="209">
        <f t="shared" si="25"/>
        <v>0</v>
      </c>
      <c r="I252" s="169">
        <f>SUM(I253:I256)</f>
        <v>0</v>
      </c>
      <c r="J252" s="169">
        <f t="shared" ref="J252:L252" si="32">SUM(J253:J256)</f>
        <v>0</v>
      </c>
      <c r="K252" s="169">
        <f t="shared" si="32"/>
        <v>0</v>
      </c>
      <c r="L252" s="213">
        <f t="shared" si="32"/>
        <v>0</v>
      </c>
    </row>
    <row r="253" spans="1:12" x14ac:dyDescent="0.25">
      <c r="A253" s="44">
        <v>6322</v>
      </c>
      <c r="B253" s="71" t="s">
        <v>261</v>
      </c>
      <c r="C253" s="201">
        <f t="shared" si="24"/>
        <v>0</v>
      </c>
      <c r="D253" s="74">
        <v>0</v>
      </c>
      <c r="E253" s="74">
        <v>0</v>
      </c>
      <c r="F253" s="74">
        <v>0</v>
      </c>
      <c r="G253" s="74">
        <v>0</v>
      </c>
      <c r="H253" s="201">
        <f t="shared" si="25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4"/>
        <v>0</v>
      </c>
      <c r="D254" s="74">
        <v>0</v>
      </c>
      <c r="E254" s="74">
        <v>0</v>
      </c>
      <c r="F254" s="74">
        <v>0</v>
      </c>
      <c r="G254" s="74">
        <v>0</v>
      </c>
      <c r="H254" s="201">
        <f t="shared" si="25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4"/>
        <v>0</v>
      </c>
      <c r="D255" s="74">
        <v>0</v>
      </c>
      <c r="E255" s="74">
        <v>0</v>
      </c>
      <c r="F255" s="74">
        <v>0</v>
      </c>
      <c r="G255" s="74">
        <v>0</v>
      </c>
      <c r="H255" s="201">
        <f t="shared" si="25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4"/>
        <v>0</v>
      </c>
      <c r="D256" s="74">
        <v>0</v>
      </c>
      <c r="E256" s="74">
        <v>0</v>
      </c>
      <c r="F256" s="74">
        <v>0</v>
      </c>
      <c r="G256" s="74">
        <v>0</v>
      </c>
      <c r="H256" s="205">
        <f t="shared" si="25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74">
        <v>0</v>
      </c>
      <c r="E257" s="74">
        <v>0</v>
      </c>
      <c r="F257" s="74">
        <v>0</v>
      </c>
      <c r="G257" s="74">
        <v>0</v>
      </c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4"/>
        <v>0</v>
      </c>
      <c r="D258" s="74">
        <v>0</v>
      </c>
      <c r="E258" s="74">
        <v>0</v>
      </c>
      <c r="F258" s="74">
        <v>0</v>
      </c>
      <c r="G258" s="74">
        <v>0</v>
      </c>
      <c r="H258" s="208">
        <f t="shared" si="25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3">SUM(E260,E264)</f>
        <v>0</v>
      </c>
      <c r="F259" s="63">
        <f t="shared" si="33"/>
        <v>0</v>
      </c>
      <c r="G259" s="63">
        <f t="shared" si="33"/>
        <v>0</v>
      </c>
      <c r="H259" s="57">
        <f>SUM(I259:L259)</f>
        <v>0</v>
      </c>
      <c r="I259" s="63">
        <f>SUM(I260,I264)</f>
        <v>0</v>
      </c>
      <c r="J259" s="63">
        <f t="shared" ref="J259:L259" si="34">SUM(J260,J264)</f>
        <v>0</v>
      </c>
      <c r="K259" s="63">
        <f t="shared" si="34"/>
        <v>0</v>
      </c>
      <c r="L259" s="172">
        <f t="shared" si="34"/>
        <v>0</v>
      </c>
    </row>
    <row r="260" spans="1:13" ht="24" x14ac:dyDescent="0.25">
      <c r="A260" s="168">
        <v>6410</v>
      </c>
      <c r="B260" s="65" t="s">
        <v>268</v>
      </c>
      <c r="C260" s="205">
        <f t="shared" si="24"/>
        <v>0</v>
      </c>
      <c r="D260" s="169">
        <f>SUM(D261:D263)</f>
        <v>0</v>
      </c>
      <c r="E260" s="169">
        <f t="shared" ref="E260:G260" si="35">SUM(E261:E263)</f>
        <v>0</v>
      </c>
      <c r="F260" s="169">
        <f t="shared" si="35"/>
        <v>0</v>
      </c>
      <c r="G260" s="217">
        <f t="shared" si="35"/>
        <v>0</v>
      </c>
      <c r="H260" s="205">
        <f t="shared" si="25"/>
        <v>0</v>
      </c>
      <c r="I260" s="169">
        <f>SUM(I261:I263)</f>
        <v>0</v>
      </c>
      <c r="J260" s="169">
        <f t="shared" ref="J260:L260" si="36">SUM(J261:J263)</f>
        <v>0</v>
      </c>
      <c r="K260" s="169">
        <f t="shared" si="36"/>
        <v>0</v>
      </c>
      <c r="L260" s="180">
        <f t="shared" si="36"/>
        <v>0</v>
      </c>
    </row>
    <row r="261" spans="1:13" x14ac:dyDescent="0.25">
      <c r="A261" s="44">
        <v>6411</v>
      </c>
      <c r="B261" s="174" t="s">
        <v>269</v>
      </c>
      <c r="C261" s="201">
        <f t="shared" si="24"/>
        <v>0</v>
      </c>
      <c r="D261" s="74"/>
      <c r="E261" s="74"/>
      <c r="F261" s="74"/>
      <c r="G261" s="157"/>
      <c r="H261" s="208">
        <f t="shared" si="25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4"/>
        <v>0</v>
      </c>
      <c r="D262" s="74"/>
      <c r="E262" s="74"/>
      <c r="F262" s="74"/>
      <c r="G262" s="157"/>
      <c r="H262" s="208">
        <f t="shared" si="25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4"/>
        <v>0</v>
      </c>
      <c r="D263" s="74"/>
      <c r="E263" s="74"/>
      <c r="F263" s="74"/>
      <c r="G263" s="157"/>
      <c r="H263" s="208">
        <f t="shared" si="25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4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7">SUM(D265:G265)</f>
        <v>0</v>
      </c>
      <c r="D265" s="74"/>
      <c r="E265" s="74"/>
      <c r="F265" s="74"/>
      <c r="G265" s="157"/>
      <c r="H265" s="208">
        <f t="shared" ref="H265:H285" si="38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7"/>
        <v>0</v>
      </c>
      <c r="D266" s="74"/>
      <c r="E266" s="74"/>
      <c r="F266" s="74"/>
      <c r="G266" s="157"/>
      <c r="H266" s="208">
        <f t="shared" si="38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7"/>
        <v>250</v>
      </c>
      <c r="D269" s="222">
        <f>SUM(D270,D281)</f>
        <v>0</v>
      </c>
      <c r="E269" s="222">
        <f>SUM(E270,E281)</f>
        <v>0</v>
      </c>
      <c r="F269" s="222">
        <f>SUM(F270,F281)</f>
        <v>250</v>
      </c>
      <c r="G269" s="222">
        <f>SUM(G270,G281)</f>
        <v>0</v>
      </c>
      <c r="H269" s="223">
        <f t="shared" si="38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7"/>
        <v>250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250</v>
      </c>
      <c r="G270" s="63">
        <f>SUM(G271,G272,G275,G276,G280)</f>
        <v>0</v>
      </c>
      <c r="H270" s="57">
        <f t="shared" si="38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7"/>
        <v>0</v>
      </c>
      <c r="D271" s="68"/>
      <c r="E271" s="68"/>
      <c r="F271" s="68"/>
      <c r="G271" s="154"/>
      <c r="H271" s="66">
        <f t="shared" si="38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7"/>
        <v>0</v>
      </c>
      <c r="D273" s="74">
        <v>0</v>
      </c>
      <c r="E273" s="74">
        <v>0</v>
      </c>
      <c r="F273" s="74">
        <v>0</v>
      </c>
      <c r="G273" s="74">
        <v>0</v>
      </c>
      <c r="H273" s="72">
        <f t="shared" si="38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7"/>
        <v>0</v>
      </c>
      <c r="D274" s="74">
        <v>0</v>
      </c>
      <c r="E274" s="74">
        <v>0</v>
      </c>
      <c r="F274" s="74">
        <v>0</v>
      </c>
      <c r="G274" s="74">
        <v>0</v>
      </c>
      <c r="H274" s="72">
        <f t="shared" si="38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7"/>
        <v>250</v>
      </c>
      <c r="D275" s="74">
        <v>0</v>
      </c>
      <c r="E275" s="74">
        <v>0</v>
      </c>
      <c r="F275" s="74">
        <v>250</v>
      </c>
      <c r="G275" s="74">
        <v>0</v>
      </c>
      <c r="H275" s="72">
        <f t="shared" si="38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7"/>
        <v>0</v>
      </c>
      <c r="D276" s="160">
        <f>SUM(D277:D279)</f>
        <v>0</v>
      </c>
      <c r="E276" s="160">
        <f t="shared" ref="E276:G276" si="39">SUM(E277:E279)</f>
        <v>0</v>
      </c>
      <c r="F276" s="160">
        <f t="shared" si="39"/>
        <v>0</v>
      </c>
      <c r="G276" s="161">
        <f t="shared" si="39"/>
        <v>0</v>
      </c>
      <c r="H276" s="72">
        <f t="shared" si="38"/>
        <v>0</v>
      </c>
      <c r="I276" s="160">
        <f t="shared" ref="I276:L276" si="40">SUM(I277:I279)</f>
        <v>0</v>
      </c>
      <c r="J276" s="160">
        <f t="shared" si="40"/>
        <v>0</v>
      </c>
      <c r="K276" s="160">
        <f>SUM(K277:K279)</f>
        <v>0</v>
      </c>
      <c r="L276" s="162">
        <f t="shared" si="40"/>
        <v>0</v>
      </c>
    </row>
    <row r="277" spans="1:12" ht="48" x14ac:dyDescent="0.25">
      <c r="A277" s="44">
        <v>7245</v>
      </c>
      <c r="B277" s="71" t="s">
        <v>285</v>
      </c>
      <c r="C277" s="201">
        <f t="shared" si="37"/>
        <v>0</v>
      </c>
      <c r="D277" s="74">
        <v>0</v>
      </c>
      <c r="E277" s="74">
        <v>0</v>
      </c>
      <c r="F277" s="74">
        <v>0</v>
      </c>
      <c r="G277" s="74">
        <v>0</v>
      </c>
      <c r="H277" s="72">
        <f t="shared" si="38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7"/>
        <v>0</v>
      </c>
      <c r="D278" s="74">
        <v>0</v>
      </c>
      <c r="E278" s="74">
        <v>0</v>
      </c>
      <c r="F278" s="74">
        <v>0</v>
      </c>
      <c r="G278" s="74">
        <v>0</v>
      </c>
      <c r="H278" s="72">
        <f t="shared" si="38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7"/>
        <v>0</v>
      </c>
      <c r="D279" s="74">
        <v>0</v>
      </c>
      <c r="E279" s="74">
        <v>0</v>
      </c>
      <c r="F279" s="74">
        <v>0</v>
      </c>
      <c r="G279" s="74">
        <v>0</v>
      </c>
      <c r="H279" s="72">
        <f t="shared" si="38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7"/>
        <v>0</v>
      </c>
      <c r="D280" s="74">
        <v>0</v>
      </c>
      <c r="E280" s="74">
        <v>0</v>
      </c>
      <c r="F280" s="74">
        <v>0</v>
      </c>
      <c r="G280" s="74">
        <v>0</v>
      </c>
      <c r="H280" s="66">
        <f t="shared" si="38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7"/>
        <v>0</v>
      </c>
      <c r="D281" s="226">
        <f>D282</f>
        <v>0</v>
      </c>
      <c r="E281" s="226">
        <f t="shared" ref="E281:G281" si="41">E282</f>
        <v>0</v>
      </c>
      <c r="F281" s="226">
        <f t="shared" si="41"/>
        <v>0</v>
      </c>
      <c r="G281" s="227">
        <f t="shared" si="41"/>
        <v>0</v>
      </c>
      <c r="H281" s="86">
        <f t="shared" si="38"/>
        <v>0</v>
      </c>
      <c r="I281" s="226">
        <f t="shared" ref="I281:L281" si="42">I282</f>
        <v>0</v>
      </c>
      <c r="J281" s="226">
        <f t="shared" si="42"/>
        <v>0</v>
      </c>
      <c r="K281" s="226">
        <f t="shared" si="42"/>
        <v>0</v>
      </c>
      <c r="L281" s="228">
        <f t="shared" si="42"/>
        <v>0</v>
      </c>
    </row>
    <row r="282" spans="1:12" x14ac:dyDescent="0.25">
      <c r="A282" s="150">
        <v>7720</v>
      </c>
      <c r="B282" s="65" t="s">
        <v>290</v>
      </c>
      <c r="C282" s="79">
        <f t="shared" si="37"/>
        <v>0</v>
      </c>
      <c r="D282" s="81"/>
      <c r="E282" s="81"/>
      <c r="F282" s="81"/>
      <c r="G282" s="229"/>
      <c r="H282" s="79">
        <f t="shared" si="38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7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8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7"/>
        <v>0</v>
      </c>
      <c r="D284" s="74"/>
      <c r="E284" s="74"/>
      <c r="F284" s="74"/>
      <c r="G284" s="157"/>
      <c r="H284" s="72">
        <f t="shared" si="38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7"/>
        <v>0</v>
      </c>
      <c r="D285" s="68"/>
      <c r="E285" s="68"/>
      <c r="F285" s="68"/>
      <c r="G285" s="154"/>
      <c r="H285" s="66">
        <f t="shared" si="38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3">SUM(C283,C269,C230,C195,C187,C173,C75,C53)</f>
        <v>946904</v>
      </c>
      <c r="D286" s="233">
        <f t="shared" si="43"/>
        <v>922610</v>
      </c>
      <c r="E286" s="233">
        <f t="shared" si="43"/>
        <v>7986</v>
      </c>
      <c r="F286" s="233">
        <f t="shared" si="43"/>
        <v>16308</v>
      </c>
      <c r="G286" s="234">
        <f t="shared" si="43"/>
        <v>0</v>
      </c>
      <c r="H286" s="235">
        <f t="shared" si="43"/>
        <v>1006876</v>
      </c>
      <c r="I286" s="233">
        <f t="shared" si="43"/>
        <v>979233</v>
      </c>
      <c r="J286" s="233">
        <f t="shared" si="43"/>
        <v>8056</v>
      </c>
      <c r="K286" s="233">
        <f t="shared" si="43"/>
        <v>19587</v>
      </c>
      <c r="L286" s="236">
        <f t="shared" si="43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-890</v>
      </c>
      <c r="D287" s="238">
        <f>SUM(D24,D25,D41)-D51</f>
        <v>0</v>
      </c>
      <c r="E287" s="238">
        <f>SUM(E24,E25,E41)-E51</f>
        <v>0</v>
      </c>
      <c r="F287" s="238">
        <f>(F26+F43)-F51</f>
        <v>-890</v>
      </c>
      <c r="G287" s="239">
        <f>G45-G51</f>
        <v>0</v>
      </c>
      <c r="H287" s="237">
        <f>SUM(I287:L287)</f>
        <v>-890</v>
      </c>
      <c r="I287" s="238">
        <f>SUM(I24,I25,I41)-I51</f>
        <v>0</v>
      </c>
      <c r="J287" s="238">
        <f>SUM(J24,J25,J41)-J51</f>
        <v>0</v>
      </c>
      <c r="K287" s="238">
        <f>(K26+K43)-K51</f>
        <v>-890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4">SUM(C289,C290)-C297+C298</f>
        <v>890</v>
      </c>
      <c r="D288" s="242">
        <f t="shared" si="44"/>
        <v>0</v>
      </c>
      <c r="E288" s="242">
        <f t="shared" si="44"/>
        <v>0</v>
      </c>
      <c r="F288" s="242">
        <f t="shared" si="44"/>
        <v>890</v>
      </c>
      <c r="G288" s="243">
        <f t="shared" si="44"/>
        <v>0</v>
      </c>
      <c r="H288" s="244">
        <f t="shared" si="44"/>
        <v>890</v>
      </c>
      <c r="I288" s="242">
        <f t="shared" si="44"/>
        <v>0</v>
      </c>
      <c r="J288" s="242">
        <f t="shared" si="44"/>
        <v>0</v>
      </c>
      <c r="K288" s="242">
        <f t="shared" si="44"/>
        <v>890</v>
      </c>
      <c r="L288" s="245">
        <f t="shared" si="44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5">C21-C283</f>
        <v>890</v>
      </c>
      <c r="D289" s="128">
        <f t="shared" si="45"/>
        <v>0</v>
      </c>
      <c r="E289" s="128">
        <f t="shared" si="45"/>
        <v>0</v>
      </c>
      <c r="F289" s="128">
        <f t="shared" si="45"/>
        <v>890</v>
      </c>
      <c r="G289" s="129">
        <f t="shared" si="45"/>
        <v>0</v>
      </c>
      <c r="H289" s="247">
        <f t="shared" si="45"/>
        <v>890</v>
      </c>
      <c r="I289" s="128">
        <f t="shared" si="45"/>
        <v>0</v>
      </c>
      <c r="J289" s="128">
        <f t="shared" si="45"/>
        <v>0</v>
      </c>
      <c r="K289" s="128">
        <f t="shared" si="45"/>
        <v>890</v>
      </c>
      <c r="L289" s="130">
        <f t="shared" si="45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6">SUM(C291,C293,C295)-SUM(C292,C294,C296)</f>
        <v>0</v>
      </c>
      <c r="D290" s="242">
        <f t="shared" si="46"/>
        <v>0</v>
      </c>
      <c r="E290" s="242">
        <f t="shared" si="46"/>
        <v>0</v>
      </c>
      <c r="F290" s="242">
        <f t="shared" si="46"/>
        <v>0</v>
      </c>
      <c r="G290" s="249">
        <f t="shared" si="46"/>
        <v>0</v>
      </c>
      <c r="H290" s="244">
        <f t="shared" si="46"/>
        <v>0</v>
      </c>
      <c r="I290" s="242">
        <f t="shared" si="46"/>
        <v>0</v>
      </c>
      <c r="J290" s="242">
        <f t="shared" si="46"/>
        <v>0</v>
      </c>
      <c r="K290" s="242">
        <f t="shared" si="46"/>
        <v>0</v>
      </c>
      <c r="L290" s="245">
        <f t="shared" si="46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7">SUM(D291:G291)</f>
        <v>0</v>
      </c>
      <c r="D291" s="81"/>
      <c r="E291" s="81"/>
      <c r="F291" s="81"/>
      <c r="G291" s="229"/>
      <c r="H291" s="79">
        <f t="shared" ref="H291:H296" si="48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7"/>
        <v>0</v>
      </c>
      <c r="D292" s="74"/>
      <c r="E292" s="74"/>
      <c r="F292" s="74"/>
      <c r="G292" s="157"/>
      <c r="H292" s="72">
        <f t="shared" si="48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7"/>
        <v>0</v>
      </c>
      <c r="D293" s="74"/>
      <c r="E293" s="74"/>
      <c r="F293" s="74"/>
      <c r="G293" s="157"/>
      <c r="H293" s="72">
        <f t="shared" si="48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7"/>
        <v>0</v>
      </c>
      <c r="D294" s="74"/>
      <c r="E294" s="74"/>
      <c r="F294" s="74"/>
      <c r="G294" s="157"/>
      <c r="H294" s="72">
        <f t="shared" si="48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7"/>
        <v>0</v>
      </c>
      <c r="D295" s="74"/>
      <c r="E295" s="74"/>
      <c r="F295" s="74"/>
      <c r="G295" s="157"/>
      <c r="H295" s="72">
        <f t="shared" si="48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7"/>
        <v>0</v>
      </c>
      <c r="D296" s="189"/>
      <c r="E296" s="189"/>
      <c r="F296" s="189"/>
      <c r="G296" s="253"/>
      <c r="H296" s="185">
        <f t="shared" si="48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369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362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363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364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370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366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 t="s">
        <v>367</v>
      </c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368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561476</v>
      </c>
      <c r="D20" s="28">
        <f>SUM(D21,D24,D25,D41,D43)</f>
        <v>543051</v>
      </c>
      <c r="E20" s="28">
        <f>SUM(E21,E24,E43)</f>
        <v>0</v>
      </c>
      <c r="F20" s="28">
        <f>SUM(F21,F26,F43)</f>
        <v>18425</v>
      </c>
      <c r="G20" s="29">
        <f>SUM(G21,G45)</f>
        <v>0</v>
      </c>
      <c r="H20" s="27">
        <f>SUM(I20:L20)</f>
        <v>526442</v>
      </c>
      <c r="I20" s="28">
        <f>SUM(I21,I24,I25,I41,I43)</f>
        <v>507272</v>
      </c>
      <c r="J20" s="28">
        <f>SUM(J21,J24,J43)</f>
        <v>0</v>
      </c>
      <c r="K20" s="28">
        <f>SUM(K21,K26,K43)</f>
        <v>19170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800</v>
      </c>
      <c r="D21" s="34">
        <f>SUM(D22:D23)</f>
        <v>0</v>
      </c>
      <c r="E21" s="34">
        <f>SUM(E22:E23)</f>
        <v>0</v>
      </c>
      <c r="F21" s="34">
        <f>SUM(F22:F23)</f>
        <v>800</v>
      </c>
      <c r="G21" s="35">
        <f>SUM(G22:G23)</f>
        <v>0</v>
      </c>
      <c r="H21" s="33">
        <f t="shared" ref="H21:H47" si="1">SUM(I21:L21)</f>
        <v>800</v>
      </c>
      <c r="I21" s="34">
        <f>SUM(I22:I23)</f>
        <v>0</v>
      </c>
      <c r="J21" s="34">
        <f>SUM(J22:J23)</f>
        <v>0</v>
      </c>
      <c r="K21" s="34">
        <f>SUM(K22:K23)</f>
        <v>800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800</v>
      </c>
      <c r="D23" s="46"/>
      <c r="E23" s="46"/>
      <c r="F23" s="46">
        <v>800</v>
      </c>
      <c r="G23" s="47"/>
      <c r="H23" s="45">
        <f t="shared" si="1"/>
        <v>800</v>
      </c>
      <c r="I23" s="46"/>
      <c r="J23" s="46"/>
      <c r="K23" s="46">
        <v>800</v>
      </c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543051</v>
      </c>
      <c r="D24" s="51">
        <v>543051</v>
      </c>
      <c r="E24" s="51"/>
      <c r="F24" s="52" t="s">
        <v>35</v>
      </c>
      <c r="G24" s="53" t="s">
        <v>35</v>
      </c>
      <c r="H24" s="50">
        <f t="shared" si="1"/>
        <v>507272</v>
      </c>
      <c r="I24" s="51">
        <f>I51</f>
        <v>507272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17625</v>
      </c>
      <c r="D26" s="59" t="s">
        <v>35</v>
      </c>
      <c r="E26" s="59" t="s">
        <v>35</v>
      </c>
      <c r="F26" s="63">
        <f>SUM(F27,F31,F33,F36)</f>
        <v>17625</v>
      </c>
      <c r="G26" s="60" t="s">
        <v>35</v>
      </c>
      <c r="H26" s="57">
        <f t="shared" si="1"/>
        <v>18370</v>
      </c>
      <c r="I26" s="59" t="s">
        <v>35</v>
      </c>
      <c r="J26" s="59" t="s">
        <v>35</v>
      </c>
      <c r="K26" s="63">
        <f>SUM(K27,K31,K33,K36)</f>
        <v>18370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3075</v>
      </c>
      <c r="D33" s="59" t="s">
        <v>35</v>
      </c>
      <c r="E33" s="59" t="s">
        <v>35</v>
      </c>
      <c r="F33" s="63">
        <f>SUM(F34:F35)</f>
        <v>3075</v>
      </c>
      <c r="G33" s="60" t="s">
        <v>35</v>
      </c>
      <c r="H33" s="57">
        <f t="shared" si="1"/>
        <v>1690</v>
      </c>
      <c r="I33" s="59" t="s">
        <v>35</v>
      </c>
      <c r="J33" s="59" t="s">
        <v>35</v>
      </c>
      <c r="K33" s="63">
        <f>SUM(K34:K35)</f>
        <v>1690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3075</v>
      </c>
      <c r="D34" s="67" t="s">
        <v>35</v>
      </c>
      <c r="E34" s="67" t="s">
        <v>35</v>
      </c>
      <c r="F34" s="68">
        <v>3075</v>
      </c>
      <c r="G34" s="69" t="s">
        <v>35</v>
      </c>
      <c r="H34" s="66">
        <f t="shared" si="1"/>
        <v>1690</v>
      </c>
      <c r="I34" s="67" t="s">
        <v>35</v>
      </c>
      <c r="J34" s="67" t="s">
        <v>35</v>
      </c>
      <c r="K34" s="68">
        <v>1690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14550</v>
      </c>
      <c r="D36" s="59" t="s">
        <v>35</v>
      </c>
      <c r="E36" s="59" t="s">
        <v>35</v>
      </c>
      <c r="F36" s="63">
        <f>SUM(F37:F40)</f>
        <v>14550</v>
      </c>
      <c r="G36" s="60" t="s">
        <v>35</v>
      </c>
      <c r="H36" s="57">
        <f t="shared" si="1"/>
        <v>16680</v>
      </c>
      <c r="I36" s="59" t="s">
        <v>35</v>
      </c>
      <c r="J36" s="59" t="s">
        <v>35</v>
      </c>
      <c r="K36" s="63">
        <f>SUM(K37:K40)</f>
        <v>16680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14550</v>
      </c>
      <c r="D38" s="73" t="s">
        <v>35</v>
      </c>
      <c r="E38" s="73" t="s">
        <v>35</v>
      </c>
      <c r="F38" s="74">
        <v>14550</v>
      </c>
      <c r="G38" s="75" t="s">
        <v>35</v>
      </c>
      <c r="H38" s="72">
        <f t="shared" si="1"/>
        <v>16680</v>
      </c>
      <c r="I38" s="73" t="s">
        <v>35</v>
      </c>
      <c r="J38" s="73" t="s">
        <v>35</v>
      </c>
      <c r="K38" s="74">
        <v>16680</v>
      </c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561476</v>
      </c>
      <c r="D50" s="128">
        <f>SUM(D51,D283)</f>
        <v>543051</v>
      </c>
      <c r="E50" s="128">
        <f>SUM(E51,E283)</f>
        <v>0</v>
      </c>
      <c r="F50" s="128">
        <f>SUM(F51,F283)</f>
        <v>18425</v>
      </c>
      <c r="G50" s="129">
        <f>SUM(G51,G283)</f>
        <v>0</v>
      </c>
      <c r="H50" s="127">
        <f t="shared" ref="H50:H113" si="6">SUM(I50:L50)</f>
        <v>526442</v>
      </c>
      <c r="I50" s="128">
        <f>SUM(I51,I283)</f>
        <v>507272</v>
      </c>
      <c r="J50" s="128">
        <f>SUM(J51,J283)</f>
        <v>0</v>
      </c>
      <c r="K50" s="128">
        <f>SUM(K51,K283)</f>
        <v>19170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561476</v>
      </c>
      <c r="D51" s="134">
        <f>SUM(D52,D194)</f>
        <v>543051</v>
      </c>
      <c r="E51" s="134">
        <f>SUM(E52,E194)</f>
        <v>0</v>
      </c>
      <c r="F51" s="134">
        <f>SUM(F52,F194)</f>
        <v>18425</v>
      </c>
      <c r="G51" s="135">
        <f>SUM(G52,G194)</f>
        <v>0</v>
      </c>
      <c r="H51" s="133">
        <f t="shared" si="6"/>
        <v>526442</v>
      </c>
      <c r="I51" s="134">
        <f>SUM(I52,I194)</f>
        <v>507272</v>
      </c>
      <c r="J51" s="134">
        <f>SUM(J52,J194)</f>
        <v>0</v>
      </c>
      <c r="K51" s="134">
        <f>SUM(K52,K194)</f>
        <v>19170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559676</v>
      </c>
      <c r="D52" s="139">
        <f>SUM(D53,D75,D173,D187)</f>
        <v>541251</v>
      </c>
      <c r="E52" s="139">
        <f>SUM(E53,E75,E173,E187)</f>
        <v>0</v>
      </c>
      <c r="F52" s="139">
        <f>SUM(F53,F75,F173,F187)</f>
        <v>18425</v>
      </c>
      <c r="G52" s="140">
        <f>SUM(G53,G75,G173,G187)</f>
        <v>0</v>
      </c>
      <c r="H52" s="138">
        <f t="shared" si="6"/>
        <v>524642</v>
      </c>
      <c r="I52" s="139">
        <f>SUM(I53,I75,I173,I187)</f>
        <v>505472</v>
      </c>
      <c r="J52" s="139">
        <f>SUM(J53,J75,J173,J187)</f>
        <v>0</v>
      </c>
      <c r="K52" s="139">
        <f>SUM(K53,K75,K173,K187)</f>
        <v>19170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104021</v>
      </c>
      <c r="D53" s="144">
        <f>SUM(D54,D67)</f>
        <v>96566</v>
      </c>
      <c r="E53" s="144">
        <f>SUM(E54,E67)</f>
        <v>0</v>
      </c>
      <c r="F53" s="144">
        <f>SUM(F54,F67)</f>
        <v>7455</v>
      </c>
      <c r="G53" s="145">
        <f>SUM(G54,G67)</f>
        <v>0</v>
      </c>
      <c r="H53" s="143">
        <f t="shared" si="6"/>
        <v>89638</v>
      </c>
      <c r="I53" s="144">
        <f>SUM(I54,I67)</f>
        <v>83248</v>
      </c>
      <c r="J53" s="144">
        <f>SUM(J54,J67)</f>
        <v>0</v>
      </c>
      <c r="K53" s="144">
        <f>SUM(K54,K67)</f>
        <v>6390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99062</v>
      </c>
      <c r="D54" s="63">
        <f>SUM(D55,D58,D66)</f>
        <v>91962</v>
      </c>
      <c r="E54" s="63">
        <f>SUM(E55,E58,E66)</f>
        <v>0</v>
      </c>
      <c r="F54" s="63">
        <f>SUM(F55,F58,F66)</f>
        <v>7100</v>
      </c>
      <c r="G54" s="148">
        <f>SUM(G55,G58,G66)</f>
        <v>0</v>
      </c>
      <c r="H54" s="57">
        <f t="shared" si="6"/>
        <v>85354</v>
      </c>
      <c r="I54" s="63">
        <f>SUM(I55,I58,I66)</f>
        <v>79271</v>
      </c>
      <c r="J54" s="63">
        <f>SUM(J55,J58,J66)</f>
        <v>0</v>
      </c>
      <c r="K54" s="63">
        <f>SUM(K55,K58,K66)</f>
        <v>6083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>
        <v>0</v>
      </c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>
        <v>0</v>
      </c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>
        <v>0</v>
      </c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>
        <v>0</v>
      </c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>
        <v>0</v>
      </c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>
        <v>0</v>
      </c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>
        <v>0</v>
      </c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>
        <v>0</v>
      </c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>
        <v>0</v>
      </c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99062</v>
      </c>
      <c r="D66" s="163">
        <v>91962</v>
      </c>
      <c r="E66" s="163"/>
      <c r="F66" s="163">
        <v>7100</v>
      </c>
      <c r="G66" s="164"/>
      <c r="H66" s="117">
        <f t="shared" si="6"/>
        <v>85354</v>
      </c>
      <c r="I66" s="163">
        <v>79271</v>
      </c>
      <c r="J66" s="163"/>
      <c r="K66" s="163">
        <v>6083</v>
      </c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4959</v>
      </c>
      <c r="D67" s="63">
        <f>SUM(D68:D69)</f>
        <v>4604</v>
      </c>
      <c r="E67" s="63">
        <f>SUM(E68:E69)</f>
        <v>0</v>
      </c>
      <c r="F67" s="63">
        <f>SUM(F68:F69)</f>
        <v>355</v>
      </c>
      <c r="G67" s="166">
        <f>SUM(G68:G69)</f>
        <v>0</v>
      </c>
      <c r="H67" s="57">
        <f t="shared" si="6"/>
        <v>4284</v>
      </c>
      <c r="I67" s="63">
        <f>SUM(I68:I69)</f>
        <v>3977</v>
      </c>
      <c r="J67" s="63">
        <f>SUM(J68:J69)</f>
        <v>0</v>
      </c>
      <c r="K67" s="63">
        <f>SUM(K68:K69)</f>
        <v>307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4959</v>
      </c>
      <c r="D68" s="68">
        <v>4604</v>
      </c>
      <c r="E68" s="68"/>
      <c r="F68" s="68">
        <v>355</v>
      </c>
      <c r="G68" s="154"/>
      <c r="H68" s="66">
        <f t="shared" si="6"/>
        <v>4284</v>
      </c>
      <c r="I68" s="68">
        <v>3977</v>
      </c>
      <c r="J68" s="68"/>
      <c r="K68" s="68">
        <v>307</v>
      </c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>
        <v>0</v>
      </c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>
        <v>0</v>
      </c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>
        <v>0</v>
      </c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>
        <v>0</v>
      </c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>
        <v>0</v>
      </c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455655</v>
      </c>
      <c r="D75" s="144">
        <f>SUM(D76,D83,D130,D164,D165,D172)</f>
        <v>444685</v>
      </c>
      <c r="E75" s="144">
        <f>SUM(E76,E83,E130,E164,E165,E172)</f>
        <v>0</v>
      </c>
      <c r="F75" s="144">
        <f>SUM(F76,F83,F130,F164,F165,F172)</f>
        <v>10970</v>
      </c>
      <c r="G75" s="145">
        <f>SUM(G76,G83,G130,G164,G165,G172)</f>
        <v>0</v>
      </c>
      <c r="H75" s="143">
        <f t="shared" si="6"/>
        <v>435004</v>
      </c>
      <c r="I75" s="144">
        <f>SUM(I76,I83,I130,I164,I165,I172)</f>
        <v>422224</v>
      </c>
      <c r="J75" s="144">
        <f>SUM(J76,J83,J130,J164,J165,J172)</f>
        <v>0</v>
      </c>
      <c r="K75" s="144">
        <f>SUM(K76,K83,K130,K164,K165,K172)</f>
        <v>12780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906</v>
      </c>
      <c r="D76" s="63">
        <f>SUM(D77,D80)</f>
        <v>906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906</v>
      </c>
      <c r="I76" s="63">
        <f>SUM(I77,I80)</f>
        <v>906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>
        <v>0</v>
      </c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>
        <v>0</v>
      </c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906</v>
      </c>
      <c r="D80" s="160">
        <f>SUM(D81:D82)</f>
        <v>906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906</v>
      </c>
      <c r="I80" s="160">
        <f>SUM(I81:I82)</f>
        <v>906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906</v>
      </c>
      <c r="I81" s="74">
        <v>906</v>
      </c>
      <c r="J81" s="74"/>
      <c r="K81" s="74">
        <v>0</v>
      </c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906</v>
      </c>
      <c r="D82" s="74">
        <v>906</v>
      </c>
      <c r="E82" s="74"/>
      <c r="F82" s="74"/>
      <c r="G82" s="157"/>
      <c r="H82" s="72">
        <f t="shared" si="6"/>
        <v>0</v>
      </c>
      <c r="I82" s="74">
        <v>0</v>
      </c>
      <c r="J82" s="74"/>
      <c r="K82" s="74">
        <v>0</v>
      </c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388700</v>
      </c>
      <c r="D83" s="63">
        <f>SUM(D84,D89,D95,D103,D112,D116,D122,D128)</f>
        <v>383100</v>
      </c>
      <c r="E83" s="63">
        <f>SUM(E84,E89,E95,E103,E112,E116,E122,E128)</f>
        <v>0</v>
      </c>
      <c r="F83" s="63">
        <f>SUM(F84,F89,F95,F103,F112,F116,F122,F128)</f>
        <v>5600</v>
      </c>
      <c r="G83" s="166">
        <f>SUM(G84,G89,G95,G103,G112,G116,G122,G128)</f>
        <v>0</v>
      </c>
      <c r="H83" s="57">
        <f t="shared" si="6"/>
        <v>350263</v>
      </c>
      <c r="I83" s="63">
        <f>SUM(I84,I89,I95,I103,I112,I116,I122,I128)</f>
        <v>342703</v>
      </c>
      <c r="J83" s="63">
        <f>SUM(J84,J89,J95,J103,J112,J116,J122,J128)</f>
        <v>0</v>
      </c>
      <c r="K83" s="63">
        <f>SUM(K84,K89,K95,K103,K112,K116,K122,K128)</f>
        <v>7560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>
        <v>0</v>
      </c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>
        <v>0</v>
      </c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>
        <v>0</v>
      </c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>
        <v>0</v>
      </c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200</v>
      </c>
      <c r="D89" s="160">
        <f>SUM(D90:D94)</f>
        <v>200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200</v>
      </c>
      <c r="I89" s="160">
        <f>SUM(I90:I94)</f>
        <v>200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>
        <v>0</v>
      </c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>
        <v>0</v>
      </c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200</v>
      </c>
      <c r="D92" s="74">
        <v>200</v>
      </c>
      <c r="E92" s="74"/>
      <c r="F92" s="74"/>
      <c r="G92" s="157"/>
      <c r="H92" s="72">
        <f t="shared" si="6"/>
        <v>200</v>
      </c>
      <c r="I92" s="74">
        <v>200</v>
      </c>
      <c r="J92" s="74"/>
      <c r="K92" s="74">
        <v>0</v>
      </c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>
        <v>0</v>
      </c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>
        <v>0</v>
      </c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39700</v>
      </c>
      <c r="D95" s="160">
        <f>SUM(D96:D102)</f>
        <v>39700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43400</v>
      </c>
      <c r="I95" s="160">
        <f>SUM(I96:I102)</f>
        <v>43400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1500</v>
      </c>
      <c r="D96" s="74">
        <v>1500</v>
      </c>
      <c r="E96" s="74"/>
      <c r="F96" s="74"/>
      <c r="G96" s="157"/>
      <c r="H96" s="72">
        <f t="shared" si="6"/>
        <v>5800</v>
      </c>
      <c r="I96" s="74">
        <v>5800</v>
      </c>
      <c r="J96" s="74"/>
      <c r="K96" s="74">
        <v>0</v>
      </c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400</v>
      </c>
      <c r="D97" s="74">
        <v>400</v>
      </c>
      <c r="E97" s="74"/>
      <c r="F97" s="74"/>
      <c r="G97" s="157"/>
      <c r="H97" s="72">
        <f t="shared" si="6"/>
        <v>100</v>
      </c>
      <c r="I97" s="74">
        <v>100</v>
      </c>
      <c r="J97" s="74"/>
      <c r="K97" s="74">
        <v>0</v>
      </c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>
        <v>0</v>
      </c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>
        <v>0</v>
      </c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>
        <v>0</v>
      </c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>
        <v>0</v>
      </c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37800</v>
      </c>
      <c r="D102" s="74">
        <v>37800</v>
      </c>
      <c r="E102" s="74"/>
      <c r="F102" s="74"/>
      <c r="G102" s="157"/>
      <c r="H102" s="72">
        <f t="shared" si="6"/>
        <v>37500</v>
      </c>
      <c r="I102" s="74">
        <v>37500</v>
      </c>
      <c r="J102" s="74"/>
      <c r="K102" s="74">
        <v>0</v>
      </c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600</v>
      </c>
      <c r="D103" s="160">
        <f>SUM(D104:D111)</f>
        <v>600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600</v>
      </c>
      <c r="I103" s="160">
        <f>SUM(I104:I111)</f>
        <v>600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>
        <v>0</v>
      </c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>
        <v>0</v>
      </c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>
        <v>0</v>
      </c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>
        <v>0</v>
      </c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>
        <v>0</v>
      </c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>
        <v>0</v>
      </c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600</v>
      </c>
      <c r="D110" s="74">
        <v>600</v>
      </c>
      <c r="E110" s="74"/>
      <c r="F110" s="74"/>
      <c r="G110" s="157"/>
      <c r="H110" s="72">
        <f t="shared" si="6"/>
        <v>600</v>
      </c>
      <c r="I110" s="74">
        <v>600</v>
      </c>
      <c r="J110" s="74"/>
      <c r="K110" s="74">
        <v>0</v>
      </c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>
        <v>0</v>
      </c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>
        <v>0</v>
      </c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>
        <v>0</v>
      </c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>
        <v>0</v>
      </c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195633</v>
      </c>
      <c r="D116" s="160">
        <f>SUM(D117:D121)</f>
        <v>194633</v>
      </c>
      <c r="E116" s="160">
        <f>SUM(E117:E121)</f>
        <v>0</v>
      </c>
      <c r="F116" s="160">
        <f>SUM(F117:F121)</f>
        <v>1000</v>
      </c>
      <c r="G116" s="161">
        <f>SUM(G117:G121)</f>
        <v>0</v>
      </c>
      <c r="H116" s="72">
        <f t="shared" ref="H116:H188" si="8">SUM(I116:L116)</f>
        <v>170153</v>
      </c>
      <c r="I116" s="160">
        <f>SUM(I117:I121)</f>
        <v>168753</v>
      </c>
      <c r="J116" s="160">
        <f>SUM(J117:J121)</f>
        <v>0</v>
      </c>
      <c r="K116" s="160">
        <f>SUM(K117:K121)</f>
        <v>1400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240</v>
      </c>
      <c r="D117" s="74">
        <v>240</v>
      </c>
      <c r="E117" s="74"/>
      <c r="F117" s="74"/>
      <c r="G117" s="157"/>
      <c r="H117" s="72">
        <f t="shared" si="8"/>
        <v>240</v>
      </c>
      <c r="I117" s="74">
        <v>240</v>
      </c>
      <c r="J117" s="74"/>
      <c r="K117" s="74">
        <v>0</v>
      </c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20689</v>
      </c>
      <c r="D118" s="74">
        <v>20689</v>
      </c>
      <c r="E118" s="74"/>
      <c r="F118" s="74"/>
      <c r="G118" s="157"/>
      <c r="H118" s="72">
        <f t="shared" si="8"/>
        <v>19889</v>
      </c>
      <c r="I118" s="74">
        <v>19489</v>
      </c>
      <c r="J118" s="74"/>
      <c r="K118" s="74">
        <v>400</v>
      </c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>
        <v>0</v>
      </c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172774</v>
      </c>
      <c r="D120" s="74">
        <v>172774</v>
      </c>
      <c r="E120" s="74"/>
      <c r="F120" s="74"/>
      <c r="G120" s="157"/>
      <c r="H120" s="72">
        <f t="shared" si="8"/>
        <v>148094</v>
      </c>
      <c r="I120" s="74">
        <v>148094</v>
      </c>
      <c r="J120" s="74"/>
      <c r="K120" s="74">
        <v>0</v>
      </c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1930</v>
      </c>
      <c r="D121" s="74">
        <v>930</v>
      </c>
      <c r="E121" s="74"/>
      <c r="F121" s="74">
        <v>1000</v>
      </c>
      <c r="G121" s="157"/>
      <c r="H121" s="72">
        <f t="shared" si="8"/>
        <v>1930</v>
      </c>
      <c r="I121" s="74">
        <v>930</v>
      </c>
      <c r="J121" s="74"/>
      <c r="K121" s="74">
        <v>1000</v>
      </c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152567</v>
      </c>
      <c r="D122" s="160">
        <f>SUM(D123:D127)</f>
        <v>147967</v>
      </c>
      <c r="E122" s="160">
        <f>SUM(E123:E127)</f>
        <v>0</v>
      </c>
      <c r="F122" s="160">
        <f>SUM(F123:F127)</f>
        <v>4600</v>
      </c>
      <c r="G122" s="161">
        <f>SUM(G123:G127)</f>
        <v>0</v>
      </c>
      <c r="H122" s="72">
        <f t="shared" si="8"/>
        <v>135910</v>
      </c>
      <c r="I122" s="160">
        <f>SUM(I123:I127)</f>
        <v>129750</v>
      </c>
      <c r="J122" s="160">
        <f>SUM(J123:J127)</f>
        <v>0</v>
      </c>
      <c r="K122" s="160">
        <f>SUM(K123:K127)</f>
        <v>6160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>
        <v>0</v>
      </c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>
        <v>0</v>
      </c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8399</v>
      </c>
      <c r="D125" s="74">
        <v>8399</v>
      </c>
      <c r="E125" s="74"/>
      <c r="F125" s="74"/>
      <c r="G125" s="157"/>
      <c r="H125" s="72">
        <f t="shared" si="8"/>
        <v>8399</v>
      </c>
      <c r="I125" s="74">
        <v>8399</v>
      </c>
      <c r="J125" s="74"/>
      <c r="K125" s="74">
        <v>0</v>
      </c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>
        <v>0</v>
      </c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144168</v>
      </c>
      <c r="D127" s="74">
        <v>139568</v>
      </c>
      <c r="E127" s="74"/>
      <c r="F127" s="74">
        <v>4600</v>
      </c>
      <c r="G127" s="157"/>
      <c r="H127" s="72">
        <f t="shared" si="8"/>
        <v>127511</v>
      </c>
      <c r="I127" s="74">
        <v>121351</v>
      </c>
      <c r="J127" s="74"/>
      <c r="K127" s="74">
        <v>6160</v>
      </c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>
        <v>0</v>
      </c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66049</v>
      </c>
      <c r="D130" s="63">
        <f>SUM(D131,D136,D140,D141,D144,D151,D159,D160,D163)</f>
        <v>60679</v>
      </c>
      <c r="E130" s="63">
        <f>SUM(E131,E136,E140,E141,E144,E151,E159,E160,E163)</f>
        <v>0</v>
      </c>
      <c r="F130" s="63">
        <f>SUM(F131,F136,F140,F141,F144,F151,F159,F160,F163)</f>
        <v>5370</v>
      </c>
      <c r="G130" s="166">
        <f>SUM(G131,G136,G140,G141,G144,G151,G159,G160,G163)</f>
        <v>0</v>
      </c>
      <c r="H130" s="57">
        <f t="shared" si="8"/>
        <v>83835</v>
      </c>
      <c r="I130" s="63">
        <f>SUM(I131,I136,I140,I141,I144,I151,I159,I160,I163)</f>
        <v>78615</v>
      </c>
      <c r="J130" s="63">
        <f>SUM(J131,J136,J140,J141,J144,J151,J159,J160,J163)</f>
        <v>0</v>
      </c>
      <c r="K130" s="63">
        <f>SUM(K131,K136,K140,K141,K144,K151,K159,K160,K163)</f>
        <v>5220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51683</v>
      </c>
      <c r="D131" s="169">
        <f>SUM(D132:D135)</f>
        <v>46313</v>
      </c>
      <c r="E131" s="169">
        <f t="shared" ref="E131:L131" si="10">SUM(E132:E135)</f>
        <v>0</v>
      </c>
      <c r="F131" s="169">
        <f t="shared" si="10"/>
        <v>5370</v>
      </c>
      <c r="G131" s="170">
        <f t="shared" si="10"/>
        <v>0</v>
      </c>
      <c r="H131" s="66">
        <f t="shared" si="8"/>
        <v>48562</v>
      </c>
      <c r="I131" s="169">
        <f t="shared" si="10"/>
        <v>43342</v>
      </c>
      <c r="J131" s="169">
        <f t="shared" si="10"/>
        <v>0</v>
      </c>
      <c r="K131" s="169">
        <f t="shared" si="10"/>
        <v>5220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>
        <v>0</v>
      </c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3432</v>
      </c>
      <c r="D133" s="74">
        <v>2312</v>
      </c>
      <c r="E133" s="74"/>
      <c r="F133" s="74">
        <v>1120</v>
      </c>
      <c r="G133" s="157"/>
      <c r="H133" s="72">
        <f t="shared" si="8"/>
        <v>3432</v>
      </c>
      <c r="I133" s="74">
        <v>2312</v>
      </c>
      <c r="J133" s="74"/>
      <c r="K133" s="74">
        <v>1120</v>
      </c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>
        <v>0</v>
      </c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48251</v>
      </c>
      <c r="D135" s="74">
        <v>44001</v>
      </c>
      <c r="E135" s="74"/>
      <c r="F135" s="74">
        <v>4250</v>
      </c>
      <c r="G135" s="157"/>
      <c r="H135" s="72">
        <f t="shared" si="8"/>
        <v>45130</v>
      </c>
      <c r="I135" s="74">
        <v>41030</v>
      </c>
      <c r="J135" s="74"/>
      <c r="K135" s="74">
        <v>4100</v>
      </c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>
        <v>0</v>
      </c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>
        <v>0</v>
      </c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>
        <v>0</v>
      </c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>
        <v>0</v>
      </c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>
        <v>0</v>
      </c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>
        <v>0</v>
      </c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>
        <v>0</v>
      </c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>
        <v>0</v>
      </c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>
        <v>0</v>
      </c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>
        <v>0</v>
      </c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>
        <v>0</v>
      </c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>
        <v>0</v>
      </c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13620</v>
      </c>
      <c r="D151" s="160">
        <f>SUM(D152:D158)</f>
        <v>13620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34527</v>
      </c>
      <c r="I151" s="160">
        <f>SUM(I152:I158)</f>
        <v>34527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12705</v>
      </c>
      <c r="D152" s="74">
        <v>12705</v>
      </c>
      <c r="E152" s="74"/>
      <c r="F152" s="74"/>
      <c r="G152" s="157"/>
      <c r="H152" s="72">
        <f t="shared" si="8"/>
        <v>33612</v>
      </c>
      <c r="I152" s="74">
        <v>33612</v>
      </c>
      <c r="J152" s="74"/>
      <c r="K152" s="74">
        <v>0</v>
      </c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>
        <v>0</v>
      </c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915</v>
      </c>
      <c r="D154" s="74">
        <v>915</v>
      </c>
      <c r="E154" s="74"/>
      <c r="F154" s="74"/>
      <c r="G154" s="157"/>
      <c r="H154" s="72">
        <f t="shared" si="8"/>
        <v>915</v>
      </c>
      <c r="I154" s="74">
        <v>915</v>
      </c>
      <c r="J154" s="74"/>
      <c r="K154" s="74">
        <v>0</v>
      </c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>
        <v>0</v>
      </c>
      <c r="E155" s="74"/>
      <c r="F155" s="74"/>
      <c r="G155" s="157"/>
      <c r="H155" s="72">
        <f t="shared" si="8"/>
        <v>0</v>
      </c>
      <c r="I155" s="74">
        <v>0</v>
      </c>
      <c r="J155" s="74"/>
      <c r="K155" s="74">
        <v>0</v>
      </c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>
        <v>0</v>
      </c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>
        <v>0</v>
      </c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>
        <v>0</v>
      </c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>
        <v>0</v>
      </c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>
        <v>0</v>
      </c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>
        <v>0</v>
      </c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746</v>
      </c>
      <c r="D163" s="163">
        <v>746</v>
      </c>
      <c r="E163" s="163"/>
      <c r="F163" s="163"/>
      <c r="G163" s="164"/>
      <c r="H163" s="117">
        <f t="shared" si="8"/>
        <v>746</v>
      </c>
      <c r="I163" s="163">
        <v>746</v>
      </c>
      <c r="J163" s="163"/>
      <c r="K163" s="163">
        <v>0</v>
      </c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>
        <v>0</v>
      </c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>
        <v>0</v>
      </c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>
        <v>0</v>
      </c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>
        <v>0</v>
      </c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>
        <v>0</v>
      </c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>
        <v>0</v>
      </c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>
        <v>0</v>
      </c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>
        <v>0</v>
      </c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>
        <v>0</v>
      </c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>
        <v>0</v>
      </c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>
        <v>0</v>
      </c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>
        <v>0</v>
      </c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>
        <v>0</v>
      </c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>
        <v>0</v>
      </c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>
        <v>0</v>
      </c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>
        <v>0</v>
      </c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>
        <v>0</v>
      </c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>
        <v>0</v>
      </c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>
        <v>0</v>
      </c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1800</v>
      </c>
      <c r="D194" s="139">
        <f>SUM(D195,D230,D269)</f>
        <v>1800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1800</v>
      </c>
      <c r="I194" s="139">
        <f>SUM(I195,I230,I269)</f>
        <v>1800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>
        <v>0</v>
      </c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>
        <v>0</v>
      </c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>
        <v>0</v>
      </c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>
        <v>0</v>
      </c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>
        <v>0</v>
      </c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>
        <v>0</v>
      </c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>
        <v>0</v>
      </c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>
        <v>0</v>
      </c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>
        <v>0</v>
      </c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>
        <v>0</v>
      </c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>
        <v>0</v>
      </c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>
        <v>0</v>
      </c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>
        <v>0</v>
      </c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>
        <v>0</v>
      </c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>
        <v>0</v>
      </c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>
        <v>0</v>
      </c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>
        <v>0</v>
      </c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>
        <v>0</v>
      </c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>
        <v>0</v>
      </c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>
        <v>0</v>
      </c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>
        <v>0</v>
      </c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>
        <v>0</v>
      </c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>
        <v>0</v>
      </c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>
        <v>0</v>
      </c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>
        <v>0</v>
      </c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>
        <v>0</v>
      </c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>
        <v>0</v>
      </c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>
        <v>0</v>
      </c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1800</v>
      </c>
      <c r="D230" s="144">
        <f>D231+D251+D259</f>
        <v>1800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1800</v>
      </c>
      <c r="I230" s="144">
        <f>I231+I251+I259</f>
        <v>1800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>
        <v>0</v>
      </c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>
        <v>0</v>
      </c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>
        <v>0</v>
      </c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>
        <v>0</v>
      </c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>
        <v>0</v>
      </c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>
        <v>0</v>
      </c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>
        <v>0</v>
      </c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>
        <v>0</v>
      </c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>
        <v>0</v>
      </c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>
        <v>0</v>
      </c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>
        <v>0</v>
      </c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>
        <v>0</v>
      </c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>
        <v>0</v>
      </c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>
        <v>0</v>
      </c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>
        <v>0</v>
      </c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>
        <v>0</v>
      </c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>
        <v>0</v>
      </c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>
        <v>0</v>
      </c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>
        <v>0</v>
      </c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>
        <v>0</v>
      </c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>
        <v>0</v>
      </c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1800</v>
      </c>
      <c r="D259" s="63">
        <f>SUM(D260,D264)</f>
        <v>1800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1800</v>
      </c>
      <c r="I259" s="63">
        <f>SUM(I260,I264)</f>
        <v>1800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>
        <v>0</v>
      </c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>
        <v>0</v>
      </c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>
        <v>0</v>
      </c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1800</v>
      </c>
      <c r="D264" s="160">
        <f>SUM(D265:D268)</f>
        <v>1800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1800</v>
      </c>
      <c r="I264" s="160">
        <f>SUM(I265:I268)</f>
        <v>1800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>
        <v>0</v>
      </c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1800</v>
      </c>
      <c r="D266" s="74">
        <v>1800</v>
      </c>
      <c r="E266" s="74"/>
      <c r="F266" s="74"/>
      <c r="G266" s="157"/>
      <c r="H266" s="208">
        <f t="shared" si="37"/>
        <v>1800</v>
      </c>
      <c r="I266" s="74">
        <v>1800</v>
      </c>
      <c r="J266" s="74"/>
      <c r="K266" s="74">
        <v>0</v>
      </c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>
        <v>0</v>
      </c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>
        <v>0</v>
      </c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>
        <v>0</v>
      </c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>
        <v>0</v>
      </c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>
        <v>0</v>
      </c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>
        <v>0</v>
      </c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>
        <v>0</v>
      </c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>
        <v>0</v>
      </c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>
        <v>0</v>
      </c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>
        <v>0</v>
      </c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>
        <v>0</v>
      </c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561476</v>
      </c>
      <c r="D286" s="233">
        <f t="shared" si="42"/>
        <v>543051</v>
      </c>
      <c r="E286" s="233">
        <f t="shared" si="42"/>
        <v>0</v>
      </c>
      <c r="F286" s="233">
        <f t="shared" si="42"/>
        <v>18425</v>
      </c>
      <c r="G286" s="234">
        <f t="shared" si="42"/>
        <v>0</v>
      </c>
      <c r="H286" s="235">
        <f t="shared" si="42"/>
        <v>526442</v>
      </c>
      <c r="I286" s="233">
        <f t="shared" si="42"/>
        <v>507272</v>
      </c>
      <c r="J286" s="233">
        <f t="shared" si="42"/>
        <v>0</v>
      </c>
      <c r="K286" s="233">
        <f t="shared" si="42"/>
        <v>19170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-800</v>
      </c>
      <c r="D287" s="238">
        <f>SUM(D24,D25,D41)-D51</f>
        <v>0</v>
      </c>
      <c r="E287" s="238">
        <f>SUM(E24,E25,E41)-E51</f>
        <v>0</v>
      </c>
      <c r="F287" s="238">
        <f>(F26+F43)-F51</f>
        <v>-800</v>
      </c>
      <c r="G287" s="239">
        <f>G45-G51</f>
        <v>0</v>
      </c>
      <c r="H287" s="237">
        <f>SUM(I287:L287)</f>
        <v>-800</v>
      </c>
      <c r="I287" s="238">
        <f>SUM(I24,I25,I41)-I51</f>
        <v>0</v>
      </c>
      <c r="J287" s="238">
        <f>SUM(J24,J25,J41)-J51</f>
        <v>0</v>
      </c>
      <c r="K287" s="238">
        <f>(K26+K43)-K51</f>
        <v>-800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800</v>
      </c>
      <c r="D288" s="242">
        <f t="shared" si="43"/>
        <v>0</v>
      </c>
      <c r="E288" s="242">
        <f t="shared" si="43"/>
        <v>0</v>
      </c>
      <c r="F288" s="242">
        <f t="shared" si="43"/>
        <v>800</v>
      </c>
      <c r="G288" s="243">
        <f t="shared" si="43"/>
        <v>0</v>
      </c>
      <c r="H288" s="244">
        <f t="shared" si="43"/>
        <v>800</v>
      </c>
      <c r="I288" s="242">
        <f t="shared" si="43"/>
        <v>0</v>
      </c>
      <c r="J288" s="242">
        <f t="shared" si="43"/>
        <v>0</v>
      </c>
      <c r="K288" s="242">
        <f t="shared" si="43"/>
        <v>800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800</v>
      </c>
      <c r="D289" s="128">
        <f t="shared" si="44"/>
        <v>0</v>
      </c>
      <c r="E289" s="128">
        <f t="shared" si="44"/>
        <v>0</v>
      </c>
      <c r="F289" s="128">
        <f t="shared" si="44"/>
        <v>800</v>
      </c>
      <c r="G289" s="129">
        <f t="shared" si="44"/>
        <v>0</v>
      </c>
      <c r="H289" s="247">
        <f t="shared" si="44"/>
        <v>800</v>
      </c>
      <c r="I289" s="128">
        <f t="shared" si="44"/>
        <v>0</v>
      </c>
      <c r="J289" s="128">
        <f t="shared" si="44"/>
        <v>0</v>
      </c>
      <c r="K289" s="128">
        <f t="shared" si="44"/>
        <v>800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371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362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363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364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372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366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 t="s">
        <v>367</v>
      </c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368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110746</v>
      </c>
      <c r="D20" s="28">
        <f>SUM(D21,D24,D25,D41,D43)</f>
        <v>79736</v>
      </c>
      <c r="E20" s="28">
        <f>SUM(E21,E24,E43)</f>
        <v>31010</v>
      </c>
      <c r="F20" s="28">
        <f>SUM(F21,F26,F43)</f>
        <v>0</v>
      </c>
      <c r="G20" s="29">
        <f>SUM(G21,G45)</f>
        <v>0</v>
      </c>
      <c r="H20" s="27">
        <f>SUM(I20:L20)</f>
        <v>94658</v>
      </c>
      <c r="I20" s="28">
        <f>SUM(I21,I24,I25,I41,I43)</f>
        <v>63648</v>
      </c>
      <c r="J20" s="28">
        <f>SUM(J21,J24,J43)</f>
        <v>31010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110746</v>
      </c>
      <c r="D24" s="51">
        <v>79736</v>
      </c>
      <c r="E24" s="51">
        <v>31010</v>
      </c>
      <c r="F24" s="52" t="s">
        <v>35</v>
      </c>
      <c r="G24" s="53" t="s">
        <v>35</v>
      </c>
      <c r="H24" s="50">
        <f t="shared" si="1"/>
        <v>94658</v>
      </c>
      <c r="I24" s="51">
        <f>I51</f>
        <v>63648</v>
      </c>
      <c r="J24" s="51">
        <f>J51</f>
        <v>31010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110746</v>
      </c>
      <c r="D50" s="128">
        <f>SUM(D51,D283)</f>
        <v>79736</v>
      </c>
      <c r="E50" s="128">
        <f>SUM(E51,E283)</f>
        <v>31010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94658</v>
      </c>
      <c r="I50" s="128">
        <f>SUM(I51,I283)</f>
        <v>63648</v>
      </c>
      <c r="J50" s="128">
        <f>SUM(J51,J283)</f>
        <v>31010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110746</v>
      </c>
      <c r="D51" s="134">
        <f>SUM(D52,D194)</f>
        <v>79736</v>
      </c>
      <c r="E51" s="134">
        <f>SUM(E52,E194)</f>
        <v>31010</v>
      </c>
      <c r="F51" s="134">
        <f>SUM(F52,F194)</f>
        <v>0</v>
      </c>
      <c r="G51" s="135">
        <f>SUM(G52,G194)</f>
        <v>0</v>
      </c>
      <c r="H51" s="133">
        <f t="shared" si="6"/>
        <v>94658</v>
      </c>
      <c r="I51" s="134">
        <f>SUM(I52,I194)</f>
        <v>63648</v>
      </c>
      <c r="J51" s="134">
        <f>SUM(J52,J194)</f>
        <v>31010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100146</v>
      </c>
      <c r="D52" s="139">
        <f>SUM(D53,D75,D173,D187)</f>
        <v>69136</v>
      </c>
      <c r="E52" s="139">
        <f>SUM(E53,E75,E173,E187)</f>
        <v>31010</v>
      </c>
      <c r="F52" s="139">
        <f>SUM(F53,F75,F173,F187)</f>
        <v>0</v>
      </c>
      <c r="G52" s="140">
        <f>SUM(G53,G75,G173,G187)</f>
        <v>0</v>
      </c>
      <c r="H52" s="138">
        <f t="shared" si="6"/>
        <v>94658</v>
      </c>
      <c r="I52" s="139">
        <f>SUM(I53,I75,I173,I187)</f>
        <v>63648</v>
      </c>
      <c r="J52" s="139">
        <f>SUM(J53,J75,J173,J187)</f>
        <v>31010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309</v>
      </c>
      <c r="D53" s="144">
        <f>SUM(D54,D67)</f>
        <v>309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309</v>
      </c>
      <c r="I53" s="144">
        <f>SUM(I54,I67)</f>
        <v>309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250</v>
      </c>
      <c r="D54" s="63">
        <f>SUM(D55,D58,D66)</f>
        <v>250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250</v>
      </c>
      <c r="I54" s="63">
        <f>SUM(I55,I58,I66)</f>
        <v>250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250</v>
      </c>
      <c r="D66" s="163">
        <v>250</v>
      </c>
      <c r="E66" s="163"/>
      <c r="F66" s="163"/>
      <c r="G66" s="164"/>
      <c r="H66" s="117">
        <f t="shared" si="6"/>
        <v>250</v>
      </c>
      <c r="I66" s="163">
        <v>250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59</v>
      </c>
      <c r="D67" s="63">
        <f>SUM(D68:D69)</f>
        <v>59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59</v>
      </c>
      <c r="I67" s="63">
        <f>SUM(I68:I69)</f>
        <v>59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59</v>
      </c>
      <c r="D68" s="68">
        <v>59</v>
      </c>
      <c r="E68" s="68"/>
      <c r="F68" s="68"/>
      <c r="G68" s="154"/>
      <c r="H68" s="66">
        <f t="shared" si="6"/>
        <v>59</v>
      </c>
      <c r="I68" s="68">
        <v>59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99837</v>
      </c>
      <c r="D75" s="144">
        <f>SUM(D76,D83,D130,D164,D165,D172)</f>
        <v>68827</v>
      </c>
      <c r="E75" s="144">
        <f>SUM(E76,E83,E130,E164,E165,E172)</f>
        <v>31010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94349</v>
      </c>
      <c r="I75" s="144">
        <f>SUM(I76,I83,I130,I164,I165,I172)</f>
        <v>63339</v>
      </c>
      <c r="J75" s="144">
        <f>SUM(J76,J83,J130,J164,J165,J172)</f>
        <v>31010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50136</v>
      </c>
      <c r="D83" s="63">
        <f>SUM(D84,D89,D95,D103,D112,D116,D122,D128)</f>
        <v>42150</v>
      </c>
      <c r="E83" s="63">
        <f>SUM(E84,E89,E95,E103,E112,E116,E122,E128)</f>
        <v>7986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44648</v>
      </c>
      <c r="I83" s="63">
        <f>SUM(I84,I89,I95,I103,I112,I116,I122,I128)</f>
        <v>36662</v>
      </c>
      <c r="J83" s="63">
        <f>SUM(J84,J89,J95,J103,J112,J116,J122,J128)</f>
        <v>7986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45248</v>
      </c>
      <c r="D116" s="160">
        <f>SUM(D117:D121)</f>
        <v>37262</v>
      </c>
      <c r="E116" s="160">
        <f>SUM(E117:E121)</f>
        <v>7986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31248</v>
      </c>
      <c r="I116" s="160">
        <f>SUM(I117:I121)</f>
        <v>23262</v>
      </c>
      <c r="J116" s="160">
        <f>SUM(J117:J121)</f>
        <v>7986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11248</v>
      </c>
      <c r="D117" s="74">
        <v>3262</v>
      </c>
      <c r="E117" s="74">
        <v>7986</v>
      </c>
      <c r="F117" s="74"/>
      <c r="G117" s="157"/>
      <c r="H117" s="72">
        <f t="shared" si="8"/>
        <v>11248</v>
      </c>
      <c r="I117" s="74">
        <v>3262</v>
      </c>
      <c r="J117" s="74">
        <v>7986</v>
      </c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34000</v>
      </c>
      <c r="D118" s="74">
        <v>34000</v>
      </c>
      <c r="E118" s="74"/>
      <c r="F118" s="74"/>
      <c r="G118" s="157"/>
      <c r="H118" s="72">
        <f t="shared" si="8"/>
        <v>20000</v>
      </c>
      <c r="I118" s="74">
        <v>20000</v>
      </c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4888</v>
      </c>
      <c r="D122" s="160">
        <f>SUM(D123:D127)</f>
        <v>4888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13400</v>
      </c>
      <c r="I122" s="160">
        <f>SUM(I123:I127)</f>
        <v>13400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4000</v>
      </c>
      <c r="D125" s="74">
        <v>4000</v>
      </c>
      <c r="E125" s="74"/>
      <c r="F125" s="74"/>
      <c r="G125" s="157"/>
      <c r="H125" s="72">
        <f t="shared" si="8"/>
        <v>12600</v>
      </c>
      <c r="I125" s="74">
        <f>2000+10600</f>
        <v>12600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888</v>
      </c>
      <c r="D127" s="74">
        <v>888</v>
      </c>
      <c r="E127" s="74"/>
      <c r="F127" s="74"/>
      <c r="G127" s="157"/>
      <c r="H127" s="72">
        <f t="shared" si="8"/>
        <v>800</v>
      </c>
      <c r="I127" s="74">
        <v>800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49701</v>
      </c>
      <c r="D130" s="63">
        <f>SUM(D131,D136,D140,D141,D144,D151,D159,D160,D163)</f>
        <v>26677</v>
      </c>
      <c r="E130" s="63">
        <f>SUM(E131,E136,E140,E141,E144,E151,E159,E160,E163)</f>
        <v>23024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49701</v>
      </c>
      <c r="I130" s="63">
        <f>SUM(I131,I136,I140,I141,I144,I151,I159,I160,I163)</f>
        <v>26677</v>
      </c>
      <c r="J130" s="63">
        <f>SUM(J131,J136,J140,J141,J144,J151,J159,J160,J163)</f>
        <v>23024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48201</v>
      </c>
      <c r="D151" s="160">
        <f>SUM(D152:D158)</f>
        <v>25177</v>
      </c>
      <c r="E151" s="160">
        <f>SUM(E152:E158)</f>
        <v>23024</v>
      </c>
      <c r="F151" s="160">
        <f>SUM(F152:F158)</f>
        <v>0</v>
      </c>
      <c r="G151" s="161">
        <f>SUM(G152:G158)</f>
        <v>0</v>
      </c>
      <c r="H151" s="72">
        <f t="shared" si="8"/>
        <v>48201</v>
      </c>
      <c r="I151" s="160">
        <f>SUM(I152:I158)</f>
        <v>25177</v>
      </c>
      <c r="J151" s="160">
        <f>SUM(J152:J158)</f>
        <v>23024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4650</v>
      </c>
      <c r="D152" s="74">
        <v>4650</v>
      </c>
      <c r="E152" s="74"/>
      <c r="F152" s="74"/>
      <c r="G152" s="157"/>
      <c r="H152" s="72">
        <f t="shared" si="8"/>
        <v>4650</v>
      </c>
      <c r="I152" s="74">
        <v>4650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43551</v>
      </c>
      <c r="D154" s="74">
        <v>20527</v>
      </c>
      <c r="E154" s="74">
        <v>23024</v>
      </c>
      <c r="F154" s="74"/>
      <c r="G154" s="157"/>
      <c r="H154" s="72">
        <f t="shared" si="8"/>
        <v>43551</v>
      </c>
      <c r="I154" s="74">
        <f>18707+1820</f>
        <v>20527</v>
      </c>
      <c r="J154" s="74">
        <v>23024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1500</v>
      </c>
      <c r="D163" s="163">
        <v>1500</v>
      </c>
      <c r="E163" s="163"/>
      <c r="F163" s="163"/>
      <c r="G163" s="164"/>
      <c r="H163" s="117">
        <f t="shared" si="8"/>
        <v>1500</v>
      </c>
      <c r="I163" s="163">
        <v>1500</v>
      </c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10600</v>
      </c>
      <c r="D194" s="139">
        <f>SUM(D195,D230,D269)</f>
        <v>10600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10600</v>
      </c>
      <c r="D195" s="144">
        <f>D196+D204</f>
        <v>10600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10600</v>
      </c>
      <c r="D204" s="63">
        <f>D205+D215+D216+D225+D226+D227+D229</f>
        <v>10600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10600</v>
      </c>
      <c r="D216" s="160">
        <f>SUM(D217:D224)</f>
        <v>10600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10600</v>
      </c>
      <c r="D224" s="74">
        <v>10600</v>
      </c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110746</v>
      </c>
      <c r="D286" s="233">
        <f t="shared" si="42"/>
        <v>79736</v>
      </c>
      <c r="E286" s="233">
        <f t="shared" si="42"/>
        <v>31010</v>
      </c>
      <c r="F286" s="233">
        <f t="shared" si="42"/>
        <v>0</v>
      </c>
      <c r="G286" s="234">
        <f t="shared" si="42"/>
        <v>0</v>
      </c>
      <c r="H286" s="235">
        <f t="shared" si="42"/>
        <v>94658</v>
      </c>
      <c r="I286" s="233">
        <f t="shared" si="42"/>
        <v>63648</v>
      </c>
      <c r="J286" s="233">
        <f t="shared" si="42"/>
        <v>31010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373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374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375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376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344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377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378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 t="s">
        <v>379</v>
      </c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641656</v>
      </c>
      <c r="D20" s="28">
        <f>SUM(D21,D24,D25,D41,D43)</f>
        <v>617579</v>
      </c>
      <c r="E20" s="28">
        <f>SUM(E21,E24,E43)</f>
        <v>0</v>
      </c>
      <c r="F20" s="28">
        <f>SUM(F21,F26,F43)</f>
        <v>24077</v>
      </c>
      <c r="G20" s="29">
        <f>SUM(G21,G45)</f>
        <v>0</v>
      </c>
      <c r="H20" s="27">
        <f>SUM(I20:L20)</f>
        <v>651358</v>
      </c>
      <c r="I20" s="28">
        <f>SUM(I21,I24,I25,I41,I43)</f>
        <v>628777</v>
      </c>
      <c r="J20" s="28">
        <f>SUM(J21,J24,J43)</f>
        <v>0</v>
      </c>
      <c r="K20" s="28">
        <f>SUM(K21,K26,K43)</f>
        <v>22581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617579</v>
      </c>
      <c r="D24" s="51">
        <v>617579</v>
      </c>
      <c r="E24" s="51"/>
      <c r="F24" s="52" t="s">
        <v>35</v>
      </c>
      <c r="G24" s="53" t="s">
        <v>35</v>
      </c>
      <c r="H24" s="50">
        <f t="shared" si="1"/>
        <v>628777</v>
      </c>
      <c r="I24" s="51">
        <f>I51</f>
        <v>628777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24077</v>
      </c>
      <c r="D26" s="59" t="s">
        <v>35</v>
      </c>
      <c r="E26" s="59" t="s">
        <v>35</v>
      </c>
      <c r="F26" s="63">
        <f>SUM(F27,F31,F33,F36)</f>
        <v>24077</v>
      </c>
      <c r="G26" s="60" t="s">
        <v>35</v>
      </c>
      <c r="H26" s="57">
        <f t="shared" si="1"/>
        <v>22581</v>
      </c>
      <c r="I26" s="59" t="s">
        <v>35</v>
      </c>
      <c r="J26" s="59" t="s">
        <v>35</v>
      </c>
      <c r="K26" s="63">
        <f>SUM(K27,K31,K33,K36)</f>
        <v>22581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24077</v>
      </c>
      <c r="D33" s="59" t="s">
        <v>35</v>
      </c>
      <c r="E33" s="59" t="s">
        <v>35</v>
      </c>
      <c r="F33" s="63">
        <f>SUM(F34:F35)</f>
        <v>24077</v>
      </c>
      <c r="G33" s="60" t="s">
        <v>35</v>
      </c>
      <c r="H33" s="57">
        <f t="shared" si="1"/>
        <v>22581</v>
      </c>
      <c r="I33" s="59" t="s">
        <v>35</v>
      </c>
      <c r="J33" s="59" t="s">
        <v>35</v>
      </c>
      <c r="K33" s="63">
        <f>SUM(K34:K35)</f>
        <v>22581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24077</v>
      </c>
      <c r="D34" s="67" t="s">
        <v>35</v>
      </c>
      <c r="E34" s="67" t="s">
        <v>35</v>
      </c>
      <c r="F34" s="68">
        <v>24077</v>
      </c>
      <c r="G34" s="69" t="s">
        <v>35</v>
      </c>
      <c r="H34" s="66">
        <f t="shared" si="1"/>
        <v>22581</v>
      </c>
      <c r="I34" s="67" t="s">
        <v>35</v>
      </c>
      <c r="J34" s="67" t="s">
        <v>35</v>
      </c>
      <c r="K34" s="68">
        <v>22581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641656</v>
      </c>
      <c r="D50" s="128">
        <f>SUM(D51,D283)</f>
        <v>617579</v>
      </c>
      <c r="E50" s="128">
        <f>SUM(E51,E283)</f>
        <v>0</v>
      </c>
      <c r="F50" s="128">
        <f>SUM(F51,F283)</f>
        <v>24077</v>
      </c>
      <c r="G50" s="129">
        <f>SUM(G51,G283)</f>
        <v>0</v>
      </c>
      <c r="H50" s="127">
        <f t="shared" ref="H50:H113" si="6">SUM(I50:L50)</f>
        <v>651358</v>
      </c>
      <c r="I50" s="128">
        <f>SUM(I51,I283)</f>
        <v>628777</v>
      </c>
      <c r="J50" s="128">
        <f>SUM(J51,J283)</f>
        <v>0</v>
      </c>
      <c r="K50" s="128">
        <f>SUM(K51,K283)</f>
        <v>22581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641656</v>
      </c>
      <c r="D51" s="134">
        <f>SUM(D52,D194)</f>
        <v>617579</v>
      </c>
      <c r="E51" s="134">
        <f>SUM(E52,E194)</f>
        <v>0</v>
      </c>
      <c r="F51" s="134">
        <f>SUM(F52,F194)</f>
        <v>24077</v>
      </c>
      <c r="G51" s="135">
        <f>SUM(G52,G194)</f>
        <v>0</v>
      </c>
      <c r="H51" s="133">
        <f t="shared" si="6"/>
        <v>651358</v>
      </c>
      <c r="I51" s="134">
        <f>SUM(I52,I194)</f>
        <v>628777</v>
      </c>
      <c r="J51" s="134">
        <f>SUM(J52,J194)</f>
        <v>0</v>
      </c>
      <c r="K51" s="134">
        <f>SUM(K52,K194)</f>
        <v>22581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641220</v>
      </c>
      <c r="D52" s="139">
        <f>SUM(D53,D75,D173,D187)</f>
        <v>617143</v>
      </c>
      <c r="E52" s="139">
        <f>SUM(E53,E75,E173,E187)</f>
        <v>0</v>
      </c>
      <c r="F52" s="139">
        <f>SUM(F53,F75,F173,F187)</f>
        <v>24077</v>
      </c>
      <c r="G52" s="140">
        <f>SUM(G53,G75,G173,G187)</f>
        <v>0</v>
      </c>
      <c r="H52" s="138">
        <f t="shared" si="6"/>
        <v>650922</v>
      </c>
      <c r="I52" s="139">
        <f>SUM(I53,I75,I173,I187)</f>
        <v>628341</v>
      </c>
      <c r="J52" s="139">
        <f>SUM(J53,J75,J173,J187)</f>
        <v>0</v>
      </c>
      <c r="K52" s="139">
        <f>SUM(K53,K75,K173,K187)</f>
        <v>22581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597007</v>
      </c>
      <c r="D53" s="144">
        <f>SUM(D54,D67)</f>
        <v>596410</v>
      </c>
      <c r="E53" s="144">
        <f>SUM(E54,E67)</f>
        <v>0</v>
      </c>
      <c r="F53" s="144">
        <f>SUM(F54,F67)</f>
        <v>597</v>
      </c>
      <c r="G53" s="145">
        <f>SUM(G54,G67)</f>
        <v>0</v>
      </c>
      <c r="H53" s="143">
        <f t="shared" si="6"/>
        <v>617722</v>
      </c>
      <c r="I53" s="144">
        <f>SUM(I54,I67)</f>
        <v>617175</v>
      </c>
      <c r="J53" s="144">
        <f>SUM(J54,J67)</f>
        <v>0</v>
      </c>
      <c r="K53" s="144">
        <f>SUM(K54,K67)</f>
        <v>547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454865</v>
      </c>
      <c r="D54" s="63">
        <f>SUM(D55,D58,D66)</f>
        <v>454865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469057</v>
      </c>
      <c r="I54" s="63">
        <f>SUM(I55,I58,I66)</f>
        <v>469057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403308</v>
      </c>
      <c r="D55" s="151">
        <f>SUM(D56:D57)</f>
        <v>403308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418098</v>
      </c>
      <c r="I55" s="151">
        <f>SUM(I56:I57)</f>
        <v>418098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403308</v>
      </c>
      <c r="D57" s="74">
        <v>403308</v>
      </c>
      <c r="E57" s="74"/>
      <c r="F57" s="74"/>
      <c r="G57" s="157"/>
      <c r="H57" s="72">
        <f t="shared" si="6"/>
        <v>418098</v>
      </c>
      <c r="I57" s="74">
        <v>418098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48977</v>
      </c>
      <c r="D58" s="160">
        <f>SUM(D59:D65)</f>
        <v>48977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47857</v>
      </c>
      <c r="I58" s="160">
        <f>SUM(I59:I65)</f>
        <v>47857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4774</v>
      </c>
      <c r="D59" s="74">
        <v>4774</v>
      </c>
      <c r="E59" s="74"/>
      <c r="F59" s="74"/>
      <c r="G59" s="157"/>
      <c r="H59" s="72">
        <f t="shared" si="6"/>
        <v>6161</v>
      </c>
      <c r="I59" s="74">
        <v>6161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8660</v>
      </c>
      <c r="D60" s="268">
        <v>8660</v>
      </c>
      <c r="E60" s="74"/>
      <c r="F60" s="74"/>
      <c r="G60" s="157"/>
      <c r="H60" s="72">
        <f t="shared" si="6"/>
        <v>10207</v>
      </c>
      <c r="I60" s="74">
        <v>10207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268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3974</v>
      </c>
      <c r="D62" s="74">
        <v>3974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4579</v>
      </c>
      <c r="D63" s="74">
        <v>4579</v>
      </c>
      <c r="E63" s="74"/>
      <c r="F63" s="74"/>
      <c r="G63" s="157"/>
      <c r="H63" s="72">
        <f t="shared" si="6"/>
        <v>8662</v>
      </c>
      <c r="I63" s="74">
        <v>8662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26990</v>
      </c>
      <c r="D64" s="74">
        <v>26990</v>
      </c>
      <c r="E64" s="74"/>
      <c r="F64" s="74"/>
      <c r="G64" s="157"/>
      <c r="H64" s="72">
        <f t="shared" si="6"/>
        <v>22827</v>
      </c>
      <c r="I64" s="74">
        <v>22827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2580</v>
      </c>
      <c r="D66" s="163">
        <v>2580</v>
      </c>
      <c r="E66" s="163"/>
      <c r="F66" s="163"/>
      <c r="G66" s="164"/>
      <c r="H66" s="117">
        <f t="shared" si="6"/>
        <v>3102</v>
      </c>
      <c r="I66" s="163">
        <v>3102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142142</v>
      </c>
      <c r="D67" s="63">
        <f>SUM(D68:D69)</f>
        <v>141545</v>
      </c>
      <c r="E67" s="63">
        <f>SUM(E68:E69)</f>
        <v>0</v>
      </c>
      <c r="F67" s="63">
        <f>SUM(F68:F69)</f>
        <v>597</v>
      </c>
      <c r="G67" s="166">
        <f>SUM(G68:G69)</f>
        <v>0</v>
      </c>
      <c r="H67" s="57">
        <f t="shared" si="6"/>
        <v>148665</v>
      </c>
      <c r="I67" s="63">
        <f>SUM(I68:I69)</f>
        <v>148118</v>
      </c>
      <c r="J67" s="63">
        <f>SUM(J68:J69)</f>
        <v>0</v>
      </c>
      <c r="K67" s="63">
        <f>SUM(K68:K69)</f>
        <v>547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113904</v>
      </c>
      <c r="D68" s="68">
        <v>113904</v>
      </c>
      <c r="E68" s="68"/>
      <c r="F68" s="68"/>
      <c r="G68" s="154"/>
      <c r="H68" s="66">
        <f t="shared" si="6"/>
        <v>117935</v>
      </c>
      <c r="I68" s="68">
        <v>117935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28238</v>
      </c>
      <c r="D69" s="160">
        <f>SUM(D70:D74)</f>
        <v>27641</v>
      </c>
      <c r="E69" s="160">
        <f>SUM(E70:E74)</f>
        <v>0</v>
      </c>
      <c r="F69" s="160">
        <f>SUM(F70:F74)</f>
        <v>597</v>
      </c>
      <c r="G69" s="161">
        <f>SUM(G70:G74)</f>
        <v>0</v>
      </c>
      <c r="H69" s="72">
        <f t="shared" si="6"/>
        <v>30730</v>
      </c>
      <c r="I69" s="160">
        <f>SUM(I70:I74)</f>
        <v>30183</v>
      </c>
      <c r="J69" s="160">
        <f>SUM(J70:J74)</f>
        <v>0</v>
      </c>
      <c r="K69" s="160">
        <f>SUM(K70:K74)</f>
        <v>547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17963</v>
      </c>
      <c r="D70" s="74">
        <v>17963</v>
      </c>
      <c r="E70" s="74"/>
      <c r="F70" s="74"/>
      <c r="G70" s="157"/>
      <c r="H70" s="72">
        <f t="shared" si="6"/>
        <v>20505</v>
      </c>
      <c r="I70" s="74">
        <v>20505</v>
      </c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9178</v>
      </c>
      <c r="D73" s="74">
        <v>9178</v>
      </c>
      <c r="E73" s="74"/>
      <c r="F73" s="74"/>
      <c r="G73" s="157"/>
      <c r="H73" s="72">
        <f t="shared" si="6"/>
        <v>9178</v>
      </c>
      <c r="I73" s="74">
        <v>9178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1097</v>
      </c>
      <c r="D74" s="74">
        <v>500</v>
      </c>
      <c r="E74" s="74"/>
      <c r="F74" s="74">
        <v>597</v>
      </c>
      <c r="G74" s="157"/>
      <c r="H74" s="72">
        <f t="shared" si="6"/>
        <v>1047</v>
      </c>
      <c r="I74" s="74">
        <v>500</v>
      </c>
      <c r="J74" s="74"/>
      <c r="K74" s="74">
        <v>547</v>
      </c>
      <c r="L74" s="158"/>
    </row>
    <row r="75" spans="1:12" x14ac:dyDescent="0.25">
      <c r="A75" s="142">
        <v>2000</v>
      </c>
      <c r="B75" s="142" t="s">
        <v>85</v>
      </c>
      <c r="C75" s="143">
        <f t="shared" si="5"/>
        <v>44213</v>
      </c>
      <c r="D75" s="144">
        <f>SUM(D76,D83,D130,D164,D165,D172)</f>
        <v>20733</v>
      </c>
      <c r="E75" s="144">
        <f>SUM(E76,E83,E130,E164,E165,E172)</f>
        <v>0</v>
      </c>
      <c r="F75" s="144">
        <f>SUM(F76,F83,F130,F164,F165,F172)</f>
        <v>23480</v>
      </c>
      <c r="G75" s="145">
        <f>SUM(G76,G83,G130,G164,G165,G172)</f>
        <v>0</v>
      </c>
      <c r="H75" s="143">
        <f t="shared" si="6"/>
        <v>33200</v>
      </c>
      <c r="I75" s="144">
        <f>SUM(I76,I83,I130,I164,I165,I172)</f>
        <v>11166</v>
      </c>
      <c r="J75" s="144">
        <f>SUM(J76,J83,J130,J164,J165,J172)</f>
        <v>0</v>
      </c>
      <c r="K75" s="144">
        <f>SUM(K76,K83,K130,K164,K165,K172)</f>
        <v>22034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17090</v>
      </c>
      <c r="D83" s="63">
        <f>SUM(D84,D89,D95,D103,D112,D116,D122,D128)</f>
        <v>14344</v>
      </c>
      <c r="E83" s="63">
        <f>SUM(E84,E89,E95,E103,E112,E116,E122,E128)</f>
        <v>0</v>
      </c>
      <c r="F83" s="63">
        <f>SUM(F84,F89,F95,F103,F112,F116,F122,F128)</f>
        <v>2746</v>
      </c>
      <c r="G83" s="166">
        <f>SUM(G84,G89,G95,G103,G112,G116,G122,G128)</f>
        <v>0</v>
      </c>
      <c r="H83" s="57">
        <f t="shared" si="6"/>
        <v>10381</v>
      </c>
      <c r="I83" s="63">
        <f>SUM(I84,I89,I95,I103,I112,I116,I122,I128)</f>
        <v>7970</v>
      </c>
      <c r="J83" s="63">
        <f>SUM(J84,J89,J95,J103,J112,J116,J122,J128)</f>
        <v>0</v>
      </c>
      <c r="K83" s="63">
        <f>SUM(K84,K89,K95,K103,K112,K116,K122,K128)</f>
        <v>2411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4816</v>
      </c>
      <c r="D84" s="151">
        <f>SUM(D85:D88)</f>
        <v>3647</v>
      </c>
      <c r="E84" s="151">
        <f>SUM(E85:E88)</f>
        <v>0</v>
      </c>
      <c r="F84" s="151">
        <f>SUM(F85:F88)</f>
        <v>1169</v>
      </c>
      <c r="G84" s="151">
        <f>SUM(G85:G88)</f>
        <v>0</v>
      </c>
      <c r="H84" s="117">
        <f t="shared" si="6"/>
        <v>4564</v>
      </c>
      <c r="I84" s="151">
        <f>SUM(I85:I88)</f>
        <v>3395</v>
      </c>
      <c r="J84" s="151">
        <f>SUM(J85:J88)</f>
        <v>0</v>
      </c>
      <c r="K84" s="151">
        <f>SUM(K85:K88)</f>
        <v>1169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3886</v>
      </c>
      <c r="D86" s="74">
        <v>3167</v>
      </c>
      <c r="E86" s="74"/>
      <c r="F86" s="74">
        <v>719</v>
      </c>
      <c r="G86" s="157"/>
      <c r="H86" s="72">
        <f t="shared" si="6"/>
        <v>3874</v>
      </c>
      <c r="I86" s="74">
        <v>3155</v>
      </c>
      <c r="J86" s="74"/>
      <c r="K86" s="74">
        <v>719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690</v>
      </c>
      <c r="D87" s="74">
        <v>480</v>
      </c>
      <c r="E87" s="74"/>
      <c r="F87" s="74">
        <v>210</v>
      </c>
      <c r="G87" s="157"/>
      <c r="H87" s="72">
        <f t="shared" si="6"/>
        <v>450</v>
      </c>
      <c r="I87" s="74">
        <v>240</v>
      </c>
      <c r="J87" s="74"/>
      <c r="K87" s="74">
        <v>210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240</v>
      </c>
      <c r="D88" s="74"/>
      <c r="E88" s="74"/>
      <c r="F88" s="74">
        <v>240</v>
      </c>
      <c r="G88" s="157"/>
      <c r="H88" s="72">
        <f t="shared" si="6"/>
        <v>240</v>
      </c>
      <c r="I88" s="74"/>
      <c r="J88" s="74"/>
      <c r="K88" s="74">
        <v>240</v>
      </c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4663</v>
      </c>
      <c r="D89" s="160">
        <f>SUM(D90:D94)</f>
        <v>4663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3751</v>
      </c>
      <c r="I89" s="160">
        <f>SUM(I90:I94)</f>
        <v>3751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2948</v>
      </c>
      <c r="D90" s="74">
        <v>2948</v>
      </c>
      <c r="E90" s="74"/>
      <c r="F90" s="74"/>
      <c r="G90" s="157"/>
      <c r="H90" s="72">
        <f t="shared" si="6"/>
        <v>2117</v>
      </c>
      <c r="I90" s="74">
        <v>2117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221</v>
      </c>
      <c r="D91" s="74">
        <v>221</v>
      </c>
      <c r="E91" s="74"/>
      <c r="F91" s="74"/>
      <c r="G91" s="157"/>
      <c r="H91" s="72">
        <f t="shared" si="6"/>
        <v>175</v>
      </c>
      <c r="I91" s="74">
        <v>175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1326</v>
      </c>
      <c r="D92" s="74">
        <v>1326</v>
      </c>
      <c r="E92" s="74"/>
      <c r="F92" s="74"/>
      <c r="G92" s="157"/>
      <c r="H92" s="72">
        <f t="shared" si="6"/>
        <v>1313</v>
      </c>
      <c r="I92" s="74">
        <v>1313</v>
      </c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168</v>
      </c>
      <c r="D93" s="74">
        <v>168</v>
      </c>
      <c r="E93" s="74"/>
      <c r="F93" s="74"/>
      <c r="G93" s="157"/>
      <c r="H93" s="72">
        <f t="shared" si="6"/>
        <v>146</v>
      </c>
      <c r="I93" s="74">
        <v>146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1766</v>
      </c>
      <c r="D95" s="160">
        <f>SUM(D96:D102)</f>
        <v>535</v>
      </c>
      <c r="E95" s="160">
        <f>SUM(E96:E102)</f>
        <v>0</v>
      </c>
      <c r="F95" s="160">
        <f>SUM(F96:F102)</f>
        <v>1231</v>
      </c>
      <c r="G95" s="161">
        <f>SUM(G96:G102)</f>
        <v>0</v>
      </c>
      <c r="H95" s="72">
        <f t="shared" si="6"/>
        <v>1416</v>
      </c>
      <c r="I95" s="160">
        <f>SUM(I96:I102)</f>
        <v>335</v>
      </c>
      <c r="J95" s="160">
        <f>SUM(J96:J102)</f>
        <v>0</v>
      </c>
      <c r="K95" s="160">
        <f>SUM(K96:K102)</f>
        <v>1081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150</v>
      </c>
      <c r="D100" s="74"/>
      <c r="E100" s="74"/>
      <c r="F100" s="74">
        <v>150</v>
      </c>
      <c r="G100" s="157"/>
      <c r="H100" s="72">
        <f t="shared" si="6"/>
        <v>0</v>
      </c>
      <c r="I100" s="74"/>
      <c r="J100" s="74"/>
      <c r="K100" s="74">
        <v>0</v>
      </c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585</v>
      </c>
      <c r="D101" s="74">
        <v>119</v>
      </c>
      <c r="E101" s="74"/>
      <c r="F101" s="74">
        <v>466</v>
      </c>
      <c r="G101" s="157"/>
      <c r="H101" s="72">
        <f t="shared" si="6"/>
        <v>585</v>
      </c>
      <c r="I101" s="74">
        <v>119</v>
      </c>
      <c r="J101" s="74"/>
      <c r="K101" s="74">
        <v>466</v>
      </c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1031</v>
      </c>
      <c r="D102" s="74">
        <v>416</v>
      </c>
      <c r="E102" s="74"/>
      <c r="F102" s="74">
        <v>615</v>
      </c>
      <c r="G102" s="157"/>
      <c r="H102" s="72">
        <f t="shared" si="6"/>
        <v>831</v>
      </c>
      <c r="I102" s="74">
        <v>216</v>
      </c>
      <c r="J102" s="74"/>
      <c r="K102" s="74">
        <v>615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5690</v>
      </c>
      <c r="D103" s="160">
        <f>SUM(D104:D111)</f>
        <v>5490</v>
      </c>
      <c r="E103" s="160">
        <f>SUM(E104:E111)</f>
        <v>0</v>
      </c>
      <c r="F103" s="160">
        <f>SUM(F104:F111)</f>
        <v>200</v>
      </c>
      <c r="G103" s="161">
        <f>SUM(G104:G111)</f>
        <v>0</v>
      </c>
      <c r="H103" s="72">
        <f t="shared" si="6"/>
        <v>580</v>
      </c>
      <c r="I103" s="160">
        <f>SUM(I104:I111)</f>
        <v>480</v>
      </c>
      <c r="J103" s="160">
        <f>SUM(J104:J111)</f>
        <v>0</v>
      </c>
      <c r="K103" s="160">
        <f>SUM(K104:K111)</f>
        <v>100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200</v>
      </c>
      <c r="D106" s="74"/>
      <c r="E106" s="74"/>
      <c r="F106" s="268">
        <v>200</v>
      </c>
      <c r="G106" s="157"/>
      <c r="H106" s="72">
        <f t="shared" si="6"/>
        <v>100</v>
      </c>
      <c r="I106" s="74"/>
      <c r="J106" s="74"/>
      <c r="K106" s="74">
        <v>100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5490</v>
      </c>
      <c r="D107" s="74">
        <v>5490</v>
      </c>
      <c r="E107" s="74"/>
      <c r="F107" s="268"/>
      <c r="G107" s="157"/>
      <c r="H107" s="72">
        <f t="shared" si="6"/>
        <v>480</v>
      </c>
      <c r="I107" s="74">
        <v>480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268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155</v>
      </c>
      <c r="D116" s="160">
        <f>SUM(D117:D121)</f>
        <v>9</v>
      </c>
      <c r="E116" s="160">
        <f>SUM(E117:E121)</f>
        <v>0</v>
      </c>
      <c r="F116" s="160">
        <f>SUM(F117:F121)</f>
        <v>146</v>
      </c>
      <c r="G116" s="161">
        <f>SUM(G117:G121)</f>
        <v>0</v>
      </c>
      <c r="H116" s="72">
        <f t="shared" ref="H116:H188" si="8">SUM(I116:L116)</f>
        <v>70</v>
      </c>
      <c r="I116" s="160">
        <f>SUM(I117:I121)</f>
        <v>9</v>
      </c>
      <c r="J116" s="160">
        <f>SUM(J117:J121)</f>
        <v>0</v>
      </c>
      <c r="K116" s="160">
        <f>SUM(K117:K121)</f>
        <v>61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61</v>
      </c>
      <c r="I120" s="74"/>
      <c r="J120" s="74"/>
      <c r="K120" s="74">
        <v>61</v>
      </c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155</v>
      </c>
      <c r="D121" s="74">
        <v>9</v>
      </c>
      <c r="E121" s="74"/>
      <c r="F121" s="74">
        <v>146</v>
      </c>
      <c r="G121" s="157"/>
      <c r="H121" s="72">
        <f t="shared" si="8"/>
        <v>9</v>
      </c>
      <c r="I121" s="74">
        <v>9</v>
      </c>
      <c r="J121" s="74"/>
      <c r="K121" s="74">
        <v>0</v>
      </c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19623</v>
      </c>
      <c r="D130" s="63">
        <f>SUM(D131,D136,D140,D141,D144,D151,D159,D160,D163)</f>
        <v>6389</v>
      </c>
      <c r="E130" s="63">
        <f>SUM(E131,E136,E140,E141,E144,E151,E159,E160,E163)</f>
        <v>0</v>
      </c>
      <c r="F130" s="63">
        <f>SUM(F131,F136,F140,F141,F144,F151,F159,F160,F163)</f>
        <v>13234</v>
      </c>
      <c r="G130" s="166">
        <f>SUM(G131,G136,G140,G141,G144,G151,G159,G160,G163)</f>
        <v>0</v>
      </c>
      <c r="H130" s="57">
        <f t="shared" si="8"/>
        <v>15319</v>
      </c>
      <c r="I130" s="63">
        <f>SUM(I131,I136,I140,I141,I144,I151,I159,I160,I163)</f>
        <v>3196</v>
      </c>
      <c r="J130" s="63">
        <f>SUM(J131,J136,J140,J141,J144,J151,J159,J160,J163)</f>
        <v>0</v>
      </c>
      <c r="K130" s="63">
        <f>SUM(K131,K136,K140,K141,K144,K151,K159,K160,K163)</f>
        <v>12123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2997</v>
      </c>
      <c r="D131" s="169">
        <f>SUM(D132:D135)</f>
        <v>2332</v>
      </c>
      <c r="E131" s="169">
        <f t="shared" ref="E131:L131" si="10">SUM(E132:E135)</f>
        <v>0</v>
      </c>
      <c r="F131" s="169">
        <f t="shared" si="10"/>
        <v>665</v>
      </c>
      <c r="G131" s="170">
        <f t="shared" si="10"/>
        <v>0</v>
      </c>
      <c r="H131" s="66">
        <f t="shared" si="8"/>
        <v>813</v>
      </c>
      <c r="I131" s="169">
        <f t="shared" si="10"/>
        <v>414</v>
      </c>
      <c r="J131" s="169">
        <f t="shared" si="10"/>
        <v>0</v>
      </c>
      <c r="K131" s="169">
        <f t="shared" si="10"/>
        <v>399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1125</v>
      </c>
      <c r="D132" s="74">
        <v>560</v>
      </c>
      <c r="E132" s="74"/>
      <c r="F132" s="74">
        <v>565</v>
      </c>
      <c r="G132" s="157"/>
      <c r="H132" s="72">
        <f t="shared" si="8"/>
        <v>763</v>
      </c>
      <c r="I132" s="74">
        <v>414</v>
      </c>
      <c r="J132" s="74"/>
      <c r="K132" s="74">
        <v>349</v>
      </c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1772</v>
      </c>
      <c r="D133" s="74">
        <v>1772</v>
      </c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100</v>
      </c>
      <c r="D135" s="74"/>
      <c r="E135" s="74"/>
      <c r="F135" s="74">
        <v>100</v>
      </c>
      <c r="G135" s="157"/>
      <c r="H135" s="72">
        <f t="shared" si="8"/>
        <v>50</v>
      </c>
      <c r="I135" s="74"/>
      <c r="J135" s="74"/>
      <c r="K135" s="74">
        <v>50</v>
      </c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3132</v>
      </c>
      <c r="D136" s="160">
        <f>SUM(D137:D139)</f>
        <v>0</v>
      </c>
      <c r="E136" s="160">
        <f>SUM(E137:E139)</f>
        <v>0</v>
      </c>
      <c r="F136" s="160">
        <f>SUM(F137:F139)</f>
        <v>3132</v>
      </c>
      <c r="G136" s="161">
        <f>SUM(G137:G139)</f>
        <v>0</v>
      </c>
      <c r="H136" s="72">
        <f t="shared" si="8"/>
        <v>3133</v>
      </c>
      <c r="I136" s="160">
        <f>SUM(I137:I139)</f>
        <v>0</v>
      </c>
      <c r="J136" s="160">
        <f>SUM(J137:J139)</f>
        <v>0</v>
      </c>
      <c r="K136" s="160">
        <f>SUM(K137:K139)</f>
        <v>3133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3132</v>
      </c>
      <c r="D138" s="74"/>
      <c r="E138" s="74"/>
      <c r="F138" s="74">
        <v>3132</v>
      </c>
      <c r="G138" s="157"/>
      <c r="H138" s="72">
        <f t="shared" si="8"/>
        <v>3133</v>
      </c>
      <c r="I138" s="74"/>
      <c r="J138" s="74"/>
      <c r="K138" s="74">
        <v>3133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150</v>
      </c>
      <c r="I141" s="160">
        <f>SUM(I142:I143)</f>
        <v>0</v>
      </c>
      <c r="J141" s="160">
        <f>SUM(J142:J143)</f>
        <v>0</v>
      </c>
      <c r="K141" s="160">
        <f>SUM(K142:K143)</f>
        <v>150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150</v>
      </c>
      <c r="I142" s="74"/>
      <c r="J142" s="74"/>
      <c r="K142" s="74">
        <v>150</v>
      </c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13494</v>
      </c>
      <c r="D144" s="151">
        <f>SUM(D145:D150)</f>
        <v>4057</v>
      </c>
      <c r="E144" s="151">
        <f>SUM(E145:E150)</f>
        <v>0</v>
      </c>
      <c r="F144" s="151">
        <f>SUM(F145:F150)</f>
        <v>9437</v>
      </c>
      <c r="G144" s="152">
        <f>SUM(G145:G150)</f>
        <v>0</v>
      </c>
      <c r="H144" s="117">
        <f t="shared" si="8"/>
        <v>11223</v>
      </c>
      <c r="I144" s="151">
        <f>SUM(I145:I150)</f>
        <v>2782</v>
      </c>
      <c r="J144" s="151">
        <f>SUM(J145:J150)</f>
        <v>0</v>
      </c>
      <c r="K144" s="151">
        <f>SUM(K145:K150)</f>
        <v>8441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1365</v>
      </c>
      <c r="D145" s="68">
        <v>100</v>
      </c>
      <c r="E145" s="68"/>
      <c r="F145" s="68">
        <v>1265</v>
      </c>
      <c r="G145" s="154"/>
      <c r="H145" s="66">
        <f t="shared" si="8"/>
        <v>1050</v>
      </c>
      <c r="I145" s="68">
        <v>50</v>
      </c>
      <c r="J145" s="68"/>
      <c r="K145" s="68">
        <v>1000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12129</v>
      </c>
      <c r="D146" s="74">
        <v>3957</v>
      </c>
      <c r="E146" s="74"/>
      <c r="F146" s="74">
        <v>8172</v>
      </c>
      <c r="G146" s="157"/>
      <c r="H146" s="72">
        <f t="shared" si="8"/>
        <v>10173</v>
      </c>
      <c r="I146" s="74">
        <v>2732</v>
      </c>
      <c r="J146" s="74"/>
      <c r="K146" s="74">
        <v>7441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7500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7500</v>
      </c>
      <c r="G165" s="63">
        <f t="shared" si="11"/>
        <v>0</v>
      </c>
      <c r="H165" s="57">
        <f t="shared" si="8"/>
        <v>7500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7500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7500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7500</v>
      </c>
      <c r="G166" s="169">
        <f t="shared" si="13"/>
        <v>0</v>
      </c>
      <c r="H166" s="66">
        <f t="shared" si="8"/>
        <v>7500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7500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7500</v>
      </c>
      <c r="D167" s="74"/>
      <c r="E167" s="74"/>
      <c r="F167" s="74">
        <v>7500</v>
      </c>
      <c r="G167" s="157"/>
      <c r="H167" s="72">
        <f t="shared" si="8"/>
        <v>7500</v>
      </c>
      <c r="I167" s="74"/>
      <c r="J167" s="74"/>
      <c r="K167" s="74">
        <v>7500</v>
      </c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436</v>
      </c>
      <c r="D194" s="139">
        <f>SUM(D195,D230,D269)</f>
        <v>436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436</v>
      </c>
      <c r="I194" s="139">
        <f>SUM(I195,I230,I269)</f>
        <v>436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436</v>
      </c>
      <c r="D195" s="144">
        <f>D196+D204</f>
        <v>436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436</v>
      </c>
      <c r="I195" s="144">
        <f>I196+I204</f>
        <v>436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436</v>
      </c>
      <c r="D204" s="63">
        <f>D205+D215+D216+D225+D226+D227+D229</f>
        <v>436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436</v>
      </c>
      <c r="I204" s="63">
        <f>I205+I215+I216+I225+I226+I227+I229</f>
        <v>436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436</v>
      </c>
      <c r="D216" s="160">
        <f>SUM(D217:D224)</f>
        <v>436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436</v>
      </c>
      <c r="I216" s="160">
        <f>SUM(I217:I224)</f>
        <v>436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436</v>
      </c>
      <c r="D218" s="74">
        <v>436</v>
      </c>
      <c r="E218" s="74"/>
      <c r="F218" s="74"/>
      <c r="G218" s="157"/>
      <c r="H218" s="72">
        <f t="shared" si="24"/>
        <v>436</v>
      </c>
      <c r="I218" s="74">
        <v>436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641656</v>
      </c>
      <c r="D286" s="233">
        <f t="shared" si="42"/>
        <v>617579</v>
      </c>
      <c r="E286" s="233">
        <f t="shared" si="42"/>
        <v>0</v>
      </c>
      <c r="F286" s="233">
        <f t="shared" si="42"/>
        <v>24077</v>
      </c>
      <c r="G286" s="234">
        <f t="shared" si="42"/>
        <v>0</v>
      </c>
      <c r="H286" s="235">
        <f t="shared" si="42"/>
        <v>651358</v>
      </c>
      <c r="I286" s="233">
        <f t="shared" si="42"/>
        <v>628777</v>
      </c>
      <c r="J286" s="233">
        <f t="shared" si="42"/>
        <v>0</v>
      </c>
      <c r="K286" s="233">
        <f t="shared" si="42"/>
        <v>22581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380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374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375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381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382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377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378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 t="s">
        <v>379</v>
      </c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99520</v>
      </c>
      <c r="D20" s="28">
        <f>SUM(D21,D24,D25,D41,D43)</f>
        <v>71349</v>
      </c>
      <c r="E20" s="28">
        <f>SUM(E21,E24,E43)</f>
        <v>0</v>
      </c>
      <c r="F20" s="28">
        <f>SUM(F21,F26,F43)</f>
        <v>28171</v>
      </c>
      <c r="G20" s="29">
        <f>SUM(G21,G45)</f>
        <v>0</v>
      </c>
      <c r="H20" s="27">
        <f>SUM(I20:L20)</f>
        <v>59809</v>
      </c>
      <c r="I20" s="28">
        <f>SUM(I21,I24,I25,I41,I43)</f>
        <v>30399</v>
      </c>
      <c r="J20" s="28">
        <f>SUM(J21,J24,J43)</f>
        <v>0</v>
      </c>
      <c r="K20" s="28">
        <f>SUM(K21,K26,K43)</f>
        <v>29410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71349</v>
      </c>
      <c r="D24" s="51">
        <v>71349</v>
      </c>
      <c r="E24" s="51"/>
      <c r="F24" s="52" t="s">
        <v>35</v>
      </c>
      <c r="G24" s="53" t="s">
        <v>35</v>
      </c>
      <c r="H24" s="50">
        <f t="shared" si="1"/>
        <v>30399</v>
      </c>
      <c r="I24" s="51">
        <f>I51</f>
        <v>30399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28171</v>
      </c>
      <c r="D26" s="59" t="s">
        <v>35</v>
      </c>
      <c r="E26" s="59" t="s">
        <v>35</v>
      </c>
      <c r="F26" s="63">
        <f>SUM(F27,F31,F33,F36)</f>
        <v>28171</v>
      </c>
      <c r="G26" s="60" t="s">
        <v>35</v>
      </c>
      <c r="H26" s="57">
        <f t="shared" si="1"/>
        <v>29410</v>
      </c>
      <c r="I26" s="59" t="s">
        <v>35</v>
      </c>
      <c r="J26" s="59" t="s">
        <v>35</v>
      </c>
      <c r="K26" s="63">
        <f>SUM(K27,K31,K33,K36)</f>
        <v>29410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28171</v>
      </c>
      <c r="D33" s="59" t="s">
        <v>35</v>
      </c>
      <c r="E33" s="59" t="s">
        <v>35</v>
      </c>
      <c r="F33" s="63">
        <f>SUM(F34:F35)</f>
        <v>28171</v>
      </c>
      <c r="G33" s="60" t="s">
        <v>35</v>
      </c>
      <c r="H33" s="57">
        <f t="shared" si="1"/>
        <v>29410</v>
      </c>
      <c r="I33" s="59" t="s">
        <v>35</v>
      </c>
      <c r="J33" s="59" t="s">
        <v>35</v>
      </c>
      <c r="K33" s="63">
        <f>SUM(K34:K35)</f>
        <v>29410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28171</v>
      </c>
      <c r="D34" s="67" t="s">
        <v>35</v>
      </c>
      <c r="E34" s="67" t="s">
        <v>35</v>
      </c>
      <c r="F34" s="68">
        <v>28171</v>
      </c>
      <c r="G34" s="69" t="s">
        <v>35</v>
      </c>
      <c r="H34" s="66">
        <f t="shared" si="1"/>
        <v>29410</v>
      </c>
      <c r="I34" s="67" t="s">
        <v>35</v>
      </c>
      <c r="J34" s="67" t="s">
        <v>35</v>
      </c>
      <c r="K34" s="68">
        <v>29410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99520</v>
      </c>
      <c r="D50" s="128">
        <f>SUM(D51,D283)</f>
        <v>71349</v>
      </c>
      <c r="E50" s="128">
        <f>SUM(E51,E283)</f>
        <v>0</v>
      </c>
      <c r="F50" s="128">
        <f>SUM(F51,F283)</f>
        <v>28171</v>
      </c>
      <c r="G50" s="129">
        <f>SUM(G51,G283)</f>
        <v>0</v>
      </c>
      <c r="H50" s="127">
        <f t="shared" ref="H50:H113" si="6">SUM(I50:L50)</f>
        <v>59809</v>
      </c>
      <c r="I50" s="128">
        <f>SUM(I51,I283)</f>
        <v>30399</v>
      </c>
      <c r="J50" s="128">
        <f>SUM(J51,J283)</f>
        <v>0</v>
      </c>
      <c r="K50" s="128">
        <f>SUM(K51,K283)</f>
        <v>29410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99520</v>
      </c>
      <c r="D51" s="134">
        <f>SUM(D52,D194)</f>
        <v>71349</v>
      </c>
      <c r="E51" s="134">
        <f>SUM(E52,E194)</f>
        <v>0</v>
      </c>
      <c r="F51" s="134">
        <f>SUM(F52,F194)</f>
        <v>28171</v>
      </c>
      <c r="G51" s="135">
        <f>SUM(G52,G194)</f>
        <v>0</v>
      </c>
      <c r="H51" s="133">
        <f t="shared" si="6"/>
        <v>59809</v>
      </c>
      <c r="I51" s="134">
        <f>SUM(I52,I194)</f>
        <v>30399</v>
      </c>
      <c r="J51" s="134">
        <f>SUM(J52,J194)</f>
        <v>0</v>
      </c>
      <c r="K51" s="134">
        <f>SUM(K52,K194)</f>
        <v>29410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62383</v>
      </c>
      <c r="D52" s="139">
        <f>SUM(D53,D75,D173,D187)</f>
        <v>35801</v>
      </c>
      <c r="E52" s="139">
        <f>SUM(E53,E75,E173,E187)</f>
        <v>0</v>
      </c>
      <c r="F52" s="139">
        <f>SUM(F53,F75,F173,F187)</f>
        <v>26582</v>
      </c>
      <c r="G52" s="140">
        <f>SUM(G53,G75,G173,G187)</f>
        <v>0</v>
      </c>
      <c r="H52" s="138">
        <f t="shared" si="6"/>
        <v>59309</v>
      </c>
      <c r="I52" s="139">
        <f>SUM(I53,I75,I173,I187)</f>
        <v>30399</v>
      </c>
      <c r="J52" s="139">
        <f>SUM(J53,J75,J173,J187)</f>
        <v>0</v>
      </c>
      <c r="K52" s="139">
        <f>SUM(K53,K75,K173,K187)</f>
        <v>28910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62383</v>
      </c>
      <c r="D75" s="144">
        <f>SUM(D76,D83,D130,D164,D165,D172)</f>
        <v>35801</v>
      </c>
      <c r="E75" s="144">
        <f>SUM(E76,E83,E130,E164,E165,E172)</f>
        <v>0</v>
      </c>
      <c r="F75" s="144">
        <f>SUM(F76,F83,F130,F164,F165,F172)</f>
        <v>26582</v>
      </c>
      <c r="G75" s="145">
        <f>SUM(G76,G83,G130,G164,G165,G172)</f>
        <v>0</v>
      </c>
      <c r="H75" s="143">
        <f t="shared" si="6"/>
        <v>59309</v>
      </c>
      <c r="I75" s="144">
        <f>SUM(I76,I83,I130,I164,I165,I172)</f>
        <v>30399</v>
      </c>
      <c r="J75" s="144">
        <f>SUM(J76,J83,J130,J164,J165,J172)</f>
        <v>0</v>
      </c>
      <c r="K75" s="144">
        <f>SUM(K76,K83,K130,K164,K165,K172)</f>
        <v>28910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57338</v>
      </c>
      <c r="D83" s="63">
        <f>SUM(D84,D89,D95,D103,D112,D116,D122,D128)</f>
        <v>35092</v>
      </c>
      <c r="E83" s="63">
        <f>SUM(E84,E89,E95,E103,E112,E116,E122,E128)</f>
        <v>0</v>
      </c>
      <c r="F83" s="63">
        <f>SUM(F84,F89,F95,F103,F112,F116,F122,F128)</f>
        <v>22246</v>
      </c>
      <c r="G83" s="166">
        <f>SUM(G84,G89,G95,G103,G112,G116,G122,G128)</f>
        <v>0</v>
      </c>
      <c r="H83" s="57">
        <f t="shared" si="6"/>
        <v>38538</v>
      </c>
      <c r="I83" s="63">
        <f>SUM(I84,I89,I95,I103,I112,I116,I122,I128)</f>
        <v>17977</v>
      </c>
      <c r="J83" s="63">
        <f>SUM(J84,J89,J95,J103,J112,J116,J122,J128)</f>
        <v>0</v>
      </c>
      <c r="K83" s="63">
        <f>SUM(K84,K89,K95,K103,K112,K116,K122,K128)</f>
        <v>20561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30669</v>
      </c>
      <c r="D89" s="160">
        <f>SUM(D90:D94)</f>
        <v>20592</v>
      </c>
      <c r="E89" s="160">
        <f>SUM(E90:E94)</f>
        <v>0</v>
      </c>
      <c r="F89" s="160">
        <f>SUM(F90:F94)</f>
        <v>10077</v>
      </c>
      <c r="G89" s="161">
        <f>SUM(G90:G94)</f>
        <v>0</v>
      </c>
      <c r="H89" s="72">
        <f t="shared" si="6"/>
        <v>24348</v>
      </c>
      <c r="I89" s="160">
        <f>SUM(I90:I94)</f>
        <v>14440</v>
      </c>
      <c r="J89" s="160">
        <f>SUM(J90:J94)</f>
        <v>0</v>
      </c>
      <c r="K89" s="160">
        <f>SUM(K90:K94)</f>
        <v>9908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9993</v>
      </c>
      <c r="D90" s="74">
        <v>6257</v>
      </c>
      <c r="E90" s="74"/>
      <c r="F90" s="74">
        <v>3736</v>
      </c>
      <c r="G90" s="157"/>
      <c r="H90" s="72">
        <f t="shared" si="6"/>
        <v>0</v>
      </c>
      <c r="I90" s="74">
        <v>0</v>
      </c>
      <c r="J90" s="74"/>
      <c r="K90" s="74">
        <v>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4739</v>
      </c>
      <c r="D91" s="74">
        <v>2006</v>
      </c>
      <c r="E91" s="74"/>
      <c r="F91" s="74">
        <v>2733</v>
      </c>
      <c r="G91" s="157"/>
      <c r="H91" s="72">
        <f t="shared" si="6"/>
        <v>4610</v>
      </c>
      <c r="I91" s="74">
        <v>2305</v>
      </c>
      <c r="J91" s="74"/>
      <c r="K91" s="74">
        <v>2305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15298</v>
      </c>
      <c r="D92" s="74">
        <v>12329</v>
      </c>
      <c r="E92" s="74"/>
      <c r="F92" s="74">
        <v>2969</v>
      </c>
      <c r="G92" s="157"/>
      <c r="H92" s="72">
        <f t="shared" si="6"/>
        <v>19135</v>
      </c>
      <c r="I92" s="74">
        <v>12135</v>
      </c>
      <c r="J92" s="74"/>
      <c r="K92" s="74">
        <v>7000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639</v>
      </c>
      <c r="D93" s="74"/>
      <c r="E93" s="74"/>
      <c r="F93" s="74">
        <v>639</v>
      </c>
      <c r="G93" s="157"/>
      <c r="H93" s="72">
        <f t="shared" si="6"/>
        <v>603</v>
      </c>
      <c r="I93" s="74"/>
      <c r="J93" s="74"/>
      <c r="K93" s="74">
        <v>603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25898</v>
      </c>
      <c r="D103" s="160">
        <f>SUM(D104:D111)</f>
        <v>14500</v>
      </c>
      <c r="E103" s="160">
        <f>SUM(E104:E111)</f>
        <v>0</v>
      </c>
      <c r="F103" s="160">
        <f>SUM(F104:F111)</f>
        <v>11398</v>
      </c>
      <c r="G103" s="161">
        <f>SUM(G104:G111)</f>
        <v>0</v>
      </c>
      <c r="H103" s="72">
        <f t="shared" si="6"/>
        <v>14138</v>
      </c>
      <c r="I103" s="160">
        <f>SUM(I104:I111)</f>
        <v>3537</v>
      </c>
      <c r="J103" s="160">
        <f>SUM(J104:J111)</f>
        <v>0</v>
      </c>
      <c r="K103" s="160">
        <f>SUM(K104:K111)</f>
        <v>10601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3881</v>
      </c>
      <c r="D106" s="74">
        <v>2200</v>
      </c>
      <c r="E106" s="74"/>
      <c r="F106" s="74">
        <v>1681</v>
      </c>
      <c r="G106" s="157"/>
      <c r="H106" s="72">
        <f t="shared" si="6"/>
        <v>3218</v>
      </c>
      <c r="I106" s="74">
        <v>1537</v>
      </c>
      <c r="J106" s="74"/>
      <c r="K106" s="74">
        <v>1681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22017</v>
      </c>
      <c r="D107" s="74">
        <v>12300</v>
      </c>
      <c r="E107" s="74"/>
      <c r="F107" s="74">
        <v>9717</v>
      </c>
      <c r="G107" s="157"/>
      <c r="H107" s="72">
        <f t="shared" si="6"/>
        <v>10920</v>
      </c>
      <c r="I107" s="74">
        <v>2000</v>
      </c>
      <c r="J107" s="74"/>
      <c r="K107" s="74">
        <v>8920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52</v>
      </c>
      <c r="D116" s="160">
        <f>SUM(D117:D121)</f>
        <v>0</v>
      </c>
      <c r="E116" s="160">
        <f>SUM(E117:E121)</f>
        <v>0</v>
      </c>
      <c r="F116" s="160">
        <f>SUM(F117:F121)</f>
        <v>52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0</v>
      </c>
      <c r="J116" s="160">
        <f>SUM(J117:J121)</f>
        <v>0</v>
      </c>
      <c r="K116" s="160">
        <f>SUM(K117:K121)</f>
        <v>52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/>
      <c r="E121" s="74"/>
      <c r="F121" s="74">
        <v>52</v>
      </c>
      <c r="G121" s="157"/>
      <c r="H121" s="72">
        <f t="shared" si="8"/>
        <v>52</v>
      </c>
      <c r="I121" s="74"/>
      <c r="J121" s="74"/>
      <c r="K121" s="74">
        <v>52</v>
      </c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719</v>
      </c>
      <c r="D122" s="160">
        <f>SUM(D123:D127)</f>
        <v>0</v>
      </c>
      <c r="E122" s="160">
        <f>SUM(E123:E127)</f>
        <v>0</v>
      </c>
      <c r="F122" s="160">
        <f>SUM(F123:F127)</f>
        <v>719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719</v>
      </c>
      <c r="D127" s="74"/>
      <c r="E127" s="74"/>
      <c r="F127" s="74">
        <v>719</v>
      </c>
      <c r="G127" s="157"/>
      <c r="H127" s="72">
        <f t="shared" si="8"/>
        <v>0</v>
      </c>
      <c r="I127" s="74"/>
      <c r="J127" s="74"/>
      <c r="K127" s="74">
        <v>0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5045</v>
      </c>
      <c r="D130" s="63">
        <f>SUM(D131,D136,D140,D141,D144,D151,D159,D160,D163)</f>
        <v>709</v>
      </c>
      <c r="E130" s="63">
        <f>SUM(E131,E136,E140,E141,E144,E151,E159,E160,E163)</f>
        <v>0</v>
      </c>
      <c r="F130" s="63">
        <f>SUM(F131,F136,F140,F141,F144,F151,F159,F160,F163)</f>
        <v>4336</v>
      </c>
      <c r="G130" s="166">
        <f>SUM(G131,G136,G140,G141,G144,G151,G159,G160,G163)</f>
        <v>0</v>
      </c>
      <c r="H130" s="57">
        <f t="shared" si="8"/>
        <v>20771</v>
      </c>
      <c r="I130" s="63">
        <f>SUM(I131,I136,I140,I141,I144,I151,I159,I160,I163)</f>
        <v>12422</v>
      </c>
      <c r="J130" s="63">
        <f>SUM(J131,J136,J140,J141,J144,J151,J159,J160,J163)</f>
        <v>0</v>
      </c>
      <c r="K130" s="63">
        <f>SUM(K131,K136,K140,K141,K144,K151,K159,K160,K163)</f>
        <v>8349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3845</v>
      </c>
      <c r="D131" s="169">
        <f>SUM(D132:D135)</f>
        <v>709</v>
      </c>
      <c r="E131" s="169">
        <f t="shared" ref="E131:L131" si="10">SUM(E132:E135)</f>
        <v>0</v>
      </c>
      <c r="F131" s="169">
        <f t="shared" si="10"/>
        <v>3136</v>
      </c>
      <c r="G131" s="170">
        <f t="shared" si="10"/>
        <v>0</v>
      </c>
      <c r="H131" s="66">
        <f t="shared" si="8"/>
        <v>6649</v>
      </c>
      <c r="I131" s="169">
        <f t="shared" si="10"/>
        <v>3400</v>
      </c>
      <c r="J131" s="169">
        <f t="shared" si="10"/>
        <v>0</v>
      </c>
      <c r="K131" s="169">
        <f t="shared" si="10"/>
        <v>3249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3845</v>
      </c>
      <c r="D133" s="74">
        <v>709</v>
      </c>
      <c r="E133" s="74"/>
      <c r="F133" s="74">
        <v>3136</v>
      </c>
      <c r="G133" s="157"/>
      <c r="H133" s="72">
        <f t="shared" si="8"/>
        <v>6649</v>
      </c>
      <c r="I133" s="74">
        <v>3400</v>
      </c>
      <c r="J133" s="74"/>
      <c r="K133" s="74">
        <f>709+1950+590</f>
        <v>3249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950</v>
      </c>
      <c r="D136" s="160">
        <f>SUM(D137:D139)</f>
        <v>0</v>
      </c>
      <c r="E136" s="160">
        <f>SUM(E137:E139)</f>
        <v>0</v>
      </c>
      <c r="F136" s="160">
        <f>SUM(F137:F139)</f>
        <v>950</v>
      </c>
      <c r="G136" s="161">
        <f>SUM(G137:G139)</f>
        <v>0</v>
      </c>
      <c r="H136" s="72">
        <f t="shared" si="8"/>
        <v>13872</v>
      </c>
      <c r="I136" s="160">
        <f>SUM(I137:I139)</f>
        <v>9022</v>
      </c>
      <c r="J136" s="160">
        <f>SUM(J137:J139)</f>
        <v>0</v>
      </c>
      <c r="K136" s="160">
        <f>SUM(K137:K139)</f>
        <v>4850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13022</v>
      </c>
      <c r="I137" s="74">
        <v>9022</v>
      </c>
      <c r="J137" s="74"/>
      <c r="K137" s="74">
        <v>4000</v>
      </c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950</v>
      </c>
      <c r="D138" s="74"/>
      <c r="E138" s="74"/>
      <c r="F138" s="74">
        <v>950</v>
      </c>
      <c r="G138" s="157"/>
      <c r="H138" s="72">
        <f t="shared" si="8"/>
        <v>850</v>
      </c>
      <c r="I138" s="74"/>
      <c r="J138" s="74"/>
      <c r="K138" s="74">
        <v>850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250</v>
      </c>
      <c r="D144" s="151">
        <f>SUM(D145:D150)</f>
        <v>0</v>
      </c>
      <c r="E144" s="151">
        <f>SUM(E145:E150)</f>
        <v>0</v>
      </c>
      <c r="F144" s="151">
        <f>SUM(F145:F150)</f>
        <v>250</v>
      </c>
      <c r="G144" s="152">
        <f>SUM(G145:G150)</f>
        <v>0</v>
      </c>
      <c r="H144" s="117">
        <f t="shared" si="8"/>
        <v>250</v>
      </c>
      <c r="I144" s="151">
        <f>SUM(I145:I150)</f>
        <v>0</v>
      </c>
      <c r="J144" s="151">
        <f>SUM(J145:J150)</f>
        <v>0</v>
      </c>
      <c r="K144" s="151">
        <f>SUM(K145:K150)</f>
        <v>250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250</v>
      </c>
      <c r="D147" s="74"/>
      <c r="E147" s="74"/>
      <c r="F147" s="74">
        <v>250</v>
      </c>
      <c r="G147" s="157"/>
      <c r="H147" s="72">
        <f t="shared" si="8"/>
        <v>250</v>
      </c>
      <c r="I147" s="74"/>
      <c r="J147" s="74"/>
      <c r="K147" s="74">
        <v>250</v>
      </c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37137</v>
      </c>
      <c r="D194" s="139">
        <f>SUM(D195,D230,D269)</f>
        <v>35548</v>
      </c>
      <c r="E194" s="139">
        <f>SUM(E195,E230,E269)</f>
        <v>0</v>
      </c>
      <c r="F194" s="139">
        <f>SUM(F195,F230,F269)</f>
        <v>1589</v>
      </c>
      <c r="G194" s="139">
        <f>SUM(G195,G230,G269)</f>
        <v>0</v>
      </c>
      <c r="H194" s="138">
        <f t="shared" si="24"/>
        <v>500</v>
      </c>
      <c r="I194" s="139">
        <f>SUM(I195,I230,I269)</f>
        <v>0</v>
      </c>
      <c r="J194" s="139">
        <f>SUM(J195,J230,J269)</f>
        <v>0</v>
      </c>
      <c r="K194" s="139">
        <f>SUM(K195,K230,K269)</f>
        <v>500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37137</v>
      </c>
      <c r="D195" s="144">
        <f>D196+D204</f>
        <v>35548</v>
      </c>
      <c r="E195" s="144">
        <f>E196+E204</f>
        <v>0</v>
      </c>
      <c r="F195" s="144">
        <f>F196+F204</f>
        <v>1589</v>
      </c>
      <c r="G195" s="144">
        <f>G196+G204</f>
        <v>0</v>
      </c>
      <c r="H195" s="143">
        <f t="shared" si="24"/>
        <v>500</v>
      </c>
      <c r="I195" s="144">
        <f>I196+I204</f>
        <v>0</v>
      </c>
      <c r="J195" s="144">
        <f>J196+J204</f>
        <v>0</v>
      </c>
      <c r="K195" s="144">
        <f>K196+K204</f>
        <v>500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37137</v>
      </c>
      <c r="D204" s="63">
        <f>D205+D215+D216+D225+D226+D227+D229</f>
        <v>35548</v>
      </c>
      <c r="E204" s="63">
        <f>E205+E215+E216+E225+E226+E227+E229</f>
        <v>0</v>
      </c>
      <c r="F204" s="63">
        <f>F205+F215+F216+F225+F226+F227+F229</f>
        <v>1589</v>
      </c>
      <c r="G204" s="166">
        <f>G205+G215+G216+G225+G226+G227+G229</f>
        <v>0</v>
      </c>
      <c r="H204" s="57">
        <f t="shared" si="24"/>
        <v>500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500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14137</v>
      </c>
      <c r="D216" s="160">
        <f>SUM(D217:D224)</f>
        <v>12548</v>
      </c>
      <c r="E216" s="160">
        <f>SUM(E217:E224)</f>
        <v>0</v>
      </c>
      <c r="F216" s="160">
        <f>SUM(F217:F224)</f>
        <v>1589</v>
      </c>
      <c r="G216" s="161">
        <f>SUM(G217:G224)</f>
        <v>0</v>
      </c>
      <c r="H216" s="72">
        <f t="shared" si="24"/>
        <v>500</v>
      </c>
      <c r="I216" s="160">
        <f>SUM(I217:I224)</f>
        <v>0</v>
      </c>
      <c r="J216" s="160">
        <f>SUM(J217:J224)</f>
        <v>0</v>
      </c>
      <c r="K216" s="160">
        <f>SUM(K217:K224)</f>
        <v>500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14137</v>
      </c>
      <c r="D224" s="74">
        <v>12548</v>
      </c>
      <c r="E224" s="74"/>
      <c r="F224" s="74">
        <v>1589</v>
      </c>
      <c r="G224" s="157"/>
      <c r="H224" s="72">
        <f t="shared" si="24"/>
        <v>500</v>
      </c>
      <c r="I224" s="74">
        <v>0</v>
      </c>
      <c r="J224" s="74"/>
      <c r="K224" s="74">
        <v>500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23000</v>
      </c>
      <c r="D225" s="74">
        <v>23000</v>
      </c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99520</v>
      </c>
      <c r="D286" s="233">
        <f t="shared" si="42"/>
        <v>71349</v>
      </c>
      <c r="E286" s="233">
        <f t="shared" si="42"/>
        <v>0</v>
      </c>
      <c r="F286" s="233">
        <f t="shared" si="42"/>
        <v>28171</v>
      </c>
      <c r="G286" s="234">
        <f t="shared" si="42"/>
        <v>0</v>
      </c>
      <c r="H286" s="235">
        <f t="shared" si="42"/>
        <v>59809</v>
      </c>
      <c r="I286" s="233">
        <f t="shared" si="42"/>
        <v>30399</v>
      </c>
      <c r="J286" s="233">
        <f t="shared" si="42"/>
        <v>0</v>
      </c>
      <c r="K286" s="233">
        <f t="shared" si="42"/>
        <v>29410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383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374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375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384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385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377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378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 t="s">
        <v>379</v>
      </c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118222</v>
      </c>
      <c r="D20" s="28">
        <f>SUM(D21,D24,D25,D41,D43)</f>
        <v>93454</v>
      </c>
      <c r="E20" s="28">
        <f>SUM(E21,E24,E43)</f>
        <v>0</v>
      </c>
      <c r="F20" s="28">
        <f>SUM(F21,F26,F43)</f>
        <v>24768</v>
      </c>
      <c r="G20" s="29">
        <f>SUM(G21,G45)</f>
        <v>0</v>
      </c>
      <c r="H20" s="27">
        <f>SUM(I20:L20)</f>
        <v>96640</v>
      </c>
      <c r="I20" s="28">
        <f>SUM(I21,I24,I25,I41,I43)</f>
        <v>68671</v>
      </c>
      <c r="J20" s="28">
        <f>SUM(J21,J24,J43)</f>
        <v>0</v>
      </c>
      <c r="K20" s="28">
        <f>SUM(K21,K26,K43)</f>
        <v>27969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93454</v>
      </c>
      <c r="D24" s="51">
        <v>93454</v>
      </c>
      <c r="E24" s="51"/>
      <c r="F24" s="52" t="s">
        <v>35</v>
      </c>
      <c r="G24" s="53" t="s">
        <v>35</v>
      </c>
      <c r="H24" s="50">
        <f t="shared" si="1"/>
        <v>68671</v>
      </c>
      <c r="I24" s="51">
        <f>I51</f>
        <v>68671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24768</v>
      </c>
      <c r="D26" s="59" t="s">
        <v>35</v>
      </c>
      <c r="E26" s="59" t="s">
        <v>35</v>
      </c>
      <c r="F26" s="63">
        <f>SUM(F27,F31,F33,F36)</f>
        <v>24768</v>
      </c>
      <c r="G26" s="60" t="s">
        <v>35</v>
      </c>
      <c r="H26" s="57">
        <f t="shared" si="1"/>
        <v>27969</v>
      </c>
      <c r="I26" s="59" t="s">
        <v>35</v>
      </c>
      <c r="J26" s="59" t="s">
        <v>35</v>
      </c>
      <c r="K26" s="63">
        <f>SUM(K27,K31,K33,K36)</f>
        <v>27969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24768</v>
      </c>
      <c r="D33" s="59" t="s">
        <v>35</v>
      </c>
      <c r="E33" s="59" t="s">
        <v>35</v>
      </c>
      <c r="F33" s="63">
        <f>SUM(F34:F35)</f>
        <v>24768</v>
      </c>
      <c r="G33" s="60" t="s">
        <v>35</v>
      </c>
      <c r="H33" s="57">
        <f t="shared" si="1"/>
        <v>27969</v>
      </c>
      <c r="I33" s="59" t="s">
        <v>35</v>
      </c>
      <c r="J33" s="59" t="s">
        <v>35</v>
      </c>
      <c r="K33" s="63">
        <f>SUM(K34:K35)</f>
        <v>27969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24768</v>
      </c>
      <c r="D34" s="67" t="s">
        <v>35</v>
      </c>
      <c r="E34" s="67" t="s">
        <v>35</v>
      </c>
      <c r="F34" s="68">
        <v>24768</v>
      </c>
      <c r="G34" s="69" t="s">
        <v>35</v>
      </c>
      <c r="H34" s="66">
        <f t="shared" si="1"/>
        <v>27969</v>
      </c>
      <c r="I34" s="67" t="s">
        <v>35</v>
      </c>
      <c r="J34" s="67" t="s">
        <v>35</v>
      </c>
      <c r="K34" s="68">
        <v>27969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118222</v>
      </c>
      <c r="D50" s="128">
        <f>SUM(D51,D283)</f>
        <v>93454</v>
      </c>
      <c r="E50" s="128">
        <f>SUM(E51,E283)</f>
        <v>0</v>
      </c>
      <c r="F50" s="128">
        <f>SUM(F51,F283)</f>
        <v>24768</v>
      </c>
      <c r="G50" s="129">
        <f>SUM(G51,G283)</f>
        <v>0</v>
      </c>
      <c r="H50" s="127">
        <f t="shared" ref="H50:H113" si="6">SUM(I50:L50)</f>
        <v>96640</v>
      </c>
      <c r="I50" s="128">
        <f>SUM(I51,I283)</f>
        <v>68671</v>
      </c>
      <c r="J50" s="128">
        <f>SUM(J51,J283)</f>
        <v>0</v>
      </c>
      <c r="K50" s="128">
        <f>SUM(K51,K283)</f>
        <v>27969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118222</v>
      </c>
      <c r="D51" s="134">
        <f>SUM(D52,D194)</f>
        <v>93454</v>
      </c>
      <c r="E51" s="134">
        <f>SUM(E52,E194)</f>
        <v>0</v>
      </c>
      <c r="F51" s="134">
        <f>SUM(F52,F194)</f>
        <v>24768</v>
      </c>
      <c r="G51" s="135">
        <f>SUM(G52,G194)</f>
        <v>0</v>
      </c>
      <c r="H51" s="133">
        <f t="shared" si="6"/>
        <v>96640</v>
      </c>
      <c r="I51" s="134">
        <f>SUM(I52,I194)</f>
        <v>68671</v>
      </c>
      <c r="J51" s="134">
        <f>SUM(J52,J194)</f>
        <v>0</v>
      </c>
      <c r="K51" s="134">
        <f>SUM(K52,K194)</f>
        <v>27969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96844</v>
      </c>
      <c r="D52" s="139">
        <f>SUM(D53,D75,D173,D187)</f>
        <v>72076</v>
      </c>
      <c r="E52" s="139">
        <f>SUM(E53,E75,E173,E187)</f>
        <v>0</v>
      </c>
      <c r="F52" s="139">
        <f>SUM(F53,F75,F173,F187)</f>
        <v>24768</v>
      </c>
      <c r="G52" s="140">
        <f>SUM(G53,G75,G173,G187)</f>
        <v>0</v>
      </c>
      <c r="H52" s="138">
        <f t="shared" si="6"/>
        <v>96640</v>
      </c>
      <c r="I52" s="139">
        <f>SUM(I53,I75,I173,I187)</f>
        <v>68671</v>
      </c>
      <c r="J52" s="139">
        <f>SUM(J53,J75,J173,J187)</f>
        <v>0</v>
      </c>
      <c r="K52" s="139">
        <f>SUM(K53,K75,K173,K187)</f>
        <v>27969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96844</v>
      </c>
      <c r="D75" s="144">
        <f>SUM(D76,D83,D130,D164,D165,D172)</f>
        <v>72076</v>
      </c>
      <c r="E75" s="144">
        <f>SUM(E76,E83,E130,E164,E165,E172)</f>
        <v>0</v>
      </c>
      <c r="F75" s="144">
        <f>SUM(F76,F83,F130,F164,F165,F172)</f>
        <v>24768</v>
      </c>
      <c r="G75" s="145">
        <f>SUM(G76,G83,G130,G164,G165,G172)</f>
        <v>0</v>
      </c>
      <c r="H75" s="143">
        <f t="shared" si="6"/>
        <v>96640</v>
      </c>
      <c r="I75" s="144">
        <f>SUM(I76,I83,I130,I164,I165,I172)</f>
        <v>68671</v>
      </c>
      <c r="J75" s="144">
        <f>SUM(J76,J83,J130,J164,J165,J172)</f>
        <v>0</v>
      </c>
      <c r="K75" s="144">
        <f>SUM(K76,K83,K130,K164,K165,K172)</f>
        <v>27969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91399</v>
      </c>
      <c r="D83" s="63">
        <f>SUM(D84,D89,D95,D103,D112,D116,D122,D128)</f>
        <v>68135</v>
      </c>
      <c r="E83" s="63">
        <f>SUM(E84,E89,E95,E103,E112,E116,E122,E128)</f>
        <v>0</v>
      </c>
      <c r="F83" s="63">
        <f>SUM(F84,F89,F95,F103,F112,F116,F122,F128)</f>
        <v>23264</v>
      </c>
      <c r="G83" s="166">
        <f>SUM(G84,G89,G95,G103,G112,G116,G122,G128)</f>
        <v>0</v>
      </c>
      <c r="H83" s="57">
        <f t="shared" si="6"/>
        <v>94975</v>
      </c>
      <c r="I83" s="63">
        <f>SUM(I84,I89,I95,I103,I112,I116,I122,I128)</f>
        <v>68376</v>
      </c>
      <c r="J83" s="63">
        <f>SUM(J84,J89,J95,J103,J112,J116,J122,J128)</f>
        <v>0</v>
      </c>
      <c r="K83" s="63">
        <f>SUM(K84,K89,K95,K103,K112,K116,K122,K128)</f>
        <v>26599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34086</v>
      </c>
      <c r="D89" s="160">
        <f>SUM(D90:D94)</f>
        <v>19618</v>
      </c>
      <c r="E89" s="160">
        <f>SUM(E90:E94)</f>
        <v>0</v>
      </c>
      <c r="F89" s="160">
        <f>SUM(F90:F94)</f>
        <v>14468</v>
      </c>
      <c r="G89" s="161">
        <f>SUM(G90:G94)</f>
        <v>0</v>
      </c>
      <c r="H89" s="72">
        <f t="shared" si="6"/>
        <v>41788</v>
      </c>
      <c r="I89" s="160">
        <f>SUM(I90:I94)</f>
        <v>27320</v>
      </c>
      <c r="J89" s="160">
        <f>SUM(J90:J94)</f>
        <v>0</v>
      </c>
      <c r="K89" s="160">
        <f>SUM(K90:K94)</f>
        <v>14468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13495</v>
      </c>
      <c r="D90" s="74">
        <v>7123</v>
      </c>
      <c r="E90" s="74"/>
      <c r="F90" s="74">
        <v>6372</v>
      </c>
      <c r="G90" s="157"/>
      <c r="H90" s="72">
        <f t="shared" si="6"/>
        <v>13414</v>
      </c>
      <c r="I90" s="74">
        <v>7042</v>
      </c>
      <c r="J90" s="74"/>
      <c r="K90" s="74">
        <v>6372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1898</v>
      </c>
      <c r="D91" s="74">
        <v>1898</v>
      </c>
      <c r="E91" s="74"/>
      <c r="F91" s="74"/>
      <c r="G91" s="157"/>
      <c r="H91" s="72">
        <f t="shared" si="6"/>
        <v>2026</v>
      </c>
      <c r="I91" s="74">
        <v>2026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17939</v>
      </c>
      <c r="D92" s="74">
        <v>10273</v>
      </c>
      <c r="E92" s="74"/>
      <c r="F92" s="74">
        <v>7666</v>
      </c>
      <c r="G92" s="157"/>
      <c r="H92" s="72">
        <f t="shared" si="6"/>
        <v>25584</v>
      </c>
      <c r="I92" s="74">
        <v>17918</v>
      </c>
      <c r="J92" s="74"/>
      <c r="K92" s="74">
        <v>7666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754</v>
      </c>
      <c r="D93" s="74">
        <v>324</v>
      </c>
      <c r="E93" s="74"/>
      <c r="F93" s="74">
        <v>430</v>
      </c>
      <c r="G93" s="157"/>
      <c r="H93" s="72">
        <f t="shared" si="6"/>
        <v>764</v>
      </c>
      <c r="I93" s="74">
        <v>334</v>
      </c>
      <c r="J93" s="74"/>
      <c r="K93" s="74">
        <v>430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57261</v>
      </c>
      <c r="D103" s="160">
        <f>SUM(D104:D111)</f>
        <v>48465</v>
      </c>
      <c r="E103" s="160">
        <f>SUM(E104:E111)</f>
        <v>0</v>
      </c>
      <c r="F103" s="160">
        <f>SUM(F104:F111)</f>
        <v>8796</v>
      </c>
      <c r="G103" s="161">
        <f>SUM(G104:G111)</f>
        <v>0</v>
      </c>
      <c r="H103" s="72">
        <f t="shared" si="6"/>
        <v>53135</v>
      </c>
      <c r="I103" s="160">
        <f>SUM(I104:I111)</f>
        <v>41004</v>
      </c>
      <c r="J103" s="160">
        <f>SUM(J104:J111)</f>
        <v>0</v>
      </c>
      <c r="K103" s="160">
        <f>SUM(K104:K111)</f>
        <v>12131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572</v>
      </c>
      <c r="D106" s="74">
        <v>500</v>
      </c>
      <c r="E106" s="74"/>
      <c r="F106" s="74">
        <v>72</v>
      </c>
      <c r="G106" s="157"/>
      <c r="H106" s="72">
        <f t="shared" si="6"/>
        <v>572</v>
      </c>
      <c r="I106" s="74">
        <v>0</v>
      </c>
      <c r="J106" s="74"/>
      <c r="K106" s="74">
        <v>572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56689</v>
      </c>
      <c r="D107" s="74">
        <v>47965</v>
      </c>
      <c r="E107" s="74"/>
      <c r="F107" s="74">
        <v>8724</v>
      </c>
      <c r="G107" s="157"/>
      <c r="H107" s="72">
        <f t="shared" si="6"/>
        <v>52563</v>
      </c>
      <c r="I107" s="74">
        <f>47965-6961</f>
        <v>41004</v>
      </c>
      <c r="J107" s="74"/>
      <c r="K107" s="74">
        <f>4598+6961</f>
        <v>11559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5445</v>
      </c>
      <c r="D130" s="63">
        <f>SUM(D131,D136,D140,D141,D144,D151,D159,D160,D163)</f>
        <v>3941</v>
      </c>
      <c r="E130" s="63">
        <f>SUM(E131,E136,E140,E141,E144,E151,E159,E160,E163)</f>
        <v>0</v>
      </c>
      <c r="F130" s="63">
        <f>SUM(F131,F136,F140,F141,F144,F151,F159,F160,F163)</f>
        <v>1504</v>
      </c>
      <c r="G130" s="166">
        <f>SUM(G131,G136,G140,G141,G144,G151,G159,G160,G163)</f>
        <v>0</v>
      </c>
      <c r="H130" s="57">
        <f t="shared" si="8"/>
        <v>1665</v>
      </c>
      <c r="I130" s="63">
        <f>SUM(I131,I136,I140,I141,I144,I151,I159,I160,I163)</f>
        <v>295</v>
      </c>
      <c r="J130" s="63">
        <f>SUM(J131,J136,J140,J141,J144,J151,J159,J160,J163)</f>
        <v>0</v>
      </c>
      <c r="K130" s="63">
        <f>SUM(K131,K136,K140,K141,K144,K151,K159,K160,K163)</f>
        <v>1370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5445</v>
      </c>
      <c r="D131" s="169">
        <f>SUM(D132:D135)</f>
        <v>3941</v>
      </c>
      <c r="E131" s="169">
        <f t="shared" ref="E131:L131" si="10">SUM(E132:E135)</f>
        <v>0</v>
      </c>
      <c r="F131" s="169">
        <f t="shared" si="10"/>
        <v>1504</v>
      </c>
      <c r="G131" s="170">
        <f t="shared" si="10"/>
        <v>0</v>
      </c>
      <c r="H131" s="66">
        <f t="shared" si="8"/>
        <v>1665</v>
      </c>
      <c r="I131" s="169">
        <f t="shared" si="10"/>
        <v>295</v>
      </c>
      <c r="J131" s="169">
        <f t="shared" si="10"/>
        <v>0</v>
      </c>
      <c r="K131" s="169">
        <f t="shared" si="10"/>
        <v>1370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5445</v>
      </c>
      <c r="D133" s="74">
        <v>3941</v>
      </c>
      <c r="E133" s="74"/>
      <c r="F133" s="74">
        <v>1504</v>
      </c>
      <c r="G133" s="157"/>
      <c r="H133" s="72">
        <f t="shared" si="8"/>
        <v>1665</v>
      </c>
      <c r="I133" s="74">
        <f>295</f>
        <v>295</v>
      </c>
      <c r="J133" s="74"/>
      <c r="K133" s="74">
        <f>200+1170</f>
        <v>1370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21378</v>
      </c>
      <c r="D194" s="139">
        <f>SUM(D195,D230,D269)</f>
        <v>21378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21378</v>
      </c>
      <c r="D195" s="144">
        <f>D196+D204</f>
        <v>21378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21378</v>
      </c>
      <c r="D204" s="63">
        <f>D205+D215+D216+D225+D226+D227+D229</f>
        <v>21378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21378</v>
      </c>
      <c r="D216" s="160">
        <f>SUM(D217:D224)</f>
        <v>21378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1378</v>
      </c>
      <c r="D223" s="74">
        <v>1378</v>
      </c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20000</v>
      </c>
      <c r="D224" s="74">
        <v>20000</v>
      </c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118222</v>
      </c>
      <c r="D286" s="233">
        <f t="shared" si="42"/>
        <v>93454</v>
      </c>
      <c r="E286" s="233">
        <f t="shared" si="42"/>
        <v>0</v>
      </c>
      <c r="F286" s="233">
        <f t="shared" si="42"/>
        <v>24768</v>
      </c>
      <c r="G286" s="234">
        <f t="shared" si="42"/>
        <v>0</v>
      </c>
      <c r="H286" s="235">
        <f t="shared" si="42"/>
        <v>96640</v>
      </c>
      <c r="I286" s="233">
        <f t="shared" si="42"/>
        <v>68671</v>
      </c>
      <c r="J286" s="233">
        <f t="shared" si="42"/>
        <v>0</v>
      </c>
      <c r="K286" s="233">
        <f t="shared" si="42"/>
        <v>27969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386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374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375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387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388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377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378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 t="s">
        <v>379</v>
      </c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187470</v>
      </c>
      <c r="D20" s="28">
        <f>SUM(D21,D24,D25,D41,D43)</f>
        <v>120841</v>
      </c>
      <c r="E20" s="28">
        <f>SUM(E21,E24,E43)</f>
        <v>0</v>
      </c>
      <c r="F20" s="28">
        <f>SUM(F21,F26,F43)</f>
        <v>66629</v>
      </c>
      <c r="G20" s="29">
        <f>SUM(G21,G45)</f>
        <v>0</v>
      </c>
      <c r="H20" s="27">
        <f>SUM(I20:L20)</f>
        <v>118602</v>
      </c>
      <c r="I20" s="28">
        <f>SUM(I21,I24,I25,I41,I43)</f>
        <v>52640</v>
      </c>
      <c r="J20" s="28">
        <f>SUM(J21,J24,J43)</f>
        <v>0</v>
      </c>
      <c r="K20" s="28">
        <f>SUM(K21,K26,K43)</f>
        <v>65962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120841</v>
      </c>
      <c r="D24" s="51">
        <v>120841</v>
      </c>
      <c r="E24" s="51"/>
      <c r="F24" s="52" t="s">
        <v>35</v>
      </c>
      <c r="G24" s="53" t="s">
        <v>35</v>
      </c>
      <c r="H24" s="50">
        <f t="shared" si="1"/>
        <v>52640</v>
      </c>
      <c r="I24" s="51">
        <f>I51</f>
        <v>52640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66629</v>
      </c>
      <c r="D26" s="59" t="s">
        <v>35</v>
      </c>
      <c r="E26" s="59" t="s">
        <v>35</v>
      </c>
      <c r="F26" s="63">
        <f>SUM(F27,F31,F33,F36)</f>
        <v>66629</v>
      </c>
      <c r="G26" s="60" t="s">
        <v>35</v>
      </c>
      <c r="H26" s="57">
        <f t="shared" si="1"/>
        <v>65962</v>
      </c>
      <c r="I26" s="59" t="s">
        <v>35</v>
      </c>
      <c r="J26" s="59" t="s">
        <v>35</v>
      </c>
      <c r="K26" s="63">
        <f>SUM(K27,K31,K33,K36)</f>
        <v>65962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50799</v>
      </c>
      <c r="D33" s="59" t="s">
        <v>35</v>
      </c>
      <c r="E33" s="59" t="s">
        <v>35</v>
      </c>
      <c r="F33" s="63">
        <f>SUM(F34:F35)</f>
        <v>50799</v>
      </c>
      <c r="G33" s="60" t="s">
        <v>35</v>
      </c>
      <c r="H33" s="57">
        <f t="shared" si="1"/>
        <v>50052</v>
      </c>
      <c r="I33" s="59" t="s">
        <v>35</v>
      </c>
      <c r="J33" s="59" t="s">
        <v>35</v>
      </c>
      <c r="K33" s="63">
        <f>SUM(K34:K35)</f>
        <v>50052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50799</v>
      </c>
      <c r="D34" s="67" t="s">
        <v>35</v>
      </c>
      <c r="E34" s="67" t="s">
        <v>35</v>
      </c>
      <c r="F34" s="68">
        <v>50799</v>
      </c>
      <c r="G34" s="69" t="s">
        <v>35</v>
      </c>
      <c r="H34" s="66">
        <f t="shared" si="1"/>
        <v>45552</v>
      </c>
      <c r="I34" s="67" t="s">
        <v>35</v>
      </c>
      <c r="J34" s="67" t="s">
        <v>35</v>
      </c>
      <c r="K34" s="68">
        <v>45552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4500</v>
      </c>
      <c r="I35" s="73" t="s">
        <v>35</v>
      </c>
      <c r="J35" s="73" t="s">
        <v>35</v>
      </c>
      <c r="K35" s="74">
        <v>4500</v>
      </c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15830</v>
      </c>
      <c r="D36" s="59" t="s">
        <v>35</v>
      </c>
      <c r="E36" s="59" t="s">
        <v>35</v>
      </c>
      <c r="F36" s="63">
        <f>SUM(F37:F40)</f>
        <v>15830</v>
      </c>
      <c r="G36" s="60" t="s">
        <v>35</v>
      </c>
      <c r="H36" s="57">
        <f t="shared" si="1"/>
        <v>15910</v>
      </c>
      <c r="I36" s="59" t="s">
        <v>35</v>
      </c>
      <c r="J36" s="59" t="s">
        <v>35</v>
      </c>
      <c r="K36" s="63">
        <f>SUM(K37:K40)</f>
        <v>15910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15830</v>
      </c>
      <c r="D40" s="87" t="s">
        <v>35</v>
      </c>
      <c r="E40" s="87" t="s">
        <v>35</v>
      </c>
      <c r="F40" s="88">
        <v>15830</v>
      </c>
      <c r="G40" s="89" t="s">
        <v>35</v>
      </c>
      <c r="H40" s="86">
        <f t="shared" si="1"/>
        <v>15910</v>
      </c>
      <c r="I40" s="87" t="s">
        <v>35</v>
      </c>
      <c r="J40" s="87" t="s">
        <v>35</v>
      </c>
      <c r="K40" s="88">
        <v>15910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187470</v>
      </c>
      <c r="D50" s="128">
        <f>SUM(D51,D283)</f>
        <v>120841</v>
      </c>
      <c r="E50" s="128">
        <f>SUM(E51,E283)</f>
        <v>0</v>
      </c>
      <c r="F50" s="128">
        <f>SUM(F51,F283)</f>
        <v>66629</v>
      </c>
      <c r="G50" s="129">
        <f>SUM(G51,G283)</f>
        <v>0</v>
      </c>
      <c r="H50" s="127">
        <f t="shared" ref="H50:H113" si="6">SUM(I50:L50)</f>
        <v>118602</v>
      </c>
      <c r="I50" s="128">
        <f>SUM(I51,I283)</f>
        <v>52640</v>
      </c>
      <c r="J50" s="128">
        <f>SUM(J51,J283)</f>
        <v>0</v>
      </c>
      <c r="K50" s="128">
        <f>SUM(K51,K283)</f>
        <v>65962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187470</v>
      </c>
      <c r="D51" s="134">
        <f>SUM(D52,D194)</f>
        <v>120841</v>
      </c>
      <c r="E51" s="134">
        <f>SUM(E52,E194)</f>
        <v>0</v>
      </c>
      <c r="F51" s="134">
        <f>SUM(F52,F194)</f>
        <v>66629</v>
      </c>
      <c r="G51" s="135">
        <f>SUM(G52,G194)</f>
        <v>0</v>
      </c>
      <c r="H51" s="133">
        <f t="shared" si="6"/>
        <v>118602</v>
      </c>
      <c r="I51" s="134">
        <f>SUM(I52,I194)</f>
        <v>52640</v>
      </c>
      <c r="J51" s="134">
        <f>SUM(J52,J194)</f>
        <v>0</v>
      </c>
      <c r="K51" s="134">
        <f>SUM(K52,K194)</f>
        <v>65962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112815</v>
      </c>
      <c r="D52" s="139">
        <f>SUM(D53,D75,D173,D187)</f>
        <v>55841</v>
      </c>
      <c r="E52" s="139">
        <f>SUM(E53,E75,E173,E187)</f>
        <v>0</v>
      </c>
      <c r="F52" s="139">
        <f>SUM(F53,F75,F173,F187)</f>
        <v>56974</v>
      </c>
      <c r="G52" s="140">
        <f>SUM(G53,G75,G173,G187)</f>
        <v>0</v>
      </c>
      <c r="H52" s="138">
        <f t="shared" si="6"/>
        <v>112067</v>
      </c>
      <c r="I52" s="139">
        <f>SUM(I53,I75,I173,I187)</f>
        <v>52640</v>
      </c>
      <c r="J52" s="139">
        <f>SUM(J53,J75,J173,J187)</f>
        <v>0</v>
      </c>
      <c r="K52" s="139">
        <f>SUM(K53,K75,K173,K187)</f>
        <v>59427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112815</v>
      </c>
      <c r="D75" s="144">
        <f>SUM(D76,D83,D130,D164,D165,D172)</f>
        <v>55841</v>
      </c>
      <c r="E75" s="144">
        <f>SUM(E76,E83,E130,E164,E165,E172)</f>
        <v>0</v>
      </c>
      <c r="F75" s="144">
        <f>SUM(F76,F83,F130,F164,F165,F172)</f>
        <v>56974</v>
      </c>
      <c r="G75" s="145">
        <f>SUM(G76,G83,G130,G164,G165,G172)</f>
        <v>0</v>
      </c>
      <c r="H75" s="143">
        <f t="shared" si="6"/>
        <v>112067</v>
      </c>
      <c r="I75" s="144">
        <f>SUM(I76,I83,I130,I164,I165,I172)</f>
        <v>52640</v>
      </c>
      <c r="J75" s="144">
        <f>SUM(J76,J83,J130,J164,J165,J172)</f>
        <v>0</v>
      </c>
      <c r="K75" s="144">
        <f>SUM(K76,K83,K130,K164,K165,K172)</f>
        <v>59427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98298</v>
      </c>
      <c r="D83" s="63">
        <f>SUM(D84,D89,D95,D103,D112,D116,D122,D128)</f>
        <v>52841</v>
      </c>
      <c r="E83" s="63">
        <f>SUM(E84,E89,E95,E103,E112,E116,E122,E128)</f>
        <v>0</v>
      </c>
      <c r="F83" s="63">
        <f>SUM(F84,F89,F95,F103,F112,F116,F122,F128)</f>
        <v>45457</v>
      </c>
      <c r="G83" s="166">
        <f>SUM(G84,G89,G95,G103,G112,G116,G122,G128)</f>
        <v>0</v>
      </c>
      <c r="H83" s="57">
        <f t="shared" si="6"/>
        <v>104654</v>
      </c>
      <c r="I83" s="63">
        <f>SUM(I84,I89,I95,I103,I112,I116,I122,I128)</f>
        <v>52640</v>
      </c>
      <c r="J83" s="63">
        <f>SUM(J84,J89,J95,J103,J112,J116,J122,J128)</f>
        <v>0</v>
      </c>
      <c r="K83" s="63">
        <f>SUM(K84,K89,K95,K103,K112,K116,K122,K128)</f>
        <v>52014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67537</v>
      </c>
      <c r="D89" s="160">
        <f>SUM(D90:D94)</f>
        <v>28582</v>
      </c>
      <c r="E89" s="160">
        <f>SUM(E90:E94)</f>
        <v>0</v>
      </c>
      <c r="F89" s="160">
        <f>SUM(F90:F94)</f>
        <v>38955</v>
      </c>
      <c r="G89" s="161">
        <f>SUM(G90:G94)</f>
        <v>0</v>
      </c>
      <c r="H89" s="72">
        <f t="shared" si="6"/>
        <v>79537</v>
      </c>
      <c r="I89" s="160">
        <f>SUM(I90:I94)</f>
        <v>34836</v>
      </c>
      <c r="J89" s="160">
        <f>SUM(J90:J94)</f>
        <v>0</v>
      </c>
      <c r="K89" s="160">
        <f>SUM(K90:K94)</f>
        <v>44701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5141</v>
      </c>
      <c r="D90" s="74">
        <v>2402</v>
      </c>
      <c r="E90" s="74"/>
      <c r="F90" s="74">
        <v>2739</v>
      </c>
      <c r="G90" s="157"/>
      <c r="H90" s="72">
        <f t="shared" si="6"/>
        <v>7568</v>
      </c>
      <c r="I90" s="74">
        <v>2736</v>
      </c>
      <c r="J90" s="74"/>
      <c r="K90" s="74">
        <v>4832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2999</v>
      </c>
      <c r="D91" s="74"/>
      <c r="E91" s="74"/>
      <c r="F91" s="74">
        <v>2999</v>
      </c>
      <c r="G91" s="157"/>
      <c r="H91" s="72">
        <f t="shared" si="6"/>
        <v>5178</v>
      </c>
      <c r="I91" s="74"/>
      <c r="J91" s="74"/>
      <c r="K91" s="74">
        <v>5178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58616</v>
      </c>
      <c r="D92" s="74">
        <v>26180</v>
      </c>
      <c r="E92" s="74"/>
      <c r="F92" s="74">
        <v>32436</v>
      </c>
      <c r="G92" s="157"/>
      <c r="H92" s="72">
        <f t="shared" si="6"/>
        <v>66000</v>
      </c>
      <c r="I92" s="74">
        <v>32100</v>
      </c>
      <c r="J92" s="74"/>
      <c r="K92" s="74">
        <v>33900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781</v>
      </c>
      <c r="D93" s="74"/>
      <c r="E93" s="74"/>
      <c r="F93" s="74">
        <v>781</v>
      </c>
      <c r="G93" s="157"/>
      <c r="H93" s="72">
        <f t="shared" si="6"/>
        <v>791</v>
      </c>
      <c r="I93" s="74"/>
      <c r="J93" s="74"/>
      <c r="K93" s="74">
        <v>791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23100</v>
      </c>
      <c r="D103" s="160">
        <f>SUM(D104:D111)</f>
        <v>17971</v>
      </c>
      <c r="E103" s="160">
        <f>SUM(E104:E111)</f>
        <v>0</v>
      </c>
      <c r="F103" s="160">
        <f>SUM(F104:F111)</f>
        <v>5129</v>
      </c>
      <c r="G103" s="161">
        <f>SUM(G104:G111)</f>
        <v>0</v>
      </c>
      <c r="H103" s="72">
        <f t="shared" si="6"/>
        <v>17456</v>
      </c>
      <c r="I103" s="160">
        <f>SUM(I104:I111)</f>
        <v>11516</v>
      </c>
      <c r="J103" s="160">
        <f>SUM(J104:J111)</f>
        <v>0</v>
      </c>
      <c r="K103" s="160">
        <f>SUM(K104:K111)</f>
        <v>5940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7871</v>
      </c>
      <c r="D106" s="74">
        <v>4584</v>
      </c>
      <c r="E106" s="74"/>
      <c r="F106" s="74">
        <v>3287</v>
      </c>
      <c r="G106" s="157"/>
      <c r="H106" s="72">
        <f t="shared" si="6"/>
        <v>6593</v>
      </c>
      <c r="I106" s="74">
        <v>3306</v>
      </c>
      <c r="J106" s="74"/>
      <c r="K106" s="74">
        <v>3287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15229</v>
      </c>
      <c r="D107" s="74">
        <v>13387</v>
      </c>
      <c r="E107" s="74"/>
      <c r="F107" s="74">
        <v>1842</v>
      </c>
      <c r="G107" s="157"/>
      <c r="H107" s="72">
        <f t="shared" si="6"/>
        <v>10863</v>
      </c>
      <c r="I107" s="74">
        <v>8210</v>
      </c>
      <c r="J107" s="74"/>
      <c r="K107" s="74">
        <v>2653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7661</v>
      </c>
      <c r="D116" s="160">
        <f>SUM(D117:D121)</f>
        <v>6288</v>
      </c>
      <c r="E116" s="160">
        <f>SUM(E117:E121)</f>
        <v>0</v>
      </c>
      <c r="F116" s="160">
        <f>SUM(F117:F121)</f>
        <v>1373</v>
      </c>
      <c r="G116" s="161">
        <f>SUM(G117:G121)</f>
        <v>0</v>
      </c>
      <c r="H116" s="72">
        <f t="shared" ref="H116:H188" si="8">SUM(I116:L116)</f>
        <v>7661</v>
      </c>
      <c r="I116" s="160">
        <f>SUM(I117:I121)</f>
        <v>6288</v>
      </c>
      <c r="J116" s="160">
        <f>SUM(J117:J121)</f>
        <v>0</v>
      </c>
      <c r="K116" s="160">
        <f>SUM(K117:K121)</f>
        <v>1373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7609</v>
      </c>
      <c r="D120" s="74">
        <v>6288</v>
      </c>
      <c r="E120" s="74"/>
      <c r="F120" s="74">
        <v>1321</v>
      </c>
      <c r="G120" s="157"/>
      <c r="H120" s="72">
        <f t="shared" si="8"/>
        <v>7609</v>
      </c>
      <c r="I120" s="74">
        <v>6288</v>
      </c>
      <c r="J120" s="74"/>
      <c r="K120" s="74">
        <v>1321</v>
      </c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/>
      <c r="E121" s="74"/>
      <c r="F121" s="74">
        <v>52</v>
      </c>
      <c r="G121" s="157"/>
      <c r="H121" s="72">
        <f t="shared" si="8"/>
        <v>52</v>
      </c>
      <c r="I121" s="74"/>
      <c r="J121" s="74"/>
      <c r="K121" s="74">
        <v>52</v>
      </c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14517</v>
      </c>
      <c r="D130" s="63">
        <f>SUM(D131,D136,D140,D141,D144,D151,D159,D160,D163)</f>
        <v>3000</v>
      </c>
      <c r="E130" s="63">
        <f>SUM(E131,E136,E140,E141,E144,E151,E159,E160,E163)</f>
        <v>0</v>
      </c>
      <c r="F130" s="63">
        <f>SUM(F131,F136,F140,F141,F144,F151,F159,F160,F163)</f>
        <v>11517</v>
      </c>
      <c r="G130" s="166">
        <f>SUM(G131,G136,G140,G141,G144,G151,G159,G160,G163)</f>
        <v>0</v>
      </c>
      <c r="H130" s="57">
        <f t="shared" si="8"/>
        <v>7413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7413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10517</v>
      </c>
      <c r="D131" s="169">
        <f>SUM(D132:D135)</f>
        <v>1500</v>
      </c>
      <c r="E131" s="169">
        <f t="shared" ref="E131:L131" si="10">SUM(E132:E135)</f>
        <v>0</v>
      </c>
      <c r="F131" s="169">
        <f t="shared" si="10"/>
        <v>9017</v>
      </c>
      <c r="G131" s="170">
        <f t="shared" si="10"/>
        <v>0</v>
      </c>
      <c r="H131" s="66">
        <f t="shared" si="8"/>
        <v>3713</v>
      </c>
      <c r="I131" s="169">
        <f t="shared" si="10"/>
        <v>0</v>
      </c>
      <c r="J131" s="169">
        <f t="shared" si="10"/>
        <v>0</v>
      </c>
      <c r="K131" s="169">
        <f t="shared" si="10"/>
        <v>3713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9870</v>
      </c>
      <c r="D133" s="74">
        <v>1500</v>
      </c>
      <c r="E133" s="74"/>
      <c r="F133" s="74">
        <v>8370</v>
      </c>
      <c r="G133" s="157"/>
      <c r="H133" s="72">
        <f t="shared" si="8"/>
        <v>3155</v>
      </c>
      <c r="I133" s="74"/>
      <c r="J133" s="74"/>
      <c r="K133" s="74">
        <v>3155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647</v>
      </c>
      <c r="D134" s="74"/>
      <c r="E134" s="74"/>
      <c r="F134" s="74">
        <v>647</v>
      </c>
      <c r="G134" s="157"/>
      <c r="H134" s="72">
        <f t="shared" si="8"/>
        <v>558</v>
      </c>
      <c r="I134" s="74"/>
      <c r="J134" s="74"/>
      <c r="K134" s="74">
        <v>558</v>
      </c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4000</v>
      </c>
      <c r="D144" s="151">
        <f>SUM(D145:D150)</f>
        <v>1500</v>
      </c>
      <c r="E144" s="151">
        <f>SUM(E145:E150)</f>
        <v>0</v>
      </c>
      <c r="F144" s="151">
        <f>SUM(F145:F150)</f>
        <v>2500</v>
      </c>
      <c r="G144" s="152">
        <f>SUM(G145:G150)</f>
        <v>0</v>
      </c>
      <c r="H144" s="117">
        <f t="shared" si="8"/>
        <v>3700</v>
      </c>
      <c r="I144" s="151">
        <f>SUM(I145:I150)</f>
        <v>0</v>
      </c>
      <c r="J144" s="151">
        <f>SUM(J145:J150)</f>
        <v>0</v>
      </c>
      <c r="K144" s="151">
        <f>SUM(K145:K150)</f>
        <v>3700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4000</v>
      </c>
      <c r="D147" s="74">
        <v>1500</v>
      </c>
      <c r="E147" s="74"/>
      <c r="F147" s="74">
        <v>2500</v>
      </c>
      <c r="G147" s="157"/>
      <c r="H147" s="72">
        <f t="shared" si="8"/>
        <v>3700</v>
      </c>
      <c r="I147" s="74"/>
      <c r="J147" s="74"/>
      <c r="K147" s="74">
        <v>3700</v>
      </c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74655</v>
      </c>
      <c r="D194" s="139">
        <f>SUM(D195,D230,D269)</f>
        <v>65000</v>
      </c>
      <c r="E194" s="139">
        <f>SUM(E195,E230,E269)</f>
        <v>0</v>
      </c>
      <c r="F194" s="139">
        <f>SUM(F195,F230,F269)</f>
        <v>9655</v>
      </c>
      <c r="G194" s="139">
        <f>SUM(G195,G230,G269)</f>
        <v>0</v>
      </c>
      <c r="H194" s="138">
        <f t="shared" si="24"/>
        <v>6535</v>
      </c>
      <c r="I194" s="139">
        <f>SUM(I195,I230,I269)</f>
        <v>0</v>
      </c>
      <c r="J194" s="139">
        <f>SUM(J195,J230,J269)</f>
        <v>0</v>
      </c>
      <c r="K194" s="139">
        <f>SUM(K195,K230,K269)</f>
        <v>6535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74655</v>
      </c>
      <c r="D195" s="144">
        <f>D196+D204</f>
        <v>65000</v>
      </c>
      <c r="E195" s="144">
        <f>E196+E204</f>
        <v>0</v>
      </c>
      <c r="F195" s="144">
        <f>F196+F204</f>
        <v>9655</v>
      </c>
      <c r="G195" s="144">
        <f>G196+G204</f>
        <v>0</v>
      </c>
      <c r="H195" s="143">
        <f t="shared" si="24"/>
        <v>6535</v>
      </c>
      <c r="I195" s="144">
        <f>I196+I204</f>
        <v>0</v>
      </c>
      <c r="J195" s="144">
        <f>J196+J204</f>
        <v>0</v>
      </c>
      <c r="K195" s="144">
        <f>K196+K204</f>
        <v>6535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74655</v>
      </c>
      <c r="D204" s="63">
        <f>D205+D215+D216+D225+D226+D227+D229</f>
        <v>65000</v>
      </c>
      <c r="E204" s="63">
        <f>E205+E215+E216+E225+E226+E227+E229</f>
        <v>0</v>
      </c>
      <c r="F204" s="63">
        <f>F205+F215+F216+F225+F226+F227+F229</f>
        <v>9655</v>
      </c>
      <c r="G204" s="166">
        <f>G205+G215+G216+G225+G226+G227+G229</f>
        <v>0</v>
      </c>
      <c r="H204" s="57">
        <f t="shared" si="24"/>
        <v>6535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6535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74655</v>
      </c>
      <c r="D216" s="160">
        <f>SUM(D217:D224)</f>
        <v>65000</v>
      </c>
      <c r="E216" s="160">
        <f>SUM(E217:E224)</f>
        <v>0</v>
      </c>
      <c r="F216" s="160">
        <f>SUM(F217:F224)</f>
        <v>9655</v>
      </c>
      <c r="G216" s="161">
        <f>SUM(G217:G224)</f>
        <v>0</v>
      </c>
      <c r="H216" s="72">
        <f t="shared" si="24"/>
        <v>6535</v>
      </c>
      <c r="I216" s="160">
        <f>SUM(I217:I224)</f>
        <v>0</v>
      </c>
      <c r="J216" s="160">
        <f>SUM(J217:J224)</f>
        <v>0</v>
      </c>
      <c r="K216" s="160">
        <f>SUM(K217:K224)</f>
        <v>6535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74655</v>
      </c>
      <c r="D224" s="74">
        <v>65000</v>
      </c>
      <c r="E224" s="74"/>
      <c r="F224" s="74">
        <v>9655</v>
      </c>
      <c r="G224" s="157"/>
      <c r="H224" s="72">
        <f t="shared" si="24"/>
        <v>6535</v>
      </c>
      <c r="I224" s="74">
        <v>0</v>
      </c>
      <c r="J224" s="74"/>
      <c r="K224" s="74">
        <v>6535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187470</v>
      </c>
      <c r="D286" s="233">
        <f t="shared" si="42"/>
        <v>120841</v>
      </c>
      <c r="E286" s="233">
        <f t="shared" si="42"/>
        <v>0</v>
      </c>
      <c r="F286" s="233">
        <f t="shared" si="42"/>
        <v>66629</v>
      </c>
      <c r="G286" s="234">
        <f t="shared" si="42"/>
        <v>0</v>
      </c>
      <c r="H286" s="235">
        <f t="shared" si="42"/>
        <v>118602</v>
      </c>
      <c r="I286" s="233">
        <f t="shared" si="42"/>
        <v>52640</v>
      </c>
      <c r="J286" s="233">
        <f t="shared" si="42"/>
        <v>0</v>
      </c>
      <c r="K286" s="233">
        <f t="shared" si="42"/>
        <v>65962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389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374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375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390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391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377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378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 t="s">
        <v>379</v>
      </c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26997</v>
      </c>
      <c r="D20" s="28">
        <f>SUM(D21,D24,D25,D41,D43)</f>
        <v>13420</v>
      </c>
      <c r="E20" s="28">
        <f>SUM(E21,E24,E43)</f>
        <v>0</v>
      </c>
      <c r="F20" s="28">
        <f>SUM(F21,F26,F43)</f>
        <v>13577</v>
      </c>
      <c r="G20" s="29">
        <f>SUM(G21,G45)</f>
        <v>0</v>
      </c>
      <c r="H20" s="27">
        <f>SUM(I20:L20)</f>
        <v>26088</v>
      </c>
      <c r="I20" s="28">
        <f>SUM(I21,I24,I25,I41,I43)</f>
        <v>10891</v>
      </c>
      <c r="J20" s="28">
        <f>SUM(J21,J24,J43)</f>
        <v>0</v>
      </c>
      <c r="K20" s="28">
        <f>SUM(K21,K26,K43)</f>
        <v>15197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13420</v>
      </c>
      <c r="D24" s="51">
        <v>13420</v>
      </c>
      <c r="E24" s="51"/>
      <c r="F24" s="52" t="s">
        <v>35</v>
      </c>
      <c r="G24" s="53" t="s">
        <v>35</v>
      </c>
      <c r="H24" s="50">
        <f t="shared" si="1"/>
        <v>10891</v>
      </c>
      <c r="I24" s="51">
        <f>I51</f>
        <v>10891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13577</v>
      </c>
      <c r="D26" s="59" t="s">
        <v>35</v>
      </c>
      <c r="E26" s="59" t="s">
        <v>35</v>
      </c>
      <c r="F26" s="63">
        <f>SUM(F27,F31,F33,F36)</f>
        <v>13577</v>
      </c>
      <c r="G26" s="60" t="s">
        <v>35</v>
      </c>
      <c r="H26" s="57">
        <f t="shared" si="1"/>
        <v>15197</v>
      </c>
      <c r="I26" s="59" t="s">
        <v>35</v>
      </c>
      <c r="J26" s="59" t="s">
        <v>35</v>
      </c>
      <c r="K26" s="63">
        <f>SUM(K27,K31,K33,K36)</f>
        <v>15197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13577</v>
      </c>
      <c r="D33" s="59" t="s">
        <v>35</v>
      </c>
      <c r="E33" s="59" t="s">
        <v>35</v>
      </c>
      <c r="F33" s="63">
        <f>SUM(F34:F35)</f>
        <v>13577</v>
      </c>
      <c r="G33" s="60" t="s">
        <v>35</v>
      </c>
      <c r="H33" s="57">
        <f t="shared" si="1"/>
        <v>15197</v>
      </c>
      <c r="I33" s="59" t="s">
        <v>35</v>
      </c>
      <c r="J33" s="59" t="s">
        <v>35</v>
      </c>
      <c r="K33" s="63">
        <f>SUM(K34:K35)</f>
        <v>15197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13577</v>
      </c>
      <c r="D34" s="67" t="s">
        <v>35</v>
      </c>
      <c r="E34" s="67" t="s">
        <v>35</v>
      </c>
      <c r="F34" s="68">
        <v>13577</v>
      </c>
      <c r="G34" s="69" t="s">
        <v>35</v>
      </c>
      <c r="H34" s="66">
        <f t="shared" si="1"/>
        <v>15197</v>
      </c>
      <c r="I34" s="67" t="s">
        <v>35</v>
      </c>
      <c r="J34" s="67" t="s">
        <v>35</v>
      </c>
      <c r="K34" s="68">
        <v>15197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26997</v>
      </c>
      <c r="D50" s="128">
        <f>SUM(D51,D283)</f>
        <v>13420</v>
      </c>
      <c r="E50" s="128">
        <f>SUM(E51,E283)</f>
        <v>0</v>
      </c>
      <c r="F50" s="128">
        <f>SUM(F51,F283)</f>
        <v>13577</v>
      </c>
      <c r="G50" s="129">
        <f>SUM(G51,G283)</f>
        <v>0</v>
      </c>
      <c r="H50" s="127">
        <f t="shared" ref="H50:H113" si="6">SUM(I50:L50)</f>
        <v>26088</v>
      </c>
      <c r="I50" s="128">
        <f>SUM(I51,I283)</f>
        <v>10891</v>
      </c>
      <c r="J50" s="128">
        <f>SUM(J51,J283)</f>
        <v>0</v>
      </c>
      <c r="K50" s="128">
        <f>SUM(K51,K283)</f>
        <v>15197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26997</v>
      </c>
      <c r="D51" s="134">
        <f>SUM(D52,D194)</f>
        <v>13420</v>
      </c>
      <c r="E51" s="134">
        <f>SUM(E52,E194)</f>
        <v>0</v>
      </c>
      <c r="F51" s="134">
        <f>SUM(F52,F194)</f>
        <v>13577</v>
      </c>
      <c r="G51" s="135">
        <f>SUM(G52,G194)</f>
        <v>0</v>
      </c>
      <c r="H51" s="133">
        <f t="shared" si="6"/>
        <v>26088</v>
      </c>
      <c r="I51" s="134">
        <f>SUM(I52,I194)</f>
        <v>10891</v>
      </c>
      <c r="J51" s="134">
        <f>SUM(J52,J194)</f>
        <v>0</v>
      </c>
      <c r="K51" s="134">
        <f>SUM(K52,K194)</f>
        <v>15197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26440</v>
      </c>
      <c r="D52" s="139">
        <f>SUM(D53,D75,D173,D187)</f>
        <v>12863</v>
      </c>
      <c r="E52" s="139">
        <f>SUM(E53,E75,E173,E187)</f>
        <v>0</v>
      </c>
      <c r="F52" s="139">
        <f>SUM(F53,F75,F173,F187)</f>
        <v>13577</v>
      </c>
      <c r="G52" s="140">
        <f>SUM(G53,G75,G173,G187)</f>
        <v>0</v>
      </c>
      <c r="H52" s="138">
        <f t="shared" si="6"/>
        <v>25531</v>
      </c>
      <c r="I52" s="139">
        <f>SUM(I53,I75,I173,I187)</f>
        <v>10891</v>
      </c>
      <c r="J52" s="139">
        <f>SUM(J53,J75,J173,J187)</f>
        <v>0</v>
      </c>
      <c r="K52" s="139">
        <f>SUM(K53,K75,K173,K187)</f>
        <v>14640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26440</v>
      </c>
      <c r="D75" s="144">
        <f>SUM(D76,D83,D130,D164,D165,D172)</f>
        <v>12863</v>
      </c>
      <c r="E75" s="144">
        <f>SUM(E76,E83,E130,E164,E165,E172)</f>
        <v>0</v>
      </c>
      <c r="F75" s="144">
        <f>SUM(F76,F83,F130,F164,F165,F172)</f>
        <v>13577</v>
      </c>
      <c r="G75" s="145">
        <f>SUM(G76,G83,G130,G164,G165,G172)</f>
        <v>0</v>
      </c>
      <c r="H75" s="143">
        <f t="shared" si="6"/>
        <v>25531</v>
      </c>
      <c r="I75" s="144">
        <f>SUM(I76,I83,I130,I164,I165,I172)</f>
        <v>10891</v>
      </c>
      <c r="J75" s="144">
        <f>SUM(J76,J83,J130,J164,J165,J172)</f>
        <v>0</v>
      </c>
      <c r="K75" s="144">
        <f>SUM(K76,K83,K130,K164,K165,K172)</f>
        <v>14640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26191</v>
      </c>
      <c r="D83" s="63">
        <f>SUM(D84,D89,D95,D103,D112,D116,D122,D128)</f>
        <v>12634</v>
      </c>
      <c r="E83" s="63">
        <f>SUM(E84,E89,E95,E103,E112,E116,E122,E128)</f>
        <v>0</v>
      </c>
      <c r="F83" s="63">
        <f>SUM(F84,F89,F95,F103,F112,F116,F122,F128)</f>
        <v>13557</v>
      </c>
      <c r="G83" s="166">
        <f>SUM(G84,G89,G95,G103,G112,G116,G122,G128)</f>
        <v>0</v>
      </c>
      <c r="H83" s="57">
        <f t="shared" si="6"/>
        <v>25282</v>
      </c>
      <c r="I83" s="63">
        <f>SUM(I84,I89,I95,I103,I112,I116,I122,I128)</f>
        <v>10891</v>
      </c>
      <c r="J83" s="63">
        <f>SUM(J84,J89,J95,J103,J112,J116,J122,J128)</f>
        <v>0</v>
      </c>
      <c r="K83" s="63">
        <f>SUM(K84,K89,K95,K103,K112,K116,K122,K128)</f>
        <v>14391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17686</v>
      </c>
      <c r="D89" s="160">
        <f>SUM(D90:D94)</f>
        <v>7734</v>
      </c>
      <c r="E89" s="160">
        <f>SUM(E90:E94)</f>
        <v>0</v>
      </c>
      <c r="F89" s="160">
        <f>SUM(F90:F94)</f>
        <v>9952</v>
      </c>
      <c r="G89" s="161">
        <f>SUM(G90:G94)</f>
        <v>0</v>
      </c>
      <c r="H89" s="72">
        <f t="shared" si="6"/>
        <v>20807</v>
      </c>
      <c r="I89" s="160">
        <f>SUM(I90:I94)</f>
        <v>10341</v>
      </c>
      <c r="J89" s="160">
        <f>SUM(J90:J94)</f>
        <v>0</v>
      </c>
      <c r="K89" s="160">
        <f>SUM(K90:K94)</f>
        <v>10466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8593</v>
      </c>
      <c r="D90" s="74">
        <v>3181</v>
      </c>
      <c r="E90" s="74"/>
      <c r="F90" s="74">
        <v>5412</v>
      </c>
      <c r="G90" s="157"/>
      <c r="H90" s="72">
        <f t="shared" si="6"/>
        <v>9240</v>
      </c>
      <c r="I90" s="74">
        <v>4620</v>
      </c>
      <c r="J90" s="74"/>
      <c r="K90" s="74">
        <v>4620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763</v>
      </c>
      <c r="D91" s="74">
        <v>353</v>
      </c>
      <c r="E91" s="74"/>
      <c r="F91" s="74">
        <v>410</v>
      </c>
      <c r="G91" s="157"/>
      <c r="H91" s="72">
        <f t="shared" si="6"/>
        <v>780</v>
      </c>
      <c r="I91" s="74">
        <v>390</v>
      </c>
      <c r="J91" s="74"/>
      <c r="K91" s="74">
        <v>390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8206</v>
      </c>
      <c r="D92" s="74">
        <v>4200</v>
      </c>
      <c r="E92" s="74"/>
      <c r="F92" s="74">
        <v>4006</v>
      </c>
      <c r="G92" s="157"/>
      <c r="H92" s="72">
        <f t="shared" si="6"/>
        <v>10661</v>
      </c>
      <c r="I92" s="74">
        <v>5331</v>
      </c>
      <c r="J92" s="74"/>
      <c r="K92" s="74">
        <v>5330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124</v>
      </c>
      <c r="D93" s="74"/>
      <c r="E93" s="74"/>
      <c r="F93" s="74">
        <v>124</v>
      </c>
      <c r="G93" s="157"/>
      <c r="H93" s="72">
        <f t="shared" si="6"/>
        <v>126</v>
      </c>
      <c r="I93" s="74"/>
      <c r="J93" s="74"/>
      <c r="K93" s="74">
        <v>126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8498</v>
      </c>
      <c r="D103" s="160">
        <f>SUM(D104:D111)</f>
        <v>4900</v>
      </c>
      <c r="E103" s="160">
        <f>SUM(E104:E111)</f>
        <v>0</v>
      </c>
      <c r="F103" s="160">
        <f>SUM(F104:F111)</f>
        <v>3598</v>
      </c>
      <c r="G103" s="161">
        <f>SUM(G104:G111)</f>
        <v>0</v>
      </c>
      <c r="H103" s="72">
        <f t="shared" si="6"/>
        <v>4468</v>
      </c>
      <c r="I103" s="160">
        <f>SUM(I104:I111)</f>
        <v>550</v>
      </c>
      <c r="J103" s="160">
        <f>SUM(J104:J111)</f>
        <v>0</v>
      </c>
      <c r="K103" s="160">
        <f>SUM(K104:K111)</f>
        <v>3918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200</v>
      </c>
      <c r="D106" s="74"/>
      <c r="E106" s="74"/>
      <c r="F106" s="74">
        <v>200</v>
      </c>
      <c r="G106" s="157"/>
      <c r="H106" s="72">
        <f t="shared" si="6"/>
        <v>200</v>
      </c>
      <c r="I106" s="74"/>
      <c r="J106" s="74"/>
      <c r="K106" s="74">
        <v>200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8298</v>
      </c>
      <c r="D107" s="74">
        <v>4900</v>
      </c>
      <c r="E107" s="74"/>
      <c r="F107" s="74">
        <v>3398</v>
      </c>
      <c r="G107" s="157"/>
      <c r="H107" s="72">
        <f t="shared" si="6"/>
        <v>4268</v>
      </c>
      <c r="I107" s="74">
        <v>550</v>
      </c>
      <c r="J107" s="74"/>
      <c r="K107" s="74">
        <v>3718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7</v>
      </c>
      <c r="D116" s="160">
        <f>SUM(D117:D121)</f>
        <v>0</v>
      </c>
      <c r="E116" s="160">
        <f>SUM(E117:E121)</f>
        <v>0</v>
      </c>
      <c r="F116" s="160">
        <f>SUM(F117:F121)</f>
        <v>7</v>
      </c>
      <c r="G116" s="161">
        <f>SUM(G117:G121)</f>
        <v>0</v>
      </c>
      <c r="H116" s="72">
        <f t="shared" ref="H116:H188" si="8">SUM(I116:L116)</f>
        <v>7</v>
      </c>
      <c r="I116" s="160">
        <f>SUM(I117:I121)</f>
        <v>0</v>
      </c>
      <c r="J116" s="160">
        <f>SUM(J117:J121)</f>
        <v>0</v>
      </c>
      <c r="K116" s="160">
        <f>SUM(K117:K121)</f>
        <v>7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7</v>
      </c>
      <c r="D121" s="74"/>
      <c r="E121" s="74"/>
      <c r="F121" s="74">
        <v>7</v>
      </c>
      <c r="G121" s="157"/>
      <c r="H121" s="72">
        <f t="shared" si="8"/>
        <v>7</v>
      </c>
      <c r="I121" s="74"/>
      <c r="J121" s="74"/>
      <c r="K121" s="74">
        <v>7</v>
      </c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249</v>
      </c>
      <c r="D130" s="63">
        <f>SUM(D131,D136,D140,D141,D144,D151,D159,D160,D163)</f>
        <v>229</v>
      </c>
      <c r="E130" s="63">
        <f>SUM(E131,E136,E140,E141,E144,E151,E159,E160,E163)</f>
        <v>0</v>
      </c>
      <c r="F130" s="63">
        <f>SUM(F131,F136,F140,F141,F144,F151,F159,F160,F163)</f>
        <v>20</v>
      </c>
      <c r="G130" s="166">
        <f>SUM(G131,G136,G140,G141,G144,G151,G159,G160,G163)</f>
        <v>0</v>
      </c>
      <c r="H130" s="57">
        <f t="shared" si="8"/>
        <v>249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249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249</v>
      </c>
      <c r="D131" s="169">
        <f>SUM(D132:D135)</f>
        <v>229</v>
      </c>
      <c r="E131" s="169">
        <f t="shared" ref="E131:L131" si="10">SUM(E132:E135)</f>
        <v>0</v>
      </c>
      <c r="F131" s="169">
        <f t="shared" si="10"/>
        <v>20</v>
      </c>
      <c r="G131" s="170">
        <f t="shared" si="10"/>
        <v>0</v>
      </c>
      <c r="H131" s="66">
        <f t="shared" si="8"/>
        <v>249</v>
      </c>
      <c r="I131" s="169">
        <f t="shared" si="10"/>
        <v>0</v>
      </c>
      <c r="J131" s="169">
        <f t="shared" si="10"/>
        <v>0</v>
      </c>
      <c r="K131" s="169">
        <f t="shared" si="10"/>
        <v>249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249</v>
      </c>
      <c r="D133" s="74">
        <v>229</v>
      </c>
      <c r="E133" s="74"/>
      <c r="F133" s="74">
        <v>20</v>
      </c>
      <c r="G133" s="157"/>
      <c r="H133" s="72">
        <f t="shared" si="8"/>
        <v>249</v>
      </c>
      <c r="I133" s="74">
        <v>0</v>
      </c>
      <c r="J133" s="74"/>
      <c r="K133" s="74">
        <v>249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557</v>
      </c>
      <c r="D194" s="139">
        <f>SUM(D195,D230,D269)</f>
        <v>557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557</v>
      </c>
      <c r="I194" s="139">
        <f>SUM(I195,I230,I269)</f>
        <v>0</v>
      </c>
      <c r="J194" s="139">
        <f>SUM(J195,J230,J269)</f>
        <v>0</v>
      </c>
      <c r="K194" s="139">
        <f>SUM(K195,K230,K269)</f>
        <v>557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557</v>
      </c>
      <c r="D195" s="144">
        <f>D196+D204</f>
        <v>557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557</v>
      </c>
      <c r="I195" s="144">
        <f>I196+I204</f>
        <v>0</v>
      </c>
      <c r="J195" s="144">
        <f>J196+J204</f>
        <v>0</v>
      </c>
      <c r="K195" s="144">
        <f>K196+K204</f>
        <v>557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557</v>
      </c>
      <c r="D204" s="63">
        <f>D205+D215+D216+D225+D226+D227+D229</f>
        <v>557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557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557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557</v>
      </c>
      <c r="D216" s="160">
        <f>SUM(D217:D224)</f>
        <v>557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557</v>
      </c>
      <c r="I216" s="160">
        <f>SUM(I217:I224)</f>
        <v>0</v>
      </c>
      <c r="J216" s="160">
        <f>SUM(J217:J224)</f>
        <v>0</v>
      </c>
      <c r="K216" s="160">
        <f>SUM(K217:K224)</f>
        <v>557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557</v>
      </c>
      <c r="D224" s="74">
        <v>557</v>
      </c>
      <c r="E224" s="74"/>
      <c r="F224" s="74"/>
      <c r="G224" s="157"/>
      <c r="H224" s="72">
        <f t="shared" si="24"/>
        <v>557</v>
      </c>
      <c r="I224" s="74">
        <v>0</v>
      </c>
      <c r="J224" s="74"/>
      <c r="K224" s="74">
        <v>557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26997</v>
      </c>
      <c r="D286" s="233">
        <f t="shared" si="42"/>
        <v>13420</v>
      </c>
      <c r="E286" s="233">
        <f t="shared" si="42"/>
        <v>0</v>
      </c>
      <c r="F286" s="233">
        <f t="shared" si="42"/>
        <v>13577</v>
      </c>
      <c r="G286" s="234">
        <f t="shared" si="42"/>
        <v>0</v>
      </c>
      <c r="H286" s="235">
        <f t="shared" si="42"/>
        <v>26088</v>
      </c>
      <c r="I286" s="233">
        <f t="shared" si="42"/>
        <v>10891</v>
      </c>
      <c r="J286" s="233">
        <f t="shared" si="42"/>
        <v>0</v>
      </c>
      <c r="K286" s="233">
        <f t="shared" si="42"/>
        <v>15197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11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1658478</v>
      </c>
      <c r="D20" s="28">
        <f>SUM(D21,D24,D25,D41,D43)</f>
        <v>1658478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1086922</v>
      </c>
      <c r="I20" s="28">
        <f>SUM(I21,I24,I25,I41,I43)</f>
        <v>1086922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1658478</v>
      </c>
      <c r="D24" s="51">
        <f>208929+1449549</f>
        <v>1658478</v>
      </c>
      <c r="E24" s="51"/>
      <c r="F24" s="52" t="s">
        <v>35</v>
      </c>
      <c r="G24" s="53" t="s">
        <v>35</v>
      </c>
      <c r="H24" s="50">
        <f t="shared" si="1"/>
        <v>1086922</v>
      </c>
      <c r="I24" s="51">
        <f>I51</f>
        <v>1086922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1658478</v>
      </c>
      <c r="D50" s="128">
        <f>SUM(D51,D283)</f>
        <v>1658478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1086922</v>
      </c>
      <c r="I50" s="128">
        <f>SUM(I51,I283)</f>
        <v>1086922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1658478</v>
      </c>
      <c r="D51" s="134">
        <f>SUM(D52,D194)</f>
        <v>1658478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1086922</v>
      </c>
      <c r="I51" s="134">
        <f>SUM(I52,I194)</f>
        <v>1086922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82528</v>
      </c>
      <c r="D52" s="139">
        <f>SUM(D53,D75,D173,D187)</f>
        <v>82528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46990</v>
      </c>
      <c r="I52" s="139">
        <f>SUM(I53,I75,I173,I187)</f>
        <v>46990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82528</v>
      </c>
      <c r="D75" s="144">
        <f>SUM(D76,D83,D130,D164,D165,D172)</f>
        <v>82528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46990</v>
      </c>
      <c r="I75" s="144">
        <f>SUM(I76,I83,I130,I164,I165,I172)</f>
        <v>46990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41390</v>
      </c>
      <c r="D83" s="63">
        <f>SUM(D84,D89,D95,D103,D112,D116,D122,D128)</f>
        <v>41390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41390</v>
      </c>
      <c r="I83" s="63">
        <f>SUM(I84,I89,I95,I103,I112,I116,I122,I128)</f>
        <v>41390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39187</v>
      </c>
      <c r="D103" s="160">
        <f>SUM(D104:D111)</f>
        <v>39187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39187</v>
      </c>
      <c r="I103" s="160">
        <f>SUM(I104:I111)</f>
        <v>39187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11637</v>
      </c>
      <c r="D106" s="74">
        <f>11637</f>
        <v>11637</v>
      </c>
      <c r="E106" s="74"/>
      <c r="F106" s="74"/>
      <c r="G106" s="157"/>
      <c r="H106" s="72">
        <f t="shared" si="6"/>
        <v>11637</v>
      </c>
      <c r="I106" s="74">
        <v>11637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27550</v>
      </c>
      <c r="D107" s="74">
        <f>9000+15000+3550</f>
        <v>27550</v>
      </c>
      <c r="E107" s="74"/>
      <c r="F107" s="74"/>
      <c r="G107" s="157"/>
      <c r="H107" s="72">
        <f t="shared" si="6"/>
        <v>27550</v>
      </c>
      <c r="I107" s="74">
        <v>27550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2203</v>
      </c>
      <c r="D122" s="160">
        <f>SUM(D123:D127)</f>
        <v>2203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2203</v>
      </c>
      <c r="I122" s="160">
        <f>SUM(I123:I127)</f>
        <v>2203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2203</v>
      </c>
      <c r="D127" s="74">
        <f>2203</f>
        <v>2203</v>
      </c>
      <c r="E127" s="74"/>
      <c r="F127" s="74"/>
      <c r="G127" s="157"/>
      <c r="H127" s="72">
        <f t="shared" si="8"/>
        <v>2203</v>
      </c>
      <c r="I127" s="74">
        <v>2203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41138</v>
      </c>
      <c r="D130" s="63">
        <f>SUM(D131,D136,D140,D141,D144,D151,D159,D160,D163)</f>
        <v>41138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5600</v>
      </c>
      <c r="I130" s="63">
        <f>SUM(I131,I136,I140,I141,I144,I151,I159,I160,I163)</f>
        <v>5600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40538</v>
      </c>
      <c r="D131" s="169">
        <f>SUM(D132:D135)</f>
        <v>40538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5000</v>
      </c>
      <c r="I131" s="169">
        <f t="shared" si="10"/>
        <v>5000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40538</v>
      </c>
      <c r="D133" s="74">
        <f>5000+35538</f>
        <v>40538</v>
      </c>
      <c r="E133" s="74"/>
      <c r="F133" s="74"/>
      <c r="G133" s="157"/>
      <c r="H133" s="72">
        <f t="shared" si="8"/>
        <v>5000</v>
      </c>
      <c r="I133" s="74">
        <v>5000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600</v>
      </c>
      <c r="D163" s="163">
        <f>600</f>
        <v>600</v>
      </c>
      <c r="E163" s="163"/>
      <c r="F163" s="163"/>
      <c r="G163" s="164"/>
      <c r="H163" s="117">
        <f t="shared" si="8"/>
        <v>600</v>
      </c>
      <c r="I163" s="163">
        <v>600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1575950</v>
      </c>
      <c r="D194" s="139">
        <f>SUM(D195,D230,D269)</f>
        <v>1575950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1039932</v>
      </c>
      <c r="I194" s="139">
        <f>SUM(I195,I230,I269)</f>
        <v>1039932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1575950</v>
      </c>
      <c r="D195" s="144">
        <f>D196+D204</f>
        <v>1575950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1039932</v>
      </c>
      <c r="I195" s="144">
        <f>I196+I204</f>
        <v>1039932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1575950</v>
      </c>
      <c r="D204" s="63">
        <f>D205+D215+D216+D225+D226+D227+D229</f>
        <v>1575950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1039932</v>
      </c>
      <c r="I204" s="63">
        <f>I205+I215+I216+I225+I226+I227+I229</f>
        <v>1039932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43109</v>
      </c>
      <c r="D216" s="160">
        <f>SUM(D217:D224)</f>
        <v>43109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36647</v>
      </c>
      <c r="I216" s="160">
        <f>SUM(I217:I224)</f>
        <v>36647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43109</v>
      </c>
      <c r="D224" s="74">
        <f>36647+6462</f>
        <v>43109</v>
      </c>
      <c r="E224" s="74"/>
      <c r="F224" s="74"/>
      <c r="G224" s="157"/>
      <c r="H224" s="72">
        <f t="shared" si="24"/>
        <v>36647</v>
      </c>
      <c r="I224" s="74">
        <v>36647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1091760</v>
      </c>
      <c r="D225" s="74">
        <f>2000+1089760</f>
        <v>1091760</v>
      </c>
      <c r="E225" s="74"/>
      <c r="F225" s="74"/>
      <c r="G225" s="157"/>
      <c r="H225" s="72">
        <f t="shared" si="24"/>
        <v>552860</v>
      </c>
      <c r="I225" s="74">
        <v>552860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441081</v>
      </c>
      <c r="D226" s="74">
        <f>1000+73692+6600+359789</f>
        <v>441081</v>
      </c>
      <c r="E226" s="74"/>
      <c r="F226" s="74"/>
      <c r="G226" s="157"/>
      <c r="H226" s="72">
        <f t="shared" si="24"/>
        <v>450425</v>
      </c>
      <c r="I226" s="74">
        <v>450425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1658478</v>
      </c>
      <c r="D286" s="233">
        <f t="shared" si="42"/>
        <v>1658478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1086922</v>
      </c>
      <c r="I286" s="233">
        <f t="shared" si="42"/>
        <v>1086922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392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374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375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393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394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377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378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 t="s">
        <v>379</v>
      </c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56893</v>
      </c>
      <c r="D20" s="28">
        <f>SUM(D21,D24,D25,D41,D43)</f>
        <v>43699</v>
      </c>
      <c r="E20" s="28">
        <f>SUM(E21,E24,E43)</f>
        <v>0</v>
      </c>
      <c r="F20" s="28">
        <f>SUM(F21,F26,F43)</f>
        <v>13194</v>
      </c>
      <c r="G20" s="29">
        <f>SUM(G21,G45)</f>
        <v>0</v>
      </c>
      <c r="H20" s="27">
        <f>SUM(I20:L20)</f>
        <v>25838</v>
      </c>
      <c r="I20" s="28">
        <f>SUM(I21,I24,I25,I41,I43)</f>
        <v>15615</v>
      </c>
      <c r="J20" s="28">
        <f>SUM(J21,J24,J43)</f>
        <v>0</v>
      </c>
      <c r="K20" s="28">
        <f>SUM(K21,K26,K43)</f>
        <v>10223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43699</v>
      </c>
      <c r="D24" s="51">
        <v>43699</v>
      </c>
      <c r="E24" s="51"/>
      <c r="F24" s="52" t="s">
        <v>35</v>
      </c>
      <c r="G24" s="53" t="s">
        <v>35</v>
      </c>
      <c r="H24" s="50">
        <f t="shared" si="1"/>
        <v>15615</v>
      </c>
      <c r="I24" s="51">
        <f>I51</f>
        <v>15615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13194</v>
      </c>
      <c r="D26" s="59" t="s">
        <v>35</v>
      </c>
      <c r="E26" s="59" t="s">
        <v>35</v>
      </c>
      <c r="F26" s="63">
        <f>SUM(F27,F31,F33,F36)</f>
        <v>13194</v>
      </c>
      <c r="G26" s="60" t="s">
        <v>35</v>
      </c>
      <c r="H26" s="57">
        <f t="shared" si="1"/>
        <v>10173</v>
      </c>
      <c r="I26" s="59" t="s">
        <v>35</v>
      </c>
      <c r="J26" s="59" t="s">
        <v>35</v>
      </c>
      <c r="K26" s="63">
        <f>SUM(K27,K31,K33,K36)</f>
        <v>10173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10433</v>
      </c>
      <c r="D33" s="59" t="s">
        <v>35</v>
      </c>
      <c r="E33" s="59" t="s">
        <v>35</v>
      </c>
      <c r="F33" s="63">
        <f>SUM(F34:F35)</f>
        <v>10433</v>
      </c>
      <c r="G33" s="60" t="s">
        <v>35</v>
      </c>
      <c r="H33" s="57">
        <f t="shared" si="1"/>
        <v>7411</v>
      </c>
      <c r="I33" s="59" t="s">
        <v>35</v>
      </c>
      <c r="J33" s="59" t="s">
        <v>35</v>
      </c>
      <c r="K33" s="63">
        <f>SUM(K34:K35)</f>
        <v>7411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10433</v>
      </c>
      <c r="D34" s="67" t="s">
        <v>35</v>
      </c>
      <c r="E34" s="67" t="s">
        <v>35</v>
      </c>
      <c r="F34" s="68">
        <v>10433</v>
      </c>
      <c r="G34" s="69" t="s">
        <v>35</v>
      </c>
      <c r="H34" s="66">
        <f t="shared" si="1"/>
        <v>7411</v>
      </c>
      <c r="I34" s="67" t="s">
        <v>35</v>
      </c>
      <c r="J34" s="67" t="s">
        <v>35</v>
      </c>
      <c r="K34" s="68">
        <f>4475+2936</f>
        <v>7411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2761</v>
      </c>
      <c r="D36" s="59" t="s">
        <v>35</v>
      </c>
      <c r="E36" s="59" t="s">
        <v>35</v>
      </c>
      <c r="F36" s="63">
        <f>SUM(F37:F40)</f>
        <v>2761</v>
      </c>
      <c r="G36" s="60" t="s">
        <v>35</v>
      </c>
      <c r="H36" s="57">
        <f t="shared" si="1"/>
        <v>2762</v>
      </c>
      <c r="I36" s="59" t="s">
        <v>35</v>
      </c>
      <c r="J36" s="59" t="s">
        <v>35</v>
      </c>
      <c r="K36" s="63">
        <f>SUM(K37:K40)</f>
        <v>2762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2761</v>
      </c>
      <c r="D40" s="87" t="s">
        <v>35</v>
      </c>
      <c r="E40" s="87" t="s">
        <v>35</v>
      </c>
      <c r="F40" s="88">
        <v>2761</v>
      </c>
      <c r="G40" s="89" t="s">
        <v>35</v>
      </c>
      <c r="H40" s="86">
        <f t="shared" si="1"/>
        <v>2762</v>
      </c>
      <c r="I40" s="87" t="s">
        <v>35</v>
      </c>
      <c r="J40" s="87" t="s">
        <v>35</v>
      </c>
      <c r="K40" s="88">
        <v>2762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50</v>
      </c>
      <c r="I43" s="99">
        <f>I44</f>
        <v>0</v>
      </c>
      <c r="J43" s="99">
        <f t="shared" ref="J43:K43" si="4">J44</f>
        <v>0</v>
      </c>
      <c r="K43" s="99">
        <f t="shared" si="4"/>
        <v>50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50</v>
      </c>
      <c r="I44" s="40"/>
      <c r="J44" s="105"/>
      <c r="K44" s="105">
        <v>50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56893</v>
      </c>
      <c r="D50" s="128">
        <f>SUM(D51,D283)</f>
        <v>43699</v>
      </c>
      <c r="E50" s="128">
        <f>SUM(E51,E283)</f>
        <v>0</v>
      </c>
      <c r="F50" s="128">
        <f>SUM(F51,F283)</f>
        <v>13194</v>
      </c>
      <c r="G50" s="129">
        <f>SUM(G51,G283)</f>
        <v>0</v>
      </c>
      <c r="H50" s="127">
        <f t="shared" ref="H50:H113" si="6">SUM(I50:L50)</f>
        <v>25838</v>
      </c>
      <c r="I50" s="128">
        <f>SUM(I51,I283)</f>
        <v>15615</v>
      </c>
      <c r="J50" s="128">
        <f>SUM(J51,J283)</f>
        <v>0</v>
      </c>
      <c r="K50" s="128">
        <f>SUM(K51,K283)</f>
        <v>10223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56893</v>
      </c>
      <c r="D51" s="134">
        <f>SUM(D52,D194)</f>
        <v>43699</v>
      </c>
      <c r="E51" s="134">
        <f>SUM(E52,E194)</f>
        <v>0</v>
      </c>
      <c r="F51" s="134">
        <f>SUM(F52,F194)</f>
        <v>13194</v>
      </c>
      <c r="G51" s="135">
        <f>SUM(G52,G194)</f>
        <v>0</v>
      </c>
      <c r="H51" s="133">
        <f t="shared" si="6"/>
        <v>25838</v>
      </c>
      <c r="I51" s="134">
        <f>SUM(I52,I194)</f>
        <v>15615</v>
      </c>
      <c r="J51" s="134">
        <f>SUM(J52,J194)</f>
        <v>0</v>
      </c>
      <c r="K51" s="134">
        <f>SUM(K52,K194)</f>
        <v>10223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31358</v>
      </c>
      <c r="D52" s="139">
        <f>SUM(D53,D75,D173,D187)</f>
        <v>20164</v>
      </c>
      <c r="E52" s="139">
        <f>SUM(E53,E75,E173,E187)</f>
        <v>0</v>
      </c>
      <c r="F52" s="139">
        <f>SUM(F53,F75,F173,F187)</f>
        <v>11194</v>
      </c>
      <c r="G52" s="140">
        <f>SUM(G53,G75,G173,G187)</f>
        <v>0</v>
      </c>
      <c r="H52" s="138">
        <f t="shared" si="6"/>
        <v>25838</v>
      </c>
      <c r="I52" s="139">
        <f>SUM(I53,I75,I173,I187)</f>
        <v>15615</v>
      </c>
      <c r="J52" s="139">
        <f>SUM(J53,J75,J173,J187)</f>
        <v>0</v>
      </c>
      <c r="K52" s="139">
        <f>SUM(K53,K75,K173,K187)</f>
        <v>10223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31358</v>
      </c>
      <c r="D75" s="144">
        <f>SUM(D76,D83,D130,D164,D165,D172)</f>
        <v>20164</v>
      </c>
      <c r="E75" s="144">
        <f>SUM(E76,E83,E130,E164,E165,E172)</f>
        <v>0</v>
      </c>
      <c r="F75" s="144">
        <f>SUM(F76,F83,F130,F164,F165,F172)</f>
        <v>11194</v>
      </c>
      <c r="G75" s="145">
        <f>SUM(G76,G83,G130,G164,G165,G172)</f>
        <v>0</v>
      </c>
      <c r="H75" s="143">
        <f t="shared" si="6"/>
        <v>25838</v>
      </c>
      <c r="I75" s="144">
        <f>SUM(I76,I83,I130,I164,I165,I172)</f>
        <v>15615</v>
      </c>
      <c r="J75" s="144">
        <f>SUM(J76,J83,J130,J164,J165,J172)</f>
        <v>0</v>
      </c>
      <c r="K75" s="144">
        <f>SUM(K76,K83,K130,K164,K165,K172)</f>
        <v>10223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29375</v>
      </c>
      <c r="D83" s="63">
        <f>SUM(D84,D89,D95,D103,D112,D116,D122,D128)</f>
        <v>20164</v>
      </c>
      <c r="E83" s="63">
        <f>SUM(E84,E89,E95,E103,E112,E116,E122,E128)</f>
        <v>0</v>
      </c>
      <c r="F83" s="63">
        <f>SUM(F84,F89,F95,F103,F112,F116,F122,F128)</f>
        <v>9211</v>
      </c>
      <c r="G83" s="166">
        <f>SUM(G84,G89,G95,G103,G112,G116,G122,G128)</f>
        <v>0</v>
      </c>
      <c r="H83" s="57">
        <f t="shared" si="6"/>
        <v>23974</v>
      </c>
      <c r="I83" s="63">
        <f>SUM(I84,I89,I95,I103,I112,I116,I122,I128)</f>
        <v>15615</v>
      </c>
      <c r="J83" s="63">
        <f>SUM(J84,J89,J95,J103,J112,J116,J122,J128)</f>
        <v>0</v>
      </c>
      <c r="K83" s="63">
        <f>SUM(K84,K89,K95,K103,K112,K116,K122,K128)</f>
        <v>8359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1676</v>
      </c>
      <c r="D89" s="160">
        <f>SUM(D90:D94)</f>
        <v>1643</v>
      </c>
      <c r="E89" s="160">
        <f>SUM(E90:E94)</f>
        <v>0</v>
      </c>
      <c r="F89" s="160">
        <f>SUM(F90:F94)</f>
        <v>33</v>
      </c>
      <c r="G89" s="161">
        <f>SUM(G90:G94)</f>
        <v>0</v>
      </c>
      <c r="H89" s="72">
        <f t="shared" si="6"/>
        <v>1693</v>
      </c>
      <c r="I89" s="160">
        <f>SUM(I90:I94)</f>
        <v>1643</v>
      </c>
      <c r="J89" s="160">
        <f>SUM(J90:J94)</f>
        <v>0</v>
      </c>
      <c r="K89" s="160">
        <f>SUM(K90:K94)</f>
        <v>50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33</v>
      </c>
      <c r="D91" s="74"/>
      <c r="E91" s="74"/>
      <c r="F91" s="74">
        <v>33</v>
      </c>
      <c r="G91" s="157"/>
      <c r="H91" s="72">
        <f t="shared" si="6"/>
        <v>50</v>
      </c>
      <c r="I91" s="74"/>
      <c r="J91" s="74"/>
      <c r="K91" s="74">
        <v>50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1643</v>
      </c>
      <c r="D92" s="74">
        <v>1643</v>
      </c>
      <c r="E92" s="74"/>
      <c r="F92" s="74"/>
      <c r="G92" s="157"/>
      <c r="H92" s="72">
        <f t="shared" si="6"/>
        <v>1643</v>
      </c>
      <c r="I92" s="74">
        <v>1643</v>
      </c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26247</v>
      </c>
      <c r="D103" s="160">
        <f>SUM(D104:D111)</f>
        <v>17069</v>
      </c>
      <c r="E103" s="160">
        <f>SUM(E104:E111)</f>
        <v>0</v>
      </c>
      <c r="F103" s="160">
        <f>SUM(F104:F111)</f>
        <v>9178</v>
      </c>
      <c r="G103" s="161">
        <f>SUM(G104:G111)</f>
        <v>0</v>
      </c>
      <c r="H103" s="72">
        <f t="shared" si="6"/>
        <v>20829</v>
      </c>
      <c r="I103" s="160">
        <f>SUM(I104:I111)</f>
        <v>12520</v>
      </c>
      <c r="J103" s="160">
        <f>SUM(J104:J111)</f>
        <v>0</v>
      </c>
      <c r="K103" s="160">
        <f>SUM(K104:K111)</f>
        <v>8309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100</v>
      </c>
      <c r="D106" s="74"/>
      <c r="E106" s="74"/>
      <c r="F106" s="74">
        <v>100</v>
      </c>
      <c r="G106" s="157"/>
      <c r="H106" s="72">
        <f t="shared" si="6"/>
        <v>100</v>
      </c>
      <c r="I106" s="74"/>
      <c r="J106" s="74"/>
      <c r="K106" s="74">
        <v>100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26147</v>
      </c>
      <c r="D107" s="268">
        <v>17069</v>
      </c>
      <c r="E107" s="74"/>
      <c r="F107" s="74">
        <v>9078</v>
      </c>
      <c r="G107" s="157"/>
      <c r="H107" s="72">
        <f t="shared" si="6"/>
        <v>20729</v>
      </c>
      <c r="I107" s="74">
        <v>12520</v>
      </c>
      <c r="J107" s="74"/>
      <c r="K107" s="74">
        <v>8209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268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1452</v>
      </c>
      <c r="D116" s="160">
        <f>SUM(D117:D121)</f>
        <v>1452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1452</v>
      </c>
      <c r="I116" s="160">
        <f>SUM(I117:I121)</f>
        <v>1452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1452</v>
      </c>
      <c r="D120" s="74">
        <v>1452</v>
      </c>
      <c r="E120" s="74"/>
      <c r="F120" s="74"/>
      <c r="G120" s="157"/>
      <c r="H120" s="72">
        <f t="shared" si="8"/>
        <v>1452</v>
      </c>
      <c r="I120" s="74">
        <v>1452</v>
      </c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1983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1983</v>
      </c>
      <c r="G130" s="166">
        <f>SUM(G131,G136,G140,G141,G144,G151,G159,G160,G163)</f>
        <v>0</v>
      </c>
      <c r="H130" s="57">
        <f t="shared" si="8"/>
        <v>1864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1864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1983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1983</v>
      </c>
      <c r="G131" s="170">
        <f t="shared" si="10"/>
        <v>0</v>
      </c>
      <c r="H131" s="66">
        <f t="shared" si="8"/>
        <v>1864</v>
      </c>
      <c r="I131" s="169">
        <f t="shared" si="10"/>
        <v>0</v>
      </c>
      <c r="J131" s="169">
        <f t="shared" si="10"/>
        <v>0</v>
      </c>
      <c r="K131" s="169">
        <f t="shared" si="10"/>
        <v>1864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1743</v>
      </c>
      <c r="D133" s="74"/>
      <c r="E133" s="74"/>
      <c r="F133" s="74">
        <v>1743</v>
      </c>
      <c r="G133" s="157"/>
      <c r="H133" s="72">
        <f t="shared" si="8"/>
        <v>1743</v>
      </c>
      <c r="I133" s="74"/>
      <c r="J133" s="74"/>
      <c r="K133" s="74">
        <v>1743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240</v>
      </c>
      <c r="D134" s="74"/>
      <c r="E134" s="74"/>
      <c r="F134" s="74">
        <v>240</v>
      </c>
      <c r="G134" s="157"/>
      <c r="H134" s="72">
        <f t="shared" si="8"/>
        <v>121</v>
      </c>
      <c r="I134" s="74"/>
      <c r="J134" s="74"/>
      <c r="K134" s="74">
        <v>121</v>
      </c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25535</v>
      </c>
      <c r="D194" s="139">
        <f>SUM(D195,D230,D269)</f>
        <v>23535</v>
      </c>
      <c r="E194" s="139">
        <f>SUM(E195,E230,E269)</f>
        <v>0</v>
      </c>
      <c r="F194" s="139">
        <f>SUM(F195,F230,F269)</f>
        <v>2000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25535</v>
      </c>
      <c r="D195" s="144">
        <f>D196+D204</f>
        <v>23535</v>
      </c>
      <c r="E195" s="144">
        <f>E196+E204</f>
        <v>0</v>
      </c>
      <c r="F195" s="144">
        <f>F196+F204</f>
        <v>2000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25535</v>
      </c>
      <c r="D204" s="63">
        <f>D205+D215+D216+D225+D226+D227+D229</f>
        <v>23535</v>
      </c>
      <c r="E204" s="63">
        <f>E205+E215+E216+E225+E226+E227+E229</f>
        <v>0</v>
      </c>
      <c r="F204" s="63">
        <f>F205+F215+F216+F225+F226+F227+F229</f>
        <v>2000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25535</v>
      </c>
      <c r="D216" s="160">
        <f>SUM(D217:D224)</f>
        <v>23535</v>
      </c>
      <c r="E216" s="160">
        <f>SUM(E217:E224)</f>
        <v>0</v>
      </c>
      <c r="F216" s="160">
        <f>SUM(F217:F224)</f>
        <v>2000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25535</v>
      </c>
      <c r="D224" s="74">
        <v>23535</v>
      </c>
      <c r="E224" s="74"/>
      <c r="F224" s="74">
        <v>2000</v>
      </c>
      <c r="G224" s="157"/>
      <c r="H224" s="72">
        <f t="shared" si="24"/>
        <v>0</v>
      </c>
      <c r="I224" s="74">
        <v>0</v>
      </c>
      <c r="J224" s="74"/>
      <c r="K224" s="74">
        <v>0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56893</v>
      </c>
      <c r="D286" s="233">
        <f t="shared" si="42"/>
        <v>43699</v>
      </c>
      <c r="E286" s="233">
        <f t="shared" si="42"/>
        <v>0</v>
      </c>
      <c r="F286" s="233">
        <f t="shared" si="42"/>
        <v>13194</v>
      </c>
      <c r="G286" s="234">
        <f t="shared" si="42"/>
        <v>0</v>
      </c>
      <c r="H286" s="235">
        <f t="shared" si="42"/>
        <v>25838</v>
      </c>
      <c r="I286" s="233">
        <f t="shared" si="42"/>
        <v>15615</v>
      </c>
      <c r="J286" s="233">
        <f t="shared" si="42"/>
        <v>0</v>
      </c>
      <c r="K286" s="233">
        <f t="shared" si="42"/>
        <v>10223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Q17" sqref="Q17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395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396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397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398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338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423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399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 t="s">
        <v>400</v>
      </c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401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 t="s">
        <v>402</v>
      </c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443678</v>
      </c>
      <c r="D20" s="28">
        <f>SUM(D21,D24,D25,D41,D43)</f>
        <v>424619</v>
      </c>
      <c r="E20" s="28">
        <f>SUM(E21,E24,E43)</f>
        <v>0</v>
      </c>
      <c r="F20" s="28">
        <f>SUM(F21,F26,F43)</f>
        <v>19059</v>
      </c>
      <c r="G20" s="29">
        <f>SUM(G21,G45)</f>
        <v>0</v>
      </c>
      <c r="H20" s="27">
        <f>SUM(I20:L20)</f>
        <v>510037</v>
      </c>
      <c r="I20" s="28">
        <f>SUM(I21,I24,I25,I41,I43)</f>
        <v>488836</v>
      </c>
      <c r="J20" s="28">
        <f>SUM(J21,J24,J43)</f>
        <v>0</v>
      </c>
      <c r="K20" s="28">
        <f>SUM(K21,K26,K43)</f>
        <v>21201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424619</v>
      </c>
      <c r="D24" s="51">
        <v>424619</v>
      </c>
      <c r="E24" s="51"/>
      <c r="F24" s="52" t="s">
        <v>35</v>
      </c>
      <c r="G24" s="53" t="s">
        <v>35</v>
      </c>
      <c r="H24" s="50">
        <f t="shared" si="1"/>
        <v>488836</v>
      </c>
      <c r="I24" s="51">
        <f>I51</f>
        <v>488836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19059</v>
      </c>
      <c r="D26" s="59" t="s">
        <v>35</v>
      </c>
      <c r="E26" s="59" t="s">
        <v>35</v>
      </c>
      <c r="F26" s="63">
        <f>SUM(F27,F31,F33,F36)</f>
        <v>19059</v>
      </c>
      <c r="G26" s="60" t="s">
        <v>35</v>
      </c>
      <c r="H26" s="57">
        <f t="shared" si="1"/>
        <v>21181</v>
      </c>
      <c r="I26" s="59" t="s">
        <v>35</v>
      </c>
      <c r="J26" s="59" t="s">
        <v>35</v>
      </c>
      <c r="K26" s="63">
        <f>SUM(K27,K31,K33,K36)</f>
        <v>21181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9022</v>
      </c>
      <c r="D33" s="59" t="s">
        <v>35</v>
      </c>
      <c r="E33" s="59" t="s">
        <v>35</v>
      </c>
      <c r="F33" s="63">
        <f>SUM(F34:F35)</f>
        <v>9022</v>
      </c>
      <c r="G33" s="60" t="s">
        <v>35</v>
      </c>
      <c r="H33" s="57">
        <f t="shared" si="1"/>
        <v>10911</v>
      </c>
      <c r="I33" s="59" t="s">
        <v>35</v>
      </c>
      <c r="J33" s="59" t="s">
        <v>35</v>
      </c>
      <c r="K33" s="63">
        <f>SUM(K34:K35)</f>
        <v>10911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9022</v>
      </c>
      <c r="D34" s="67" t="s">
        <v>35</v>
      </c>
      <c r="E34" s="67" t="s">
        <v>35</v>
      </c>
      <c r="F34" s="68">
        <v>9022</v>
      </c>
      <c r="G34" s="69" t="s">
        <v>35</v>
      </c>
      <c r="H34" s="66">
        <f t="shared" si="1"/>
        <v>10911</v>
      </c>
      <c r="I34" s="67" t="s">
        <v>35</v>
      </c>
      <c r="J34" s="67" t="s">
        <v>35</v>
      </c>
      <c r="K34" s="68">
        <v>10911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10037</v>
      </c>
      <c r="D36" s="59" t="s">
        <v>35</v>
      </c>
      <c r="E36" s="59" t="s">
        <v>35</v>
      </c>
      <c r="F36" s="63">
        <f>SUM(F37:F40)</f>
        <v>10037</v>
      </c>
      <c r="G36" s="60" t="s">
        <v>35</v>
      </c>
      <c r="H36" s="57">
        <f t="shared" si="1"/>
        <v>10270</v>
      </c>
      <c r="I36" s="59" t="s">
        <v>35</v>
      </c>
      <c r="J36" s="59" t="s">
        <v>35</v>
      </c>
      <c r="K36" s="63">
        <f>SUM(K37:K40)</f>
        <v>10270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10037</v>
      </c>
      <c r="D40" s="87" t="s">
        <v>35</v>
      </c>
      <c r="E40" s="87" t="s">
        <v>35</v>
      </c>
      <c r="F40" s="88">
        <v>10037</v>
      </c>
      <c r="G40" s="89" t="s">
        <v>35</v>
      </c>
      <c r="H40" s="86">
        <f t="shared" si="1"/>
        <v>10270</v>
      </c>
      <c r="I40" s="87" t="s">
        <v>35</v>
      </c>
      <c r="J40" s="87" t="s">
        <v>35</v>
      </c>
      <c r="K40" s="88">
        <v>10270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20</v>
      </c>
      <c r="I43" s="99">
        <f>I44</f>
        <v>0</v>
      </c>
      <c r="J43" s="99">
        <f t="shared" ref="J43:K43" si="4">J44</f>
        <v>0</v>
      </c>
      <c r="K43" s="99">
        <f t="shared" si="4"/>
        <v>20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20</v>
      </c>
      <c r="I44" s="40"/>
      <c r="J44" s="105"/>
      <c r="K44" s="105">
        <v>20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443678</v>
      </c>
      <c r="D50" s="128">
        <f>SUM(D51,D283)</f>
        <v>424619</v>
      </c>
      <c r="E50" s="128">
        <f>SUM(E51,E283)</f>
        <v>0</v>
      </c>
      <c r="F50" s="128">
        <f>SUM(F51,F283)</f>
        <v>19059</v>
      </c>
      <c r="G50" s="129">
        <f>SUM(G51,G283)</f>
        <v>0</v>
      </c>
      <c r="H50" s="127">
        <f t="shared" ref="H50:H113" si="6">SUM(I50:L50)</f>
        <v>510037</v>
      </c>
      <c r="I50" s="128">
        <f>SUM(I51,I283)</f>
        <v>488836</v>
      </c>
      <c r="J50" s="128">
        <f>SUM(J51,J283)</f>
        <v>0</v>
      </c>
      <c r="K50" s="128">
        <f>SUM(K51,K283)</f>
        <v>21201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443678</v>
      </c>
      <c r="D51" s="134">
        <f>SUM(D52,D194)</f>
        <v>424619</v>
      </c>
      <c r="E51" s="134">
        <f>SUM(E52,E194)</f>
        <v>0</v>
      </c>
      <c r="F51" s="134">
        <f>SUM(F52,F194)</f>
        <v>19059</v>
      </c>
      <c r="G51" s="135">
        <f>SUM(G52,G194)</f>
        <v>0</v>
      </c>
      <c r="H51" s="133">
        <f t="shared" si="6"/>
        <v>510037</v>
      </c>
      <c r="I51" s="134">
        <f>SUM(I52,I194)</f>
        <v>488836</v>
      </c>
      <c r="J51" s="134">
        <f>SUM(J52,J194)</f>
        <v>0</v>
      </c>
      <c r="K51" s="134">
        <f>SUM(K52,K194)</f>
        <v>21201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441961</v>
      </c>
      <c r="D52" s="139">
        <f>SUM(D53,D75,D173,D187)</f>
        <v>423311</v>
      </c>
      <c r="E52" s="139">
        <f>SUM(E53,E75,E173,E187)</f>
        <v>0</v>
      </c>
      <c r="F52" s="139">
        <f>SUM(F53,F75,F173,F187)</f>
        <v>18650</v>
      </c>
      <c r="G52" s="140">
        <f>SUM(G53,G75,G173,G187)</f>
        <v>0</v>
      </c>
      <c r="H52" s="138">
        <f t="shared" si="6"/>
        <v>507887</v>
      </c>
      <c r="I52" s="139">
        <f>SUM(I53,I75,I173,I187)</f>
        <v>486686</v>
      </c>
      <c r="J52" s="139">
        <f>SUM(J53,J75,J173,J187)</f>
        <v>0</v>
      </c>
      <c r="K52" s="139">
        <f>SUM(K53,K75,K173,K187)</f>
        <v>21201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374939</v>
      </c>
      <c r="D53" s="144">
        <f>SUM(D54,D67)</f>
        <v>374939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444683</v>
      </c>
      <c r="I53" s="144">
        <f>SUM(I54,I67)</f>
        <v>444490</v>
      </c>
      <c r="J53" s="144">
        <f>SUM(J54,J67)</f>
        <v>0</v>
      </c>
      <c r="K53" s="144">
        <f>SUM(K54,K67)</f>
        <v>193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285184</v>
      </c>
      <c r="D54" s="63">
        <f>SUM(D55,D58,D66)</f>
        <v>285184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337327</v>
      </c>
      <c r="I54" s="63">
        <f>SUM(I55,I58,I66)</f>
        <v>337327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254178</v>
      </c>
      <c r="D55" s="151">
        <f>SUM(D56:D57)</f>
        <v>254178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304035</v>
      </c>
      <c r="I55" s="151">
        <f>SUM(I56:I57)</f>
        <v>304035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254178</v>
      </c>
      <c r="D57" s="74">
        <v>254178</v>
      </c>
      <c r="E57" s="74"/>
      <c r="F57" s="74"/>
      <c r="G57" s="157"/>
      <c r="H57" s="72">
        <f t="shared" si="6"/>
        <v>304035</v>
      </c>
      <c r="I57" s="74">
        <v>304035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28641</v>
      </c>
      <c r="D58" s="160">
        <f>SUM(D59:D65)</f>
        <v>28641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30679</v>
      </c>
      <c r="I58" s="160">
        <f>SUM(I59:I65)</f>
        <v>30679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3759</v>
      </c>
      <c r="D59" s="74">
        <v>3759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927</v>
      </c>
      <c r="D60" s="74">
        <v>927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3883</v>
      </c>
      <c r="D62" s="74">
        <v>3883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6619</v>
      </c>
      <c r="I63" s="74">
        <v>6619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20072</v>
      </c>
      <c r="D64" s="74">
        <v>20072</v>
      </c>
      <c r="E64" s="74"/>
      <c r="F64" s="74"/>
      <c r="G64" s="157"/>
      <c r="H64" s="72">
        <f t="shared" si="6"/>
        <v>18814</v>
      </c>
      <c r="I64" s="74">
        <v>18814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2365</v>
      </c>
      <c r="D66" s="163">
        <v>2365</v>
      </c>
      <c r="E66" s="163"/>
      <c r="F66" s="163"/>
      <c r="G66" s="164"/>
      <c r="H66" s="117">
        <f t="shared" si="6"/>
        <v>2613</v>
      </c>
      <c r="I66" s="163">
        <v>2613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89755</v>
      </c>
      <c r="D67" s="63">
        <f>SUM(D68:D69)</f>
        <v>89755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107356</v>
      </c>
      <c r="I67" s="63">
        <f>SUM(I68:I69)</f>
        <v>107163</v>
      </c>
      <c r="J67" s="63">
        <f>SUM(J68:J69)</f>
        <v>0</v>
      </c>
      <c r="K67" s="63">
        <f>SUM(K68:K69)</f>
        <v>193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69940</v>
      </c>
      <c r="D68" s="68">
        <v>69940</v>
      </c>
      <c r="E68" s="68"/>
      <c r="F68" s="68"/>
      <c r="G68" s="154"/>
      <c r="H68" s="66">
        <f t="shared" si="6"/>
        <v>84660</v>
      </c>
      <c r="I68" s="68">
        <v>84660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19815</v>
      </c>
      <c r="D69" s="160">
        <f>SUM(D70:D74)</f>
        <v>19815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22696</v>
      </c>
      <c r="I69" s="160">
        <f>SUM(I70:I74)</f>
        <v>22503</v>
      </c>
      <c r="J69" s="160">
        <f>SUM(J70:J74)</f>
        <v>0</v>
      </c>
      <c r="K69" s="160">
        <f>SUM(K70:K74)</f>
        <v>193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11298</v>
      </c>
      <c r="D70" s="74">
        <v>11298</v>
      </c>
      <c r="E70" s="74"/>
      <c r="F70" s="74"/>
      <c r="G70" s="157"/>
      <c r="H70" s="72">
        <f t="shared" si="6"/>
        <v>14106</v>
      </c>
      <c r="I70" s="74">
        <v>14106</v>
      </c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7897</v>
      </c>
      <c r="D73" s="74">
        <v>7897</v>
      </c>
      <c r="E73" s="74"/>
      <c r="F73" s="74"/>
      <c r="G73" s="157"/>
      <c r="H73" s="72">
        <f t="shared" si="6"/>
        <v>7897</v>
      </c>
      <c r="I73" s="74">
        <v>7897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620</v>
      </c>
      <c r="D74" s="74">
        <v>620</v>
      </c>
      <c r="E74" s="74"/>
      <c r="F74" s="74"/>
      <c r="G74" s="157"/>
      <c r="H74" s="72">
        <f t="shared" si="6"/>
        <v>693</v>
      </c>
      <c r="I74" s="74">
        <v>500</v>
      </c>
      <c r="J74" s="74"/>
      <c r="K74" s="74">
        <v>193</v>
      </c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67022</v>
      </c>
      <c r="D75" s="144">
        <f>SUM(D76,D83,D130,D164,D165,D172)</f>
        <v>48372</v>
      </c>
      <c r="E75" s="144">
        <f>SUM(E76,E83,E130,E164,E165,E172)</f>
        <v>0</v>
      </c>
      <c r="F75" s="144">
        <f>SUM(F76,F83,F130,F164,F165,F172)</f>
        <v>18650</v>
      </c>
      <c r="G75" s="145">
        <f>SUM(G76,G83,G130,G164,G165,G172)</f>
        <v>0</v>
      </c>
      <c r="H75" s="143">
        <f t="shared" si="6"/>
        <v>63204</v>
      </c>
      <c r="I75" s="144">
        <f>SUM(I76,I83,I130,I164,I165,I172)</f>
        <v>42196</v>
      </c>
      <c r="J75" s="144">
        <f>SUM(J76,J83,J130,J164,J165,J172)</f>
        <v>0</v>
      </c>
      <c r="K75" s="144">
        <f>SUM(K76,K83,K130,K164,K165,K172)</f>
        <v>21008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393</v>
      </c>
      <c r="D76" s="63">
        <f>SUM(D77,D80)</f>
        <v>393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393</v>
      </c>
      <c r="I76" s="63">
        <f>SUM(I77,I80)</f>
        <v>393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393</v>
      </c>
      <c r="D80" s="160">
        <f>SUM(D81:D82)</f>
        <v>393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393</v>
      </c>
      <c r="I80" s="160">
        <f>SUM(I81:I82)</f>
        <v>393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174</v>
      </c>
      <c r="D81" s="74">
        <v>174</v>
      </c>
      <c r="E81" s="74"/>
      <c r="F81" s="74"/>
      <c r="G81" s="157"/>
      <c r="H81" s="72">
        <f t="shared" si="6"/>
        <v>174</v>
      </c>
      <c r="I81" s="74">
        <v>174</v>
      </c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219</v>
      </c>
      <c r="D82" s="74">
        <v>219</v>
      </c>
      <c r="E82" s="74"/>
      <c r="F82" s="74"/>
      <c r="G82" s="157"/>
      <c r="H82" s="72">
        <f t="shared" si="6"/>
        <v>219</v>
      </c>
      <c r="I82" s="74">
        <f>92+127</f>
        <v>219</v>
      </c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45111</v>
      </c>
      <c r="D83" s="63">
        <f>SUM(D84,D89,D95,D103,D112,D116,D122,D128)</f>
        <v>35917</v>
      </c>
      <c r="E83" s="63">
        <f>SUM(E84,E89,E95,E103,E112,E116,E122,E128)</f>
        <v>0</v>
      </c>
      <c r="F83" s="63">
        <f>SUM(F84,F89,F95,F103,F112,F116,F122,F128)</f>
        <v>9194</v>
      </c>
      <c r="G83" s="166">
        <f>SUM(G84,G89,G95,G103,G112,G116,G122,G128)</f>
        <v>0</v>
      </c>
      <c r="H83" s="57">
        <f t="shared" si="6"/>
        <v>44833</v>
      </c>
      <c r="I83" s="63">
        <f>SUM(I84,I89,I95,I103,I112,I116,I122,I128)</f>
        <v>33061</v>
      </c>
      <c r="J83" s="63">
        <f>SUM(J84,J89,J95,J103,J112,J116,J122,J128)</f>
        <v>0</v>
      </c>
      <c r="K83" s="63">
        <f>SUM(K84,K89,K95,K103,K112,K116,K122,K128)</f>
        <v>11772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3157</v>
      </c>
      <c r="D84" s="151">
        <f>SUM(D85:D88)</f>
        <v>1667</v>
      </c>
      <c r="E84" s="151">
        <f>SUM(E85:E88)</f>
        <v>0</v>
      </c>
      <c r="F84" s="151">
        <f>SUM(F85:F88)</f>
        <v>1490</v>
      </c>
      <c r="G84" s="151">
        <f>SUM(G85:G88)</f>
        <v>0</v>
      </c>
      <c r="H84" s="117">
        <f t="shared" si="6"/>
        <v>3052</v>
      </c>
      <c r="I84" s="151">
        <f>SUM(I85:I88)</f>
        <v>1560</v>
      </c>
      <c r="J84" s="151">
        <f>SUM(J85:J88)</f>
        <v>0</v>
      </c>
      <c r="K84" s="151">
        <f>SUM(K85:K88)</f>
        <v>1492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1815</v>
      </c>
      <c r="D86" s="74">
        <v>858</v>
      </c>
      <c r="E86" s="74"/>
      <c r="F86" s="74">
        <v>957</v>
      </c>
      <c r="G86" s="157"/>
      <c r="H86" s="72">
        <f t="shared" si="6"/>
        <v>1708</v>
      </c>
      <c r="I86" s="74">
        <v>751</v>
      </c>
      <c r="J86" s="74"/>
      <c r="K86" s="74">
        <v>957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1322</v>
      </c>
      <c r="D87" s="74">
        <v>809</v>
      </c>
      <c r="E87" s="74"/>
      <c r="F87" s="74">
        <v>513</v>
      </c>
      <c r="G87" s="157"/>
      <c r="H87" s="72">
        <f t="shared" si="6"/>
        <v>1324</v>
      </c>
      <c r="I87" s="74">
        <v>809</v>
      </c>
      <c r="J87" s="74"/>
      <c r="K87" s="74">
        <f>495+20</f>
        <v>515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20</v>
      </c>
      <c r="D88" s="74"/>
      <c r="E88" s="74"/>
      <c r="F88" s="74">
        <v>20</v>
      </c>
      <c r="G88" s="157"/>
      <c r="H88" s="72">
        <f t="shared" si="6"/>
        <v>20</v>
      </c>
      <c r="I88" s="74"/>
      <c r="J88" s="74"/>
      <c r="K88" s="74">
        <v>20</v>
      </c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29396</v>
      </c>
      <c r="D89" s="160">
        <f>SUM(D90:D94)</f>
        <v>23294</v>
      </c>
      <c r="E89" s="160">
        <f>SUM(E90:E94)</f>
        <v>0</v>
      </c>
      <c r="F89" s="160">
        <f>SUM(F90:F94)</f>
        <v>6102</v>
      </c>
      <c r="G89" s="161">
        <f>SUM(G90:G94)</f>
        <v>0</v>
      </c>
      <c r="H89" s="72">
        <f t="shared" si="6"/>
        <v>30458</v>
      </c>
      <c r="I89" s="160">
        <f>SUM(I90:I94)</f>
        <v>21287</v>
      </c>
      <c r="J89" s="160">
        <f>SUM(J90:J94)</f>
        <v>0</v>
      </c>
      <c r="K89" s="160">
        <f>SUM(K90:K94)</f>
        <v>9171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11137</v>
      </c>
      <c r="D90" s="74">
        <v>8343</v>
      </c>
      <c r="E90" s="74"/>
      <c r="F90" s="74">
        <v>2794</v>
      </c>
      <c r="G90" s="157"/>
      <c r="H90" s="72">
        <f t="shared" si="6"/>
        <v>10906</v>
      </c>
      <c r="I90" s="74">
        <v>8112</v>
      </c>
      <c r="J90" s="74"/>
      <c r="K90" s="74">
        <v>2794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1400</v>
      </c>
      <c r="D91" s="74">
        <v>400</v>
      </c>
      <c r="E91" s="74"/>
      <c r="F91" s="74">
        <v>1000</v>
      </c>
      <c r="G91" s="157"/>
      <c r="H91" s="72">
        <f t="shared" si="6"/>
        <v>1353</v>
      </c>
      <c r="I91" s="74">
        <v>353</v>
      </c>
      <c r="J91" s="74"/>
      <c r="K91" s="74">
        <v>1000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16366</v>
      </c>
      <c r="D92" s="74">
        <v>14366</v>
      </c>
      <c r="E92" s="74"/>
      <c r="F92" s="74">
        <v>2000</v>
      </c>
      <c r="G92" s="157"/>
      <c r="H92" s="72">
        <f t="shared" si="6"/>
        <v>17863</v>
      </c>
      <c r="I92" s="74">
        <f>11863+931</f>
        <v>12794</v>
      </c>
      <c r="J92" s="74"/>
      <c r="K92" s="74">
        <f>6000-931</f>
        <v>5069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493</v>
      </c>
      <c r="D93" s="74">
        <v>185</v>
      </c>
      <c r="E93" s="74"/>
      <c r="F93" s="74">
        <v>308</v>
      </c>
      <c r="G93" s="157"/>
      <c r="H93" s="72">
        <f t="shared" si="6"/>
        <v>336</v>
      </c>
      <c r="I93" s="74">
        <v>28</v>
      </c>
      <c r="J93" s="74"/>
      <c r="K93" s="74">
        <v>308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1655</v>
      </c>
      <c r="D95" s="160">
        <f>SUM(D96:D102)</f>
        <v>952</v>
      </c>
      <c r="E95" s="160">
        <f>SUM(E96:E102)</f>
        <v>0</v>
      </c>
      <c r="F95" s="160">
        <f>SUM(F96:F102)</f>
        <v>703</v>
      </c>
      <c r="G95" s="161">
        <f>SUM(G96:G102)</f>
        <v>0</v>
      </c>
      <c r="H95" s="72">
        <f t="shared" si="6"/>
        <v>590</v>
      </c>
      <c r="I95" s="160">
        <f>SUM(I96:I102)</f>
        <v>230</v>
      </c>
      <c r="J95" s="160">
        <f>SUM(J96:J102)</f>
        <v>0</v>
      </c>
      <c r="K95" s="160">
        <f>SUM(K96:K102)</f>
        <v>360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100</v>
      </c>
      <c r="D97" s="74">
        <v>100</v>
      </c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160</v>
      </c>
      <c r="D100" s="74"/>
      <c r="E100" s="74"/>
      <c r="F100" s="74">
        <v>160</v>
      </c>
      <c r="G100" s="157"/>
      <c r="H100" s="72">
        <f t="shared" si="6"/>
        <v>0</v>
      </c>
      <c r="I100" s="74"/>
      <c r="J100" s="74"/>
      <c r="K100" s="74">
        <v>0</v>
      </c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164</v>
      </c>
      <c r="D101" s="74"/>
      <c r="E101" s="74"/>
      <c r="F101" s="74">
        <v>164</v>
      </c>
      <c r="G101" s="157"/>
      <c r="H101" s="72">
        <f t="shared" si="6"/>
        <v>164</v>
      </c>
      <c r="I101" s="74"/>
      <c r="J101" s="74"/>
      <c r="K101" s="74">
        <v>164</v>
      </c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1231</v>
      </c>
      <c r="D102" s="74">
        <v>852</v>
      </c>
      <c r="E102" s="74"/>
      <c r="F102" s="74">
        <v>379</v>
      </c>
      <c r="G102" s="157"/>
      <c r="H102" s="72">
        <f t="shared" si="6"/>
        <v>426</v>
      </c>
      <c r="I102" s="74">
        <v>230</v>
      </c>
      <c r="J102" s="74"/>
      <c r="K102" s="74">
        <v>196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8480</v>
      </c>
      <c r="D103" s="160">
        <f>SUM(D104:D111)</f>
        <v>8095</v>
      </c>
      <c r="E103" s="160">
        <f>SUM(E104:E111)</f>
        <v>0</v>
      </c>
      <c r="F103" s="160">
        <f>SUM(F104:F111)</f>
        <v>385</v>
      </c>
      <c r="G103" s="161">
        <f>SUM(G104:G111)</f>
        <v>0</v>
      </c>
      <c r="H103" s="72">
        <f t="shared" si="6"/>
        <v>8745</v>
      </c>
      <c r="I103" s="160">
        <f>SUM(I104:I111)</f>
        <v>8360</v>
      </c>
      <c r="J103" s="160">
        <f>SUM(J104:J111)</f>
        <v>0</v>
      </c>
      <c r="K103" s="160">
        <f>SUM(K104:K111)</f>
        <v>385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432</v>
      </c>
      <c r="D106" s="74">
        <v>100</v>
      </c>
      <c r="E106" s="74"/>
      <c r="F106" s="74">
        <v>332</v>
      </c>
      <c r="G106" s="157"/>
      <c r="H106" s="72">
        <f t="shared" si="6"/>
        <v>432</v>
      </c>
      <c r="I106" s="74">
        <v>100</v>
      </c>
      <c r="J106" s="74"/>
      <c r="K106" s="74">
        <v>332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7995</v>
      </c>
      <c r="D107" s="74">
        <v>7995</v>
      </c>
      <c r="E107" s="74"/>
      <c r="F107" s="74"/>
      <c r="G107" s="157"/>
      <c r="H107" s="72">
        <f t="shared" si="6"/>
        <v>8260</v>
      </c>
      <c r="I107" s="74">
        <v>8260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53</v>
      </c>
      <c r="D111" s="74"/>
      <c r="E111" s="74"/>
      <c r="F111" s="74">
        <v>53</v>
      </c>
      <c r="G111" s="157"/>
      <c r="H111" s="72">
        <f t="shared" si="6"/>
        <v>53</v>
      </c>
      <c r="I111" s="74"/>
      <c r="J111" s="74"/>
      <c r="K111" s="74">
        <v>53</v>
      </c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1730</v>
      </c>
      <c r="D116" s="160">
        <f>SUM(D117:D121)</f>
        <v>1406</v>
      </c>
      <c r="E116" s="160">
        <f>SUM(E117:E121)</f>
        <v>0</v>
      </c>
      <c r="F116" s="160">
        <f>SUM(F117:F121)</f>
        <v>324</v>
      </c>
      <c r="G116" s="161">
        <f>SUM(G117:G121)</f>
        <v>0</v>
      </c>
      <c r="H116" s="72">
        <f t="shared" ref="H116:H188" si="8">SUM(I116:L116)</f>
        <v>1430</v>
      </c>
      <c r="I116" s="160">
        <f>SUM(I117:I121)</f>
        <v>1206</v>
      </c>
      <c r="J116" s="160">
        <f>SUM(J117:J121)</f>
        <v>0</v>
      </c>
      <c r="K116" s="160">
        <f>SUM(K117:K121)</f>
        <v>224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400</v>
      </c>
      <c r="D118" s="74">
        <v>200</v>
      </c>
      <c r="E118" s="74"/>
      <c r="F118" s="74">
        <v>200</v>
      </c>
      <c r="G118" s="157"/>
      <c r="H118" s="72">
        <f t="shared" si="8"/>
        <v>100</v>
      </c>
      <c r="I118" s="74">
        <v>0</v>
      </c>
      <c r="J118" s="74"/>
      <c r="K118" s="74">
        <v>100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1187</v>
      </c>
      <c r="D119" s="74">
        <v>1187</v>
      </c>
      <c r="E119" s="74"/>
      <c r="F119" s="74"/>
      <c r="G119" s="157"/>
      <c r="H119" s="72">
        <f t="shared" si="8"/>
        <v>1187</v>
      </c>
      <c r="I119" s="74">
        <v>1187</v>
      </c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143</v>
      </c>
      <c r="D121" s="74">
        <v>19</v>
      </c>
      <c r="E121" s="74"/>
      <c r="F121" s="74">
        <v>124</v>
      </c>
      <c r="G121" s="157"/>
      <c r="H121" s="72">
        <f t="shared" si="8"/>
        <v>143</v>
      </c>
      <c r="I121" s="74">
        <v>19</v>
      </c>
      <c r="J121" s="74"/>
      <c r="K121" s="74">
        <v>124</v>
      </c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693</v>
      </c>
      <c r="D122" s="160">
        <f>SUM(D123:D127)</f>
        <v>503</v>
      </c>
      <c r="E122" s="160">
        <f>SUM(E123:E127)</f>
        <v>0</v>
      </c>
      <c r="F122" s="160">
        <f>SUM(F123:F127)</f>
        <v>190</v>
      </c>
      <c r="G122" s="161">
        <f>SUM(G123:G127)</f>
        <v>0</v>
      </c>
      <c r="H122" s="72">
        <f t="shared" si="8"/>
        <v>558</v>
      </c>
      <c r="I122" s="160">
        <f>SUM(I123:I127)</f>
        <v>418</v>
      </c>
      <c r="J122" s="160">
        <f>SUM(J123:J127)</f>
        <v>0</v>
      </c>
      <c r="K122" s="160">
        <f>SUM(K123:K127)</f>
        <v>140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693</v>
      </c>
      <c r="D127" s="74">
        <v>503</v>
      </c>
      <c r="E127" s="74"/>
      <c r="F127" s="74">
        <v>190</v>
      </c>
      <c r="G127" s="157"/>
      <c r="H127" s="72">
        <f t="shared" si="8"/>
        <v>558</v>
      </c>
      <c r="I127" s="74">
        <v>418</v>
      </c>
      <c r="J127" s="74"/>
      <c r="K127" s="74">
        <v>140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21482</v>
      </c>
      <c r="D130" s="63">
        <f>SUM(D131,D136,D140,D141,D144,D151,D159,D160,D163)</f>
        <v>12026</v>
      </c>
      <c r="E130" s="63">
        <f>SUM(E131,E136,E140,E141,E144,E151,E159,E160,E163)</f>
        <v>0</v>
      </c>
      <c r="F130" s="63">
        <f>SUM(F131,F136,F140,F141,F144,F151,F159,F160,F163)</f>
        <v>9456</v>
      </c>
      <c r="G130" s="166">
        <f>SUM(G131,G136,G140,G141,G144,G151,G159,G160,G163)</f>
        <v>0</v>
      </c>
      <c r="H130" s="57">
        <f t="shared" si="8"/>
        <v>17942</v>
      </c>
      <c r="I130" s="63">
        <f>SUM(I131,I136,I140,I141,I144,I151,I159,I160,I163)</f>
        <v>8706</v>
      </c>
      <c r="J130" s="63">
        <f>SUM(J131,J136,J140,J141,J144,J151,J159,J160,J163)</f>
        <v>0</v>
      </c>
      <c r="K130" s="63">
        <f>SUM(K131,K136,K140,K141,K144,K151,K159,K160,K163)</f>
        <v>9236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5580</v>
      </c>
      <c r="D131" s="169">
        <f>SUM(D132:D135)</f>
        <v>5580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2849</v>
      </c>
      <c r="I131" s="169">
        <f t="shared" si="10"/>
        <v>2849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1809</v>
      </c>
      <c r="D132" s="74">
        <v>1809</v>
      </c>
      <c r="E132" s="74"/>
      <c r="F132" s="74"/>
      <c r="G132" s="157"/>
      <c r="H132" s="72">
        <f t="shared" si="8"/>
        <v>1750</v>
      </c>
      <c r="I132" s="74">
        <v>1750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3151</v>
      </c>
      <c r="D133" s="74">
        <v>3151</v>
      </c>
      <c r="E133" s="74"/>
      <c r="F133" s="74"/>
      <c r="G133" s="157"/>
      <c r="H133" s="72">
        <f t="shared" si="8"/>
        <v>717</v>
      </c>
      <c r="I133" s="74">
        <f>557+160</f>
        <v>717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620</v>
      </c>
      <c r="D135" s="74">
        <v>620</v>
      </c>
      <c r="E135" s="74"/>
      <c r="F135" s="74"/>
      <c r="G135" s="157"/>
      <c r="H135" s="72">
        <f t="shared" si="8"/>
        <v>382</v>
      </c>
      <c r="I135" s="74">
        <v>382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3207</v>
      </c>
      <c r="D136" s="160">
        <f>SUM(D137:D139)</f>
        <v>2389</v>
      </c>
      <c r="E136" s="160">
        <f>SUM(E137:E139)</f>
        <v>0</v>
      </c>
      <c r="F136" s="160">
        <f>SUM(F137:F139)</f>
        <v>818</v>
      </c>
      <c r="G136" s="161">
        <f>SUM(G137:G139)</f>
        <v>0</v>
      </c>
      <c r="H136" s="72">
        <f t="shared" si="8"/>
        <v>3018</v>
      </c>
      <c r="I136" s="160">
        <f>SUM(I137:I139)</f>
        <v>2200</v>
      </c>
      <c r="J136" s="160">
        <f>SUM(J137:J139)</f>
        <v>0</v>
      </c>
      <c r="K136" s="160">
        <f>SUM(K137:K139)</f>
        <v>818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2518</v>
      </c>
      <c r="D137" s="74">
        <v>1700</v>
      </c>
      <c r="E137" s="74"/>
      <c r="F137" s="74">
        <v>818</v>
      </c>
      <c r="G137" s="157"/>
      <c r="H137" s="72">
        <f t="shared" si="8"/>
        <v>2387</v>
      </c>
      <c r="I137" s="74">
        <v>1569</v>
      </c>
      <c r="J137" s="74"/>
      <c r="K137" s="74">
        <v>818</v>
      </c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689</v>
      </c>
      <c r="D138" s="74">
        <v>689</v>
      </c>
      <c r="E138" s="74"/>
      <c r="F138" s="74"/>
      <c r="G138" s="157"/>
      <c r="H138" s="72">
        <f t="shared" si="8"/>
        <v>631</v>
      </c>
      <c r="I138" s="74">
        <v>631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7032</v>
      </c>
      <c r="D140" s="74"/>
      <c r="E140" s="74"/>
      <c r="F140" s="74">
        <v>7032</v>
      </c>
      <c r="G140" s="157"/>
      <c r="H140" s="72">
        <f t="shared" si="8"/>
        <v>7032</v>
      </c>
      <c r="I140" s="74"/>
      <c r="J140" s="74"/>
      <c r="K140" s="74">
        <v>7032</v>
      </c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5063</v>
      </c>
      <c r="D144" s="151">
        <f>SUM(D145:D150)</f>
        <v>3457</v>
      </c>
      <c r="E144" s="151">
        <f>SUM(E145:E150)</f>
        <v>0</v>
      </c>
      <c r="F144" s="151">
        <f>SUM(F145:F150)</f>
        <v>1606</v>
      </c>
      <c r="G144" s="152">
        <f>SUM(G145:G150)</f>
        <v>0</v>
      </c>
      <c r="H144" s="117">
        <f t="shared" si="8"/>
        <v>4443</v>
      </c>
      <c r="I144" s="151">
        <f>SUM(I145:I150)</f>
        <v>3057</v>
      </c>
      <c r="J144" s="151">
        <f>SUM(J145:J150)</f>
        <v>0</v>
      </c>
      <c r="K144" s="151">
        <f>SUM(K145:K150)</f>
        <v>1386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1688</v>
      </c>
      <c r="D145" s="68">
        <v>1588</v>
      </c>
      <c r="E145" s="68"/>
      <c r="F145" s="68">
        <v>100</v>
      </c>
      <c r="G145" s="154"/>
      <c r="H145" s="66">
        <f t="shared" si="8"/>
        <v>1188</v>
      </c>
      <c r="I145" s="68">
        <v>1188</v>
      </c>
      <c r="J145" s="68"/>
      <c r="K145" s="68">
        <v>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3375</v>
      </c>
      <c r="D146" s="74">
        <v>1869</v>
      </c>
      <c r="E146" s="74"/>
      <c r="F146" s="74">
        <v>1506</v>
      </c>
      <c r="G146" s="157"/>
      <c r="H146" s="72">
        <f t="shared" si="8"/>
        <v>3255</v>
      </c>
      <c r="I146" s="74">
        <v>1869</v>
      </c>
      <c r="J146" s="74"/>
      <c r="K146" s="74">
        <v>1386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600</v>
      </c>
      <c r="D160" s="151">
        <f>SUM(D161:D162)</f>
        <v>600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600</v>
      </c>
      <c r="I160" s="151">
        <f>SUM(I161:I162)</f>
        <v>600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600</v>
      </c>
      <c r="D162" s="74">
        <v>600</v>
      </c>
      <c r="E162" s="74"/>
      <c r="F162" s="74"/>
      <c r="G162" s="157"/>
      <c r="H162" s="72">
        <f t="shared" si="8"/>
        <v>600</v>
      </c>
      <c r="I162" s="74">
        <v>600</v>
      </c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36</v>
      </c>
      <c r="D165" s="63">
        <f>SUM(D166,D171)</f>
        <v>36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36</v>
      </c>
      <c r="I165" s="63">
        <f>SUM(I166,I171)</f>
        <v>36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36</v>
      </c>
      <c r="D166" s="169">
        <f>SUM(D167:D170)</f>
        <v>36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36</v>
      </c>
      <c r="I166" s="169">
        <f>SUM(I167:I170)</f>
        <v>36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36</v>
      </c>
      <c r="D168" s="74">
        <v>36</v>
      </c>
      <c r="E168" s="74"/>
      <c r="F168" s="74"/>
      <c r="G168" s="157"/>
      <c r="H168" s="72">
        <f t="shared" si="8"/>
        <v>36</v>
      </c>
      <c r="I168" s="74">
        <v>36</v>
      </c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1717</v>
      </c>
      <c r="D194" s="139">
        <f>SUM(D195,D230,D269)</f>
        <v>1308</v>
      </c>
      <c r="E194" s="139">
        <f>SUM(E195,E230,E269)</f>
        <v>0</v>
      </c>
      <c r="F194" s="139">
        <f>SUM(F195,F230,F269)</f>
        <v>409</v>
      </c>
      <c r="G194" s="139">
        <f>SUM(G195,G230,G269)</f>
        <v>0</v>
      </c>
      <c r="H194" s="138">
        <f t="shared" si="24"/>
        <v>2150</v>
      </c>
      <c r="I194" s="139">
        <f>SUM(I195,I230,I269)</f>
        <v>2150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1717</v>
      </c>
      <c r="D195" s="144">
        <f>D196+D204</f>
        <v>1308</v>
      </c>
      <c r="E195" s="144">
        <f>E196+E204</f>
        <v>0</v>
      </c>
      <c r="F195" s="144">
        <f>F196+F204</f>
        <v>409</v>
      </c>
      <c r="G195" s="144">
        <f>G196+G204</f>
        <v>0</v>
      </c>
      <c r="H195" s="143">
        <f t="shared" si="24"/>
        <v>2150</v>
      </c>
      <c r="I195" s="144">
        <f>I196+I204</f>
        <v>2150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1717</v>
      </c>
      <c r="D204" s="63">
        <f>D205+D215+D216+D225+D226+D227+D229</f>
        <v>1308</v>
      </c>
      <c r="E204" s="63">
        <f>E205+E215+E216+E225+E226+E227+E229</f>
        <v>0</v>
      </c>
      <c r="F204" s="63">
        <f>F205+F215+F216+F225+F226+F227+F229</f>
        <v>409</v>
      </c>
      <c r="G204" s="166">
        <f>G205+G215+G216+G225+G226+G227+G229</f>
        <v>0</v>
      </c>
      <c r="H204" s="57">
        <f t="shared" si="24"/>
        <v>2150</v>
      </c>
      <c r="I204" s="63">
        <f>I205+I215+I216+I225+I226+I227+I229</f>
        <v>2150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1717</v>
      </c>
      <c r="D216" s="160">
        <f>SUM(D217:D224)</f>
        <v>1308</v>
      </c>
      <c r="E216" s="160">
        <f>SUM(E217:E224)</f>
        <v>0</v>
      </c>
      <c r="F216" s="160">
        <f>SUM(F217:F224)</f>
        <v>409</v>
      </c>
      <c r="G216" s="161">
        <f>SUM(G217:G224)</f>
        <v>0</v>
      </c>
      <c r="H216" s="72">
        <f t="shared" si="24"/>
        <v>2150</v>
      </c>
      <c r="I216" s="160">
        <f>SUM(I217:I224)</f>
        <v>2150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2150</v>
      </c>
      <c r="I223" s="74">
        <f>900+700+300+250</f>
        <v>2150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1717</v>
      </c>
      <c r="D224" s="74">
        <v>1308</v>
      </c>
      <c r="E224" s="74"/>
      <c r="F224" s="74">
        <v>409</v>
      </c>
      <c r="G224" s="157"/>
      <c r="H224" s="72">
        <f t="shared" si="24"/>
        <v>0</v>
      </c>
      <c r="I224" s="74">
        <v>0</v>
      </c>
      <c r="J224" s="74"/>
      <c r="K224" s="74">
        <v>0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443678</v>
      </c>
      <c r="D286" s="233">
        <f t="shared" si="42"/>
        <v>424619</v>
      </c>
      <c r="E286" s="233">
        <f t="shared" si="42"/>
        <v>0</v>
      </c>
      <c r="F286" s="233">
        <f t="shared" si="42"/>
        <v>19059</v>
      </c>
      <c r="G286" s="234">
        <f t="shared" si="42"/>
        <v>0</v>
      </c>
      <c r="H286" s="235">
        <f t="shared" si="42"/>
        <v>510037</v>
      </c>
      <c r="I286" s="233">
        <f t="shared" si="42"/>
        <v>488836</v>
      </c>
      <c r="J286" s="233">
        <f t="shared" si="42"/>
        <v>0</v>
      </c>
      <c r="K286" s="233">
        <f t="shared" si="42"/>
        <v>21201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0" sqref="C10:L10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403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396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397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398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370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399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 t="s">
        <v>401</v>
      </c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34186</v>
      </c>
      <c r="D20" s="28">
        <f>SUM(D21,D24,D25,D41,D43)</f>
        <v>33618</v>
      </c>
      <c r="E20" s="28">
        <f>SUM(E21,E24,E43)</f>
        <v>0</v>
      </c>
      <c r="F20" s="28">
        <f>SUM(F21,F26,F43)</f>
        <v>568</v>
      </c>
      <c r="G20" s="29">
        <f>SUM(G21,G45)</f>
        <v>0</v>
      </c>
      <c r="H20" s="27">
        <f>SUM(I20:L20)</f>
        <v>17342</v>
      </c>
      <c r="I20" s="28">
        <f>SUM(I21,I24,I25,I41,I43)</f>
        <v>16774</v>
      </c>
      <c r="J20" s="28">
        <f>SUM(J21,J24,J43)</f>
        <v>0</v>
      </c>
      <c r="K20" s="28">
        <f>SUM(K21,K26,K43)</f>
        <v>568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33618</v>
      </c>
      <c r="D24" s="51">
        <v>33618</v>
      </c>
      <c r="E24" s="51"/>
      <c r="F24" s="52" t="s">
        <v>35</v>
      </c>
      <c r="G24" s="53" t="s">
        <v>35</v>
      </c>
      <c r="H24" s="50">
        <f t="shared" si="1"/>
        <v>16774</v>
      </c>
      <c r="I24" s="51">
        <f>I51</f>
        <v>16774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568</v>
      </c>
      <c r="D26" s="59" t="s">
        <v>35</v>
      </c>
      <c r="E26" s="59" t="s">
        <v>35</v>
      </c>
      <c r="F26" s="63">
        <f>SUM(F27,F31,F33,F36)</f>
        <v>568</v>
      </c>
      <c r="G26" s="60" t="s">
        <v>35</v>
      </c>
      <c r="H26" s="57">
        <f t="shared" si="1"/>
        <v>568</v>
      </c>
      <c r="I26" s="59" t="s">
        <v>35</v>
      </c>
      <c r="J26" s="59" t="s">
        <v>35</v>
      </c>
      <c r="K26" s="63">
        <f>SUM(K27,K31,K33,K36)</f>
        <v>568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568</v>
      </c>
      <c r="D36" s="59" t="s">
        <v>35</v>
      </c>
      <c r="E36" s="59" t="s">
        <v>35</v>
      </c>
      <c r="F36" s="63">
        <f>SUM(F37:F40)</f>
        <v>568</v>
      </c>
      <c r="G36" s="60" t="s">
        <v>35</v>
      </c>
      <c r="H36" s="57">
        <f t="shared" si="1"/>
        <v>568</v>
      </c>
      <c r="I36" s="59" t="s">
        <v>35</v>
      </c>
      <c r="J36" s="59" t="s">
        <v>35</v>
      </c>
      <c r="K36" s="63">
        <f>SUM(K37:K40)</f>
        <v>568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568</v>
      </c>
      <c r="D38" s="73" t="s">
        <v>35</v>
      </c>
      <c r="E38" s="73" t="s">
        <v>35</v>
      </c>
      <c r="F38" s="74">
        <v>568</v>
      </c>
      <c r="G38" s="75" t="s">
        <v>35</v>
      </c>
      <c r="H38" s="72">
        <f t="shared" si="1"/>
        <v>568</v>
      </c>
      <c r="I38" s="73" t="s">
        <v>35</v>
      </c>
      <c r="J38" s="73" t="s">
        <v>35</v>
      </c>
      <c r="K38" s="74">
        <v>568</v>
      </c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34186</v>
      </c>
      <c r="D50" s="128">
        <f>SUM(D51,D283)</f>
        <v>33618</v>
      </c>
      <c r="E50" s="128">
        <f>SUM(E51,E283)</f>
        <v>0</v>
      </c>
      <c r="F50" s="128">
        <f>SUM(F51,F283)</f>
        <v>568</v>
      </c>
      <c r="G50" s="129">
        <f>SUM(G51,G283)</f>
        <v>0</v>
      </c>
      <c r="H50" s="127">
        <f t="shared" ref="H50:H113" si="6">SUM(I50:L50)</f>
        <v>17342</v>
      </c>
      <c r="I50" s="128">
        <f>SUM(I51,I283)</f>
        <v>16774</v>
      </c>
      <c r="J50" s="128">
        <f>SUM(J51,J283)</f>
        <v>0</v>
      </c>
      <c r="K50" s="128">
        <f>SUM(K51,K283)</f>
        <v>568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34186</v>
      </c>
      <c r="D51" s="134">
        <f>SUM(D52,D194)</f>
        <v>33618</v>
      </c>
      <c r="E51" s="134">
        <f>SUM(E52,E194)</f>
        <v>0</v>
      </c>
      <c r="F51" s="134">
        <f>SUM(F52,F194)</f>
        <v>568</v>
      </c>
      <c r="G51" s="135">
        <f>SUM(G52,G194)</f>
        <v>0</v>
      </c>
      <c r="H51" s="133">
        <f t="shared" si="6"/>
        <v>17342</v>
      </c>
      <c r="I51" s="134">
        <f>SUM(I52,I194)</f>
        <v>16774</v>
      </c>
      <c r="J51" s="134">
        <f>SUM(J52,J194)</f>
        <v>0</v>
      </c>
      <c r="K51" s="134">
        <f>SUM(K52,K194)</f>
        <v>568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30906</v>
      </c>
      <c r="D52" s="139">
        <f>SUM(D53,D75,D173,D187)</f>
        <v>30338</v>
      </c>
      <c r="E52" s="139">
        <f>SUM(E53,E75,E173,E187)</f>
        <v>0</v>
      </c>
      <c r="F52" s="139">
        <f>SUM(F53,F75,F173,F187)</f>
        <v>568</v>
      </c>
      <c r="G52" s="140">
        <f>SUM(G53,G75,G173,G187)</f>
        <v>0</v>
      </c>
      <c r="H52" s="138">
        <f t="shared" si="6"/>
        <v>15892</v>
      </c>
      <c r="I52" s="139">
        <f>SUM(I53,I75,I173,I187)</f>
        <v>15324</v>
      </c>
      <c r="J52" s="139">
        <f>SUM(J53,J75,J173,J187)</f>
        <v>0</v>
      </c>
      <c r="K52" s="139">
        <f>SUM(K53,K75,K173,K187)</f>
        <v>568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13174</v>
      </c>
      <c r="D53" s="144">
        <f>SUM(D54,D67)</f>
        <v>12785</v>
      </c>
      <c r="E53" s="144">
        <f>SUM(E54,E67)</f>
        <v>0</v>
      </c>
      <c r="F53" s="144">
        <f>SUM(F54,F67)</f>
        <v>389</v>
      </c>
      <c r="G53" s="145">
        <f>SUM(G54,G67)</f>
        <v>0</v>
      </c>
      <c r="H53" s="143">
        <f t="shared" si="6"/>
        <v>6470</v>
      </c>
      <c r="I53" s="144">
        <f>SUM(I54,I67)</f>
        <v>6046</v>
      </c>
      <c r="J53" s="144">
        <f>SUM(J54,J67)</f>
        <v>0</v>
      </c>
      <c r="K53" s="144">
        <f>SUM(K54,K67)</f>
        <v>424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13174</v>
      </c>
      <c r="D54" s="63">
        <f>SUM(D55,D58,D66)</f>
        <v>12785</v>
      </c>
      <c r="E54" s="63">
        <f>SUM(E55,E58,E66)</f>
        <v>0</v>
      </c>
      <c r="F54" s="63">
        <f>SUM(F55,F58,F66)</f>
        <v>389</v>
      </c>
      <c r="G54" s="148">
        <f>SUM(G55,G58,G66)</f>
        <v>0</v>
      </c>
      <c r="H54" s="57">
        <f t="shared" si="6"/>
        <v>6156</v>
      </c>
      <c r="I54" s="63">
        <f>SUM(I55,I58,I66)</f>
        <v>5752</v>
      </c>
      <c r="J54" s="63">
        <f>SUM(J55,J58,J66)</f>
        <v>0</v>
      </c>
      <c r="K54" s="63">
        <f>SUM(K55,K58,K66)</f>
        <v>404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>
        <v>0</v>
      </c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>
        <v>0</v>
      </c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>
        <v>0</v>
      </c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>
        <v>0</v>
      </c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>
        <v>0</v>
      </c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>
        <v>0</v>
      </c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>
        <v>0</v>
      </c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>
        <v>0</v>
      </c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>
        <v>0</v>
      </c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13174</v>
      </c>
      <c r="D66" s="163">
        <v>12785</v>
      </c>
      <c r="E66" s="163"/>
      <c r="F66" s="163">
        <v>389</v>
      </c>
      <c r="G66" s="164"/>
      <c r="H66" s="117">
        <f t="shared" si="6"/>
        <v>6156</v>
      </c>
      <c r="I66" s="163">
        <v>5752</v>
      </c>
      <c r="J66" s="163"/>
      <c r="K66" s="163">
        <v>404</v>
      </c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314</v>
      </c>
      <c r="I67" s="63">
        <f>SUM(I68:I69)</f>
        <v>294</v>
      </c>
      <c r="J67" s="63">
        <f>SUM(J68:J69)</f>
        <v>0</v>
      </c>
      <c r="K67" s="63">
        <f>SUM(K68:K69)</f>
        <v>20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314</v>
      </c>
      <c r="I68" s="68">
        <v>294</v>
      </c>
      <c r="J68" s="68"/>
      <c r="K68" s="68">
        <v>20</v>
      </c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>
        <v>0</v>
      </c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>
        <v>0</v>
      </c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>
        <v>0</v>
      </c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>
        <v>0</v>
      </c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>
        <v>0</v>
      </c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17732</v>
      </c>
      <c r="D75" s="144">
        <f>SUM(D76,D83,D130,D164,D165,D172)</f>
        <v>17553</v>
      </c>
      <c r="E75" s="144">
        <f>SUM(E76,E83,E130,E164,E165,E172)</f>
        <v>0</v>
      </c>
      <c r="F75" s="144">
        <f>SUM(F76,F83,F130,F164,F165,F172)</f>
        <v>179</v>
      </c>
      <c r="G75" s="145">
        <f>SUM(G76,G83,G130,G164,G165,G172)</f>
        <v>0</v>
      </c>
      <c r="H75" s="143">
        <f t="shared" si="6"/>
        <v>9422</v>
      </c>
      <c r="I75" s="144">
        <f>SUM(I76,I83,I130,I164,I165,I172)</f>
        <v>9278</v>
      </c>
      <c r="J75" s="144">
        <f>SUM(J76,J83,J130,J164,J165,J172)</f>
        <v>0</v>
      </c>
      <c r="K75" s="144">
        <f>SUM(K76,K83,K130,K164,K165,K172)</f>
        <v>144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>
        <v>0</v>
      </c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>
        <v>0</v>
      </c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>
        <v>0</v>
      </c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>
        <v>0</v>
      </c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7754</v>
      </c>
      <c r="D83" s="63">
        <f>SUM(D84,D89,D95,D103,D112,D116,D122,D128)</f>
        <v>7698</v>
      </c>
      <c r="E83" s="63">
        <f>SUM(E84,E89,E95,E103,E112,E116,E122,E128)</f>
        <v>0</v>
      </c>
      <c r="F83" s="63">
        <f>SUM(F84,F89,F95,F103,F112,F116,F122,F128)</f>
        <v>56</v>
      </c>
      <c r="G83" s="166">
        <f>SUM(G84,G89,G95,G103,G112,G116,G122,G128)</f>
        <v>0</v>
      </c>
      <c r="H83" s="57">
        <f t="shared" si="6"/>
        <v>5153</v>
      </c>
      <c r="I83" s="63">
        <f>SUM(I84,I89,I95,I103,I112,I116,I122,I128)</f>
        <v>5132</v>
      </c>
      <c r="J83" s="63">
        <f>SUM(J84,J89,J95,J103,J112,J116,J122,J128)</f>
        <v>0</v>
      </c>
      <c r="K83" s="63">
        <f>SUM(K84,K89,K95,K103,K112,K116,K122,K128)</f>
        <v>21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>
        <v>0</v>
      </c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>
        <v>0</v>
      </c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>
        <v>0</v>
      </c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>
        <v>0</v>
      </c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>
        <v>0</v>
      </c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>
        <v>0</v>
      </c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>
        <v>0</v>
      </c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>
        <v>0</v>
      </c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>
        <v>0</v>
      </c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1426</v>
      </c>
      <c r="D95" s="160">
        <f>SUM(D96:D102)</f>
        <v>1370</v>
      </c>
      <c r="E95" s="160">
        <f>SUM(E96:E102)</f>
        <v>0</v>
      </c>
      <c r="F95" s="160">
        <f>SUM(F96:F102)</f>
        <v>56</v>
      </c>
      <c r="G95" s="161">
        <f>SUM(G96:G102)</f>
        <v>0</v>
      </c>
      <c r="H95" s="72">
        <f t="shared" si="6"/>
        <v>827</v>
      </c>
      <c r="I95" s="160">
        <f>SUM(I96:I102)</f>
        <v>806</v>
      </c>
      <c r="J95" s="160">
        <f>SUM(J96:J102)</f>
        <v>0</v>
      </c>
      <c r="K95" s="160">
        <f>SUM(K96:K102)</f>
        <v>21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460</v>
      </c>
      <c r="D96" s="74">
        <v>460</v>
      </c>
      <c r="E96" s="74"/>
      <c r="F96" s="74"/>
      <c r="G96" s="157"/>
      <c r="H96" s="72">
        <f t="shared" si="6"/>
        <v>392</v>
      </c>
      <c r="I96" s="74">
        <v>392</v>
      </c>
      <c r="J96" s="74"/>
      <c r="K96" s="74">
        <v>0</v>
      </c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496</v>
      </c>
      <c r="D97" s="74">
        <v>496</v>
      </c>
      <c r="E97" s="74"/>
      <c r="F97" s="74"/>
      <c r="G97" s="157"/>
      <c r="H97" s="72">
        <f t="shared" si="6"/>
        <v>0</v>
      </c>
      <c r="I97" s="74">
        <v>0</v>
      </c>
      <c r="J97" s="74"/>
      <c r="K97" s="74">
        <v>0</v>
      </c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>
        <v>0</v>
      </c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>
        <v>0</v>
      </c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>
        <v>0</v>
      </c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>
        <v>0</v>
      </c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470</v>
      </c>
      <c r="D102" s="74">
        <v>414</v>
      </c>
      <c r="E102" s="74"/>
      <c r="F102" s="74">
        <v>56</v>
      </c>
      <c r="G102" s="157"/>
      <c r="H102" s="72">
        <f t="shared" si="6"/>
        <v>435</v>
      </c>
      <c r="I102" s="74">
        <v>414</v>
      </c>
      <c r="J102" s="74"/>
      <c r="K102" s="74">
        <v>21</v>
      </c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200</v>
      </c>
      <c r="D103" s="160">
        <f>SUM(D104:D111)</f>
        <v>200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>
        <v>0</v>
      </c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>
        <v>0</v>
      </c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>
        <v>0</v>
      </c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>
        <v>0</v>
      </c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>
        <v>0</v>
      </c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200</v>
      </c>
      <c r="D109" s="74">
        <v>200</v>
      </c>
      <c r="E109" s="74"/>
      <c r="F109" s="74"/>
      <c r="G109" s="157"/>
      <c r="H109" s="72">
        <f t="shared" si="6"/>
        <v>0</v>
      </c>
      <c r="I109" s="74">
        <v>0</v>
      </c>
      <c r="J109" s="74"/>
      <c r="K109" s="74">
        <v>0</v>
      </c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>
        <v>0</v>
      </c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>
        <v>0</v>
      </c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>
        <v>0</v>
      </c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>
        <v>0</v>
      </c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>
        <v>0</v>
      </c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2122</v>
      </c>
      <c r="D116" s="160">
        <f>SUM(D117:D121)</f>
        <v>2122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1032</v>
      </c>
      <c r="I116" s="160">
        <f>SUM(I117:I121)</f>
        <v>1032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>
        <v>0</v>
      </c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1622</v>
      </c>
      <c r="D118" s="74">
        <v>1622</v>
      </c>
      <c r="E118" s="74"/>
      <c r="F118" s="74"/>
      <c r="G118" s="157"/>
      <c r="H118" s="72">
        <f t="shared" si="8"/>
        <v>552</v>
      </c>
      <c r="I118" s="74">
        <v>552</v>
      </c>
      <c r="J118" s="74"/>
      <c r="K118" s="74">
        <v>0</v>
      </c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>
        <v>0</v>
      </c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300</v>
      </c>
      <c r="D120" s="74">
        <v>300</v>
      </c>
      <c r="E120" s="74"/>
      <c r="F120" s="74"/>
      <c r="G120" s="157"/>
      <c r="H120" s="72">
        <f t="shared" si="8"/>
        <v>280</v>
      </c>
      <c r="I120" s="74">
        <v>280</v>
      </c>
      <c r="J120" s="74"/>
      <c r="K120" s="74">
        <v>0</v>
      </c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200</v>
      </c>
      <c r="D121" s="74">
        <v>200</v>
      </c>
      <c r="E121" s="74"/>
      <c r="F121" s="74"/>
      <c r="G121" s="157"/>
      <c r="H121" s="72">
        <f t="shared" si="8"/>
        <v>200</v>
      </c>
      <c r="I121" s="74">
        <v>200</v>
      </c>
      <c r="J121" s="74"/>
      <c r="K121" s="74">
        <v>0</v>
      </c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4006</v>
      </c>
      <c r="D122" s="160">
        <f>SUM(D123:D127)</f>
        <v>4006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3294</v>
      </c>
      <c r="I122" s="160">
        <f>SUM(I123:I127)</f>
        <v>3294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>
        <v>0</v>
      </c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>
        <v>0</v>
      </c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>
        <v>0</v>
      </c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>
        <v>0</v>
      </c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4006</v>
      </c>
      <c r="D127" s="74">
        <v>4006</v>
      </c>
      <c r="E127" s="74"/>
      <c r="F127" s="74"/>
      <c r="G127" s="157"/>
      <c r="H127" s="72">
        <f t="shared" si="8"/>
        <v>3294</v>
      </c>
      <c r="I127" s="74">
        <v>3294</v>
      </c>
      <c r="J127" s="74"/>
      <c r="K127" s="74">
        <v>0</v>
      </c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>
        <v>0</v>
      </c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9978</v>
      </c>
      <c r="D130" s="63">
        <f>SUM(D131,D136,D140,D141,D144,D151,D159,D160,D163)</f>
        <v>9855</v>
      </c>
      <c r="E130" s="63">
        <f>SUM(E131,E136,E140,E141,E144,E151,E159,E160,E163)</f>
        <v>0</v>
      </c>
      <c r="F130" s="63">
        <f>SUM(F131,F136,F140,F141,F144,F151,F159,F160,F163)</f>
        <v>123</v>
      </c>
      <c r="G130" s="166">
        <f>SUM(G131,G136,G140,G141,G144,G151,G159,G160,G163)</f>
        <v>0</v>
      </c>
      <c r="H130" s="57">
        <f t="shared" si="8"/>
        <v>4269</v>
      </c>
      <c r="I130" s="63">
        <f>SUM(I131,I136,I140,I141,I144,I151,I159,I160,I163)</f>
        <v>4146</v>
      </c>
      <c r="J130" s="63">
        <f>SUM(J131,J136,J140,J141,J144,J151,J159,J160,J163)</f>
        <v>0</v>
      </c>
      <c r="K130" s="63">
        <f>SUM(K131,K136,K140,K141,K144,K151,K159,K160,K163)</f>
        <v>123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9713</v>
      </c>
      <c r="D131" s="169">
        <f>SUM(D132:D135)</f>
        <v>9665</v>
      </c>
      <c r="E131" s="169">
        <f t="shared" ref="E131:L131" si="10">SUM(E132:E135)</f>
        <v>0</v>
      </c>
      <c r="F131" s="169">
        <f t="shared" si="10"/>
        <v>48</v>
      </c>
      <c r="G131" s="170">
        <f t="shared" si="10"/>
        <v>0</v>
      </c>
      <c r="H131" s="66">
        <f t="shared" si="8"/>
        <v>4004</v>
      </c>
      <c r="I131" s="169">
        <f t="shared" si="10"/>
        <v>3956</v>
      </c>
      <c r="J131" s="169">
        <f t="shared" si="10"/>
        <v>0</v>
      </c>
      <c r="K131" s="169">
        <f t="shared" si="10"/>
        <v>48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20</v>
      </c>
      <c r="D132" s="74">
        <v>20</v>
      </c>
      <c r="E132" s="74"/>
      <c r="F132" s="74"/>
      <c r="G132" s="157"/>
      <c r="H132" s="72">
        <f t="shared" si="8"/>
        <v>20</v>
      </c>
      <c r="I132" s="74">
        <v>20</v>
      </c>
      <c r="J132" s="74"/>
      <c r="K132" s="74">
        <v>0</v>
      </c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3163</v>
      </c>
      <c r="D133" s="74">
        <v>3163</v>
      </c>
      <c r="E133" s="74"/>
      <c r="F133" s="74"/>
      <c r="G133" s="157"/>
      <c r="H133" s="72">
        <f t="shared" si="8"/>
        <v>65</v>
      </c>
      <c r="I133" s="74">
        <v>65</v>
      </c>
      <c r="J133" s="74"/>
      <c r="K133" s="74">
        <v>0</v>
      </c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>
        <v>0</v>
      </c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6530</v>
      </c>
      <c r="D135" s="74">
        <v>6482</v>
      </c>
      <c r="E135" s="74"/>
      <c r="F135" s="74">
        <v>48</v>
      </c>
      <c r="G135" s="157"/>
      <c r="H135" s="72">
        <f t="shared" si="8"/>
        <v>3919</v>
      </c>
      <c r="I135" s="74">
        <v>3871</v>
      </c>
      <c r="J135" s="74"/>
      <c r="K135" s="74">
        <v>48</v>
      </c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>
        <v>0</v>
      </c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>
        <v>0</v>
      </c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>
        <v>0</v>
      </c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>
        <v>0</v>
      </c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>
        <v>0</v>
      </c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>
        <v>0</v>
      </c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265</v>
      </c>
      <c r="D144" s="151">
        <f>SUM(D145:D150)</f>
        <v>190</v>
      </c>
      <c r="E144" s="151">
        <f>SUM(E145:E150)</f>
        <v>0</v>
      </c>
      <c r="F144" s="151">
        <f>SUM(F145:F150)</f>
        <v>75</v>
      </c>
      <c r="G144" s="152">
        <f>SUM(G145:G150)</f>
        <v>0</v>
      </c>
      <c r="H144" s="117">
        <f t="shared" si="8"/>
        <v>265</v>
      </c>
      <c r="I144" s="151">
        <f>SUM(I145:I150)</f>
        <v>190</v>
      </c>
      <c r="J144" s="151">
        <f>SUM(J145:J150)</f>
        <v>0</v>
      </c>
      <c r="K144" s="151">
        <f>SUM(K145:K150)</f>
        <v>75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>
        <v>0</v>
      </c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265</v>
      </c>
      <c r="D146" s="74">
        <v>190</v>
      </c>
      <c r="E146" s="74"/>
      <c r="F146" s="74">
        <v>75</v>
      </c>
      <c r="G146" s="157"/>
      <c r="H146" s="72">
        <f t="shared" si="8"/>
        <v>265</v>
      </c>
      <c r="I146" s="74">
        <v>190</v>
      </c>
      <c r="J146" s="74"/>
      <c r="K146" s="74">
        <v>75</v>
      </c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>
        <v>0</v>
      </c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>
        <v>0</v>
      </c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>
        <v>0</v>
      </c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>
        <v>0</v>
      </c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>
        <v>0</v>
      </c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>
        <v>0</v>
      </c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>
        <v>0</v>
      </c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>
        <v>0</v>
      </c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>
        <v>0</v>
      </c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>
        <v>0</v>
      </c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>
        <v>0</v>
      </c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>
        <v>0</v>
      </c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>
        <v>0</v>
      </c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>
        <v>0</v>
      </c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>
        <v>0</v>
      </c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>
        <v>0</v>
      </c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>
        <v>0</v>
      </c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>
        <v>0</v>
      </c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>
        <v>0</v>
      </c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>
        <v>0</v>
      </c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>
        <v>0</v>
      </c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>
        <v>0</v>
      </c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>
        <v>0</v>
      </c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>
        <v>0</v>
      </c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>
        <v>0</v>
      </c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>
        <v>0</v>
      </c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>
        <v>0</v>
      </c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>
        <v>0</v>
      </c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>
        <v>0</v>
      </c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>
        <v>0</v>
      </c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>
        <v>0</v>
      </c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>
        <v>0</v>
      </c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>
        <v>0</v>
      </c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>
        <v>0</v>
      </c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3280</v>
      </c>
      <c r="D194" s="139">
        <f>SUM(D195,D230,D269)</f>
        <v>3280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1450</v>
      </c>
      <c r="I194" s="139">
        <f>SUM(I195,I230,I269)</f>
        <v>1450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3280</v>
      </c>
      <c r="D195" s="144">
        <f>D196+D204</f>
        <v>3280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1450</v>
      </c>
      <c r="I195" s="144">
        <f>I196+I204</f>
        <v>1450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>
        <v>0</v>
      </c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>
        <v>0</v>
      </c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>
        <v>0</v>
      </c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>
        <v>0</v>
      </c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>
        <v>0</v>
      </c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>
        <v>0</v>
      </c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3280</v>
      </c>
      <c r="D204" s="63">
        <f>D205+D215+D216+D225+D226+D227+D229</f>
        <v>3280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1450</v>
      </c>
      <c r="I204" s="63">
        <f>I205+I215+I216+I225+I226+I227+I229</f>
        <v>1450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>
        <v>0</v>
      </c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>
        <v>0</v>
      </c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>
        <v>0</v>
      </c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>
        <v>0</v>
      </c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>
        <v>0</v>
      </c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>
        <v>0</v>
      </c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>
        <v>0</v>
      </c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>
        <v>0</v>
      </c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>
        <v>0</v>
      </c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>
        <v>0</v>
      </c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3280</v>
      </c>
      <c r="D216" s="160">
        <f>SUM(D217:D224)</f>
        <v>3280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1450</v>
      </c>
      <c r="I216" s="160">
        <f>SUM(I217:I224)</f>
        <v>1450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>
        <v>0</v>
      </c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>
        <v>0</v>
      </c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>
        <v>0</v>
      </c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550</v>
      </c>
      <c r="D220" s="74">
        <v>550</v>
      </c>
      <c r="E220" s="74"/>
      <c r="F220" s="74"/>
      <c r="G220" s="157"/>
      <c r="H220" s="72">
        <f t="shared" si="24"/>
        <v>550</v>
      </c>
      <c r="I220" s="74">
        <v>550</v>
      </c>
      <c r="J220" s="74"/>
      <c r="K220" s="74">
        <v>0</v>
      </c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900</v>
      </c>
      <c r="D221" s="74">
        <v>900</v>
      </c>
      <c r="E221" s="74"/>
      <c r="F221" s="74"/>
      <c r="G221" s="157"/>
      <c r="H221" s="72">
        <f t="shared" si="24"/>
        <v>900</v>
      </c>
      <c r="I221" s="74">
        <v>900</v>
      </c>
      <c r="J221" s="74"/>
      <c r="K221" s="74">
        <v>0</v>
      </c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>
        <v>0</v>
      </c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>
        <v>0</v>
      </c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1830</v>
      </c>
      <c r="D224" s="74">
        <v>1830</v>
      </c>
      <c r="E224" s="74"/>
      <c r="F224" s="74"/>
      <c r="G224" s="157"/>
      <c r="H224" s="72">
        <f t="shared" si="24"/>
        <v>0</v>
      </c>
      <c r="I224" s="74">
        <v>0</v>
      </c>
      <c r="J224" s="74"/>
      <c r="K224" s="74">
        <v>0</v>
      </c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>
        <v>0</v>
      </c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>
        <v>0</v>
      </c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>
        <v>0</v>
      </c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>
        <v>0</v>
      </c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>
        <v>0</v>
      </c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>
        <v>0</v>
      </c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>
        <v>0</v>
      </c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>
        <v>0</v>
      </c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>
        <v>0</v>
      </c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>
        <v>0</v>
      </c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>
        <v>0</v>
      </c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>
        <v>0</v>
      </c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>
        <v>0</v>
      </c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>
        <v>0</v>
      </c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>
        <v>0</v>
      </c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>
        <v>0</v>
      </c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>
        <v>0</v>
      </c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>
        <v>0</v>
      </c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>
        <v>0</v>
      </c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>
        <v>0</v>
      </c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>
        <v>0</v>
      </c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>
        <v>0</v>
      </c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>
        <v>0</v>
      </c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>
        <v>0</v>
      </c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>
        <v>0</v>
      </c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>
        <v>0</v>
      </c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>
        <v>0</v>
      </c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>
        <v>0</v>
      </c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>
        <v>0</v>
      </c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>
        <v>0</v>
      </c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>
        <v>0</v>
      </c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>
        <v>0</v>
      </c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>
        <v>0</v>
      </c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>
        <v>0</v>
      </c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>
        <v>0</v>
      </c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>
        <v>0</v>
      </c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>
        <v>0</v>
      </c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>
        <v>0</v>
      </c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>
        <v>0</v>
      </c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>
        <v>0</v>
      </c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>
        <v>0</v>
      </c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>
        <v>0</v>
      </c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>
        <v>0</v>
      </c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34186</v>
      </c>
      <c r="D286" s="233">
        <f t="shared" si="42"/>
        <v>33618</v>
      </c>
      <c r="E286" s="233">
        <f t="shared" si="42"/>
        <v>0</v>
      </c>
      <c r="F286" s="233">
        <f t="shared" si="42"/>
        <v>568</v>
      </c>
      <c r="G286" s="234">
        <f t="shared" si="42"/>
        <v>0</v>
      </c>
      <c r="H286" s="235">
        <f t="shared" si="42"/>
        <v>17342</v>
      </c>
      <c r="I286" s="233">
        <f t="shared" si="42"/>
        <v>16774</v>
      </c>
      <c r="J286" s="233">
        <f t="shared" si="42"/>
        <v>0</v>
      </c>
      <c r="K286" s="233">
        <f t="shared" si="42"/>
        <v>568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299" t="s">
        <v>348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349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350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313" t="s">
        <v>351</v>
      </c>
      <c r="D5" s="313"/>
      <c r="E5" s="313"/>
      <c r="F5" s="313"/>
      <c r="G5" s="313"/>
      <c r="H5" s="313"/>
      <c r="I5" s="313"/>
      <c r="J5" s="313"/>
      <c r="K5" s="313"/>
      <c r="L5" s="314"/>
    </row>
    <row r="6" spans="1:12" ht="12.75" customHeight="1" x14ac:dyDescent="0.25">
      <c r="A6" s="4" t="s">
        <v>8</v>
      </c>
      <c r="B6" s="5"/>
      <c r="C6" s="313" t="s">
        <v>323</v>
      </c>
      <c r="D6" s="313"/>
      <c r="E6" s="313"/>
      <c r="F6" s="313"/>
      <c r="G6" s="313"/>
      <c r="H6" s="313"/>
      <c r="I6" s="313"/>
      <c r="J6" s="313"/>
      <c r="K6" s="313"/>
      <c r="L6" s="314"/>
    </row>
    <row r="7" spans="1:12" ht="12" customHeight="1" x14ac:dyDescent="0.25">
      <c r="A7" s="4" t="s">
        <v>10</v>
      </c>
      <c r="B7" s="5"/>
      <c r="C7" s="303" t="s">
        <v>352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15"/>
      <c r="D8" s="315"/>
      <c r="E8" s="315"/>
      <c r="F8" s="315"/>
      <c r="G8" s="315"/>
      <c r="H8" s="315"/>
      <c r="I8" s="315"/>
      <c r="J8" s="315"/>
      <c r="K8" s="315"/>
      <c r="L8" s="316"/>
    </row>
    <row r="9" spans="1:12" ht="12.75" customHeight="1" x14ac:dyDescent="0.25">
      <c r="A9" s="4"/>
      <c r="B9" s="5" t="s">
        <v>13</v>
      </c>
      <c r="C9" s="313" t="s">
        <v>353</v>
      </c>
      <c r="D9" s="313"/>
      <c r="E9" s="313"/>
      <c r="F9" s="313"/>
      <c r="G9" s="313"/>
      <c r="H9" s="313"/>
      <c r="I9" s="313"/>
      <c r="J9" s="313"/>
      <c r="K9" s="313"/>
      <c r="L9" s="314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794606</v>
      </c>
      <c r="D20" s="28">
        <f>SUM(D21,D24,D25,D41,D43)</f>
        <v>794606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643000</v>
      </c>
      <c r="I20" s="28">
        <f>SUM(I21,I24,I25,I41,I43)</f>
        <v>643000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794606</v>
      </c>
      <c r="D24" s="51">
        <f>D51</f>
        <v>794606</v>
      </c>
      <c r="E24" s="51"/>
      <c r="F24" s="52" t="s">
        <v>35</v>
      </c>
      <c r="G24" s="53" t="s">
        <v>35</v>
      </c>
      <c r="H24" s="50">
        <f t="shared" si="1"/>
        <v>643000</v>
      </c>
      <c r="I24" s="51">
        <f>I51</f>
        <v>643000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794606</v>
      </c>
      <c r="D50" s="128">
        <f>SUM(D51,D283)</f>
        <v>794606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643000</v>
      </c>
      <c r="I50" s="128">
        <f>SUM(I51,I283)</f>
        <v>643000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794606</v>
      </c>
      <c r="D51" s="134">
        <f>SUM(D52,D194)</f>
        <v>794606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643000</v>
      </c>
      <c r="I51" s="134">
        <f>SUM(I52,I194)</f>
        <v>643000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794606</v>
      </c>
      <c r="D52" s="139">
        <f>SUM(D53,D75,D173,D187)</f>
        <v>794606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643000</v>
      </c>
      <c r="I52" s="139">
        <f>SUM(I53,I75,I173,I187)</f>
        <v>643000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794606</v>
      </c>
      <c r="D173" s="144">
        <f>SUM(D174,D184)</f>
        <v>794606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643000</v>
      </c>
      <c r="I173" s="144">
        <f>SUM(I174,I184)</f>
        <v>643000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794606</v>
      </c>
      <c r="D174" s="63">
        <f>SUM(D175,D179)</f>
        <v>794606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643000</v>
      </c>
      <c r="I174" s="63">
        <f>SUM(I175,I179)</f>
        <v>643000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794606</v>
      </c>
      <c r="D175" s="169">
        <f>SUM(D176:D178)</f>
        <v>794606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643000</v>
      </c>
      <c r="I175" s="169">
        <f>SUM(I176:I178)</f>
        <v>643000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794606</v>
      </c>
      <c r="D176" s="74">
        <v>794606</v>
      </c>
      <c r="E176" s="74"/>
      <c r="F176" s="74"/>
      <c r="G176" s="157"/>
      <c r="H176" s="72">
        <f>SUM(I176:L176)</f>
        <v>643000</v>
      </c>
      <c r="I176" s="74">
        <v>643000</v>
      </c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794606</v>
      </c>
      <c r="D286" s="233">
        <f t="shared" si="42"/>
        <v>794606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643000</v>
      </c>
      <c r="I286" s="233">
        <f t="shared" si="42"/>
        <v>643000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319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320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321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44000</v>
      </c>
      <c r="D20" s="28">
        <f>SUM(D21,D24,D25,D41,D43)</f>
        <v>44000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30000</v>
      </c>
      <c r="I20" s="28">
        <f>SUM(I21,I24,I25,I41,I43)</f>
        <v>30000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44000</v>
      </c>
      <c r="D24" s="51">
        <f>44000</f>
        <v>44000</v>
      </c>
      <c r="E24" s="51"/>
      <c r="F24" s="52" t="s">
        <v>35</v>
      </c>
      <c r="G24" s="53" t="s">
        <v>35</v>
      </c>
      <c r="H24" s="50">
        <f t="shared" si="1"/>
        <v>30000</v>
      </c>
      <c r="I24" s="51">
        <f>I51</f>
        <v>30000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44000</v>
      </c>
      <c r="D50" s="128">
        <f>SUM(D51,D283)</f>
        <v>44000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30000</v>
      </c>
      <c r="I50" s="128">
        <f>SUM(I51,I283)</f>
        <v>30000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44000</v>
      </c>
      <c r="D51" s="134">
        <f>SUM(D52,D194)</f>
        <v>44000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30000</v>
      </c>
      <c r="I51" s="134">
        <f>SUM(I52,I194)</f>
        <v>30000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30000</v>
      </c>
      <c r="D52" s="139">
        <f>SUM(D53,D75,D173,D187)</f>
        <v>30000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30000</v>
      </c>
      <c r="I52" s="139">
        <f>SUM(I53,I75,I173,I187)</f>
        <v>30000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30000</v>
      </c>
      <c r="D75" s="144">
        <f>SUM(D76,D83,D130,D164,D165,D172)</f>
        <v>30000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30000</v>
      </c>
      <c r="I75" s="144">
        <f>SUM(I76,I83,I130,I164,I165,I172)</f>
        <v>30000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30000</v>
      </c>
      <c r="D83" s="63">
        <f>SUM(D84,D89,D95,D103,D112,D116,D122,D128)</f>
        <v>30000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30000</v>
      </c>
      <c r="I83" s="63">
        <f>SUM(I84,I89,I95,I103,I112,I116,I122,I128)</f>
        <v>30000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30000</v>
      </c>
      <c r="D122" s="160">
        <f>SUM(D123:D127)</f>
        <v>30000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30000</v>
      </c>
      <c r="I122" s="160">
        <f>SUM(I123:I127)</f>
        <v>30000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30000</v>
      </c>
      <c r="I125" s="74">
        <v>30000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30000</v>
      </c>
      <c r="D127" s="74">
        <f>30000</f>
        <v>30000</v>
      </c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14000</v>
      </c>
      <c r="D194" s="139">
        <f>SUM(D195,D230,D269)</f>
        <v>14000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14000</v>
      </c>
      <c r="D195" s="144">
        <f>D196+D204</f>
        <v>14000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14000</v>
      </c>
      <c r="D196" s="63">
        <f>D197+D198+D201+D202+D203</f>
        <v>14000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14000</v>
      </c>
      <c r="D202" s="74">
        <f>14000</f>
        <v>14000</v>
      </c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44000</v>
      </c>
      <c r="D286" s="233">
        <f t="shared" si="42"/>
        <v>44000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30000</v>
      </c>
      <c r="I286" s="233">
        <f t="shared" si="42"/>
        <v>30000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322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324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747096</v>
      </c>
      <c r="D20" s="28">
        <f>SUM(D21,D24,D25,D41,D43)</f>
        <v>727096</v>
      </c>
      <c r="E20" s="28">
        <f>SUM(E21,E24,E43)</f>
        <v>20000</v>
      </c>
      <c r="F20" s="28">
        <f>SUM(F21,F26,F43)</f>
        <v>0</v>
      </c>
      <c r="G20" s="29">
        <f>SUM(G21,G45)</f>
        <v>0</v>
      </c>
      <c r="H20" s="27">
        <f>SUM(I20:L20)</f>
        <v>823821</v>
      </c>
      <c r="I20" s="28">
        <f>SUM(I21,I24,I25,I41,I43)</f>
        <v>803988</v>
      </c>
      <c r="J20" s="28">
        <f>SUM(J21,J24,J43)</f>
        <v>19833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747096</v>
      </c>
      <c r="D24" s="51">
        <f>747096-20000</f>
        <v>727096</v>
      </c>
      <c r="E24" s="51">
        <f>20000</f>
        <v>20000</v>
      </c>
      <c r="F24" s="52" t="s">
        <v>35</v>
      </c>
      <c r="G24" s="53" t="s">
        <v>35</v>
      </c>
      <c r="H24" s="50">
        <f t="shared" si="1"/>
        <v>823821</v>
      </c>
      <c r="I24" s="51">
        <f>I51</f>
        <v>803988</v>
      </c>
      <c r="J24" s="51">
        <f>J51</f>
        <v>19833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747096</v>
      </c>
      <c r="D50" s="128">
        <f>SUM(D51,D283)</f>
        <v>727096</v>
      </c>
      <c r="E50" s="128">
        <f>SUM(E51,E283)</f>
        <v>20000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823821</v>
      </c>
      <c r="I50" s="128">
        <f>SUM(I51,I283)</f>
        <v>803988</v>
      </c>
      <c r="J50" s="128">
        <f>SUM(J51,J283)</f>
        <v>19833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747096</v>
      </c>
      <c r="D51" s="134">
        <f>SUM(D52,D194)</f>
        <v>727096</v>
      </c>
      <c r="E51" s="134">
        <f>SUM(E52,E194)</f>
        <v>20000</v>
      </c>
      <c r="F51" s="134">
        <f>SUM(F52,F194)</f>
        <v>0</v>
      </c>
      <c r="G51" s="135">
        <f>SUM(G52,G194)</f>
        <v>0</v>
      </c>
      <c r="H51" s="133">
        <f t="shared" si="6"/>
        <v>823821</v>
      </c>
      <c r="I51" s="134">
        <f>SUM(I52,I194)</f>
        <v>803988</v>
      </c>
      <c r="J51" s="134">
        <f>SUM(J52,J194)</f>
        <v>19833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732387</v>
      </c>
      <c r="D52" s="139">
        <f>SUM(D53,D75,D173,D187)</f>
        <v>712387</v>
      </c>
      <c r="E52" s="139">
        <f>SUM(E53,E75,E173,E187)</f>
        <v>20000</v>
      </c>
      <c r="F52" s="139">
        <f>SUM(F53,F75,F173,F187)</f>
        <v>0</v>
      </c>
      <c r="G52" s="140">
        <f>SUM(G53,G75,G173,G187)</f>
        <v>0</v>
      </c>
      <c r="H52" s="138">
        <f t="shared" si="6"/>
        <v>782041</v>
      </c>
      <c r="I52" s="139">
        <f>SUM(I53,I75,I173,I187)</f>
        <v>762208</v>
      </c>
      <c r="J52" s="139">
        <f>SUM(J53,J75,J173,J187)</f>
        <v>19833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36800</v>
      </c>
      <c r="D53" s="144">
        <f>SUM(D54,D67)</f>
        <v>36800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35700</v>
      </c>
      <c r="I53" s="144">
        <f>SUM(I54,I67)</f>
        <v>35700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36800</v>
      </c>
      <c r="D54" s="63">
        <f>SUM(D55,D58,D66)</f>
        <v>36800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35700</v>
      </c>
      <c r="I54" s="63">
        <f>SUM(I55,I58,I66)</f>
        <v>35700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36800</v>
      </c>
      <c r="D66" s="163">
        <f>3500+300+10000+15000+8000</f>
        <v>36800</v>
      </c>
      <c r="E66" s="163"/>
      <c r="F66" s="163"/>
      <c r="G66" s="164"/>
      <c r="H66" s="117">
        <f t="shared" si="6"/>
        <v>35700</v>
      </c>
      <c r="I66" s="163">
        <v>35700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695587</v>
      </c>
      <c r="D75" s="144">
        <f>SUM(D76,D83,D130,D164,D165,D172)</f>
        <v>675587</v>
      </c>
      <c r="E75" s="144">
        <f>SUM(E76,E83,E130,E164,E165,E172)</f>
        <v>20000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710586</v>
      </c>
      <c r="I75" s="144">
        <f>SUM(I76,I83,I130,I164,I165,I172)</f>
        <v>690753</v>
      </c>
      <c r="J75" s="144">
        <f>SUM(J76,J83,J130,J164,J165,J172)</f>
        <v>19833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690587</v>
      </c>
      <c r="D83" s="63">
        <f>SUM(D84,D89,D95,D103,D112,D116,D122,D128)</f>
        <v>670587</v>
      </c>
      <c r="E83" s="63">
        <f>SUM(E84,E89,E95,E103,E112,E116,E122,E128)</f>
        <v>20000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707586</v>
      </c>
      <c r="I83" s="63">
        <f>SUM(I84,I89,I95,I103,I112,I116,I122,I128)</f>
        <v>687753</v>
      </c>
      <c r="J83" s="63">
        <f>SUM(J84,J89,J95,J103,J112,J116,J122,J128)</f>
        <v>19833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200</v>
      </c>
      <c r="D95" s="160">
        <f>SUM(D96:D102)</f>
        <v>200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100</v>
      </c>
      <c r="I95" s="160">
        <f>SUM(I96:I102)</f>
        <v>100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200</v>
      </c>
      <c r="D96" s="74">
        <f>200</f>
        <v>200</v>
      </c>
      <c r="E96" s="74"/>
      <c r="F96" s="74"/>
      <c r="G96" s="157"/>
      <c r="H96" s="72">
        <f t="shared" si="6"/>
        <v>100</v>
      </c>
      <c r="I96" s="74">
        <v>100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300</v>
      </c>
      <c r="D103" s="160">
        <f>SUM(D104:D111)</f>
        <v>300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182</v>
      </c>
      <c r="I103" s="160">
        <f>SUM(I104:I111)</f>
        <v>182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300</v>
      </c>
      <c r="D106" s="74">
        <f>300</f>
        <v>300</v>
      </c>
      <c r="E106" s="74"/>
      <c r="F106" s="74"/>
      <c r="G106" s="157"/>
      <c r="H106" s="72">
        <f t="shared" si="6"/>
        <v>182</v>
      </c>
      <c r="I106" s="74">
        <v>182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2400</v>
      </c>
      <c r="D116" s="160">
        <f>SUM(D117:D121)</f>
        <v>2400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2354</v>
      </c>
      <c r="I116" s="160">
        <f>SUM(I117:I121)</f>
        <v>2354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1000</v>
      </c>
      <c r="D117" s="74">
        <f>1000</f>
        <v>1000</v>
      </c>
      <c r="E117" s="74"/>
      <c r="F117" s="74"/>
      <c r="G117" s="157"/>
      <c r="H117" s="72">
        <f t="shared" si="8"/>
        <v>800</v>
      </c>
      <c r="I117" s="74">
        <v>800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600</v>
      </c>
      <c r="I118" s="74">
        <v>600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1400</v>
      </c>
      <c r="D120" s="74">
        <f>700+700</f>
        <v>1400</v>
      </c>
      <c r="E120" s="74"/>
      <c r="F120" s="74"/>
      <c r="G120" s="157"/>
      <c r="H120" s="72">
        <f t="shared" si="8"/>
        <v>954</v>
      </c>
      <c r="I120" s="74">
        <v>954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687687</v>
      </c>
      <c r="D122" s="160">
        <f>SUM(D123:D127)</f>
        <v>667687</v>
      </c>
      <c r="E122" s="160">
        <f>SUM(E123:E127)</f>
        <v>20000</v>
      </c>
      <c r="F122" s="160">
        <f>SUM(F123:F127)</f>
        <v>0</v>
      </c>
      <c r="G122" s="161">
        <f>SUM(G123:G127)</f>
        <v>0</v>
      </c>
      <c r="H122" s="72">
        <f t="shared" si="8"/>
        <v>704950</v>
      </c>
      <c r="I122" s="160">
        <f>SUM(I123:I127)</f>
        <v>685117</v>
      </c>
      <c r="J122" s="160">
        <f>SUM(J123:J127)</f>
        <v>19833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50000</v>
      </c>
      <c r="D125" s="74">
        <f>30000</f>
        <v>30000</v>
      </c>
      <c r="E125" s="74">
        <f>20000</f>
        <v>20000</v>
      </c>
      <c r="F125" s="74"/>
      <c r="G125" s="157"/>
      <c r="H125" s="72">
        <f t="shared" si="8"/>
        <v>366159</v>
      </c>
      <c r="I125" s="74">
        <v>346326</v>
      </c>
      <c r="J125" s="74">
        <v>19833</v>
      </c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637687</v>
      </c>
      <c r="D127" s="74">
        <f>1000+167962+24434+100000+140000+135000+7291+50000+12000</f>
        <v>637687</v>
      </c>
      <c r="E127" s="74"/>
      <c r="F127" s="74"/>
      <c r="G127" s="157"/>
      <c r="H127" s="72">
        <f t="shared" si="8"/>
        <v>338791</v>
      </c>
      <c r="I127" s="74">
        <v>338791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5000</v>
      </c>
      <c r="D130" s="63">
        <f>SUM(D131,D136,D140,D141,D144,D151,D159,D160,D163)</f>
        <v>5000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3000</v>
      </c>
      <c r="I130" s="63">
        <f>SUM(I131,I136,I140,I141,I144,I151,I159,I160,I163)</f>
        <v>3000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5000</v>
      </c>
      <c r="D131" s="169">
        <f>SUM(D132:D135)</f>
        <v>5000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3000</v>
      </c>
      <c r="I131" s="169">
        <f t="shared" si="10"/>
        <v>3000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5000</v>
      </c>
      <c r="D135" s="74">
        <f>1000+4000</f>
        <v>5000</v>
      </c>
      <c r="E135" s="74"/>
      <c r="F135" s="74"/>
      <c r="G135" s="157"/>
      <c r="H135" s="72">
        <f t="shared" si="8"/>
        <v>3000</v>
      </c>
      <c r="I135" s="74">
        <v>3000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35755</v>
      </c>
      <c r="I173" s="144">
        <f>SUM(I174,I184)</f>
        <v>35755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35755</v>
      </c>
      <c r="I174" s="63">
        <f>SUM(I175,I179)</f>
        <v>35755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35755</v>
      </c>
      <c r="I175" s="169">
        <f>SUM(I176:I178)</f>
        <v>35755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35755</v>
      </c>
      <c r="I178" s="74">
        <v>35755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14709</v>
      </c>
      <c r="D194" s="139">
        <f>SUM(D195,D230,D269)</f>
        <v>14709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41780</v>
      </c>
      <c r="I194" s="139">
        <f>SUM(I195,I230,I269)</f>
        <v>41780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10000</v>
      </c>
      <c r="D195" s="144">
        <f>D196+D204</f>
        <v>10000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37071</v>
      </c>
      <c r="I195" s="144">
        <f>I196+I204</f>
        <v>37071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10000</v>
      </c>
      <c r="D196" s="63">
        <f>D197+D198+D201+D202+D203</f>
        <v>10000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10000</v>
      </c>
      <c r="I196" s="63">
        <f>I197+I198+I201+I202+I203</f>
        <v>10000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10000</v>
      </c>
      <c r="D202" s="74">
        <f>10000</f>
        <v>10000</v>
      </c>
      <c r="E202" s="74"/>
      <c r="F202" s="74"/>
      <c r="G202" s="157"/>
      <c r="H202" s="72">
        <f t="shared" si="24"/>
        <v>10000</v>
      </c>
      <c r="I202" s="74">
        <v>10000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27071</v>
      </c>
      <c r="I204" s="63">
        <f>I205+I215+I216+I225+I226+I227+I229</f>
        <v>27071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27071</v>
      </c>
      <c r="I225" s="74">
        <v>27071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4709</v>
      </c>
      <c r="D230" s="144">
        <f>D231+D251+D259</f>
        <v>4709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4709</v>
      </c>
      <c r="I230" s="144">
        <f>I231+I251+I259</f>
        <v>4709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4709</v>
      </c>
      <c r="D259" s="63">
        <f>SUM(D260,D264)</f>
        <v>4709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4709</v>
      </c>
      <c r="I259" s="63">
        <f>SUM(I260,I264)</f>
        <v>4709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4709</v>
      </c>
      <c r="D264" s="160">
        <f>SUM(D265:D268)</f>
        <v>4709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4709</v>
      </c>
      <c r="I264" s="160">
        <f>SUM(I265:I268)</f>
        <v>4709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3709</v>
      </c>
      <c r="D266" s="74">
        <f>3709</f>
        <v>3709</v>
      </c>
      <c r="E266" s="74"/>
      <c r="F266" s="74"/>
      <c r="G266" s="157"/>
      <c r="H266" s="208">
        <f t="shared" si="37"/>
        <v>3709</v>
      </c>
      <c r="I266" s="74">
        <v>3709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1000</v>
      </c>
      <c r="D267" s="74">
        <f>1000</f>
        <v>1000</v>
      </c>
      <c r="E267" s="74"/>
      <c r="F267" s="74"/>
      <c r="G267" s="157"/>
      <c r="H267" s="208">
        <f>SUM(I267:L267)</f>
        <v>1000</v>
      </c>
      <c r="I267" s="74">
        <v>1000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747096</v>
      </c>
      <c r="D286" s="233">
        <f t="shared" si="42"/>
        <v>727096</v>
      </c>
      <c r="E286" s="233">
        <f t="shared" si="42"/>
        <v>20000</v>
      </c>
      <c r="F286" s="233">
        <f t="shared" si="42"/>
        <v>0</v>
      </c>
      <c r="G286" s="234">
        <f t="shared" si="42"/>
        <v>0</v>
      </c>
      <c r="H286" s="235">
        <f t="shared" si="42"/>
        <v>823821</v>
      </c>
      <c r="I286" s="233">
        <f t="shared" si="42"/>
        <v>803988</v>
      </c>
      <c r="J286" s="233">
        <f t="shared" si="42"/>
        <v>19833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325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326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327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183500</v>
      </c>
      <c r="D20" s="28">
        <f>SUM(D21,D24,D25,D41,D43)</f>
        <v>183500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155510</v>
      </c>
      <c r="I20" s="28">
        <f>SUM(I21,I24,I25,I41,I43)</f>
        <v>155510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183500</v>
      </c>
      <c r="D24" s="51">
        <f>183500</f>
        <v>183500</v>
      </c>
      <c r="E24" s="51"/>
      <c r="F24" s="52" t="s">
        <v>35</v>
      </c>
      <c r="G24" s="53" t="s">
        <v>35</v>
      </c>
      <c r="H24" s="50">
        <f t="shared" si="1"/>
        <v>155510</v>
      </c>
      <c r="I24" s="51">
        <f>I51</f>
        <v>155510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183500</v>
      </c>
      <c r="D50" s="128">
        <f>SUM(D51,D283)</f>
        <v>183500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155510</v>
      </c>
      <c r="I50" s="128">
        <f>SUM(I51,I283)</f>
        <v>155510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183500</v>
      </c>
      <c r="D51" s="134">
        <f>SUM(D52,D194)</f>
        <v>183500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155510</v>
      </c>
      <c r="I51" s="134">
        <f>SUM(I52,I194)</f>
        <v>155510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183500</v>
      </c>
      <c r="D52" s="139">
        <f>SUM(D53,D75,D173,D187)</f>
        <v>183500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155510</v>
      </c>
      <c r="I52" s="139">
        <f>SUM(I53,I75,I173,I187)</f>
        <v>155510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6500</v>
      </c>
      <c r="D53" s="144">
        <f>SUM(D54,D67)</f>
        <v>6500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6210</v>
      </c>
      <c r="I53" s="144">
        <f>SUM(I54,I67)</f>
        <v>6210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5000</v>
      </c>
      <c r="D54" s="63">
        <f>SUM(D55,D58,D66)</f>
        <v>5000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5000</v>
      </c>
      <c r="I54" s="63">
        <f>SUM(I55,I58,I66)</f>
        <v>5000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5000</v>
      </c>
      <c r="D66" s="163">
        <f>5000</f>
        <v>5000</v>
      </c>
      <c r="E66" s="163"/>
      <c r="F66" s="163"/>
      <c r="G66" s="164"/>
      <c r="H66" s="117">
        <f t="shared" si="6"/>
        <v>5000</v>
      </c>
      <c r="I66" s="163">
        <v>5000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1500</v>
      </c>
      <c r="D67" s="63">
        <f>SUM(D68:D69)</f>
        <v>1500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1210</v>
      </c>
      <c r="I67" s="63">
        <f>SUM(I68:I69)</f>
        <v>1210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1500</v>
      </c>
      <c r="D68" s="68">
        <f>1500</f>
        <v>1500</v>
      </c>
      <c r="E68" s="68"/>
      <c r="F68" s="68"/>
      <c r="G68" s="154"/>
      <c r="H68" s="66">
        <f t="shared" si="6"/>
        <v>1210</v>
      </c>
      <c r="I68" s="68">
        <v>1210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177000</v>
      </c>
      <c r="D75" s="144">
        <f>SUM(D76,D83,D130,D164,D165,D172)</f>
        <v>177000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149300</v>
      </c>
      <c r="I75" s="144">
        <f>SUM(I76,I83,I130,I164,I165,I172)</f>
        <v>149300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159000</v>
      </c>
      <c r="D83" s="63">
        <f>SUM(D84,D89,D95,D103,D112,D116,D122,D128)</f>
        <v>159000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139300</v>
      </c>
      <c r="I83" s="63">
        <f>SUM(I84,I89,I95,I103,I112,I116,I122,I128)</f>
        <v>139300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57000</v>
      </c>
      <c r="D84" s="151">
        <f>SUM(D85:D88)</f>
        <v>57000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52000</v>
      </c>
      <c r="I84" s="151">
        <f>SUM(I85:I88)</f>
        <v>52000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20000</v>
      </c>
      <c r="D86" s="74">
        <f>20000</f>
        <v>20000</v>
      </c>
      <c r="E86" s="74"/>
      <c r="F86" s="74"/>
      <c r="G86" s="157"/>
      <c r="H86" s="72">
        <f t="shared" si="6"/>
        <v>19000</v>
      </c>
      <c r="I86" s="74">
        <v>19000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37000</v>
      </c>
      <c r="D88" s="74">
        <f>37000</f>
        <v>37000</v>
      </c>
      <c r="E88" s="74"/>
      <c r="F88" s="74"/>
      <c r="G88" s="157"/>
      <c r="H88" s="72">
        <f t="shared" si="6"/>
        <v>33000</v>
      </c>
      <c r="I88" s="74">
        <v>33000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100000</v>
      </c>
      <c r="D95" s="160">
        <f>SUM(D96:D102)</f>
        <v>100000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86300</v>
      </c>
      <c r="I95" s="160">
        <f>SUM(I96:I102)</f>
        <v>86300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4000</v>
      </c>
      <c r="D96" s="74">
        <f>4000</f>
        <v>4000</v>
      </c>
      <c r="E96" s="74"/>
      <c r="F96" s="74"/>
      <c r="G96" s="157"/>
      <c r="H96" s="72">
        <f t="shared" si="6"/>
        <v>2900</v>
      </c>
      <c r="I96" s="74">
        <v>2900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5000</v>
      </c>
      <c r="D97" s="74">
        <f>5000</f>
        <v>5000</v>
      </c>
      <c r="E97" s="74"/>
      <c r="F97" s="74"/>
      <c r="G97" s="157"/>
      <c r="H97" s="72">
        <f t="shared" si="6"/>
        <v>1500</v>
      </c>
      <c r="I97" s="74">
        <v>1500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91000</v>
      </c>
      <c r="D102" s="74">
        <f>68000+5000+6000+12000</f>
        <v>91000</v>
      </c>
      <c r="E102" s="74"/>
      <c r="F102" s="74"/>
      <c r="G102" s="157"/>
      <c r="H102" s="72">
        <f t="shared" si="6"/>
        <v>81900</v>
      </c>
      <c r="I102" s="74">
        <v>81900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2000</v>
      </c>
      <c r="D122" s="160">
        <f>SUM(D123:D127)</f>
        <v>2000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1000</v>
      </c>
      <c r="I122" s="160">
        <f>SUM(I123:I127)</f>
        <v>1000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2000</v>
      </c>
      <c r="D127" s="74">
        <f>2000</f>
        <v>2000</v>
      </c>
      <c r="E127" s="74"/>
      <c r="F127" s="74"/>
      <c r="G127" s="157"/>
      <c r="H127" s="72">
        <f t="shared" si="8"/>
        <v>1000</v>
      </c>
      <c r="I127" s="74">
        <v>1000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18000</v>
      </c>
      <c r="D130" s="63">
        <f>SUM(D131,D136,D140,D141,D144,D151,D159,D160,D163)</f>
        <v>18000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10000</v>
      </c>
      <c r="I130" s="63">
        <f>SUM(I131,I136,I140,I141,I144,I151,I159,I160,I163)</f>
        <v>10000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18000</v>
      </c>
      <c r="D131" s="169">
        <f>SUM(D132:D135)</f>
        <v>18000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10000</v>
      </c>
      <c r="I131" s="169">
        <f t="shared" si="10"/>
        <v>10000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18000</v>
      </c>
      <c r="D135" s="74">
        <f>18000</f>
        <v>18000</v>
      </c>
      <c r="E135" s="74"/>
      <c r="F135" s="74"/>
      <c r="G135" s="157"/>
      <c r="H135" s="72">
        <f t="shared" si="8"/>
        <v>10000</v>
      </c>
      <c r="I135" s="74">
        <v>10000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183500</v>
      </c>
      <c r="D286" s="233">
        <f t="shared" si="42"/>
        <v>183500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155510</v>
      </c>
      <c r="I286" s="233">
        <f t="shared" si="42"/>
        <v>155510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328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329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hidden="1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978950</v>
      </c>
      <c r="D20" s="28">
        <f>SUM(D21,D24,D25,D41,D43)</f>
        <v>978950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790351</v>
      </c>
      <c r="I20" s="28">
        <f>SUM(I21,I24,I25,I41,I43)</f>
        <v>790351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978950</v>
      </c>
      <c r="D24" s="51">
        <v>978950</v>
      </c>
      <c r="E24" s="51"/>
      <c r="F24" s="52" t="s">
        <v>35</v>
      </c>
      <c r="G24" s="53" t="s">
        <v>35</v>
      </c>
      <c r="H24" s="50">
        <f t="shared" si="1"/>
        <v>790351</v>
      </c>
      <c r="I24" s="51">
        <f>I51</f>
        <v>790351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978950</v>
      </c>
      <c r="D50" s="128">
        <f>SUM(D51,D283)</f>
        <v>978950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790351</v>
      </c>
      <c r="I50" s="128">
        <f>SUM(I51,I283)</f>
        <v>790351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978950</v>
      </c>
      <c r="D51" s="134">
        <f>SUM(D52,D194)</f>
        <v>978950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790351</v>
      </c>
      <c r="I51" s="134">
        <f>SUM(I52,I194)</f>
        <v>790351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976740</v>
      </c>
      <c r="D52" s="139">
        <f>SUM(D53,D75,D173,D187)</f>
        <v>976740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790351</v>
      </c>
      <c r="I52" s="139">
        <f>SUM(I53,I75,I173,I187)</f>
        <v>790351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976740</v>
      </c>
      <c r="D75" s="144">
        <f>SUM(D76,D83,D130,D164,D165,D172)</f>
        <v>976740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790351</v>
      </c>
      <c r="I75" s="144">
        <f>SUM(I76,I83,I130,I164,I165,I172)</f>
        <v>790351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974900</v>
      </c>
      <c r="D83" s="63">
        <f>SUM(D84,D89,D95,D103,D112,D116,D122,D128)</f>
        <v>974900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790351</v>
      </c>
      <c r="I83" s="63">
        <f>SUM(I84,I89,I95,I103,I112,I116,I122,I128)</f>
        <v>790351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1200</v>
      </c>
      <c r="D116" s="160">
        <f>SUM(D117:D121)</f>
        <v>1200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1200</v>
      </c>
      <c r="D120" s="74">
        <v>1200</v>
      </c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973700</v>
      </c>
      <c r="D122" s="160">
        <f>SUM(D123:D127)</f>
        <v>973700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790351</v>
      </c>
      <c r="I122" s="160">
        <f>SUM(I123:I127)</f>
        <v>790351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790351</v>
      </c>
      <c r="I125" s="74">
        <v>790351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973700</v>
      </c>
      <c r="D127" s="74">
        <v>973700</v>
      </c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1840</v>
      </c>
      <c r="D130" s="63">
        <f>SUM(D131,D136,D140,D141,D144,D151,D159,D160,D163)</f>
        <v>1840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1840</v>
      </c>
      <c r="D131" s="169">
        <f>SUM(D132:D135)</f>
        <v>1840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1840</v>
      </c>
      <c r="D135" s="74">
        <v>1840</v>
      </c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s="156" customFormat="1" ht="16.5" customHeight="1" x14ac:dyDescent="0.25">
      <c r="A166" s="263">
        <v>2510</v>
      </c>
      <c r="B166" s="264" t="s">
        <v>174</v>
      </c>
      <c r="C166" s="265">
        <f t="shared" si="7"/>
        <v>0</v>
      </c>
      <c r="D166" s="266">
        <f>SUM(D167:D170)</f>
        <v>0</v>
      </c>
      <c r="E166" s="266">
        <f t="shared" ref="E166:G166" si="13">SUM(E167:E170)</f>
        <v>0</v>
      </c>
      <c r="F166" s="266">
        <f t="shared" si="13"/>
        <v>0</v>
      </c>
      <c r="G166" s="266">
        <f t="shared" si="13"/>
        <v>0</v>
      </c>
      <c r="H166" s="265">
        <f t="shared" si="8"/>
        <v>0</v>
      </c>
      <c r="I166" s="266">
        <f>SUM(I167:I170)</f>
        <v>0</v>
      </c>
      <c r="J166" s="266">
        <f t="shared" ref="J166:L166" si="14">SUM(J167:J170)</f>
        <v>0</v>
      </c>
      <c r="K166" s="266">
        <f t="shared" si="14"/>
        <v>0</v>
      </c>
      <c r="L166" s="267">
        <f t="shared" si="14"/>
        <v>0</v>
      </c>
      <c r="M166" s="1"/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2210</v>
      </c>
      <c r="D194" s="139">
        <f>SUM(D195,D230,D269)</f>
        <v>2210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2210</v>
      </c>
      <c r="D230" s="144">
        <f>D231+D251+D259</f>
        <v>2210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2210</v>
      </c>
      <c r="D259" s="63">
        <f>SUM(D260,D264)</f>
        <v>2210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2210</v>
      </c>
      <c r="D264" s="160">
        <f>SUM(D265:D268)</f>
        <v>2210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2210</v>
      </c>
      <c r="D266" s="74">
        <v>2210</v>
      </c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978950</v>
      </c>
      <c r="D286" s="233">
        <f t="shared" si="42"/>
        <v>978950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790351</v>
      </c>
      <c r="I286" s="233">
        <f t="shared" si="42"/>
        <v>790351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330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9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331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474167</v>
      </c>
      <c r="D20" s="28">
        <f>SUM(D21,D24,D25,D41,D43)</f>
        <v>474167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478859</v>
      </c>
      <c r="I20" s="28">
        <f>SUM(I21,I24,I25,I41,I43)</f>
        <v>478859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474167</v>
      </c>
      <c r="D24" s="51">
        <v>474167</v>
      </c>
      <c r="E24" s="51"/>
      <c r="F24" s="52" t="s">
        <v>35</v>
      </c>
      <c r="G24" s="53" t="s">
        <v>35</v>
      </c>
      <c r="H24" s="50">
        <f t="shared" si="1"/>
        <v>478859</v>
      </c>
      <c r="I24" s="51">
        <f>I51</f>
        <v>478859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474167</v>
      </c>
      <c r="D50" s="128">
        <f>SUM(D51,D283)</f>
        <v>474167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478859</v>
      </c>
      <c r="I50" s="128">
        <f>SUM(I51,I283)</f>
        <v>478859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474167</v>
      </c>
      <c r="D51" s="134">
        <f>SUM(D52,D194)</f>
        <v>474167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478859</v>
      </c>
      <c r="I51" s="134">
        <f>SUM(I52,I194)</f>
        <v>478859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454167</v>
      </c>
      <c r="D52" s="139">
        <f>SUM(D53,D75,D173,D187)</f>
        <v>454167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478859</v>
      </c>
      <c r="I52" s="139">
        <f>SUM(I53,I75,I173,I187)</f>
        <v>478859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454167</v>
      </c>
      <c r="D75" s="144">
        <f>SUM(D76,D83,D130,D164,D165,D172)</f>
        <v>454167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478859</v>
      </c>
      <c r="I75" s="144">
        <f>SUM(I76,I83,I130,I164,I165,I172)</f>
        <v>478859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454167</v>
      </c>
      <c r="D83" s="63">
        <f>SUM(D84,D89,D95,D103,D112,D116,D122,D128)</f>
        <v>454167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478859</v>
      </c>
      <c r="I83" s="63">
        <f>SUM(I84,I89,I95,I103,I112,I116,I122,I128)</f>
        <v>478859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2500</v>
      </c>
      <c r="D116" s="160">
        <f>SUM(D117:D121)</f>
        <v>2500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2500</v>
      </c>
      <c r="D117" s="74">
        <v>2500</v>
      </c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451667</v>
      </c>
      <c r="D122" s="160">
        <f>SUM(D123:D127)</f>
        <v>451667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478859</v>
      </c>
      <c r="I122" s="160">
        <f>SUM(I123:I127)</f>
        <v>478859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478859</v>
      </c>
      <c r="I125" s="74">
        <v>478859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451667</v>
      </c>
      <c r="D127" s="74">
        <v>451667</v>
      </c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20000</v>
      </c>
      <c r="D194" s="139">
        <f>SUM(D195,D230,D269)</f>
        <v>20000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20000</v>
      </c>
      <c r="D230" s="144">
        <f>D231+D251+D259</f>
        <v>20000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20000</v>
      </c>
      <c r="D259" s="63">
        <f>SUM(D260,D264)</f>
        <v>20000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20000</v>
      </c>
      <c r="D264" s="160">
        <f>SUM(D265:D268)</f>
        <v>20000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20000</v>
      </c>
      <c r="D266" s="74">
        <v>20000</v>
      </c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474167</v>
      </c>
      <c r="D286" s="233">
        <f t="shared" si="42"/>
        <v>474167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478859</v>
      </c>
      <c r="I286" s="233">
        <f t="shared" si="42"/>
        <v>478859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299" t="s">
        <v>332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35.25" customHeight="1" x14ac:dyDescent="0.25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2"/>
    </row>
    <row r="3" spans="1:12" ht="12.75" customHeight="1" x14ac:dyDescent="0.25">
      <c r="A3" s="2" t="s">
        <v>2</v>
      </c>
      <c r="B3" s="3"/>
      <c r="C3" s="303" t="s">
        <v>3</v>
      </c>
      <c r="D3" s="303"/>
      <c r="E3" s="303"/>
      <c r="F3" s="303"/>
      <c r="G3" s="303"/>
      <c r="H3" s="303"/>
      <c r="I3" s="303"/>
      <c r="J3" s="303"/>
      <c r="K3" s="303"/>
      <c r="L3" s="304"/>
    </row>
    <row r="4" spans="1:12" ht="12.75" customHeight="1" x14ac:dyDescent="0.25">
      <c r="A4" s="2" t="s">
        <v>4</v>
      </c>
      <c r="B4" s="3"/>
      <c r="C4" s="303" t="s">
        <v>5</v>
      </c>
      <c r="D4" s="303"/>
      <c r="E4" s="303"/>
      <c r="F4" s="303"/>
      <c r="G4" s="303"/>
      <c r="H4" s="303"/>
      <c r="I4" s="303"/>
      <c r="J4" s="303"/>
      <c r="K4" s="303"/>
      <c r="L4" s="304"/>
    </row>
    <row r="5" spans="1:12" ht="12.75" customHeight="1" x14ac:dyDescent="0.25">
      <c r="A5" s="4" t="s">
        <v>6</v>
      </c>
      <c r="B5" s="5"/>
      <c r="C5" s="286" t="s">
        <v>7</v>
      </c>
      <c r="D5" s="286"/>
      <c r="E5" s="286"/>
      <c r="F5" s="286"/>
      <c r="G5" s="286"/>
      <c r="H5" s="286"/>
      <c r="I5" s="286"/>
      <c r="J5" s="286"/>
      <c r="K5" s="286"/>
      <c r="L5" s="287"/>
    </row>
    <row r="6" spans="1:12" ht="12.75" customHeight="1" x14ac:dyDescent="0.25">
      <c r="A6" s="4" t="s">
        <v>8</v>
      </c>
      <c r="B6" s="5"/>
      <c r="C6" s="286" t="s">
        <v>323</v>
      </c>
      <c r="D6" s="286"/>
      <c r="E6" s="286"/>
      <c r="F6" s="286"/>
      <c r="G6" s="286"/>
      <c r="H6" s="286"/>
      <c r="I6" s="286"/>
      <c r="J6" s="286"/>
      <c r="K6" s="286"/>
      <c r="L6" s="287"/>
    </row>
    <row r="7" spans="1:12" x14ac:dyDescent="0.25">
      <c r="A7" s="4" t="s">
        <v>10</v>
      </c>
      <c r="B7" s="5"/>
      <c r="C7" s="303" t="s">
        <v>333</v>
      </c>
      <c r="D7" s="303"/>
      <c r="E7" s="303"/>
      <c r="F7" s="303"/>
      <c r="G7" s="303"/>
      <c r="H7" s="303"/>
      <c r="I7" s="303"/>
      <c r="J7" s="303"/>
      <c r="K7" s="303"/>
      <c r="L7" s="304"/>
    </row>
    <row r="8" spans="1:12" ht="12.75" customHeight="1" x14ac:dyDescent="0.25">
      <c r="A8" s="6" t="s">
        <v>12</v>
      </c>
      <c r="B8" s="5"/>
      <c r="C8" s="305"/>
      <c r="D8" s="305"/>
      <c r="E8" s="305"/>
      <c r="F8" s="305"/>
      <c r="G8" s="305"/>
      <c r="H8" s="305"/>
      <c r="I8" s="305"/>
      <c r="J8" s="305"/>
      <c r="K8" s="305"/>
      <c r="L8" s="306"/>
    </row>
    <row r="9" spans="1:12" ht="12.75" customHeight="1" x14ac:dyDescent="0.25">
      <c r="A9" s="4"/>
      <c r="B9" s="5" t="s">
        <v>13</v>
      </c>
      <c r="C9" s="286" t="s">
        <v>14</v>
      </c>
      <c r="D9" s="286"/>
      <c r="E9" s="286"/>
      <c r="F9" s="286"/>
      <c r="G9" s="286"/>
      <c r="H9" s="286"/>
      <c r="I9" s="286"/>
      <c r="J9" s="286"/>
      <c r="K9" s="286"/>
      <c r="L9" s="287"/>
    </row>
    <row r="10" spans="1:12" ht="12.75" customHeight="1" x14ac:dyDescent="0.25">
      <c r="A10" s="4"/>
      <c r="B10" s="5" t="s">
        <v>15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7"/>
    </row>
    <row r="11" spans="1:12" ht="12.75" customHeight="1" x14ac:dyDescent="0.25">
      <c r="A11" s="4"/>
      <c r="B11" s="5" t="s">
        <v>16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6"/>
    </row>
    <row r="12" spans="1:12" ht="12.75" customHeight="1" x14ac:dyDescent="0.25">
      <c r="A12" s="4"/>
      <c r="B12" s="5" t="s">
        <v>17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7"/>
    </row>
    <row r="13" spans="1:12" ht="12.75" customHeight="1" x14ac:dyDescent="0.25">
      <c r="A13" s="4"/>
      <c r="B13" s="5" t="s">
        <v>18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7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88" t="s">
        <v>19</v>
      </c>
      <c r="B15" s="291" t="s">
        <v>20</v>
      </c>
      <c r="C15" s="293" t="s">
        <v>21</v>
      </c>
      <c r="D15" s="294"/>
      <c r="E15" s="294"/>
      <c r="F15" s="294"/>
      <c r="G15" s="295"/>
      <c r="H15" s="293" t="s">
        <v>22</v>
      </c>
      <c r="I15" s="294"/>
      <c r="J15" s="294"/>
      <c r="K15" s="294"/>
      <c r="L15" s="296"/>
    </row>
    <row r="16" spans="1:12" s="11" customFormat="1" ht="12.75" customHeight="1" x14ac:dyDescent="0.25">
      <c r="A16" s="289"/>
      <c r="B16" s="292"/>
      <c r="C16" s="274" t="s">
        <v>23</v>
      </c>
      <c r="D16" s="276" t="s">
        <v>24</v>
      </c>
      <c r="E16" s="278" t="s">
        <v>25</v>
      </c>
      <c r="F16" s="280" t="s">
        <v>26</v>
      </c>
      <c r="G16" s="298" t="s">
        <v>27</v>
      </c>
      <c r="H16" s="274" t="s">
        <v>23</v>
      </c>
      <c r="I16" s="276" t="s">
        <v>24</v>
      </c>
      <c r="J16" s="278" t="s">
        <v>25</v>
      </c>
      <c r="K16" s="280" t="s">
        <v>26</v>
      </c>
      <c r="L16" s="282" t="s">
        <v>27</v>
      </c>
    </row>
    <row r="17" spans="1:12" s="12" customFormat="1" ht="61.5" customHeight="1" thickBot="1" x14ac:dyDescent="0.3">
      <c r="A17" s="290"/>
      <c r="B17" s="292"/>
      <c r="C17" s="274"/>
      <c r="D17" s="297"/>
      <c r="E17" s="279"/>
      <c r="F17" s="281"/>
      <c r="G17" s="298"/>
      <c r="H17" s="275"/>
      <c r="I17" s="277"/>
      <c r="J17" s="279"/>
      <c r="K17" s="281"/>
      <c r="L17" s="283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7000</v>
      </c>
      <c r="D20" s="28">
        <f>SUM(D21,D24,D25,D41,D43)</f>
        <v>7000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7000</v>
      </c>
      <c r="I20" s="28">
        <f>SUM(I21,I24,I25,I41,I43)</f>
        <v>7000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7000</v>
      </c>
      <c r="D24" s="51">
        <v>7000</v>
      </c>
      <c r="E24" s="51"/>
      <c r="F24" s="52" t="s">
        <v>35</v>
      </c>
      <c r="G24" s="53" t="s">
        <v>35</v>
      </c>
      <c r="H24" s="50">
        <f t="shared" si="1"/>
        <v>7000</v>
      </c>
      <c r="I24" s="51">
        <f>I51</f>
        <v>7000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7000</v>
      </c>
      <c r="D50" s="128">
        <f>SUM(D51,D283)</f>
        <v>7000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7000</v>
      </c>
      <c r="I50" s="128">
        <f>SUM(I51,I283)</f>
        <v>7000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7000</v>
      </c>
      <c r="D51" s="134">
        <f>SUM(D52,D194)</f>
        <v>7000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7000</v>
      </c>
      <c r="I51" s="134">
        <f>SUM(I52,I194)</f>
        <v>7000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7000</v>
      </c>
      <c r="D52" s="139">
        <f>SUM(D53,D75,D173,D187)</f>
        <v>7000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7000</v>
      </c>
      <c r="I52" s="139">
        <f>SUM(I53,I75,I173,I187)</f>
        <v>7000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7000</v>
      </c>
      <c r="D53" s="144">
        <f>SUM(D54,D67)</f>
        <v>7000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7000</v>
      </c>
      <c r="I53" s="144">
        <f>SUM(I54,I67)</f>
        <v>7000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7000</v>
      </c>
      <c r="D54" s="63">
        <f>SUM(D55,D58,D66)</f>
        <v>7000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7000</v>
      </c>
      <c r="I54" s="63">
        <f>SUM(I55,I58,I66)</f>
        <v>7000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7000</v>
      </c>
      <c r="D66" s="163">
        <v>7000</v>
      </c>
      <c r="E66" s="163"/>
      <c r="F66" s="163"/>
      <c r="G66" s="164"/>
      <c r="H66" s="117">
        <f t="shared" si="6"/>
        <v>7000</v>
      </c>
      <c r="I66" s="163">
        <v>7000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270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270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270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270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270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270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270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270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270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270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270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270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270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270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270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270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7000</v>
      </c>
      <c r="D286" s="233">
        <f t="shared" si="42"/>
        <v>7000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7000</v>
      </c>
      <c r="I286" s="233">
        <f t="shared" si="42"/>
        <v>7000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284" t="s">
        <v>297</v>
      </c>
      <c r="B287" s="285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272" t="s">
        <v>298</v>
      </c>
      <c r="B288" s="273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08.1.1.</vt:lpstr>
      <vt:lpstr>08.1.2.</vt:lpstr>
      <vt:lpstr>08.1.3.</vt:lpstr>
      <vt:lpstr>08.1.4.</vt:lpstr>
      <vt:lpstr>08.1.5.</vt:lpstr>
      <vt:lpstr>08.1.6.</vt:lpstr>
      <vt:lpstr>08.1.7.</vt:lpstr>
      <vt:lpstr>08.1.8.</vt:lpstr>
      <vt:lpstr>08.1.9.</vt:lpstr>
      <vt:lpstr>08.1.10.</vt:lpstr>
      <vt:lpstr>08.1.11.</vt:lpstr>
      <vt:lpstr>08.1.12.</vt:lpstr>
      <vt:lpstr>08.1.13.</vt:lpstr>
      <vt:lpstr>08.2.1.</vt:lpstr>
      <vt:lpstr>08.2.2.</vt:lpstr>
      <vt:lpstr>08.2.3.</vt:lpstr>
      <vt:lpstr>08.2.4.</vt:lpstr>
      <vt:lpstr>08.2.5.</vt:lpstr>
      <vt:lpstr>08.2.6.</vt:lpstr>
      <vt:lpstr>08.2.7.</vt:lpstr>
      <vt:lpstr>08.3.1.</vt:lpstr>
      <vt:lpstr>08.4.1.</vt:lpstr>
      <vt:lpstr>08.4.2.</vt:lpstr>
      <vt:lpstr>08.4.3.</vt:lpstr>
      <vt:lpstr>08.5.1.</vt:lpstr>
      <vt:lpstr>08.5.2.</vt:lpstr>
      <vt:lpstr>08.5.3.</vt:lpstr>
      <vt:lpstr>08.5.4.</vt:lpstr>
      <vt:lpstr>08.5.5.</vt:lpstr>
      <vt:lpstr>08.5.6.</vt:lpstr>
      <vt:lpstr>08.6.1.</vt:lpstr>
      <vt:lpstr>08.6.2.</vt:lpstr>
      <vt:lpstr>08.7.1.</vt:lpstr>
      <vt:lpstr>'08.1.1.'!Print_Titles</vt:lpstr>
      <vt:lpstr>'08.1.10.'!Print_Titles</vt:lpstr>
      <vt:lpstr>'08.1.11.'!Print_Titles</vt:lpstr>
      <vt:lpstr>'08.1.12.'!Print_Titles</vt:lpstr>
      <vt:lpstr>'08.1.13.'!Print_Titles</vt:lpstr>
      <vt:lpstr>'08.1.2.'!Print_Titles</vt:lpstr>
      <vt:lpstr>'08.1.3.'!Print_Titles</vt:lpstr>
      <vt:lpstr>'08.1.4.'!Print_Titles</vt:lpstr>
      <vt:lpstr>'08.1.5.'!Print_Titles</vt:lpstr>
      <vt:lpstr>'08.1.6.'!Print_Titles</vt:lpstr>
      <vt:lpstr>'08.1.7.'!Print_Titles</vt:lpstr>
      <vt:lpstr>'08.1.8.'!Print_Titles</vt:lpstr>
      <vt:lpstr>'08.1.9.'!Print_Titles</vt:lpstr>
      <vt:lpstr>'08.2.1.'!Print_Titles</vt:lpstr>
      <vt:lpstr>'08.2.2.'!Print_Titles</vt:lpstr>
      <vt:lpstr>'08.2.3.'!Print_Titles</vt:lpstr>
      <vt:lpstr>'08.2.4.'!Print_Titles</vt:lpstr>
      <vt:lpstr>'08.2.5.'!Print_Titles</vt:lpstr>
      <vt:lpstr>'08.2.6.'!Print_Titles</vt:lpstr>
      <vt:lpstr>'08.2.7.'!Print_Titles</vt:lpstr>
      <vt:lpstr>'08.3.1.'!Print_Titles</vt:lpstr>
      <vt:lpstr>'08.4.1.'!Print_Titles</vt:lpstr>
      <vt:lpstr>'08.4.2.'!Print_Titles</vt:lpstr>
      <vt:lpstr>'08.4.3.'!Print_Titles</vt:lpstr>
      <vt:lpstr>'08.5.1.'!Print_Titles</vt:lpstr>
      <vt:lpstr>'08.5.2.'!Print_Titles</vt:lpstr>
      <vt:lpstr>'08.5.3.'!Print_Titles</vt:lpstr>
      <vt:lpstr>'08.5.4.'!Print_Titles</vt:lpstr>
      <vt:lpstr>'08.5.5.'!Print_Titles</vt:lpstr>
      <vt:lpstr>'08.5.6.'!Print_Titles</vt:lpstr>
      <vt:lpstr>'08.6.1.'!Print_Titles</vt:lpstr>
      <vt:lpstr>'08.6.2.'!Print_Titles</vt:lpstr>
      <vt:lpstr>'08.7.1.'!Print_Titles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Elina Markaine</cp:lastModifiedBy>
  <cp:lastPrinted>2017-12-14T10:01:51Z</cp:lastPrinted>
  <dcterms:created xsi:type="dcterms:W3CDTF">2017-12-13T13:13:28Z</dcterms:created>
  <dcterms:modified xsi:type="dcterms:W3CDTF">2017-12-14T10:03:18Z</dcterms:modified>
</cp:coreProperties>
</file>