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8535" tabRatio="867" activeTab="22"/>
  </bookViews>
  <sheets>
    <sheet name="01.3.3." sheetId="10" r:id="rId1"/>
    <sheet name="01.3.3. (2)" sheetId="15" r:id="rId2"/>
    <sheet name="03.3.1." sheetId="6" r:id="rId3"/>
    <sheet name="04.1.2" sheetId="22" r:id="rId4"/>
    <sheet name="06.1.6" sheetId="7" r:id="rId5"/>
    <sheet name="06.1.7." sheetId="16" r:id="rId6"/>
    <sheet name="08.1.5." sheetId="11" r:id="rId7"/>
    <sheet name="08.4.1." sheetId="1" r:id="rId8"/>
    <sheet name="08.5.1." sheetId="12" r:id="rId9"/>
    <sheet name="08.6.1." sheetId="17" r:id="rId10"/>
    <sheet name="09.1.3." sheetId="18" r:id="rId11"/>
    <sheet name="09.1.8." sheetId="19" r:id="rId12"/>
    <sheet name="09.4.1." sheetId="23" r:id="rId13"/>
    <sheet name="09.5.1." sheetId="9" r:id="rId14"/>
    <sheet name="09.13.1." sheetId="5" r:id="rId15"/>
    <sheet name="09.14.1." sheetId="20" r:id="rId16"/>
    <sheet name="09.18.1." sheetId="2" r:id="rId17"/>
    <sheet name="09.18.1. (2)" sheetId="13" r:id="rId18"/>
    <sheet name="09.22.1." sheetId="4" r:id="rId19"/>
    <sheet name="09.28.1." sheetId="3" r:id="rId20"/>
    <sheet name="10.piel." sheetId="21" r:id="rId21"/>
    <sheet name="16.piel." sheetId="8" r:id="rId22"/>
    <sheet name="21.piel." sheetId="14" r:id="rId23"/>
  </sheets>
  <definedNames>
    <definedName name="_xlnm._FilterDatabase" localSheetId="0" hidden="1">'01.3.3.'!$A$18:$P$296</definedName>
    <definedName name="_xlnm._FilterDatabase" localSheetId="1" hidden="1">'01.3.3. (2)'!$A$18:$P$296</definedName>
    <definedName name="_xlnm._FilterDatabase" localSheetId="2" hidden="1">'03.3.1.'!$A$18:$P$296</definedName>
    <definedName name="_xlnm._FilterDatabase" localSheetId="3" hidden="1">'04.1.2'!$A$18:$P$296</definedName>
    <definedName name="_xlnm._FilterDatabase" localSheetId="4" hidden="1">'06.1.6'!$A$18:$P$296</definedName>
    <definedName name="_xlnm._FilterDatabase" localSheetId="5" hidden="1">'06.1.7.'!$A$18:$P$296</definedName>
    <definedName name="_xlnm._FilterDatabase" localSheetId="6" hidden="1">'08.1.5.'!$A$18:$P$296</definedName>
    <definedName name="_xlnm._FilterDatabase" localSheetId="7" hidden="1">'08.4.1.'!$A$18:$P$296</definedName>
    <definedName name="_xlnm._FilterDatabase" localSheetId="8" hidden="1">'08.5.1.'!$A$18:$P$296</definedName>
    <definedName name="_xlnm._FilterDatabase" localSheetId="9" hidden="1">'08.6.1.'!$A$18:$P$296</definedName>
    <definedName name="_xlnm._FilterDatabase" localSheetId="10" hidden="1">'09.1.3.'!$A$18:$P$296</definedName>
    <definedName name="_xlnm._FilterDatabase" localSheetId="11" hidden="1">'09.1.8.'!$A$18:$P$296</definedName>
    <definedName name="_xlnm._FilterDatabase" localSheetId="14" hidden="1">'09.13.1.'!$A$18:$P$296</definedName>
    <definedName name="_xlnm._FilterDatabase" localSheetId="15" hidden="1">'09.14.1.'!$A$18:$P$296</definedName>
    <definedName name="_xlnm._FilterDatabase" localSheetId="16" hidden="1">'09.18.1.'!$A$18:$P$296</definedName>
    <definedName name="_xlnm._FilterDatabase" localSheetId="17" hidden="1">'09.18.1. (2)'!$A$18:$P$296</definedName>
    <definedName name="_xlnm._FilterDatabase" localSheetId="18" hidden="1">'09.22.1.'!$A$18:$P$296</definedName>
    <definedName name="_xlnm._FilterDatabase" localSheetId="19" hidden="1">'09.28.1.'!$A$18:$P$296</definedName>
    <definedName name="_xlnm._FilterDatabase" localSheetId="12" hidden="1">'09.4.1.'!$A$18:$P$296</definedName>
    <definedName name="_xlnm._FilterDatabase" localSheetId="13" hidden="1">'09.5.1.'!$A$18:$P$296</definedName>
    <definedName name="_xlnm.Print_Area" localSheetId="14">'09.13.1.'!$A$1:$P$287</definedName>
    <definedName name="_xlnm.Print_Area" localSheetId="15">'09.14.1.'!$A$1:$Q$287</definedName>
    <definedName name="_xlnm.Print_Titles" localSheetId="0">'01.3.3.'!$18:$18</definedName>
    <definedName name="_xlnm.Print_Titles" localSheetId="1">'01.3.3. (2)'!$18:$18</definedName>
    <definedName name="_xlnm.Print_Titles" localSheetId="2">'03.3.1.'!$18:$18</definedName>
    <definedName name="_xlnm.Print_Titles" localSheetId="3">'04.1.2'!$18:$18</definedName>
    <definedName name="_xlnm.Print_Titles" localSheetId="4">'06.1.6'!$18:$18</definedName>
    <definedName name="_xlnm.Print_Titles" localSheetId="5">'06.1.7.'!$18:$18</definedName>
    <definedName name="_xlnm.Print_Titles" localSheetId="6">'08.1.5.'!$18:$18</definedName>
    <definedName name="_xlnm.Print_Titles" localSheetId="7">'08.4.1.'!$18:$18</definedName>
    <definedName name="_xlnm.Print_Titles" localSheetId="8">'08.5.1.'!$18:$18</definedName>
    <definedName name="_xlnm.Print_Titles" localSheetId="9">'08.6.1.'!$18:$18</definedName>
    <definedName name="_xlnm.Print_Titles" localSheetId="10">'09.1.3.'!$18:$18</definedName>
    <definedName name="_xlnm.Print_Titles" localSheetId="11">'09.1.8.'!$18:$18</definedName>
    <definedName name="_xlnm.Print_Titles" localSheetId="14">'09.13.1.'!$18:$18</definedName>
    <definedName name="_xlnm.Print_Titles" localSheetId="16">'09.18.1.'!$18:$18</definedName>
    <definedName name="_xlnm.Print_Titles" localSheetId="17">'09.18.1. (2)'!$18:$18</definedName>
    <definedName name="_xlnm.Print_Titles" localSheetId="18">'09.22.1.'!$18:$18</definedName>
    <definedName name="_xlnm.Print_Titles" localSheetId="19">'09.28.1.'!$18:$18</definedName>
    <definedName name="_xlnm.Print_Titles" localSheetId="12">'09.4.1.'!$18:$18</definedName>
    <definedName name="_xlnm.Print_Titles" localSheetId="13">'09.5.1.'!$18:$18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96" i="23" l="1"/>
  <c r="L296" i="23"/>
  <c r="I296" i="23"/>
  <c r="C296" i="23" s="1"/>
  <c r="F296" i="23"/>
  <c r="O295" i="23"/>
  <c r="L295" i="23"/>
  <c r="I295" i="23"/>
  <c r="F295" i="23"/>
  <c r="C295" i="23"/>
  <c r="O294" i="23"/>
  <c r="L294" i="23"/>
  <c r="I294" i="23"/>
  <c r="F294" i="23"/>
  <c r="C294" i="23"/>
  <c r="O293" i="23"/>
  <c r="L293" i="23"/>
  <c r="I293" i="23"/>
  <c r="F293" i="23"/>
  <c r="C293" i="23" s="1"/>
  <c r="O292" i="23"/>
  <c r="L292" i="23"/>
  <c r="I292" i="23"/>
  <c r="C292" i="23" s="1"/>
  <c r="F292" i="23"/>
  <c r="O291" i="23"/>
  <c r="O288" i="23" s="1"/>
  <c r="L291" i="23"/>
  <c r="C291" i="23" s="1"/>
  <c r="I291" i="23"/>
  <c r="F291" i="23"/>
  <c r="O290" i="23"/>
  <c r="L290" i="23"/>
  <c r="I290" i="23"/>
  <c r="F290" i="23"/>
  <c r="C290" i="23"/>
  <c r="O289" i="23"/>
  <c r="L289" i="23"/>
  <c r="I289" i="23"/>
  <c r="F289" i="23"/>
  <c r="C289" i="23" s="1"/>
  <c r="N288" i="23"/>
  <c r="M288" i="23"/>
  <c r="K288" i="23"/>
  <c r="J288" i="23"/>
  <c r="I288" i="23"/>
  <c r="H288" i="23"/>
  <c r="G288" i="23"/>
  <c r="F288" i="23"/>
  <c r="E288" i="23"/>
  <c r="D288" i="23"/>
  <c r="O283" i="23"/>
  <c r="L283" i="23"/>
  <c r="I283" i="23"/>
  <c r="F283" i="23"/>
  <c r="C283" i="23"/>
  <c r="O282" i="23"/>
  <c r="O281" i="23" s="1"/>
  <c r="L282" i="23"/>
  <c r="I282" i="23"/>
  <c r="F282" i="23"/>
  <c r="F281" i="23" s="1"/>
  <c r="C282" i="23"/>
  <c r="N281" i="23"/>
  <c r="M281" i="23"/>
  <c r="L281" i="23"/>
  <c r="K281" i="23"/>
  <c r="J281" i="23"/>
  <c r="I281" i="23"/>
  <c r="H281" i="23"/>
  <c r="G281" i="23"/>
  <c r="E281" i="23"/>
  <c r="D281" i="23"/>
  <c r="O280" i="23"/>
  <c r="L280" i="23"/>
  <c r="L279" i="23" s="1"/>
  <c r="I280" i="23"/>
  <c r="I279" i="23" s="1"/>
  <c r="F280" i="23"/>
  <c r="C280" i="23" s="1"/>
  <c r="O279" i="23"/>
  <c r="N279" i="23"/>
  <c r="N268" i="23" s="1"/>
  <c r="M279" i="23"/>
  <c r="K279" i="23"/>
  <c r="J279" i="23"/>
  <c r="J268" i="23" s="1"/>
  <c r="H279" i="23"/>
  <c r="G279" i="23"/>
  <c r="F279" i="23"/>
  <c r="E279" i="23"/>
  <c r="D279" i="23"/>
  <c r="O278" i="23"/>
  <c r="L278" i="23"/>
  <c r="I278" i="23"/>
  <c r="F278" i="23"/>
  <c r="C278" i="23"/>
  <c r="O277" i="23"/>
  <c r="L277" i="23"/>
  <c r="I277" i="23"/>
  <c r="F277" i="23"/>
  <c r="C277" i="23" s="1"/>
  <c r="O276" i="23"/>
  <c r="L276" i="23"/>
  <c r="L275" i="23" s="1"/>
  <c r="I276" i="23"/>
  <c r="I275" i="23" s="1"/>
  <c r="F276" i="23"/>
  <c r="C276" i="23" s="1"/>
  <c r="O275" i="23"/>
  <c r="N275" i="23"/>
  <c r="M275" i="23"/>
  <c r="K275" i="23"/>
  <c r="J275" i="23"/>
  <c r="H275" i="23"/>
  <c r="G275" i="23"/>
  <c r="F275" i="23"/>
  <c r="E275" i="23"/>
  <c r="D275" i="23"/>
  <c r="O274" i="23"/>
  <c r="L274" i="23"/>
  <c r="I274" i="23"/>
  <c r="F274" i="23"/>
  <c r="C274" i="23"/>
  <c r="O273" i="23"/>
  <c r="L273" i="23"/>
  <c r="I273" i="23"/>
  <c r="F273" i="23"/>
  <c r="C273" i="23" s="1"/>
  <c r="O272" i="23"/>
  <c r="L272" i="23"/>
  <c r="L271" i="23" s="1"/>
  <c r="I272" i="23"/>
  <c r="I271" i="23" s="1"/>
  <c r="F272" i="23"/>
  <c r="C272" i="23" s="1"/>
  <c r="O271" i="23"/>
  <c r="N271" i="23"/>
  <c r="M271" i="23"/>
  <c r="K271" i="23"/>
  <c r="J271" i="23"/>
  <c r="H271" i="23"/>
  <c r="G271" i="23"/>
  <c r="F271" i="23"/>
  <c r="C271" i="23" s="1"/>
  <c r="E271" i="23"/>
  <c r="D271" i="23"/>
  <c r="O270" i="23"/>
  <c r="O269" i="23" s="1"/>
  <c r="O268" i="23" s="1"/>
  <c r="L270" i="23"/>
  <c r="I270" i="23"/>
  <c r="F270" i="23"/>
  <c r="C270" i="23"/>
  <c r="F269" i="23"/>
  <c r="E269" i="23"/>
  <c r="D269" i="23"/>
  <c r="M268" i="23"/>
  <c r="K268" i="23"/>
  <c r="H268" i="23"/>
  <c r="G268" i="23"/>
  <c r="E268" i="23"/>
  <c r="D268" i="23"/>
  <c r="O267" i="23"/>
  <c r="L267" i="23"/>
  <c r="I267" i="23"/>
  <c r="F267" i="23"/>
  <c r="C267" i="23" s="1"/>
  <c r="O266" i="23"/>
  <c r="L266" i="23"/>
  <c r="I266" i="23"/>
  <c r="C266" i="23" s="1"/>
  <c r="F266" i="23"/>
  <c r="O265" i="23"/>
  <c r="L265" i="23"/>
  <c r="C265" i="23" s="1"/>
  <c r="I265" i="23"/>
  <c r="F265" i="23"/>
  <c r="O264" i="23"/>
  <c r="O263" i="23" s="1"/>
  <c r="L264" i="23"/>
  <c r="I264" i="23"/>
  <c r="F264" i="23"/>
  <c r="F263" i="23" s="1"/>
  <c r="C263" i="23" s="1"/>
  <c r="C264" i="23"/>
  <c r="N263" i="23"/>
  <c r="M263" i="23"/>
  <c r="L263" i="23"/>
  <c r="K263" i="23"/>
  <c r="J263" i="23"/>
  <c r="I263" i="23"/>
  <c r="H263" i="23"/>
  <c r="G263" i="23"/>
  <c r="E263" i="23"/>
  <c r="D263" i="23"/>
  <c r="O262" i="23"/>
  <c r="L262" i="23"/>
  <c r="I262" i="23"/>
  <c r="C262" i="23" s="1"/>
  <c r="F262" i="23"/>
  <c r="O261" i="23"/>
  <c r="L261" i="23"/>
  <c r="C261" i="23" s="1"/>
  <c r="I261" i="23"/>
  <c r="F261" i="23"/>
  <c r="O260" i="23"/>
  <c r="O259" i="23" s="1"/>
  <c r="O258" i="23" s="1"/>
  <c r="L260" i="23"/>
  <c r="I260" i="23"/>
  <c r="F260" i="23"/>
  <c r="F259" i="23" s="1"/>
  <c r="C260" i="23"/>
  <c r="N259" i="23"/>
  <c r="M259" i="23"/>
  <c r="L259" i="23"/>
  <c r="L258" i="23" s="1"/>
  <c r="K259" i="23"/>
  <c r="J259" i="23"/>
  <c r="I259" i="23"/>
  <c r="H259" i="23"/>
  <c r="H258" i="23" s="1"/>
  <c r="G259" i="23"/>
  <c r="E259" i="23"/>
  <c r="D259" i="23"/>
  <c r="D258" i="23" s="1"/>
  <c r="N258" i="23"/>
  <c r="M258" i="23"/>
  <c r="K258" i="23"/>
  <c r="J258" i="23"/>
  <c r="I258" i="23"/>
  <c r="G258" i="23"/>
  <c r="E258" i="23"/>
  <c r="O257" i="23"/>
  <c r="L257" i="23"/>
  <c r="C257" i="23" s="1"/>
  <c r="I257" i="23"/>
  <c r="F257" i="23"/>
  <c r="O256" i="23"/>
  <c r="L256" i="23"/>
  <c r="I256" i="23"/>
  <c r="F256" i="23"/>
  <c r="C256" i="23"/>
  <c r="O255" i="23"/>
  <c r="L255" i="23"/>
  <c r="I255" i="23"/>
  <c r="F255" i="23"/>
  <c r="C255" i="23" s="1"/>
  <c r="O254" i="23"/>
  <c r="L254" i="23"/>
  <c r="I254" i="23"/>
  <c r="F254" i="23"/>
  <c r="C254" i="23" s="1"/>
  <c r="O253" i="23"/>
  <c r="L253" i="23"/>
  <c r="C253" i="23" s="1"/>
  <c r="I253" i="23"/>
  <c r="F253" i="23"/>
  <c r="O252" i="23"/>
  <c r="O251" i="23" s="1"/>
  <c r="O250" i="23" s="1"/>
  <c r="L252" i="23"/>
  <c r="I252" i="23"/>
  <c r="F252" i="23"/>
  <c r="F251" i="23" s="1"/>
  <c r="C252" i="23"/>
  <c r="N251" i="23"/>
  <c r="M251" i="23"/>
  <c r="L251" i="23"/>
  <c r="L250" i="23" s="1"/>
  <c r="K251" i="23"/>
  <c r="J251" i="23"/>
  <c r="I251" i="23"/>
  <c r="H251" i="23"/>
  <c r="H250" i="23" s="1"/>
  <c r="G251" i="23"/>
  <c r="E251" i="23"/>
  <c r="D251" i="23"/>
  <c r="D250" i="23" s="1"/>
  <c r="N250" i="23"/>
  <c r="M250" i="23"/>
  <c r="K250" i="23"/>
  <c r="J250" i="23"/>
  <c r="I250" i="23"/>
  <c r="G250" i="23"/>
  <c r="E250" i="23"/>
  <c r="O249" i="23"/>
  <c r="L249" i="23"/>
  <c r="C249" i="23" s="1"/>
  <c r="I249" i="23"/>
  <c r="F249" i="23"/>
  <c r="O248" i="23"/>
  <c r="O245" i="23" s="1"/>
  <c r="L248" i="23"/>
  <c r="I248" i="23"/>
  <c r="F248" i="23"/>
  <c r="C248" i="23"/>
  <c r="O247" i="23"/>
  <c r="L247" i="23"/>
  <c r="I247" i="23"/>
  <c r="F247" i="23"/>
  <c r="C247" i="23" s="1"/>
  <c r="O246" i="23"/>
  <c r="L246" i="23"/>
  <c r="L245" i="23" s="1"/>
  <c r="I246" i="23"/>
  <c r="I245" i="23" s="1"/>
  <c r="F246" i="23"/>
  <c r="C246" i="23" s="1"/>
  <c r="N245" i="23"/>
  <c r="M245" i="23"/>
  <c r="K245" i="23"/>
  <c r="J245" i="23"/>
  <c r="H245" i="23"/>
  <c r="G245" i="23"/>
  <c r="F245" i="23"/>
  <c r="C245" i="23" s="1"/>
  <c r="E245" i="23"/>
  <c r="D245" i="23"/>
  <c r="O244" i="23"/>
  <c r="L244" i="23"/>
  <c r="I244" i="23"/>
  <c r="F244" i="23"/>
  <c r="C244" i="23"/>
  <c r="O243" i="23"/>
  <c r="L243" i="23"/>
  <c r="I243" i="23"/>
  <c r="F243" i="23"/>
  <c r="C243" i="23" s="1"/>
  <c r="O242" i="23"/>
  <c r="L242" i="23"/>
  <c r="I242" i="23"/>
  <c r="F242" i="23"/>
  <c r="C242" i="23" s="1"/>
  <c r="O241" i="23"/>
  <c r="L241" i="23"/>
  <c r="C241" i="23" s="1"/>
  <c r="I241" i="23"/>
  <c r="F241" i="23"/>
  <c r="O240" i="23"/>
  <c r="O237" i="23" s="1"/>
  <c r="L240" i="23"/>
  <c r="I240" i="23"/>
  <c r="F240" i="23"/>
  <c r="C240" i="23"/>
  <c r="O239" i="23"/>
  <c r="L239" i="23"/>
  <c r="I239" i="23"/>
  <c r="F239" i="23"/>
  <c r="C239" i="23" s="1"/>
  <c r="O238" i="23"/>
  <c r="L238" i="23"/>
  <c r="L237" i="23" s="1"/>
  <c r="I238" i="23"/>
  <c r="I237" i="23" s="1"/>
  <c r="F238" i="23"/>
  <c r="C238" i="23" s="1"/>
  <c r="N237" i="23"/>
  <c r="M237" i="23"/>
  <c r="K237" i="23"/>
  <c r="J237" i="23"/>
  <c r="H237" i="23"/>
  <c r="G237" i="23"/>
  <c r="F237" i="23"/>
  <c r="E237" i="23"/>
  <c r="D237" i="23"/>
  <c r="O236" i="23"/>
  <c r="L236" i="23"/>
  <c r="I236" i="23"/>
  <c r="F236" i="23"/>
  <c r="C236" i="23"/>
  <c r="O235" i="23"/>
  <c r="O234" i="23" s="1"/>
  <c r="L235" i="23"/>
  <c r="I235" i="23"/>
  <c r="F235" i="23"/>
  <c r="F234" i="23" s="1"/>
  <c r="N234" i="23"/>
  <c r="M234" i="23"/>
  <c r="L234" i="23"/>
  <c r="K234" i="23"/>
  <c r="J234" i="23"/>
  <c r="I234" i="23"/>
  <c r="H234" i="23"/>
  <c r="G234" i="23"/>
  <c r="E234" i="23"/>
  <c r="D234" i="23"/>
  <c r="O233" i="23"/>
  <c r="L233" i="23"/>
  <c r="C233" i="23" s="1"/>
  <c r="I233" i="23"/>
  <c r="F233" i="23"/>
  <c r="O232" i="23"/>
  <c r="N232" i="23"/>
  <c r="M232" i="23"/>
  <c r="K232" i="23"/>
  <c r="K230" i="23" s="1"/>
  <c r="K229" i="23" s="1"/>
  <c r="J232" i="23"/>
  <c r="I232" i="23"/>
  <c r="H232" i="23"/>
  <c r="H230" i="23" s="1"/>
  <c r="H229" i="23" s="1"/>
  <c r="G232" i="23"/>
  <c r="G230" i="23" s="1"/>
  <c r="G229" i="23" s="1"/>
  <c r="F232" i="23"/>
  <c r="E232" i="23"/>
  <c r="D232" i="23"/>
  <c r="D230" i="23" s="1"/>
  <c r="D229" i="23" s="1"/>
  <c r="O231" i="23"/>
  <c r="L231" i="23"/>
  <c r="I231" i="23"/>
  <c r="F231" i="23"/>
  <c r="C231" i="23" s="1"/>
  <c r="N230" i="23"/>
  <c r="M230" i="23"/>
  <c r="M229" i="23" s="1"/>
  <c r="J230" i="23"/>
  <c r="E230" i="23"/>
  <c r="E229" i="23" s="1"/>
  <c r="N229" i="23"/>
  <c r="J229" i="23"/>
  <c r="O228" i="23"/>
  <c r="L228" i="23"/>
  <c r="I228" i="23"/>
  <c r="F228" i="23"/>
  <c r="C228" i="23"/>
  <c r="O227" i="23"/>
  <c r="L227" i="23"/>
  <c r="I227" i="23"/>
  <c r="F227" i="23"/>
  <c r="F226" i="23" s="1"/>
  <c r="C226" i="23" s="1"/>
  <c r="O226" i="23"/>
  <c r="N226" i="23"/>
  <c r="M226" i="23"/>
  <c r="L226" i="23"/>
  <c r="K226" i="23"/>
  <c r="J226" i="23"/>
  <c r="I226" i="23"/>
  <c r="H226" i="23"/>
  <c r="G226" i="23"/>
  <c r="E226" i="23"/>
  <c r="D226" i="23"/>
  <c r="O225" i="23"/>
  <c r="L225" i="23"/>
  <c r="C225" i="23" s="1"/>
  <c r="I225" i="23"/>
  <c r="F225" i="23"/>
  <c r="O224" i="23"/>
  <c r="L224" i="23"/>
  <c r="I224" i="23"/>
  <c r="F224" i="23"/>
  <c r="C224" i="23"/>
  <c r="O223" i="23"/>
  <c r="L223" i="23"/>
  <c r="I223" i="23"/>
  <c r="F223" i="23"/>
  <c r="C223" i="23" s="1"/>
  <c r="O222" i="23"/>
  <c r="L222" i="23"/>
  <c r="I222" i="23"/>
  <c r="F222" i="23"/>
  <c r="C222" i="23" s="1"/>
  <c r="O221" i="23"/>
  <c r="L221" i="23"/>
  <c r="C221" i="23" s="1"/>
  <c r="I221" i="23"/>
  <c r="F221" i="23"/>
  <c r="O220" i="23"/>
  <c r="L220" i="23"/>
  <c r="I220" i="23"/>
  <c r="F220" i="23"/>
  <c r="C220" i="23"/>
  <c r="O219" i="23"/>
  <c r="L219" i="23"/>
  <c r="I219" i="23"/>
  <c r="F219" i="23"/>
  <c r="C219" i="23" s="1"/>
  <c r="O218" i="23"/>
  <c r="L218" i="23"/>
  <c r="I218" i="23"/>
  <c r="I215" i="23" s="1"/>
  <c r="F218" i="23"/>
  <c r="C218" i="23" s="1"/>
  <c r="O217" i="23"/>
  <c r="L217" i="23"/>
  <c r="C217" i="23" s="1"/>
  <c r="I217" i="23"/>
  <c r="F217" i="23"/>
  <c r="O216" i="23"/>
  <c r="O215" i="23" s="1"/>
  <c r="L216" i="23"/>
  <c r="I216" i="23"/>
  <c r="F216" i="23"/>
  <c r="F215" i="23" s="1"/>
  <c r="C215" i="23" s="1"/>
  <c r="C216" i="23"/>
  <c r="N215" i="23"/>
  <c r="M215" i="23"/>
  <c r="L215" i="23"/>
  <c r="K215" i="23"/>
  <c r="J215" i="23"/>
  <c r="H215" i="23"/>
  <c r="G215" i="23"/>
  <c r="E215" i="23"/>
  <c r="D215" i="23"/>
  <c r="O214" i="23"/>
  <c r="L214" i="23"/>
  <c r="I214" i="23"/>
  <c r="F214" i="23"/>
  <c r="C214" i="23" s="1"/>
  <c r="O213" i="23"/>
  <c r="L213" i="23"/>
  <c r="C213" i="23" s="1"/>
  <c r="I213" i="23"/>
  <c r="F213" i="23"/>
  <c r="O212" i="23"/>
  <c r="L212" i="23"/>
  <c r="I212" i="23"/>
  <c r="F212" i="23"/>
  <c r="C212" i="23"/>
  <c r="O211" i="23"/>
  <c r="L211" i="23"/>
  <c r="I211" i="23"/>
  <c r="F211" i="23"/>
  <c r="C211" i="23" s="1"/>
  <c r="O210" i="23"/>
  <c r="L210" i="23"/>
  <c r="I210" i="23"/>
  <c r="F210" i="23"/>
  <c r="C210" i="23" s="1"/>
  <c r="O209" i="23"/>
  <c r="L209" i="23"/>
  <c r="C209" i="23" s="1"/>
  <c r="I209" i="23"/>
  <c r="F209" i="23"/>
  <c r="O208" i="23"/>
  <c r="L208" i="23"/>
  <c r="I208" i="23"/>
  <c r="F208" i="23"/>
  <c r="C208" i="23"/>
  <c r="O207" i="23"/>
  <c r="L207" i="23"/>
  <c r="I207" i="23"/>
  <c r="F207" i="23"/>
  <c r="C207" i="23" s="1"/>
  <c r="O206" i="23"/>
  <c r="L206" i="23"/>
  <c r="I206" i="23"/>
  <c r="I204" i="23" s="1"/>
  <c r="I203" i="23" s="1"/>
  <c r="F206" i="23"/>
  <c r="C206" i="23" s="1"/>
  <c r="O205" i="23"/>
  <c r="L205" i="23"/>
  <c r="C205" i="23" s="1"/>
  <c r="I205" i="23"/>
  <c r="F205" i="23"/>
  <c r="O204" i="23"/>
  <c r="O203" i="23" s="1"/>
  <c r="N204" i="23"/>
  <c r="M204" i="23"/>
  <c r="K204" i="23"/>
  <c r="K203" i="23" s="1"/>
  <c r="J204" i="23"/>
  <c r="H204" i="23"/>
  <c r="G204" i="23"/>
  <c r="G203" i="23" s="1"/>
  <c r="E204" i="23"/>
  <c r="D204" i="23"/>
  <c r="N203" i="23"/>
  <c r="M203" i="23"/>
  <c r="J203" i="23"/>
  <c r="H203" i="23"/>
  <c r="E203" i="23"/>
  <c r="D203" i="23"/>
  <c r="O202" i="23"/>
  <c r="L202" i="23"/>
  <c r="I202" i="23"/>
  <c r="C202" i="23" s="1"/>
  <c r="F202" i="23"/>
  <c r="O201" i="23"/>
  <c r="L201" i="23"/>
  <c r="C201" i="23" s="1"/>
  <c r="I201" i="23"/>
  <c r="F201" i="23"/>
  <c r="O200" i="23"/>
  <c r="L200" i="23"/>
  <c r="I200" i="23"/>
  <c r="F200" i="23"/>
  <c r="C200" i="23"/>
  <c r="O199" i="23"/>
  <c r="L199" i="23"/>
  <c r="I199" i="23"/>
  <c r="F199" i="23"/>
  <c r="C199" i="23" s="1"/>
  <c r="O198" i="23"/>
  <c r="L198" i="23"/>
  <c r="L197" i="23" s="1"/>
  <c r="L195" i="23" s="1"/>
  <c r="I198" i="23"/>
  <c r="C198" i="23" s="1"/>
  <c r="F198" i="23"/>
  <c r="O197" i="23"/>
  <c r="N197" i="23"/>
  <c r="N195" i="23" s="1"/>
  <c r="N194" i="23" s="1"/>
  <c r="M197" i="23"/>
  <c r="K197" i="23"/>
  <c r="K195" i="23" s="1"/>
  <c r="K194" i="23" s="1"/>
  <c r="K193" i="23" s="1"/>
  <c r="J197" i="23"/>
  <c r="J195" i="23" s="1"/>
  <c r="J194" i="23" s="1"/>
  <c r="J193" i="23" s="1"/>
  <c r="H197" i="23"/>
  <c r="G197" i="23"/>
  <c r="G195" i="23" s="1"/>
  <c r="G194" i="23" s="1"/>
  <c r="F197" i="23"/>
  <c r="E197" i="23"/>
  <c r="D197" i="23"/>
  <c r="O196" i="23"/>
  <c r="O195" i="23" s="1"/>
  <c r="L196" i="23"/>
  <c r="I196" i="23"/>
  <c r="F196" i="23"/>
  <c r="F195" i="23" s="1"/>
  <c r="C196" i="23"/>
  <c r="M195" i="23"/>
  <c r="H195" i="23"/>
  <c r="H194" i="23" s="1"/>
  <c r="H193" i="23" s="1"/>
  <c r="E195" i="23"/>
  <c r="D195" i="23"/>
  <c r="D194" i="23" s="1"/>
  <c r="M194" i="23"/>
  <c r="M193" i="23" s="1"/>
  <c r="E194" i="23"/>
  <c r="E193" i="23" s="1"/>
  <c r="O192" i="23"/>
  <c r="O191" i="23" s="1"/>
  <c r="O190" i="23" s="1"/>
  <c r="L192" i="23"/>
  <c r="I192" i="23"/>
  <c r="F192" i="23"/>
  <c r="F191" i="23" s="1"/>
  <c r="C192" i="23"/>
  <c r="N191" i="23"/>
  <c r="M191" i="23"/>
  <c r="L191" i="23"/>
  <c r="L190" i="23" s="1"/>
  <c r="K191" i="23"/>
  <c r="J191" i="23"/>
  <c r="I191" i="23"/>
  <c r="H191" i="23"/>
  <c r="H190" i="23" s="1"/>
  <c r="G191" i="23"/>
  <c r="E191" i="23"/>
  <c r="D191" i="23"/>
  <c r="D190" i="23" s="1"/>
  <c r="N190" i="23"/>
  <c r="M190" i="23"/>
  <c r="K190" i="23"/>
  <c r="J190" i="23"/>
  <c r="I190" i="23"/>
  <c r="G190" i="23"/>
  <c r="E190" i="23"/>
  <c r="O189" i="23"/>
  <c r="L189" i="23"/>
  <c r="C189" i="23" s="1"/>
  <c r="I189" i="23"/>
  <c r="F189" i="23"/>
  <c r="O188" i="23"/>
  <c r="O187" i="23" s="1"/>
  <c r="O186" i="23" s="1"/>
  <c r="L188" i="23"/>
  <c r="I188" i="23"/>
  <c r="F188" i="23"/>
  <c r="F187" i="23" s="1"/>
  <c r="C188" i="23"/>
  <c r="N187" i="23"/>
  <c r="M187" i="23"/>
  <c r="K187" i="23"/>
  <c r="J187" i="23"/>
  <c r="I187" i="23"/>
  <c r="H187" i="23"/>
  <c r="G187" i="23"/>
  <c r="E187" i="23"/>
  <c r="D187" i="23"/>
  <c r="N186" i="23"/>
  <c r="M186" i="23"/>
  <c r="K186" i="23"/>
  <c r="J186" i="23"/>
  <c r="I186" i="23"/>
  <c r="H186" i="23"/>
  <c r="G186" i="23"/>
  <c r="E186" i="23"/>
  <c r="D186" i="23"/>
  <c r="O185" i="23"/>
  <c r="L185" i="23"/>
  <c r="I185" i="23"/>
  <c r="C185" i="23" s="1"/>
  <c r="F185" i="23"/>
  <c r="O184" i="23"/>
  <c r="O183" i="23" s="1"/>
  <c r="L184" i="23"/>
  <c r="I184" i="23"/>
  <c r="F184" i="23"/>
  <c r="F183" i="23" s="1"/>
  <c r="C184" i="23"/>
  <c r="N183" i="23"/>
  <c r="M183" i="23"/>
  <c r="L183" i="23"/>
  <c r="K183" i="23"/>
  <c r="J183" i="23"/>
  <c r="H183" i="23"/>
  <c r="G183" i="23"/>
  <c r="E183" i="23"/>
  <c r="D183" i="23"/>
  <c r="O182" i="23"/>
  <c r="L182" i="23"/>
  <c r="I182" i="23"/>
  <c r="F182" i="23"/>
  <c r="C182" i="23" s="1"/>
  <c r="O181" i="23"/>
  <c r="L181" i="23"/>
  <c r="I181" i="23"/>
  <c r="C181" i="23" s="1"/>
  <c r="F181" i="23"/>
  <c r="O180" i="23"/>
  <c r="L180" i="23"/>
  <c r="I180" i="23"/>
  <c r="F180" i="23"/>
  <c r="C180" i="23"/>
  <c r="O179" i="23"/>
  <c r="O178" i="23" s="1"/>
  <c r="L179" i="23"/>
  <c r="I179" i="23"/>
  <c r="F179" i="23"/>
  <c r="F178" i="23" s="1"/>
  <c r="C178" i="23" s="1"/>
  <c r="N178" i="23"/>
  <c r="M178" i="23"/>
  <c r="L178" i="23"/>
  <c r="K178" i="23"/>
  <c r="J178" i="23"/>
  <c r="I178" i="23"/>
  <c r="H178" i="23"/>
  <c r="G178" i="23"/>
  <c r="E178" i="23"/>
  <c r="D178" i="23"/>
  <c r="O177" i="23"/>
  <c r="L177" i="23"/>
  <c r="I177" i="23"/>
  <c r="C177" i="23" s="1"/>
  <c r="F177" i="23"/>
  <c r="O176" i="23"/>
  <c r="L176" i="23"/>
  <c r="I176" i="23"/>
  <c r="F176" i="23"/>
  <c r="C176" i="23"/>
  <c r="O175" i="23"/>
  <c r="O174" i="23" s="1"/>
  <c r="O173" i="23" s="1"/>
  <c r="O172" i="23" s="1"/>
  <c r="L175" i="23"/>
  <c r="I175" i="23"/>
  <c r="F175" i="23"/>
  <c r="F174" i="23" s="1"/>
  <c r="N174" i="23"/>
  <c r="M174" i="23"/>
  <c r="M173" i="23" s="1"/>
  <c r="M172" i="23" s="1"/>
  <c r="L174" i="23"/>
  <c r="L173" i="23" s="1"/>
  <c r="L172" i="23" s="1"/>
  <c r="K174" i="23"/>
  <c r="J174" i="23"/>
  <c r="I174" i="23"/>
  <c r="I173" i="23" s="1"/>
  <c r="H174" i="23"/>
  <c r="H173" i="23" s="1"/>
  <c r="H172" i="23" s="1"/>
  <c r="G174" i="23"/>
  <c r="E174" i="23"/>
  <c r="E173" i="23" s="1"/>
  <c r="E172" i="23" s="1"/>
  <c r="D174" i="23"/>
  <c r="D173" i="23" s="1"/>
  <c r="D172" i="23" s="1"/>
  <c r="N173" i="23"/>
  <c r="N172" i="23" s="1"/>
  <c r="K173" i="23"/>
  <c r="J173" i="23"/>
  <c r="J172" i="23" s="1"/>
  <c r="G173" i="23"/>
  <c r="K172" i="23"/>
  <c r="G172" i="23"/>
  <c r="O171" i="23"/>
  <c r="L171" i="23"/>
  <c r="I171" i="23"/>
  <c r="F171" i="23"/>
  <c r="C171" i="23" s="1"/>
  <c r="O170" i="23"/>
  <c r="L170" i="23"/>
  <c r="I170" i="23"/>
  <c r="F170" i="23"/>
  <c r="C170" i="23" s="1"/>
  <c r="O169" i="23"/>
  <c r="L169" i="23"/>
  <c r="I169" i="23"/>
  <c r="C169" i="23" s="1"/>
  <c r="F169" i="23"/>
  <c r="O168" i="23"/>
  <c r="L168" i="23"/>
  <c r="I168" i="23"/>
  <c r="F168" i="23"/>
  <c r="C168" i="23"/>
  <c r="O167" i="23"/>
  <c r="O165" i="23" s="1"/>
  <c r="O164" i="23" s="1"/>
  <c r="L167" i="23"/>
  <c r="I167" i="23"/>
  <c r="F167" i="23"/>
  <c r="C167" i="23" s="1"/>
  <c r="O166" i="23"/>
  <c r="L166" i="23"/>
  <c r="L165" i="23" s="1"/>
  <c r="L164" i="23" s="1"/>
  <c r="I166" i="23"/>
  <c r="I165" i="23" s="1"/>
  <c r="I164" i="23" s="1"/>
  <c r="F166" i="23"/>
  <c r="C166" i="23" s="1"/>
  <c r="N165" i="23"/>
  <c r="N164" i="23" s="1"/>
  <c r="M165" i="23"/>
  <c r="M164" i="23" s="1"/>
  <c r="K165" i="23"/>
  <c r="J165" i="23"/>
  <c r="J164" i="23" s="1"/>
  <c r="H165" i="23"/>
  <c r="G165" i="23"/>
  <c r="F165" i="23"/>
  <c r="C165" i="23" s="1"/>
  <c r="E165" i="23"/>
  <c r="E164" i="23" s="1"/>
  <c r="D165" i="23"/>
  <c r="K164" i="23"/>
  <c r="H164" i="23"/>
  <c r="G164" i="23"/>
  <c r="D164" i="23"/>
  <c r="O163" i="23"/>
  <c r="L163" i="23"/>
  <c r="I163" i="23"/>
  <c r="F163" i="23"/>
  <c r="C163" i="23" s="1"/>
  <c r="O162" i="23"/>
  <c r="L162" i="23"/>
  <c r="I162" i="23"/>
  <c r="F162" i="23"/>
  <c r="C162" i="23" s="1"/>
  <c r="O161" i="23"/>
  <c r="L161" i="23"/>
  <c r="I161" i="23"/>
  <c r="C161" i="23" s="1"/>
  <c r="F161" i="23"/>
  <c r="O160" i="23"/>
  <c r="O159" i="23" s="1"/>
  <c r="L160" i="23"/>
  <c r="I160" i="23"/>
  <c r="F160" i="23"/>
  <c r="F159" i="23" s="1"/>
  <c r="C160" i="23"/>
  <c r="N159" i="23"/>
  <c r="M159" i="23"/>
  <c r="L159" i="23"/>
  <c r="K159" i="23"/>
  <c r="J159" i="23"/>
  <c r="H159" i="23"/>
  <c r="G159" i="23"/>
  <c r="E159" i="23"/>
  <c r="D159" i="23"/>
  <c r="O158" i="23"/>
  <c r="L158" i="23"/>
  <c r="I158" i="23"/>
  <c r="F158" i="23"/>
  <c r="C158" i="23" s="1"/>
  <c r="E158" i="23"/>
  <c r="O157" i="23"/>
  <c r="L157" i="23"/>
  <c r="I157" i="23"/>
  <c r="F157" i="23"/>
  <c r="C157" i="23"/>
  <c r="O156" i="23"/>
  <c r="L156" i="23"/>
  <c r="I156" i="23"/>
  <c r="F156" i="23"/>
  <c r="C156" i="23" s="1"/>
  <c r="O155" i="23"/>
  <c r="L155" i="23"/>
  <c r="I155" i="23"/>
  <c r="F155" i="23"/>
  <c r="C155" i="23" s="1"/>
  <c r="O154" i="23"/>
  <c r="L154" i="23"/>
  <c r="I154" i="23"/>
  <c r="C154" i="23" s="1"/>
  <c r="F154" i="23"/>
  <c r="O153" i="23"/>
  <c r="L153" i="23"/>
  <c r="I153" i="23"/>
  <c r="F153" i="23"/>
  <c r="C153" i="23"/>
  <c r="O152" i="23"/>
  <c r="O150" i="23" s="1"/>
  <c r="L152" i="23"/>
  <c r="I152" i="23"/>
  <c r="F152" i="23"/>
  <c r="C152" i="23" s="1"/>
  <c r="O151" i="23"/>
  <c r="L151" i="23"/>
  <c r="L150" i="23" s="1"/>
  <c r="I151" i="23"/>
  <c r="I150" i="23" s="1"/>
  <c r="F151" i="23"/>
  <c r="C151" i="23" s="1"/>
  <c r="N150" i="23"/>
  <c r="M150" i="23"/>
  <c r="K150" i="23"/>
  <c r="J150" i="23"/>
  <c r="H150" i="23"/>
  <c r="G150" i="23"/>
  <c r="F150" i="23"/>
  <c r="E150" i="23"/>
  <c r="D150" i="23"/>
  <c r="O149" i="23"/>
  <c r="L149" i="23"/>
  <c r="I149" i="23"/>
  <c r="F149" i="23"/>
  <c r="C149" i="23"/>
  <c r="O148" i="23"/>
  <c r="L148" i="23"/>
  <c r="I148" i="23"/>
  <c r="F148" i="23"/>
  <c r="C148" i="23" s="1"/>
  <c r="O147" i="23"/>
  <c r="L147" i="23"/>
  <c r="I147" i="23"/>
  <c r="F147" i="23"/>
  <c r="C147" i="23" s="1"/>
  <c r="O146" i="23"/>
  <c r="L146" i="23"/>
  <c r="L143" i="23" s="1"/>
  <c r="I146" i="23"/>
  <c r="C146" i="23" s="1"/>
  <c r="F146" i="23"/>
  <c r="O145" i="23"/>
  <c r="L145" i="23"/>
  <c r="I145" i="23"/>
  <c r="F145" i="23"/>
  <c r="C145" i="23"/>
  <c r="O144" i="23"/>
  <c r="O143" i="23" s="1"/>
  <c r="L144" i="23"/>
  <c r="I144" i="23"/>
  <c r="F144" i="23"/>
  <c r="F143" i="23" s="1"/>
  <c r="N143" i="23"/>
  <c r="M143" i="23"/>
  <c r="K143" i="23"/>
  <c r="J143" i="23"/>
  <c r="I143" i="23"/>
  <c r="H143" i="23"/>
  <c r="G143" i="23"/>
  <c r="E143" i="23"/>
  <c r="D143" i="23"/>
  <c r="O142" i="23"/>
  <c r="L142" i="23"/>
  <c r="I142" i="23"/>
  <c r="C142" i="23" s="1"/>
  <c r="F142" i="23"/>
  <c r="O141" i="23"/>
  <c r="O140" i="23" s="1"/>
  <c r="L141" i="23"/>
  <c r="I141" i="23"/>
  <c r="F141" i="23"/>
  <c r="F140" i="23" s="1"/>
  <c r="C141" i="23"/>
  <c r="N140" i="23"/>
  <c r="M140" i="23"/>
  <c r="L140" i="23"/>
  <c r="K140" i="23"/>
  <c r="J140" i="23"/>
  <c r="H140" i="23"/>
  <c r="G140" i="23"/>
  <c r="E140" i="23"/>
  <c r="D140" i="23"/>
  <c r="O139" i="23"/>
  <c r="L139" i="23"/>
  <c r="I139" i="23"/>
  <c r="F139" i="23"/>
  <c r="C139" i="23" s="1"/>
  <c r="O138" i="23"/>
  <c r="L138" i="23"/>
  <c r="L135" i="23" s="1"/>
  <c r="I138" i="23"/>
  <c r="C138" i="23" s="1"/>
  <c r="F138" i="23"/>
  <c r="O137" i="23"/>
  <c r="L137" i="23"/>
  <c r="I137" i="23"/>
  <c r="F137" i="23"/>
  <c r="C137" i="23"/>
  <c r="O136" i="23"/>
  <c r="O135" i="23" s="1"/>
  <c r="L136" i="23"/>
  <c r="I136" i="23"/>
  <c r="F136" i="23"/>
  <c r="F135" i="23" s="1"/>
  <c r="N135" i="23"/>
  <c r="M135" i="23"/>
  <c r="K135" i="23"/>
  <c r="J135" i="23"/>
  <c r="I135" i="23"/>
  <c r="H135" i="23"/>
  <c r="H129" i="23" s="1"/>
  <c r="G135" i="23"/>
  <c r="E135" i="23"/>
  <c r="D135" i="23"/>
  <c r="D129" i="23" s="1"/>
  <c r="O134" i="23"/>
  <c r="L134" i="23"/>
  <c r="I134" i="23"/>
  <c r="C134" i="23" s="1"/>
  <c r="F134" i="23"/>
  <c r="O133" i="23"/>
  <c r="L133" i="23"/>
  <c r="I133" i="23"/>
  <c r="F133" i="23"/>
  <c r="C133" i="23"/>
  <c r="O132" i="23"/>
  <c r="O130" i="23" s="1"/>
  <c r="O129" i="23" s="1"/>
  <c r="L132" i="23"/>
  <c r="I132" i="23"/>
  <c r="F132" i="23"/>
  <c r="C132" i="23" s="1"/>
  <c r="O131" i="23"/>
  <c r="L131" i="23"/>
  <c r="L130" i="23" s="1"/>
  <c r="I131" i="23"/>
  <c r="I130" i="23" s="1"/>
  <c r="F131" i="23"/>
  <c r="C131" i="23" s="1"/>
  <c r="N130" i="23"/>
  <c r="N129" i="23" s="1"/>
  <c r="M130" i="23"/>
  <c r="M129" i="23" s="1"/>
  <c r="K130" i="23"/>
  <c r="J130" i="23"/>
  <c r="J129" i="23" s="1"/>
  <c r="H130" i="23"/>
  <c r="G130" i="23"/>
  <c r="F130" i="23"/>
  <c r="C130" i="23" s="1"/>
  <c r="E130" i="23"/>
  <c r="E129" i="23" s="1"/>
  <c r="D130" i="23"/>
  <c r="K129" i="23"/>
  <c r="G129" i="23"/>
  <c r="O128" i="23"/>
  <c r="O127" i="23" s="1"/>
  <c r="L128" i="23"/>
  <c r="I128" i="23"/>
  <c r="F128" i="23"/>
  <c r="F127" i="23" s="1"/>
  <c r="C127" i="23" s="1"/>
  <c r="N127" i="23"/>
  <c r="M127" i="23"/>
  <c r="L127" i="23"/>
  <c r="K127" i="23"/>
  <c r="J127" i="23"/>
  <c r="I127" i="23"/>
  <c r="H127" i="23"/>
  <c r="G127" i="23"/>
  <c r="E127" i="23"/>
  <c r="D127" i="23"/>
  <c r="O126" i="23"/>
  <c r="L126" i="23"/>
  <c r="I126" i="23"/>
  <c r="C126" i="23" s="1"/>
  <c r="F126" i="23"/>
  <c r="O125" i="23"/>
  <c r="L125" i="23"/>
  <c r="I125" i="23"/>
  <c r="F125" i="23"/>
  <c r="C125" i="23"/>
  <c r="O124" i="23"/>
  <c r="L124" i="23"/>
  <c r="I124" i="23"/>
  <c r="F124" i="23"/>
  <c r="C124" i="23" s="1"/>
  <c r="O123" i="23"/>
  <c r="L123" i="23"/>
  <c r="I123" i="23"/>
  <c r="F123" i="23"/>
  <c r="C123" i="23" s="1"/>
  <c r="O122" i="23"/>
  <c r="L122" i="23"/>
  <c r="L121" i="23" s="1"/>
  <c r="I122" i="23"/>
  <c r="C122" i="23" s="1"/>
  <c r="F122" i="23"/>
  <c r="O121" i="23"/>
  <c r="N121" i="23"/>
  <c r="M121" i="23"/>
  <c r="K121" i="23"/>
  <c r="J121" i="23"/>
  <c r="H121" i="23"/>
  <c r="G121" i="23"/>
  <c r="E121" i="23"/>
  <c r="D121" i="23"/>
  <c r="O120" i="23"/>
  <c r="L120" i="23"/>
  <c r="I120" i="23"/>
  <c r="F120" i="23"/>
  <c r="C120" i="23" s="1"/>
  <c r="O119" i="23"/>
  <c r="L119" i="23"/>
  <c r="I119" i="23"/>
  <c r="F119" i="23"/>
  <c r="C119" i="23" s="1"/>
  <c r="O118" i="23"/>
  <c r="L118" i="23"/>
  <c r="L115" i="23" s="1"/>
  <c r="I118" i="23"/>
  <c r="C118" i="23" s="1"/>
  <c r="F118" i="23"/>
  <c r="O117" i="23"/>
  <c r="L117" i="23"/>
  <c r="I117" i="23"/>
  <c r="F117" i="23"/>
  <c r="C117" i="23"/>
  <c r="O116" i="23"/>
  <c r="O115" i="23" s="1"/>
  <c r="L116" i="23"/>
  <c r="I116" i="23"/>
  <c r="F116" i="23"/>
  <c r="F115" i="23" s="1"/>
  <c r="C115" i="23" s="1"/>
  <c r="N115" i="23"/>
  <c r="M115" i="23"/>
  <c r="K115" i="23"/>
  <c r="J115" i="23"/>
  <c r="I115" i="23"/>
  <c r="H115" i="23"/>
  <c r="G115" i="23"/>
  <c r="E115" i="23"/>
  <c r="D115" i="23"/>
  <c r="O114" i="23"/>
  <c r="L114" i="23"/>
  <c r="L111" i="23" s="1"/>
  <c r="I114" i="23"/>
  <c r="C114" i="23" s="1"/>
  <c r="F114" i="23"/>
  <c r="O113" i="23"/>
  <c r="L113" i="23"/>
  <c r="I113" i="23"/>
  <c r="F113" i="23"/>
  <c r="C113" i="23"/>
  <c r="O112" i="23"/>
  <c r="O111" i="23" s="1"/>
  <c r="L112" i="23"/>
  <c r="I112" i="23"/>
  <c r="F112" i="23"/>
  <c r="F111" i="23" s="1"/>
  <c r="N111" i="23"/>
  <c r="M111" i="23"/>
  <c r="K111" i="23"/>
  <c r="J111" i="23"/>
  <c r="I111" i="23"/>
  <c r="H111" i="23"/>
  <c r="G111" i="23"/>
  <c r="E111" i="23"/>
  <c r="D111" i="23"/>
  <c r="O110" i="23"/>
  <c r="L110" i="23"/>
  <c r="I110" i="23"/>
  <c r="C110" i="23" s="1"/>
  <c r="F110" i="23"/>
  <c r="O109" i="23"/>
  <c r="L109" i="23"/>
  <c r="I109" i="23"/>
  <c r="F109" i="23"/>
  <c r="C109" i="23"/>
  <c r="O108" i="23"/>
  <c r="L108" i="23"/>
  <c r="I108" i="23"/>
  <c r="F108" i="23"/>
  <c r="C108" i="23" s="1"/>
  <c r="O107" i="23"/>
  <c r="L107" i="23"/>
  <c r="I107" i="23"/>
  <c r="F107" i="23"/>
  <c r="C107" i="23" s="1"/>
  <c r="O106" i="23"/>
  <c r="L106" i="23"/>
  <c r="I106" i="23"/>
  <c r="C106" i="23" s="1"/>
  <c r="F106" i="23"/>
  <c r="O105" i="23"/>
  <c r="L105" i="23"/>
  <c r="I105" i="23"/>
  <c r="F105" i="23"/>
  <c r="C105" i="23"/>
  <c r="O104" i="23"/>
  <c r="L104" i="23"/>
  <c r="I104" i="23"/>
  <c r="F104" i="23"/>
  <c r="C104" i="23" s="1"/>
  <c r="O103" i="23"/>
  <c r="L103" i="23"/>
  <c r="L102" i="23" s="1"/>
  <c r="I103" i="23"/>
  <c r="I102" i="23" s="1"/>
  <c r="F103" i="23"/>
  <c r="N102" i="23"/>
  <c r="M102" i="23"/>
  <c r="K102" i="23"/>
  <c r="J102" i="23"/>
  <c r="H102" i="23"/>
  <c r="G102" i="23"/>
  <c r="F102" i="23"/>
  <c r="E102" i="23"/>
  <c r="D102" i="23"/>
  <c r="O101" i="23"/>
  <c r="L101" i="23"/>
  <c r="I101" i="23"/>
  <c r="F101" i="23"/>
  <c r="C101" i="23"/>
  <c r="O100" i="23"/>
  <c r="L100" i="23"/>
  <c r="I100" i="23"/>
  <c r="F100" i="23"/>
  <c r="C100" i="23" s="1"/>
  <c r="O99" i="23"/>
  <c r="L99" i="23"/>
  <c r="I99" i="23"/>
  <c r="F99" i="23"/>
  <c r="C99" i="23" s="1"/>
  <c r="O98" i="23"/>
  <c r="L98" i="23"/>
  <c r="I98" i="23"/>
  <c r="F98" i="23"/>
  <c r="O97" i="23"/>
  <c r="L97" i="23"/>
  <c r="I97" i="23"/>
  <c r="F97" i="23"/>
  <c r="C97" i="23"/>
  <c r="O96" i="23"/>
  <c r="L96" i="23"/>
  <c r="I96" i="23"/>
  <c r="F96" i="23"/>
  <c r="C96" i="23" s="1"/>
  <c r="O95" i="23"/>
  <c r="L95" i="23"/>
  <c r="I95" i="23"/>
  <c r="I94" i="23" s="1"/>
  <c r="F95" i="23"/>
  <c r="C95" i="23" s="1"/>
  <c r="N94" i="23"/>
  <c r="M94" i="23"/>
  <c r="K94" i="23"/>
  <c r="J94" i="23"/>
  <c r="J82" i="23" s="1"/>
  <c r="J74" i="23" s="1"/>
  <c r="J51" i="23" s="1"/>
  <c r="J50" i="23" s="1"/>
  <c r="H94" i="23"/>
  <c r="G94" i="23"/>
  <c r="E94" i="23"/>
  <c r="D94" i="23"/>
  <c r="O93" i="23"/>
  <c r="L93" i="23"/>
  <c r="I93" i="23"/>
  <c r="F93" i="23"/>
  <c r="C93" i="23"/>
  <c r="O92" i="23"/>
  <c r="L92" i="23"/>
  <c r="I92" i="23"/>
  <c r="F92" i="23"/>
  <c r="C92" i="23"/>
  <c r="O91" i="23"/>
  <c r="L91" i="23"/>
  <c r="I91" i="23"/>
  <c r="F91" i="23"/>
  <c r="C91" i="23" s="1"/>
  <c r="O90" i="23"/>
  <c r="L90" i="23"/>
  <c r="I90" i="23"/>
  <c r="F90" i="23"/>
  <c r="O89" i="23"/>
  <c r="O88" i="23" s="1"/>
  <c r="L89" i="23"/>
  <c r="I89" i="23"/>
  <c r="F89" i="23"/>
  <c r="F88" i="23" s="1"/>
  <c r="C89" i="23"/>
  <c r="N88" i="23"/>
  <c r="M88" i="23"/>
  <c r="L88" i="23"/>
  <c r="K88" i="23"/>
  <c r="K82" i="23" s="1"/>
  <c r="J88" i="23"/>
  <c r="H88" i="23"/>
  <c r="G88" i="23"/>
  <c r="G82" i="23" s="1"/>
  <c r="E88" i="23"/>
  <c r="D88" i="23"/>
  <c r="O87" i="23"/>
  <c r="L87" i="23"/>
  <c r="I87" i="23"/>
  <c r="F87" i="23"/>
  <c r="C87" i="23" s="1"/>
  <c r="O86" i="23"/>
  <c r="L86" i="23"/>
  <c r="I86" i="23"/>
  <c r="F86" i="23"/>
  <c r="O85" i="23"/>
  <c r="L85" i="23"/>
  <c r="I85" i="23"/>
  <c r="F85" i="23"/>
  <c r="C85" i="23"/>
  <c r="O84" i="23"/>
  <c r="L84" i="23"/>
  <c r="I84" i="23"/>
  <c r="F84" i="23"/>
  <c r="F83" i="23" s="1"/>
  <c r="N83" i="23"/>
  <c r="M83" i="23"/>
  <c r="L83" i="23"/>
  <c r="K83" i="23"/>
  <c r="J83" i="23"/>
  <c r="I83" i="23"/>
  <c r="H83" i="23"/>
  <c r="H82" i="23" s="1"/>
  <c r="G83" i="23"/>
  <c r="E83" i="23"/>
  <c r="D83" i="23"/>
  <c r="D82" i="23" s="1"/>
  <c r="N82" i="23"/>
  <c r="N74" i="23" s="1"/>
  <c r="N51" i="23" s="1"/>
  <c r="M82" i="23"/>
  <c r="E82" i="23"/>
  <c r="O81" i="23"/>
  <c r="L81" i="23"/>
  <c r="C81" i="23" s="1"/>
  <c r="I81" i="23"/>
  <c r="F81" i="23"/>
  <c r="O80" i="23"/>
  <c r="O79" i="23" s="1"/>
  <c r="L80" i="23"/>
  <c r="I80" i="23"/>
  <c r="F80" i="23"/>
  <c r="F79" i="23" s="1"/>
  <c r="C80" i="23"/>
  <c r="N79" i="23"/>
  <c r="M79" i="23"/>
  <c r="K79" i="23"/>
  <c r="J79" i="23"/>
  <c r="I79" i="23"/>
  <c r="H79" i="23"/>
  <c r="G79" i="23"/>
  <c r="E79" i="23"/>
  <c r="D79" i="23"/>
  <c r="O78" i="23"/>
  <c r="L78" i="23"/>
  <c r="I78" i="23"/>
  <c r="F78" i="23"/>
  <c r="O77" i="23"/>
  <c r="L77" i="23"/>
  <c r="C77" i="23" s="1"/>
  <c r="I77" i="23"/>
  <c r="F77" i="23"/>
  <c r="F76" i="23" s="1"/>
  <c r="F75" i="23" s="1"/>
  <c r="O76" i="23"/>
  <c r="O75" i="23" s="1"/>
  <c r="N76" i="23"/>
  <c r="M76" i="23"/>
  <c r="K76" i="23"/>
  <c r="K75" i="23" s="1"/>
  <c r="K74" i="23" s="1"/>
  <c r="J76" i="23"/>
  <c r="H76" i="23"/>
  <c r="G76" i="23"/>
  <c r="G75" i="23" s="1"/>
  <c r="E76" i="23"/>
  <c r="D76" i="23"/>
  <c r="D75" i="23" s="1"/>
  <c r="D74" i="23" s="1"/>
  <c r="N75" i="23"/>
  <c r="M75" i="23"/>
  <c r="J75" i="23"/>
  <c r="H75" i="23"/>
  <c r="H74" i="23" s="1"/>
  <c r="E75" i="23"/>
  <c r="M74" i="23"/>
  <c r="E74" i="23"/>
  <c r="O73" i="23"/>
  <c r="L73" i="23"/>
  <c r="I73" i="23"/>
  <c r="F73" i="23"/>
  <c r="C73" i="23"/>
  <c r="O72" i="23"/>
  <c r="L72" i="23"/>
  <c r="I72" i="23"/>
  <c r="F72" i="23"/>
  <c r="C72" i="23" s="1"/>
  <c r="O71" i="23"/>
  <c r="L71" i="23"/>
  <c r="I71" i="23"/>
  <c r="F71" i="23"/>
  <c r="O70" i="23"/>
  <c r="L70" i="23"/>
  <c r="I70" i="23"/>
  <c r="F70" i="23"/>
  <c r="O69" i="23"/>
  <c r="L69" i="23"/>
  <c r="C69" i="23" s="1"/>
  <c r="I69" i="23"/>
  <c r="F69" i="23"/>
  <c r="O68" i="23"/>
  <c r="O66" i="23" s="1"/>
  <c r="N68" i="23"/>
  <c r="M68" i="23"/>
  <c r="K68" i="23"/>
  <c r="K66" i="23" s="1"/>
  <c r="J68" i="23"/>
  <c r="H68" i="23"/>
  <c r="H66" i="23" s="1"/>
  <c r="G68" i="23"/>
  <c r="G66" i="23" s="1"/>
  <c r="E68" i="23"/>
  <c r="D68" i="23"/>
  <c r="D66" i="23" s="1"/>
  <c r="O67" i="23"/>
  <c r="L67" i="23"/>
  <c r="I67" i="23"/>
  <c r="F67" i="23"/>
  <c r="N66" i="23"/>
  <c r="M66" i="23"/>
  <c r="J66" i="23"/>
  <c r="E66" i="23"/>
  <c r="O65" i="23"/>
  <c r="L65" i="23"/>
  <c r="I65" i="23"/>
  <c r="F65" i="23"/>
  <c r="C65" i="23"/>
  <c r="O64" i="23"/>
  <c r="L64" i="23"/>
  <c r="I64" i="23"/>
  <c r="F64" i="23"/>
  <c r="C64" i="23" s="1"/>
  <c r="O63" i="23"/>
  <c r="L63" i="23"/>
  <c r="I63" i="23"/>
  <c r="F63" i="23"/>
  <c r="O62" i="23"/>
  <c r="L62" i="23"/>
  <c r="I62" i="23"/>
  <c r="C62" i="23" s="1"/>
  <c r="F62" i="23"/>
  <c r="O61" i="23"/>
  <c r="L61" i="23"/>
  <c r="C61" i="23" s="1"/>
  <c r="I61" i="23"/>
  <c r="F61" i="23"/>
  <c r="O60" i="23"/>
  <c r="L60" i="23"/>
  <c r="I60" i="23"/>
  <c r="F60" i="23"/>
  <c r="C60" i="23"/>
  <c r="O59" i="23"/>
  <c r="L59" i="23"/>
  <c r="I59" i="23"/>
  <c r="F59" i="23"/>
  <c r="C59" i="23" s="1"/>
  <c r="O58" i="23"/>
  <c r="L58" i="23"/>
  <c r="L57" i="23" s="1"/>
  <c r="I58" i="23"/>
  <c r="F58" i="23"/>
  <c r="O57" i="23"/>
  <c r="N57" i="23"/>
  <c r="M57" i="23"/>
  <c r="K57" i="23"/>
  <c r="J57" i="23"/>
  <c r="H57" i="23"/>
  <c r="G57" i="23"/>
  <c r="F57" i="23"/>
  <c r="E57" i="23"/>
  <c r="D57" i="23"/>
  <c r="O56" i="23"/>
  <c r="L56" i="23"/>
  <c r="I56" i="23"/>
  <c r="F56" i="23"/>
  <c r="C56" i="23"/>
  <c r="O55" i="23"/>
  <c r="L55" i="23"/>
  <c r="L54" i="23" s="1"/>
  <c r="L53" i="23" s="1"/>
  <c r="I55" i="23"/>
  <c r="F55" i="23"/>
  <c r="C55" i="23" s="1"/>
  <c r="O54" i="23"/>
  <c r="N54" i="23"/>
  <c r="M54" i="23"/>
  <c r="M53" i="23" s="1"/>
  <c r="K54" i="23"/>
  <c r="J54" i="23"/>
  <c r="I54" i="23"/>
  <c r="H54" i="23"/>
  <c r="G54" i="23"/>
  <c r="G53" i="23" s="1"/>
  <c r="G52" i="23" s="1"/>
  <c r="F54" i="23"/>
  <c r="E54" i="23"/>
  <c r="E53" i="23" s="1"/>
  <c r="D54" i="23"/>
  <c r="C54" i="23"/>
  <c r="O53" i="23"/>
  <c r="O52" i="23" s="1"/>
  <c r="N53" i="23"/>
  <c r="N52" i="23" s="1"/>
  <c r="K53" i="23"/>
  <c r="J53" i="23"/>
  <c r="J52" i="23" s="1"/>
  <c r="H53" i="23"/>
  <c r="F53" i="23"/>
  <c r="D53" i="23"/>
  <c r="D52" i="23" s="1"/>
  <c r="M52" i="23"/>
  <c r="K52" i="23"/>
  <c r="H52" i="23"/>
  <c r="H51" i="23" s="1"/>
  <c r="H50" i="23" s="1"/>
  <c r="E52" i="23"/>
  <c r="M51" i="23"/>
  <c r="M50" i="23" s="1"/>
  <c r="K51" i="23"/>
  <c r="E51" i="23"/>
  <c r="E50" i="23" s="1"/>
  <c r="K50" i="23"/>
  <c r="K49" i="23"/>
  <c r="O46" i="23"/>
  <c r="C46" i="23"/>
  <c r="O45" i="23"/>
  <c r="C45" i="23" s="1"/>
  <c r="N44" i="23"/>
  <c r="M44" i="23"/>
  <c r="L43" i="23"/>
  <c r="I43" i="23"/>
  <c r="F43" i="23"/>
  <c r="C43" i="23"/>
  <c r="L42" i="23"/>
  <c r="K42" i="23"/>
  <c r="J42" i="23"/>
  <c r="I42" i="23"/>
  <c r="H42" i="23"/>
  <c r="G42" i="23"/>
  <c r="F42" i="23"/>
  <c r="C42" i="23" s="1"/>
  <c r="E42" i="23"/>
  <c r="D42" i="23"/>
  <c r="F41" i="23"/>
  <c r="C41" i="23"/>
  <c r="L40" i="23"/>
  <c r="C40" i="23"/>
  <c r="L39" i="23"/>
  <c r="C39" i="23"/>
  <c r="L38" i="23"/>
  <c r="C38" i="23"/>
  <c r="L37" i="23"/>
  <c r="L36" i="23" s="1"/>
  <c r="C36" i="23" s="1"/>
  <c r="C37" i="23"/>
  <c r="K36" i="23"/>
  <c r="J36" i="23"/>
  <c r="L35" i="23"/>
  <c r="C35" i="23"/>
  <c r="L34" i="23"/>
  <c r="L33" i="23" s="1"/>
  <c r="C33" i="23" s="1"/>
  <c r="C34" i="23"/>
  <c r="K33" i="23"/>
  <c r="J33" i="23"/>
  <c r="L32" i="23"/>
  <c r="C32" i="23"/>
  <c r="L31" i="23"/>
  <c r="C31" i="23" s="1"/>
  <c r="K31" i="23"/>
  <c r="K26" i="23" s="1"/>
  <c r="J31" i="23"/>
  <c r="L30" i="23"/>
  <c r="C30" i="23"/>
  <c r="L29" i="23"/>
  <c r="C29" i="23"/>
  <c r="L28" i="23"/>
  <c r="L27" i="23" s="1"/>
  <c r="C28" i="23"/>
  <c r="K27" i="23"/>
  <c r="J27" i="23"/>
  <c r="J26" i="23"/>
  <c r="F25" i="23"/>
  <c r="C25" i="23"/>
  <c r="I24" i="23"/>
  <c r="F24" i="23"/>
  <c r="C24" i="23" s="1"/>
  <c r="O23" i="23"/>
  <c r="L23" i="23"/>
  <c r="I23" i="23"/>
  <c r="C23" i="23" s="1"/>
  <c r="F23" i="23"/>
  <c r="O22" i="23"/>
  <c r="L22" i="23"/>
  <c r="I22" i="23"/>
  <c r="F22" i="23"/>
  <c r="F21" i="23" s="1"/>
  <c r="C22" i="23"/>
  <c r="O21" i="23"/>
  <c r="O287" i="23" s="1"/>
  <c r="O286" i="23" s="1"/>
  <c r="N21" i="23"/>
  <c r="N287" i="23" s="1"/>
  <c r="N286" i="23" s="1"/>
  <c r="M21" i="23"/>
  <c r="M287" i="23" s="1"/>
  <c r="M286" i="23" s="1"/>
  <c r="L21" i="23"/>
  <c r="L287" i="23" s="1"/>
  <c r="K21" i="23"/>
  <c r="K287" i="23" s="1"/>
  <c r="K286" i="23" s="1"/>
  <c r="J21" i="23"/>
  <c r="J287" i="23" s="1"/>
  <c r="J286" i="23" s="1"/>
  <c r="I21" i="23"/>
  <c r="I287" i="23" s="1"/>
  <c r="H21" i="23"/>
  <c r="H287" i="23" s="1"/>
  <c r="H286" i="23" s="1"/>
  <c r="G21" i="23"/>
  <c r="G287" i="23" s="1"/>
  <c r="G286" i="23" s="1"/>
  <c r="E21" i="23"/>
  <c r="E287" i="23" s="1"/>
  <c r="E286" i="23" s="1"/>
  <c r="D21" i="23"/>
  <c r="D287" i="23" s="1"/>
  <c r="D286" i="23" s="1"/>
  <c r="N20" i="23"/>
  <c r="M20" i="23"/>
  <c r="J20" i="23"/>
  <c r="I20" i="23"/>
  <c r="H20" i="23"/>
  <c r="E20" i="23"/>
  <c r="D20" i="23"/>
  <c r="O296" i="22"/>
  <c r="L296" i="22"/>
  <c r="I296" i="22"/>
  <c r="C296" i="22" s="1"/>
  <c r="F296" i="22"/>
  <c r="O295" i="22"/>
  <c r="L295" i="22"/>
  <c r="C295" i="22" s="1"/>
  <c r="I295" i="22"/>
  <c r="F295" i="22"/>
  <c r="O294" i="22"/>
  <c r="L294" i="22"/>
  <c r="I294" i="22"/>
  <c r="F294" i="22"/>
  <c r="C294" i="22"/>
  <c r="O293" i="22"/>
  <c r="L293" i="22"/>
  <c r="I293" i="22"/>
  <c r="F293" i="22"/>
  <c r="C293" i="22" s="1"/>
  <c r="O292" i="22"/>
  <c r="L292" i="22"/>
  <c r="I292" i="22"/>
  <c r="C292" i="22" s="1"/>
  <c r="F292" i="22"/>
  <c r="O291" i="22"/>
  <c r="O288" i="22" s="1"/>
  <c r="L291" i="22"/>
  <c r="C291" i="22" s="1"/>
  <c r="I291" i="22"/>
  <c r="F291" i="22"/>
  <c r="O290" i="22"/>
  <c r="L290" i="22"/>
  <c r="I290" i="22"/>
  <c r="F290" i="22"/>
  <c r="C290" i="22"/>
  <c r="O289" i="22"/>
  <c r="L289" i="22"/>
  <c r="L288" i="22" s="1"/>
  <c r="I289" i="22"/>
  <c r="F289" i="22"/>
  <c r="C289" i="22" s="1"/>
  <c r="N288" i="22"/>
  <c r="M288" i="22"/>
  <c r="K288" i="22"/>
  <c r="J288" i="22"/>
  <c r="I288" i="22"/>
  <c r="H288" i="22"/>
  <c r="G288" i="22"/>
  <c r="F288" i="22"/>
  <c r="E288" i="22"/>
  <c r="D288" i="22"/>
  <c r="O283" i="22"/>
  <c r="L283" i="22"/>
  <c r="C283" i="22" s="1"/>
  <c r="I283" i="22"/>
  <c r="F283" i="22"/>
  <c r="O282" i="22"/>
  <c r="O281" i="22" s="1"/>
  <c r="L282" i="22"/>
  <c r="I282" i="22"/>
  <c r="F282" i="22"/>
  <c r="F281" i="22" s="1"/>
  <c r="C282" i="22"/>
  <c r="N281" i="22"/>
  <c r="M281" i="22"/>
  <c r="L281" i="22"/>
  <c r="K281" i="22"/>
  <c r="J281" i="22"/>
  <c r="I281" i="22"/>
  <c r="H281" i="22"/>
  <c r="G281" i="22"/>
  <c r="E281" i="22"/>
  <c r="D281" i="22"/>
  <c r="O280" i="22"/>
  <c r="L280" i="22"/>
  <c r="L279" i="22" s="1"/>
  <c r="I280" i="22"/>
  <c r="C280" i="22" s="1"/>
  <c r="F280" i="22"/>
  <c r="O279" i="22"/>
  <c r="N279" i="22"/>
  <c r="M279" i="22"/>
  <c r="K279" i="22"/>
  <c r="J279" i="22"/>
  <c r="H279" i="22"/>
  <c r="G279" i="22"/>
  <c r="F279" i="22"/>
  <c r="E279" i="22"/>
  <c r="D279" i="22"/>
  <c r="O278" i="22"/>
  <c r="L278" i="22"/>
  <c r="I278" i="22"/>
  <c r="F278" i="22"/>
  <c r="C278" i="22"/>
  <c r="O277" i="22"/>
  <c r="L277" i="22"/>
  <c r="I277" i="22"/>
  <c r="F277" i="22"/>
  <c r="C277" i="22" s="1"/>
  <c r="O276" i="22"/>
  <c r="L276" i="22"/>
  <c r="L275" i="22" s="1"/>
  <c r="I276" i="22"/>
  <c r="C276" i="22" s="1"/>
  <c r="F276" i="22"/>
  <c r="O275" i="22"/>
  <c r="N275" i="22"/>
  <c r="M275" i="22"/>
  <c r="K275" i="22"/>
  <c r="J275" i="22"/>
  <c r="H275" i="22"/>
  <c r="G275" i="22"/>
  <c r="F275" i="22"/>
  <c r="E275" i="22"/>
  <c r="D275" i="22"/>
  <c r="O274" i="22"/>
  <c r="L274" i="22"/>
  <c r="I274" i="22"/>
  <c r="F274" i="22"/>
  <c r="C274" i="22"/>
  <c r="O273" i="22"/>
  <c r="L273" i="22"/>
  <c r="I273" i="22"/>
  <c r="F273" i="22"/>
  <c r="C273" i="22" s="1"/>
  <c r="O272" i="22"/>
  <c r="L272" i="22"/>
  <c r="L271" i="22" s="1"/>
  <c r="I272" i="22"/>
  <c r="C272" i="22" s="1"/>
  <c r="F272" i="22"/>
  <c r="O271" i="22"/>
  <c r="N271" i="22"/>
  <c r="N269" i="22" s="1"/>
  <c r="N268" i="22" s="1"/>
  <c r="M271" i="22"/>
  <c r="K271" i="22"/>
  <c r="K269" i="22" s="1"/>
  <c r="K268" i="22" s="1"/>
  <c r="J271" i="22"/>
  <c r="J269" i="22" s="1"/>
  <c r="J268" i="22" s="1"/>
  <c r="H271" i="22"/>
  <c r="G271" i="22"/>
  <c r="G269" i="22" s="1"/>
  <c r="G268" i="22" s="1"/>
  <c r="F271" i="22"/>
  <c r="E271" i="22"/>
  <c r="D271" i="22"/>
  <c r="O270" i="22"/>
  <c r="O269" i="22" s="1"/>
  <c r="O268" i="22" s="1"/>
  <c r="L270" i="22"/>
  <c r="I270" i="22"/>
  <c r="F270" i="22"/>
  <c r="F269" i="22" s="1"/>
  <c r="C270" i="22"/>
  <c r="M269" i="22"/>
  <c r="H269" i="22"/>
  <c r="H268" i="22" s="1"/>
  <c r="E269" i="22"/>
  <c r="D269" i="22"/>
  <c r="D268" i="22" s="1"/>
  <c r="M268" i="22"/>
  <c r="E268" i="22"/>
  <c r="O267" i="22"/>
  <c r="L267" i="22"/>
  <c r="C267" i="22" s="1"/>
  <c r="I267" i="22"/>
  <c r="F267" i="22"/>
  <c r="O266" i="22"/>
  <c r="L266" i="22"/>
  <c r="I266" i="22"/>
  <c r="F266" i="22"/>
  <c r="C266" i="22"/>
  <c r="O265" i="22"/>
  <c r="L265" i="22"/>
  <c r="I265" i="22"/>
  <c r="F265" i="22"/>
  <c r="C265" i="22" s="1"/>
  <c r="O264" i="22"/>
  <c r="L264" i="22"/>
  <c r="L263" i="22" s="1"/>
  <c r="I264" i="22"/>
  <c r="C264" i="22" s="1"/>
  <c r="F264" i="22"/>
  <c r="O263" i="22"/>
  <c r="N263" i="22"/>
  <c r="M263" i="22"/>
  <c r="K263" i="22"/>
  <c r="J263" i="22"/>
  <c r="H263" i="22"/>
  <c r="G263" i="22"/>
  <c r="F263" i="22"/>
  <c r="E263" i="22"/>
  <c r="D263" i="22"/>
  <c r="O262" i="22"/>
  <c r="L262" i="22"/>
  <c r="I262" i="22"/>
  <c r="F262" i="22"/>
  <c r="C262" i="22"/>
  <c r="O261" i="22"/>
  <c r="L261" i="22"/>
  <c r="I261" i="22"/>
  <c r="F261" i="22"/>
  <c r="C261" i="22" s="1"/>
  <c r="O260" i="22"/>
  <c r="L260" i="22"/>
  <c r="L259" i="22" s="1"/>
  <c r="L258" i="22" s="1"/>
  <c r="I260" i="22"/>
  <c r="C260" i="22" s="1"/>
  <c r="F260" i="22"/>
  <c r="O259" i="22"/>
  <c r="N259" i="22"/>
  <c r="N258" i="22" s="1"/>
  <c r="M259" i="22"/>
  <c r="K259" i="22"/>
  <c r="J259" i="22"/>
  <c r="J258" i="22" s="1"/>
  <c r="H259" i="22"/>
  <c r="G259" i="22"/>
  <c r="F259" i="22"/>
  <c r="F258" i="22" s="1"/>
  <c r="E259" i="22"/>
  <c r="D259" i="22"/>
  <c r="O258" i="22"/>
  <c r="M258" i="22"/>
  <c r="K258" i="22"/>
  <c r="H258" i="22"/>
  <c r="G258" i="22"/>
  <c r="E258" i="22"/>
  <c r="D258" i="22"/>
  <c r="O257" i="22"/>
  <c r="L257" i="22"/>
  <c r="I257" i="22"/>
  <c r="F257" i="22"/>
  <c r="C257" i="22" s="1"/>
  <c r="O256" i="22"/>
  <c r="L256" i="22"/>
  <c r="I256" i="22"/>
  <c r="C256" i="22" s="1"/>
  <c r="F256" i="22"/>
  <c r="O255" i="22"/>
  <c r="L255" i="22"/>
  <c r="I255" i="22"/>
  <c r="F255" i="22"/>
  <c r="C255" i="22"/>
  <c r="O254" i="22"/>
  <c r="L254" i="22"/>
  <c r="I254" i="22"/>
  <c r="F254" i="22"/>
  <c r="C254" i="22" s="1"/>
  <c r="O253" i="22"/>
  <c r="L253" i="22"/>
  <c r="I253" i="22"/>
  <c r="F253" i="22"/>
  <c r="C253" i="22" s="1"/>
  <c r="O252" i="22"/>
  <c r="L252" i="22"/>
  <c r="L251" i="22" s="1"/>
  <c r="L250" i="22" s="1"/>
  <c r="I252" i="22"/>
  <c r="C252" i="22" s="1"/>
  <c r="F252" i="22"/>
  <c r="O251" i="22"/>
  <c r="N251" i="22"/>
  <c r="N250" i="22" s="1"/>
  <c r="M251" i="22"/>
  <c r="K251" i="22"/>
  <c r="J251" i="22"/>
  <c r="J250" i="22" s="1"/>
  <c r="H251" i="22"/>
  <c r="G251" i="22"/>
  <c r="F251" i="22"/>
  <c r="F250" i="22" s="1"/>
  <c r="E251" i="22"/>
  <c r="D251" i="22"/>
  <c r="O250" i="22"/>
  <c r="M250" i="22"/>
  <c r="K250" i="22"/>
  <c r="H250" i="22"/>
  <c r="G250" i="22"/>
  <c r="E250" i="22"/>
  <c r="D250" i="22"/>
  <c r="O249" i="22"/>
  <c r="L249" i="22"/>
  <c r="I249" i="22"/>
  <c r="F249" i="22"/>
  <c r="C249" i="22" s="1"/>
  <c r="O248" i="22"/>
  <c r="L248" i="22"/>
  <c r="I248" i="22"/>
  <c r="C248" i="22" s="1"/>
  <c r="F248" i="22"/>
  <c r="O247" i="22"/>
  <c r="L247" i="22"/>
  <c r="I247" i="22"/>
  <c r="F247" i="22"/>
  <c r="C247" i="22"/>
  <c r="O246" i="22"/>
  <c r="O245" i="22" s="1"/>
  <c r="L246" i="22"/>
  <c r="I246" i="22"/>
  <c r="F246" i="22"/>
  <c r="F245" i="22" s="1"/>
  <c r="C246" i="22"/>
  <c r="N245" i="22"/>
  <c r="M245" i="22"/>
  <c r="L245" i="22"/>
  <c r="K245" i="22"/>
  <c r="J245" i="22"/>
  <c r="I245" i="22"/>
  <c r="H245" i="22"/>
  <c r="G245" i="22"/>
  <c r="E245" i="22"/>
  <c r="D245" i="22"/>
  <c r="O244" i="22"/>
  <c r="L244" i="22"/>
  <c r="I244" i="22"/>
  <c r="C244" i="22" s="1"/>
  <c r="F244" i="22"/>
  <c r="O243" i="22"/>
  <c r="L243" i="22"/>
  <c r="I243" i="22"/>
  <c r="F243" i="22"/>
  <c r="C243" i="22"/>
  <c r="O242" i="22"/>
  <c r="L242" i="22"/>
  <c r="I242" i="22"/>
  <c r="F242" i="22"/>
  <c r="C242" i="22" s="1"/>
  <c r="O241" i="22"/>
  <c r="L241" i="22"/>
  <c r="I241" i="22"/>
  <c r="F241" i="22"/>
  <c r="C241" i="22" s="1"/>
  <c r="O240" i="22"/>
  <c r="L240" i="22"/>
  <c r="I240" i="22"/>
  <c r="C240" i="22" s="1"/>
  <c r="F240" i="22"/>
  <c r="O239" i="22"/>
  <c r="L239" i="22"/>
  <c r="I239" i="22"/>
  <c r="F239" i="22"/>
  <c r="C239" i="22"/>
  <c r="O238" i="22"/>
  <c r="O237" i="22" s="1"/>
  <c r="L238" i="22"/>
  <c r="I238" i="22"/>
  <c r="F238" i="22"/>
  <c r="F237" i="22" s="1"/>
  <c r="N237" i="22"/>
  <c r="M237" i="22"/>
  <c r="L237" i="22"/>
  <c r="K237" i="22"/>
  <c r="J237" i="22"/>
  <c r="I237" i="22"/>
  <c r="H237" i="22"/>
  <c r="G237" i="22"/>
  <c r="E237" i="22"/>
  <c r="D237" i="22"/>
  <c r="O236" i="22"/>
  <c r="L236" i="22"/>
  <c r="I236" i="22"/>
  <c r="C236" i="22" s="1"/>
  <c r="F236" i="22"/>
  <c r="O235" i="22"/>
  <c r="O234" i="22" s="1"/>
  <c r="L235" i="22"/>
  <c r="I235" i="22"/>
  <c r="F235" i="22"/>
  <c r="F234" i="22" s="1"/>
  <c r="C235" i="22"/>
  <c r="N234" i="22"/>
  <c r="M234" i="22"/>
  <c r="L234" i="22"/>
  <c r="K234" i="22"/>
  <c r="J234" i="22"/>
  <c r="H234" i="22"/>
  <c r="G234" i="22"/>
  <c r="E234" i="22"/>
  <c r="D234" i="22"/>
  <c r="O233" i="22"/>
  <c r="L233" i="22"/>
  <c r="L232" i="22" s="1"/>
  <c r="L230" i="22" s="1"/>
  <c r="I233" i="22"/>
  <c r="F233" i="22"/>
  <c r="C233" i="22" s="1"/>
  <c r="O232" i="22"/>
  <c r="N232" i="22"/>
  <c r="N230" i="22" s="1"/>
  <c r="N229" i="22" s="1"/>
  <c r="M232" i="22"/>
  <c r="M230" i="22" s="1"/>
  <c r="M229" i="22" s="1"/>
  <c r="K232" i="22"/>
  <c r="J232" i="22"/>
  <c r="J230" i="22" s="1"/>
  <c r="J229" i="22" s="1"/>
  <c r="I232" i="22"/>
  <c r="H232" i="22"/>
  <c r="G232" i="22"/>
  <c r="F232" i="22"/>
  <c r="C232" i="22" s="1"/>
  <c r="E232" i="22"/>
  <c r="E230" i="22" s="1"/>
  <c r="E229" i="22" s="1"/>
  <c r="D232" i="22"/>
  <c r="O231" i="22"/>
  <c r="L231" i="22"/>
  <c r="I231" i="22"/>
  <c r="F231" i="22"/>
  <c r="C231" i="22"/>
  <c r="K230" i="22"/>
  <c r="K229" i="22" s="1"/>
  <c r="H230" i="22"/>
  <c r="G230" i="22"/>
  <c r="G229" i="22" s="1"/>
  <c r="D230" i="22"/>
  <c r="H229" i="22"/>
  <c r="D229" i="22"/>
  <c r="O228" i="22"/>
  <c r="L228" i="22"/>
  <c r="I228" i="22"/>
  <c r="C228" i="22" s="1"/>
  <c r="F228" i="22"/>
  <c r="O227" i="22"/>
  <c r="L227" i="22"/>
  <c r="C227" i="22" s="1"/>
  <c r="I227" i="22"/>
  <c r="F227" i="22"/>
  <c r="F226" i="22" s="1"/>
  <c r="C226" i="22" s="1"/>
  <c r="O226" i="22"/>
  <c r="N226" i="22"/>
  <c r="M226" i="22"/>
  <c r="L226" i="22"/>
  <c r="K226" i="22"/>
  <c r="J226" i="22"/>
  <c r="I226" i="22"/>
  <c r="H226" i="22"/>
  <c r="G226" i="22"/>
  <c r="E226" i="22"/>
  <c r="D226" i="22"/>
  <c r="O225" i="22"/>
  <c r="L225" i="22"/>
  <c r="I225" i="22"/>
  <c r="F225" i="22"/>
  <c r="C225" i="22" s="1"/>
  <c r="O224" i="22"/>
  <c r="L224" i="22"/>
  <c r="I224" i="22"/>
  <c r="C224" i="22" s="1"/>
  <c r="F224" i="22"/>
  <c r="O223" i="22"/>
  <c r="L223" i="22"/>
  <c r="C223" i="22" s="1"/>
  <c r="I223" i="22"/>
  <c r="F223" i="22"/>
  <c r="O222" i="22"/>
  <c r="L222" i="22"/>
  <c r="I222" i="22"/>
  <c r="F222" i="22"/>
  <c r="C222" i="22" s="1"/>
  <c r="D222" i="22"/>
  <c r="D215" i="22" s="1"/>
  <c r="D203" i="22" s="1"/>
  <c r="O221" i="22"/>
  <c r="L221" i="22"/>
  <c r="I221" i="22"/>
  <c r="C221" i="22" s="1"/>
  <c r="F221" i="22"/>
  <c r="O220" i="22"/>
  <c r="L220" i="22"/>
  <c r="C220" i="22" s="1"/>
  <c r="I220" i="22"/>
  <c r="F220" i="22"/>
  <c r="O219" i="22"/>
  <c r="L219" i="22"/>
  <c r="I219" i="22"/>
  <c r="F219" i="22"/>
  <c r="C219" i="22"/>
  <c r="O218" i="22"/>
  <c r="L218" i="22"/>
  <c r="I218" i="22"/>
  <c r="F218" i="22"/>
  <c r="C218" i="22" s="1"/>
  <c r="O217" i="22"/>
  <c r="L217" i="22"/>
  <c r="I217" i="22"/>
  <c r="F217" i="22"/>
  <c r="O216" i="22"/>
  <c r="O215" i="22" s="1"/>
  <c r="L216" i="22"/>
  <c r="I216" i="22"/>
  <c r="F216" i="22"/>
  <c r="C216" i="22"/>
  <c r="N215" i="22"/>
  <c r="M215" i="22"/>
  <c r="L215" i="22"/>
  <c r="L203" i="22" s="1"/>
  <c r="K215" i="22"/>
  <c r="J215" i="22"/>
  <c r="H215" i="22"/>
  <c r="G215" i="22"/>
  <c r="E215" i="22"/>
  <c r="O214" i="22"/>
  <c r="L214" i="22"/>
  <c r="I214" i="22"/>
  <c r="F214" i="22"/>
  <c r="C214" i="22" s="1"/>
  <c r="O213" i="22"/>
  <c r="L213" i="22"/>
  <c r="I213" i="22"/>
  <c r="F213" i="22"/>
  <c r="O212" i="22"/>
  <c r="L212" i="22"/>
  <c r="I212" i="22"/>
  <c r="F212" i="22"/>
  <c r="C212" i="22"/>
  <c r="O211" i="22"/>
  <c r="L211" i="22"/>
  <c r="I211" i="22"/>
  <c r="F211" i="22"/>
  <c r="C211" i="22" s="1"/>
  <c r="O210" i="22"/>
  <c r="L210" i="22"/>
  <c r="I210" i="22"/>
  <c r="F210" i="22"/>
  <c r="O209" i="22"/>
  <c r="L209" i="22"/>
  <c r="I209" i="22"/>
  <c r="C209" i="22" s="1"/>
  <c r="F209" i="22"/>
  <c r="O208" i="22"/>
  <c r="L208" i="22"/>
  <c r="C208" i="22" s="1"/>
  <c r="I208" i="22"/>
  <c r="F208" i="22"/>
  <c r="O207" i="22"/>
  <c r="L207" i="22"/>
  <c r="I207" i="22"/>
  <c r="F207" i="22"/>
  <c r="C207" i="22"/>
  <c r="O206" i="22"/>
  <c r="L206" i="22"/>
  <c r="I206" i="22"/>
  <c r="F206" i="22"/>
  <c r="C206" i="22" s="1"/>
  <c r="O205" i="22"/>
  <c r="L205" i="22"/>
  <c r="L204" i="22" s="1"/>
  <c r="I205" i="22"/>
  <c r="F205" i="22"/>
  <c r="O204" i="22"/>
  <c r="N204" i="22"/>
  <c r="N203" i="22" s="1"/>
  <c r="M204" i="22"/>
  <c r="K204" i="22"/>
  <c r="K203" i="22" s="1"/>
  <c r="J204" i="22"/>
  <c r="J203" i="22" s="1"/>
  <c r="J194" i="22" s="1"/>
  <c r="J193" i="22" s="1"/>
  <c r="H204" i="22"/>
  <c r="G204" i="22"/>
  <c r="E204" i="22"/>
  <c r="D204" i="22"/>
  <c r="M203" i="22"/>
  <c r="H203" i="22"/>
  <c r="G203" i="22"/>
  <c r="E203" i="22"/>
  <c r="O202" i="22"/>
  <c r="L202" i="22"/>
  <c r="I202" i="22"/>
  <c r="F202" i="22"/>
  <c r="O201" i="22"/>
  <c r="L201" i="22"/>
  <c r="I201" i="22"/>
  <c r="F201" i="22"/>
  <c r="C201" i="22"/>
  <c r="O200" i="22"/>
  <c r="L200" i="22"/>
  <c r="I200" i="22"/>
  <c r="F200" i="22"/>
  <c r="C200" i="22" s="1"/>
  <c r="O199" i="22"/>
  <c r="L199" i="22"/>
  <c r="I199" i="22"/>
  <c r="F199" i="22"/>
  <c r="F197" i="22" s="1"/>
  <c r="C197" i="22" s="1"/>
  <c r="O198" i="22"/>
  <c r="L198" i="22"/>
  <c r="L197" i="22" s="1"/>
  <c r="I198" i="22"/>
  <c r="F198" i="22"/>
  <c r="O197" i="22"/>
  <c r="N197" i="22"/>
  <c r="N195" i="22" s="1"/>
  <c r="N194" i="22" s="1"/>
  <c r="N193" i="22" s="1"/>
  <c r="M197" i="22"/>
  <c r="K197" i="22"/>
  <c r="J197" i="22"/>
  <c r="J195" i="22" s="1"/>
  <c r="I197" i="22"/>
  <c r="H197" i="22"/>
  <c r="G197" i="22"/>
  <c r="E197" i="22"/>
  <c r="E195" i="22" s="1"/>
  <c r="E194" i="22" s="1"/>
  <c r="E193" i="22" s="1"/>
  <c r="D197" i="22"/>
  <c r="O196" i="22"/>
  <c r="L196" i="22"/>
  <c r="C196" i="22" s="1"/>
  <c r="I196" i="22"/>
  <c r="F196" i="22"/>
  <c r="O195" i="22"/>
  <c r="M195" i="22"/>
  <c r="M194" i="22" s="1"/>
  <c r="M193" i="22" s="1"/>
  <c r="K195" i="22"/>
  <c r="I195" i="22"/>
  <c r="H195" i="22"/>
  <c r="H194" i="22" s="1"/>
  <c r="H193" i="22" s="1"/>
  <c r="G195" i="22"/>
  <c r="D195" i="22"/>
  <c r="O192" i="22"/>
  <c r="O191" i="22" s="1"/>
  <c r="O190" i="22" s="1"/>
  <c r="L192" i="22"/>
  <c r="I192" i="22"/>
  <c r="F192" i="22"/>
  <c r="F191" i="22" s="1"/>
  <c r="N191" i="22"/>
  <c r="M191" i="22"/>
  <c r="M190" i="22" s="1"/>
  <c r="L191" i="22"/>
  <c r="K191" i="22"/>
  <c r="K190" i="22" s="1"/>
  <c r="J191" i="22"/>
  <c r="I191" i="22"/>
  <c r="I190" i="22" s="1"/>
  <c r="H191" i="22"/>
  <c r="H190" i="22" s="1"/>
  <c r="G191" i="22"/>
  <c r="G190" i="22" s="1"/>
  <c r="E191" i="22"/>
  <c r="D191" i="22"/>
  <c r="D190" i="22" s="1"/>
  <c r="D186" i="22" s="1"/>
  <c r="N190" i="22"/>
  <c r="L190" i="22"/>
  <c r="J190" i="22"/>
  <c r="F190" i="22"/>
  <c r="E190" i="22"/>
  <c r="O189" i="22"/>
  <c r="L189" i="22"/>
  <c r="I189" i="22"/>
  <c r="C189" i="22" s="1"/>
  <c r="F189" i="22"/>
  <c r="O188" i="22"/>
  <c r="O187" i="22" s="1"/>
  <c r="L188" i="22"/>
  <c r="I188" i="22"/>
  <c r="F188" i="22"/>
  <c r="F187" i="22" s="1"/>
  <c r="C188" i="22"/>
  <c r="N187" i="22"/>
  <c r="M187" i="22"/>
  <c r="M186" i="22" s="1"/>
  <c r="L187" i="22"/>
  <c r="L186" i="22" s="1"/>
  <c r="K187" i="22"/>
  <c r="K186" i="22" s="1"/>
  <c r="J187" i="22"/>
  <c r="H187" i="22"/>
  <c r="G187" i="22"/>
  <c r="G186" i="22" s="1"/>
  <c r="E187" i="22"/>
  <c r="D187" i="22"/>
  <c r="N186" i="22"/>
  <c r="J186" i="22"/>
  <c r="E186" i="22"/>
  <c r="O185" i="22"/>
  <c r="L185" i="22"/>
  <c r="I185" i="22"/>
  <c r="C185" i="22" s="1"/>
  <c r="F185" i="22"/>
  <c r="O184" i="22"/>
  <c r="L184" i="22"/>
  <c r="C184" i="22" s="1"/>
  <c r="I184" i="22"/>
  <c r="F184" i="22"/>
  <c r="F183" i="22" s="1"/>
  <c r="O183" i="22"/>
  <c r="N183" i="22"/>
  <c r="M183" i="22"/>
  <c r="K183" i="22"/>
  <c r="K172" i="22" s="1"/>
  <c r="J183" i="22"/>
  <c r="H183" i="22"/>
  <c r="G183" i="22"/>
  <c r="E183" i="22"/>
  <c r="D183" i="22"/>
  <c r="O182" i="22"/>
  <c r="L182" i="22"/>
  <c r="I182" i="22"/>
  <c r="F182" i="22"/>
  <c r="O181" i="22"/>
  <c r="L181" i="22"/>
  <c r="I181" i="22"/>
  <c r="F181" i="22"/>
  <c r="C181" i="22"/>
  <c r="O180" i="22"/>
  <c r="L180" i="22"/>
  <c r="I180" i="22"/>
  <c r="F180" i="22"/>
  <c r="C180" i="22" s="1"/>
  <c r="O179" i="22"/>
  <c r="L179" i="22"/>
  <c r="I179" i="22"/>
  <c r="F179" i="22"/>
  <c r="F178" i="22" s="1"/>
  <c r="N178" i="22"/>
  <c r="M178" i="22"/>
  <c r="M173" i="22" s="1"/>
  <c r="M172" i="22" s="1"/>
  <c r="L178" i="22"/>
  <c r="K178" i="22"/>
  <c r="J178" i="22"/>
  <c r="I178" i="22"/>
  <c r="H178" i="22"/>
  <c r="G178" i="22"/>
  <c r="E178" i="22"/>
  <c r="D178" i="22"/>
  <c r="O177" i="22"/>
  <c r="L177" i="22"/>
  <c r="I177" i="22"/>
  <c r="C177" i="22" s="1"/>
  <c r="F177" i="22"/>
  <c r="O176" i="22"/>
  <c r="L176" i="22"/>
  <c r="C176" i="22" s="1"/>
  <c r="I176" i="22"/>
  <c r="F176" i="22"/>
  <c r="O175" i="22"/>
  <c r="O174" i="22" s="1"/>
  <c r="L175" i="22"/>
  <c r="I175" i="22"/>
  <c r="F175" i="22"/>
  <c r="C175" i="22"/>
  <c r="N174" i="22"/>
  <c r="M174" i="22"/>
  <c r="K174" i="22"/>
  <c r="J174" i="22"/>
  <c r="H174" i="22"/>
  <c r="G174" i="22"/>
  <c r="F174" i="22"/>
  <c r="E174" i="22"/>
  <c r="D174" i="22"/>
  <c r="N173" i="22"/>
  <c r="N172" i="22" s="1"/>
  <c r="K173" i="22"/>
  <c r="J173" i="22"/>
  <c r="J172" i="22" s="1"/>
  <c r="G173" i="22"/>
  <c r="E173" i="22"/>
  <c r="E172" i="22" s="1"/>
  <c r="G172" i="22"/>
  <c r="O171" i="22"/>
  <c r="L171" i="22"/>
  <c r="I171" i="22"/>
  <c r="F171" i="22"/>
  <c r="C171" i="22"/>
  <c r="O170" i="22"/>
  <c r="L170" i="22"/>
  <c r="I170" i="22"/>
  <c r="F170" i="22"/>
  <c r="C170" i="22" s="1"/>
  <c r="O169" i="22"/>
  <c r="L169" i="22"/>
  <c r="I169" i="22"/>
  <c r="F169" i="22"/>
  <c r="C169" i="22"/>
  <c r="O168" i="22"/>
  <c r="L168" i="22"/>
  <c r="I168" i="22"/>
  <c r="F168" i="22"/>
  <c r="C168" i="22" s="1"/>
  <c r="O167" i="22"/>
  <c r="L167" i="22"/>
  <c r="I167" i="22"/>
  <c r="C167" i="22" s="1"/>
  <c r="F167" i="22"/>
  <c r="O166" i="22"/>
  <c r="L166" i="22"/>
  <c r="L165" i="22" s="1"/>
  <c r="L164" i="22" s="1"/>
  <c r="I166" i="22"/>
  <c r="F166" i="22"/>
  <c r="O165" i="22"/>
  <c r="N165" i="22"/>
  <c r="M165" i="22"/>
  <c r="M164" i="22" s="1"/>
  <c r="K165" i="22"/>
  <c r="J165" i="22"/>
  <c r="I165" i="22"/>
  <c r="I164" i="22" s="1"/>
  <c r="H165" i="22"/>
  <c r="G165" i="22"/>
  <c r="G164" i="22" s="1"/>
  <c r="F165" i="22"/>
  <c r="C165" i="22" s="1"/>
  <c r="E165" i="22"/>
  <c r="E164" i="22" s="1"/>
  <c r="D165" i="22"/>
  <c r="O164" i="22"/>
  <c r="N164" i="22"/>
  <c r="K164" i="22"/>
  <c r="J164" i="22"/>
  <c r="H164" i="22"/>
  <c r="D164" i="22"/>
  <c r="O163" i="22"/>
  <c r="L163" i="22"/>
  <c r="I163" i="22"/>
  <c r="F163" i="22"/>
  <c r="C163" i="22" s="1"/>
  <c r="O162" i="22"/>
  <c r="L162" i="22"/>
  <c r="I162" i="22"/>
  <c r="F162" i="22"/>
  <c r="O161" i="22"/>
  <c r="L161" i="22"/>
  <c r="I161" i="22"/>
  <c r="C161" i="22" s="1"/>
  <c r="F161" i="22"/>
  <c r="O160" i="22"/>
  <c r="O159" i="22" s="1"/>
  <c r="L160" i="22"/>
  <c r="I160" i="22"/>
  <c r="F160" i="22"/>
  <c r="F159" i="22" s="1"/>
  <c r="C160" i="22"/>
  <c r="N159" i="22"/>
  <c r="M159" i="22"/>
  <c r="L159" i="22"/>
  <c r="K159" i="22"/>
  <c r="J159" i="22"/>
  <c r="H159" i="22"/>
  <c r="G159" i="22"/>
  <c r="E159" i="22"/>
  <c r="D159" i="22"/>
  <c r="O158" i="22"/>
  <c r="L158" i="22"/>
  <c r="I158" i="22"/>
  <c r="F158" i="22"/>
  <c r="C158" i="22" s="1"/>
  <c r="O157" i="22"/>
  <c r="L157" i="22"/>
  <c r="I157" i="22"/>
  <c r="F157" i="22"/>
  <c r="C157" i="22"/>
  <c r="O156" i="22"/>
  <c r="L156" i="22"/>
  <c r="I156" i="22"/>
  <c r="F156" i="22"/>
  <c r="C156" i="22" s="1"/>
  <c r="O155" i="22"/>
  <c r="L155" i="22"/>
  <c r="I155" i="22"/>
  <c r="C155" i="22" s="1"/>
  <c r="F155" i="22"/>
  <c r="O154" i="22"/>
  <c r="L154" i="22"/>
  <c r="I154" i="22"/>
  <c r="F154" i="22"/>
  <c r="O153" i="22"/>
  <c r="L153" i="22"/>
  <c r="I153" i="22"/>
  <c r="F153" i="22"/>
  <c r="C153" i="22"/>
  <c r="O152" i="22"/>
  <c r="L152" i="22"/>
  <c r="I152" i="22"/>
  <c r="F152" i="22"/>
  <c r="C152" i="22" s="1"/>
  <c r="O151" i="22"/>
  <c r="L151" i="22"/>
  <c r="I151" i="22"/>
  <c r="F151" i="22"/>
  <c r="F150" i="22" s="1"/>
  <c r="N150" i="22"/>
  <c r="M150" i="22"/>
  <c r="L150" i="22"/>
  <c r="K150" i="22"/>
  <c r="J150" i="22"/>
  <c r="I150" i="22"/>
  <c r="H150" i="22"/>
  <c r="G150" i="22"/>
  <c r="E150" i="22"/>
  <c r="D150" i="22"/>
  <c r="O149" i="22"/>
  <c r="L149" i="22"/>
  <c r="I149" i="22"/>
  <c r="F149" i="22"/>
  <c r="C149" i="22" s="1"/>
  <c r="O148" i="22"/>
  <c r="L148" i="22"/>
  <c r="I148" i="22"/>
  <c r="C148" i="22" s="1"/>
  <c r="F148" i="22"/>
  <c r="O147" i="22"/>
  <c r="L147" i="22"/>
  <c r="I147" i="22"/>
  <c r="F147" i="22"/>
  <c r="C147" i="22"/>
  <c r="O146" i="22"/>
  <c r="L146" i="22"/>
  <c r="I146" i="22"/>
  <c r="F146" i="22"/>
  <c r="C146" i="22" s="1"/>
  <c r="O145" i="22"/>
  <c r="L145" i="22"/>
  <c r="I145" i="22"/>
  <c r="F145" i="22"/>
  <c r="C145" i="22" s="1"/>
  <c r="O144" i="22"/>
  <c r="L144" i="22"/>
  <c r="L143" i="22" s="1"/>
  <c r="I144" i="22"/>
  <c r="C144" i="22" s="1"/>
  <c r="F144" i="22"/>
  <c r="O143" i="22"/>
  <c r="N143" i="22"/>
  <c r="M143" i="22"/>
  <c r="K143" i="22"/>
  <c r="J143" i="22"/>
  <c r="H143" i="22"/>
  <c r="G143" i="22"/>
  <c r="E143" i="22"/>
  <c r="D143" i="22"/>
  <c r="O142" i="22"/>
  <c r="O140" i="22" s="1"/>
  <c r="L142" i="22"/>
  <c r="I142" i="22"/>
  <c r="F142" i="22"/>
  <c r="C142" i="22" s="1"/>
  <c r="O141" i="22"/>
  <c r="L141" i="22"/>
  <c r="L140" i="22" s="1"/>
  <c r="I141" i="22"/>
  <c r="I140" i="22" s="1"/>
  <c r="F141" i="22"/>
  <c r="C141" i="22" s="1"/>
  <c r="N140" i="22"/>
  <c r="M140" i="22"/>
  <c r="K140" i="22"/>
  <c r="J140" i="22"/>
  <c r="H140" i="22"/>
  <c r="G140" i="22"/>
  <c r="F140" i="22"/>
  <c r="E140" i="22"/>
  <c r="D140" i="22"/>
  <c r="O139" i="22"/>
  <c r="L139" i="22"/>
  <c r="I139" i="22"/>
  <c r="F139" i="22"/>
  <c r="C139" i="22"/>
  <c r="O138" i="22"/>
  <c r="L138" i="22"/>
  <c r="I138" i="22"/>
  <c r="F138" i="22"/>
  <c r="C138" i="22" s="1"/>
  <c r="O137" i="22"/>
  <c r="L137" i="22"/>
  <c r="I137" i="22"/>
  <c r="F137" i="22"/>
  <c r="C137" i="22" s="1"/>
  <c r="O136" i="22"/>
  <c r="L136" i="22"/>
  <c r="L135" i="22" s="1"/>
  <c r="I136" i="22"/>
  <c r="C136" i="22" s="1"/>
  <c r="F136" i="22"/>
  <c r="O135" i="22"/>
  <c r="N135" i="22"/>
  <c r="M135" i="22"/>
  <c r="K135" i="22"/>
  <c r="K129" i="22" s="1"/>
  <c r="J135" i="22"/>
  <c r="H135" i="22"/>
  <c r="G135" i="22"/>
  <c r="G129" i="22" s="1"/>
  <c r="E135" i="22"/>
  <c r="D135" i="22"/>
  <c r="O134" i="22"/>
  <c r="L134" i="22"/>
  <c r="I134" i="22"/>
  <c r="F134" i="22"/>
  <c r="C134" i="22" s="1"/>
  <c r="O133" i="22"/>
  <c r="L133" i="22"/>
  <c r="I133" i="22"/>
  <c r="F133" i="22"/>
  <c r="C133" i="22" s="1"/>
  <c r="O132" i="22"/>
  <c r="L132" i="22"/>
  <c r="L130" i="22" s="1"/>
  <c r="I132" i="22"/>
  <c r="D132" i="22"/>
  <c r="F132" i="22" s="1"/>
  <c r="C132" i="22" s="1"/>
  <c r="O131" i="22"/>
  <c r="O130" i="22" s="1"/>
  <c r="L131" i="22"/>
  <c r="I131" i="22"/>
  <c r="F131" i="22"/>
  <c r="F130" i="22" s="1"/>
  <c r="N130" i="22"/>
  <c r="M130" i="22"/>
  <c r="M129" i="22" s="1"/>
  <c r="M74" i="22" s="1"/>
  <c r="K130" i="22"/>
  <c r="J130" i="22"/>
  <c r="I130" i="22"/>
  <c r="H130" i="22"/>
  <c r="H129" i="22" s="1"/>
  <c r="G130" i="22"/>
  <c r="E130" i="22"/>
  <c r="E129" i="22" s="1"/>
  <c r="D130" i="22"/>
  <c r="D129" i="22" s="1"/>
  <c r="N129" i="22"/>
  <c r="J129" i="22"/>
  <c r="O128" i="22"/>
  <c r="O127" i="22" s="1"/>
  <c r="L128" i="22"/>
  <c r="I128" i="22"/>
  <c r="F128" i="22"/>
  <c r="F127" i="22" s="1"/>
  <c r="C127" i="22" s="1"/>
  <c r="C128" i="22"/>
  <c r="N127" i="22"/>
  <c r="M127" i="22"/>
  <c r="L127" i="22"/>
  <c r="K127" i="22"/>
  <c r="J127" i="22"/>
  <c r="I127" i="22"/>
  <c r="H127" i="22"/>
  <c r="G127" i="22"/>
  <c r="E127" i="22"/>
  <c r="D127" i="22"/>
  <c r="O126" i="22"/>
  <c r="L126" i="22"/>
  <c r="I126" i="22"/>
  <c r="F126" i="22"/>
  <c r="C126" i="22" s="1"/>
  <c r="O125" i="22"/>
  <c r="L125" i="22"/>
  <c r="I125" i="22"/>
  <c r="C125" i="22" s="1"/>
  <c r="F125" i="22"/>
  <c r="O124" i="22"/>
  <c r="L124" i="22"/>
  <c r="I124" i="22"/>
  <c r="F124" i="22"/>
  <c r="C124" i="22"/>
  <c r="O123" i="22"/>
  <c r="O121" i="22" s="1"/>
  <c r="L123" i="22"/>
  <c r="I123" i="22"/>
  <c r="F123" i="22"/>
  <c r="C123" i="22" s="1"/>
  <c r="O122" i="22"/>
  <c r="L122" i="22"/>
  <c r="L121" i="22" s="1"/>
  <c r="I122" i="22"/>
  <c r="I121" i="22" s="1"/>
  <c r="F122" i="22"/>
  <c r="C122" i="22" s="1"/>
  <c r="N121" i="22"/>
  <c r="M121" i="22"/>
  <c r="K121" i="22"/>
  <c r="J121" i="22"/>
  <c r="H121" i="22"/>
  <c r="G121" i="22"/>
  <c r="F121" i="22"/>
  <c r="C121" i="22" s="1"/>
  <c r="E121" i="22"/>
  <c r="D121" i="22"/>
  <c r="O120" i="22"/>
  <c r="L120" i="22"/>
  <c r="I120" i="22"/>
  <c r="F120" i="22"/>
  <c r="C120" i="22"/>
  <c r="O119" i="22"/>
  <c r="L119" i="22"/>
  <c r="I119" i="22"/>
  <c r="F119" i="22"/>
  <c r="C119" i="22" s="1"/>
  <c r="O118" i="22"/>
  <c r="L118" i="22"/>
  <c r="I118" i="22"/>
  <c r="F118" i="22"/>
  <c r="C118" i="22" s="1"/>
  <c r="O117" i="22"/>
  <c r="L117" i="22"/>
  <c r="I117" i="22"/>
  <c r="C117" i="22" s="1"/>
  <c r="F117" i="22"/>
  <c r="O116" i="22"/>
  <c r="O115" i="22" s="1"/>
  <c r="L116" i="22"/>
  <c r="I116" i="22"/>
  <c r="F116" i="22"/>
  <c r="F115" i="22" s="1"/>
  <c r="C116" i="22"/>
  <c r="N115" i="22"/>
  <c r="M115" i="22"/>
  <c r="L115" i="22"/>
  <c r="K115" i="22"/>
  <c r="J115" i="22"/>
  <c r="H115" i="22"/>
  <c r="G115" i="22"/>
  <c r="E115" i="22"/>
  <c r="D115" i="22"/>
  <c r="O114" i="22"/>
  <c r="L114" i="22"/>
  <c r="I114" i="22"/>
  <c r="F114" i="22"/>
  <c r="C114" i="22" s="1"/>
  <c r="O113" i="22"/>
  <c r="L113" i="22"/>
  <c r="I113" i="22"/>
  <c r="C113" i="22" s="1"/>
  <c r="F113" i="22"/>
  <c r="O112" i="22"/>
  <c r="O111" i="22" s="1"/>
  <c r="L112" i="22"/>
  <c r="I112" i="22"/>
  <c r="F112" i="22"/>
  <c r="F111" i="22" s="1"/>
  <c r="C112" i="22"/>
  <c r="N111" i="22"/>
  <c r="M111" i="22"/>
  <c r="L111" i="22"/>
  <c r="K111" i="22"/>
  <c r="J111" i="22"/>
  <c r="H111" i="22"/>
  <c r="G111" i="22"/>
  <c r="E111" i="22"/>
  <c r="D111" i="22"/>
  <c r="O110" i="22"/>
  <c r="L110" i="22"/>
  <c r="I110" i="22"/>
  <c r="F110" i="22"/>
  <c r="C110" i="22" s="1"/>
  <c r="O109" i="22"/>
  <c r="L109" i="22"/>
  <c r="I109" i="22"/>
  <c r="C109" i="22" s="1"/>
  <c r="F109" i="22"/>
  <c r="O108" i="22"/>
  <c r="L108" i="22"/>
  <c r="I108" i="22"/>
  <c r="F108" i="22"/>
  <c r="C108" i="22"/>
  <c r="O107" i="22"/>
  <c r="L107" i="22"/>
  <c r="I107" i="22"/>
  <c r="F107" i="22"/>
  <c r="C107" i="22" s="1"/>
  <c r="O106" i="22"/>
  <c r="L106" i="22"/>
  <c r="I106" i="22"/>
  <c r="F106" i="22"/>
  <c r="C106" i="22" s="1"/>
  <c r="O105" i="22"/>
  <c r="L105" i="22"/>
  <c r="L102" i="22" s="1"/>
  <c r="I105" i="22"/>
  <c r="C105" i="22" s="1"/>
  <c r="F105" i="22"/>
  <c r="O104" i="22"/>
  <c r="L104" i="22"/>
  <c r="I104" i="22"/>
  <c r="F104" i="22"/>
  <c r="C104" i="22"/>
  <c r="O103" i="22"/>
  <c r="O102" i="22" s="1"/>
  <c r="L103" i="22"/>
  <c r="I103" i="22"/>
  <c r="F103" i="22"/>
  <c r="F102" i="22" s="1"/>
  <c r="C102" i="22" s="1"/>
  <c r="N102" i="22"/>
  <c r="M102" i="22"/>
  <c r="K102" i="22"/>
  <c r="J102" i="22"/>
  <c r="I102" i="22"/>
  <c r="H102" i="22"/>
  <c r="G102" i="22"/>
  <c r="E102" i="22"/>
  <c r="D102" i="22"/>
  <c r="O101" i="22"/>
  <c r="L101" i="22"/>
  <c r="I101" i="22"/>
  <c r="C101" i="22" s="1"/>
  <c r="F101" i="22"/>
  <c r="O100" i="22"/>
  <c r="L100" i="22"/>
  <c r="I100" i="22"/>
  <c r="F100" i="22"/>
  <c r="C100" i="22"/>
  <c r="O99" i="22"/>
  <c r="L99" i="22"/>
  <c r="I99" i="22"/>
  <c r="F99" i="22"/>
  <c r="C99" i="22" s="1"/>
  <c r="O98" i="22"/>
  <c r="L98" i="22"/>
  <c r="I98" i="22"/>
  <c r="F98" i="22"/>
  <c r="C98" i="22" s="1"/>
  <c r="O97" i="22"/>
  <c r="L97" i="22"/>
  <c r="L94" i="22" s="1"/>
  <c r="I97" i="22"/>
  <c r="C97" i="22" s="1"/>
  <c r="F97" i="22"/>
  <c r="O96" i="22"/>
  <c r="L96" i="22"/>
  <c r="I96" i="22"/>
  <c r="F96" i="22"/>
  <c r="C96" i="22"/>
  <c r="O95" i="22"/>
  <c r="O94" i="22" s="1"/>
  <c r="L95" i="22"/>
  <c r="I95" i="22"/>
  <c r="F95" i="22"/>
  <c r="F94" i="22" s="1"/>
  <c r="N94" i="22"/>
  <c r="M94" i="22"/>
  <c r="K94" i="22"/>
  <c r="J94" i="22"/>
  <c r="I94" i="22"/>
  <c r="H94" i="22"/>
  <c r="G94" i="22"/>
  <c r="E94" i="22"/>
  <c r="D94" i="22"/>
  <c r="O93" i="22"/>
  <c r="L93" i="22"/>
  <c r="I93" i="22"/>
  <c r="C93" i="22" s="1"/>
  <c r="F93" i="22"/>
  <c r="O92" i="22"/>
  <c r="L92" i="22"/>
  <c r="I92" i="22"/>
  <c r="F92" i="22"/>
  <c r="C92" i="22"/>
  <c r="O91" i="22"/>
  <c r="L91" i="22"/>
  <c r="I91" i="22"/>
  <c r="F91" i="22"/>
  <c r="C91" i="22" s="1"/>
  <c r="O90" i="22"/>
  <c r="L90" i="22"/>
  <c r="I90" i="22"/>
  <c r="F90" i="22"/>
  <c r="C90" i="22" s="1"/>
  <c r="O89" i="22"/>
  <c r="L89" i="22"/>
  <c r="L88" i="22" s="1"/>
  <c r="I89" i="22"/>
  <c r="C89" i="22" s="1"/>
  <c r="F89" i="22"/>
  <c r="O88" i="22"/>
  <c r="N88" i="22"/>
  <c r="N82" i="22" s="1"/>
  <c r="M88" i="22"/>
  <c r="K88" i="22"/>
  <c r="J88" i="22"/>
  <c r="J82" i="22" s="1"/>
  <c r="H88" i="22"/>
  <c r="G88" i="22"/>
  <c r="E88" i="22"/>
  <c r="D88" i="22"/>
  <c r="O87" i="22"/>
  <c r="L87" i="22"/>
  <c r="I87" i="22"/>
  <c r="F87" i="22"/>
  <c r="C87" i="22" s="1"/>
  <c r="O86" i="22"/>
  <c r="L86" i="22"/>
  <c r="I86" i="22"/>
  <c r="F86" i="22"/>
  <c r="C86" i="22" s="1"/>
  <c r="O85" i="22"/>
  <c r="L85" i="22"/>
  <c r="I85" i="22"/>
  <c r="C85" i="22" s="1"/>
  <c r="F85" i="22"/>
  <c r="O84" i="22"/>
  <c r="O83" i="22" s="1"/>
  <c r="L84" i="22"/>
  <c r="I84" i="22"/>
  <c r="F84" i="22"/>
  <c r="F83" i="22" s="1"/>
  <c r="C84" i="22"/>
  <c r="N83" i="22"/>
  <c r="M83" i="22"/>
  <c r="L83" i="22"/>
  <c r="K83" i="22"/>
  <c r="K82" i="22" s="1"/>
  <c r="J83" i="22"/>
  <c r="H83" i="22"/>
  <c r="H82" i="22" s="1"/>
  <c r="G83" i="22"/>
  <c r="G82" i="22" s="1"/>
  <c r="E83" i="22"/>
  <c r="D83" i="22"/>
  <c r="D82" i="22" s="1"/>
  <c r="M82" i="22"/>
  <c r="E82" i="22"/>
  <c r="O81" i="22"/>
  <c r="L81" i="22"/>
  <c r="I81" i="22"/>
  <c r="C81" i="22" s="1"/>
  <c r="F81" i="22"/>
  <c r="O80" i="22"/>
  <c r="O79" i="22" s="1"/>
  <c r="L80" i="22"/>
  <c r="I80" i="22"/>
  <c r="F80" i="22"/>
  <c r="F79" i="22" s="1"/>
  <c r="C80" i="22"/>
  <c r="N79" i="22"/>
  <c r="M79" i="22"/>
  <c r="L79" i="22"/>
  <c r="K79" i="22"/>
  <c r="J79" i="22"/>
  <c r="H79" i="22"/>
  <c r="G79" i="22"/>
  <c r="E79" i="22"/>
  <c r="D79" i="22"/>
  <c r="O78" i="22"/>
  <c r="L78" i="22"/>
  <c r="I78" i="22"/>
  <c r="F78" i="22"/>
  <c r="C78" i="22" s="1"/>
  <c r="O77" i="22"/>
  <c r="L77" i="22"/>
  <c r="L76" i="22" s="1"/>
  <c r="L75" i="22" s="1"/>
  <c r="I77" i="22"/>
  <c r="C77" i="22" s="1"/>
  <c r="F77" i="22"/>
  <c r="O76" i="22"/>
  <c r="N76" i="22"/>
  <c r="N75" i="22" s="1"/>
  <c r="N74" i="22" s="1"/>
  <c r="M76" i="22"/>
  <c r="K76" i="22"/>
  <c r="K75" i="22" s="1"/>
  <c r="K74" i="22" s="1"/>
  <c r="J76" i="22"/>
  <c r="J75" i="22" s="1"/>
  <c r="H76" i="22"/>
  <c r="G76" i="22"/>
  <c r="G75" i="22" s="1"/>
  <c r="G74" i="22" s="1"/>
  <c r="F76" i="22"/>
  <c r="F75" i="22" s="1"/>
  <c r="E76" i="22"/>
  <c r="D76" i="22"/>
  <c r="M75" i="22"/>
  <c r="H75" i="22"/>
  <c r="H74" i="22" s="1"/>
  <c r="E75" i="22"/>
  <c r="D75" i="22"/>
  <c r="E74" i="22"/>
  <c r="O73" i="22"/>
  <c r="L73" i="22"/>
  <c r="I73" i="22"/>
  <c r="C73" i="22" s="1"/>
  <c r="F73" i="22"/>
  <c r="O72" i="22"/>
  <c r="O68" i="22" s="1"/>
  <c r="L72" i="22"/>
  <c r="I72" i="22"/>
  <c r="F72" i="22"/>
  <c r="C72" i="22"/>
  <c r="O71" i="22"/>
  <c r="L71" i="22"/>
  <c r="I71" i="22"/>
  <c r="F71" i="22"/>
  <c r="C71" i="22" s="1"/>
  <c r="O70" i="22"/>
  <c r="L70" i="22"/>
  <c r="I70" i="22"/>
  <c r="F70" i="22"/>
  <c r="O69" i="22"/>
  <c r="L69" i="22"/>
  <c r="C69" i="22" s="1"/>
  <c r="I69" i="22"/>
  <c r="I68" i="22" s="1"/>
  <c r="D69" i="22"/>
  <c r="F69" i="22" s="1"/>
  <c r="F68" i="22" s="1"/>
  <c r="N68" i="22"/>
  <c r="M68" i="22"/>
  <c r="M66" i="22" s="1"/>
  <c r="K68" i="22"/>
  <c r="J68" i="22"/>
  <c r="H68" i="22"/>
  <c r="H66" i="22" s="1"/>
  <c r="G68" i="22"/>
  <c r="E68" i="22"/>
  <c r="E66" i="22" s="1"/>
  <c r="D68" i="22"/>
  <c r="D66" i="22" s="1"/>
  <c r="O67" i="22"/>
  <c r="L67" i="22"/>
  <c r="I67" i="22"/>
  <c r="F67" i="22"/>
  <c r="C67" i="22" s="1"/>
  <c r="D67" i="22"/>
  <c r="O66" i="22"/>
  <c r="N66" i="22"/>
  <c r="K66" i="22"/>
  <c r="K52" i="22" s="1"/>
  <c r="K51" i="22" s="1"/>
  <c r="J66" i="22"/>
  <c r="G66" i="22"/>
  <c r="O65" i="22"/>
  <c r="L65" i="22"/>
  <c r="I65" i="22"/>
  <c r="F65" i="22"/>
  <c r="C65" i="22" s="1"/>
  <c r="D65" i="22"/>
  <c r="O64" i="22"/>
  <c r="L64" i="22"/>
  <c r="I64" i="22"/>
  <c r="C64" i="22" s="1"/>
  <c r="F64" i="22"/>
  <c r="O63" i="22"/>
  <c r="L63" i="22"/>
  <c r="I63" i="22"/>
  <c r="F63" i="22"/>
  <c r="C63" i="22"/>
  <c r="O62" i="22"/>
  <c r="L62" i="22"/>
  <c r="I62" i="22"/>
  <c r="F62" i="22"/>
  <c r="C62" i="22" s="1"/>
  <c r="D62" i="22"/>
  <c r="D57" i="22" s="1"/>
  <c r="O61" i="22"/>
  <c r="L61" i="22"/>
  <c r="I61" i="22"/>
  <c r="C61" i="22" s="1"/>
  <c r="F61" i="22"/>
  <c r="O60" i="22"/>
  <c r="L60" i="22"/>
  <c r="I60" i="22"/>
  <c r="F60" i="22"/>
  <c r="C60" i="22"/>
  <c r="O59" i="22"/>
  <c r="L59" i="22"/>
  <c r="I59" i="22"/>
  <c r="F59" i="22"/>
  <c r="C59" i="22" s="1"/>
  <c r="O58" i="22"/>
  <c r="L58" i="22"/>
  <c r="L57" i="22" s="1"/>
  <c r="I58" i="22"/>
  <c r="I57" i="22" s="1"/>
  <c r="F58" i="22"/>
  <c r="C58" i="22" s="1"/>
  <c r="N57" i="22"/>
  <c r="M57" i="22"/>
  <c r="K57" i="22"/>
  <c r="J57" i="22"/>
  <c r="H57" i="22"/>
  <c r="G57" i="22"/>
  <c r="E57" i="22"/>
  <c r="O56" i="22"/>
  <c r="O54" i="22" s="1"/>
  <c r="L56" i="22"/>
  <c r="I56" i="22"/>
  <c r="D56" i="22"/>
  <c r="O55" i="22"/>
  <c r="L55" i="22"/>
  <c r="L54" i="22" s="1"/>
  <c r="L53" i="22" s="1"/>
  <c r="I55" i="22"/>
  <c r="F55" i="22"/>
  <c r="C55" i="22" s="1"/>
  <c r="N54" i="22"/>
  <c r="N53" i="22" s="1"/>
  <c r="N52" i="22" s="1"/>
  <c r="N51" i="22" s="1"/>
  <c r="N50" i="22" s="1"/>
  <c r="M54" i="22"/>
  <c r="M53" i="22" s="1"/>
  <c r="M52" i="22" s="1"/>
  <c r="M51" i="22" s="1"/>
  <c r="M50" i="22" s="1"/>
  <c r="K54" i="22"/>
  <c r="J54" i="22"/>
  <c r="I54" i="22"/>
  <c r="I53" i="22" s="1"/>
  <c r="H54" i="22"/>
  <c r="G54" i="22"/>
  <c r="E54" i="22"/>
  <c r="E53" i="22" s="1"/>
  <c r="E52" i="22" s="1"/>
  <c r="K53" i="22"/>
  <c r="J53" i="22"/>
  <c r="J52" i="22" s="1"/>
  <c r="H53" i="22"/>
  <c r="G53" i="22"/>
  <c r="H52" i="22"/>
  <c r="G52" i="22"/>
  <c r="G51" i="22" s="1"/>
  <c r="E51" i="22"/>
  <c r="E50" i="22" s="1"/>
  <c r="O46" i="22"/>
  <c r="C46" i="22" s="1"/>
  <c r="O45" i="22"/>
  <c r="C45" i="22"/>
  <c r="N44" i="22"/>
  <c r="M44" i="22"/>
  <c r="L43" i="22"/>
  <c r="I43" i="22"/>
  <c r="F43" i="22"/>
  <c r="C43" i="22"/>
  <c r="L42" i="22"/>
  <c r="K42" i="22"/>
  <c r="J42" i="22"/>
  <c r="I42" i="22"/>
  <c r="H42" i="22"/>
  <c r="G42" i="22"/>
  <c r="F42" i="22"/>
  <c r="E42" i="22"/>
  <c r="D42" i="22"/>
  <c r="F41" i="22"/>
  <c r="C41" i="22"/>
  <c r="L40" i="22"/>
  <c r="C40" i="22" s="1"/>
  <c r="L39" i="22"/>
  <c r="C39" i="22"/>
  <c r="L38" i="22"/>
  <c r="C38" i="22" s="1"/>
  <c r="L37" i="22"/>
  <c r="C37" i="22"/>
  <c r="K36" i="22"/>
  <c r="J36" i="22"/>
  <c r="L35" i="22"/>
  <c r="C35" i="22" s="1"/>
  <c r="L34" i="22"/>
  <c r="C34" i="22"/>
  <c r="K33" i="22"/>
  <c r="J33" i="22"/>
  <c r="L32" i="22"/>
  <c r="K31" i="22"/>
  <c r="K26" i="22" s="1"/>
  <c r="J31" i="22"/>
  <c r="J26" i="22" s="1"/>
  <c r="J20" i="22" s="1"/>
  <c r="L30" i="22"/>
  <c r="C30" i="22"/>
  <c r="L29" i="22"/>
  <c r="C29" i="22" s="1"/>
  <c r="L28" i="22"/>
  <c r="C28" i="22"/>
  <c r="K27" i="22"/>
  <c r="J27" i="22"/>
  <c r="F25" i="22"/>
  <c r="C25" i="22" s="1"/>
  <c r="I24" i="22"/>
  <c r="D24" i="22"/>
  <c r="F24" i="22" s="1"/>
  <c r="C24" i="22" s="1"/>
  <c r="O23" i="22"/>
  <c r="L23" i="22"/>
  <c r="I23" i="22"/>
  <c r="F23" i="22"/>
  <c r="O22" i="22"/>
  <c r="L22" i="22"/>
  <c r="C22" i="22" s="1"/>
  <c r="I22" i="22"/>
  <c r="F22" i="22"/>
  <c r="F21" i="22" s="1"/>
  <c r="O21" i="22"/>
  <c r="N21" i="22"/>
  <c r="N287" i="22" s="1"/>
  <c r="N286" i="22" s="1"/>
  <c r="M21" i="22"/>
  <c r="M287" i="22" s="1"/>
  <c r="M286" i="22" s="1"/>
  <c r="K21" i="22"/>
  <c r="J21" i="22"/>
  <c r="J287" i="22" s="1"/>
  <c r="J286" i="22" s="1"/>
  <c r="H21" i="22"/>
  <c r="H287" i="22" s="1"/>
  <c r="H286" i="22" s="1"/>
  <c r="G21" i="22"/>
  <c r="E21" i="22"/>
  <c r="E287" i="22" s="1"/>
  <c r="E286" i="22" s="1"/>
  <c r="D21" i="22"/>
  <c r="D287" i="22" s="1"/>
  <c r="D286" i="22" s="1"/>
  <c r="N20" i="22"/>
  <c r="M20" i="22"/>
  <c r="H20" i="22"/>
  <c r="E20" i="22"/>
  <c r="E285" i="22" l="1"/>
  <c r="E49" i="22"/>
  <c r="M285" i="22"/>
  <c r="M49" i="22"/>
  <c r="N285" i="22"/>
  <c r="N49" i="22"/>
  <c r="G287" i="22"/>
  <c r="G286" i="22" s="1"/>
  <c r="G20" i="22"/>
  <c r="F287" i="22"/>
  <c r="F20" i="22"/>
  <c r="L36" i="22"/>
  <c r="C36" i="22" s="1"/>
  <c r="I66" i="22"/>
  <c r="D74" i="22"/>
  <c r="D20" i="22"/>
  <c r="C23" i="22"/>
  <c r="I21" i="22"/>
  <c r="L27" i="22"/>
  <c r="L31" i="22"/>
  <c r="C31" i="22" s="1"/>
  <c r="C32" i="22"/>
  <c r="L33" i="22"/>
  <c r="C33" i="22" s="1"/>
  <c r="O44" i="22"/>
  <c r="C44" i="22" s="1"/>
  <c r="F57" i="22"/>
  <c r="L68" i="22"/>
  <c r="L66" i="22" s="1"/>
  <c r="L52" i="22" s="1"/>
  <c r="F66" i="22"/>
  <c r="C70" i="22"/>
  <c r="J74" i="22"/>
  <c r="J51" i="22" s="1"/>
  <c r="J50" i="22" s="1"/>
  <c r="O75" i="22"/>
  <c r="C130" i="22"/>
  <c r="C140" i="22"/>
  <c r="H186" i="22"/>
  <c r="O203" i="22"/>
  <c r="O287" i="22"/>
  <c r="O286" i="22" s="1"/>
  <c r="O20" i="22"/>
  <c r="L21" i="22"/>
  <c r="I52" i="22"/>
  <c r="O57" i="22"/>
  <c r="O53" i="22" s="1"/>
  <c r="O52" i="22" s="1"/>
  <c r="O82" i="22"/>
  <c r="C94" i="22"/>
  <c r="L129" i="22"/>
  <c r="L74" i="22" s="1"/>
  <c r="O186" i="22"/>
  <c r="C191" i="22"/>
  <c r="D194" i="22"/>
  <c r="D193" i="22" s="1"/>
  <c r="K287" i="22"/>
  <c r="K286" i="22" s="1"/>
  <c r="K20" i="22"/>
  <c r="G50" i="22"/>
  <c r="C42" i="22"/>
  <c r="F56" i="22"/>
  <c r="D54" i="22"/>
  <c r="D53" i="22" s="1"/>
  <c r="D52" i="22" s="1"/>
  <c r="D51" i="22" s="1"/>
  <c r="D50" i="22" s="1"/>
  <c r="L82" i="22"/>
  <c r="I129" i="22"/>
  <c r="I76" i="22"/>
  <c r="I88" i="22"/>
  <c r="I135" i="22"/>
  <c r="I143" i="22"/>
  <c r="C151" i="22"/>
  <c r="O150" i="22"/>
  <c r="O129" i="22" s="1"/>
  <c r="C162" i="22"/>
  <c r="I174" i="22"/>
  <c r="I173" i="22" s="1"/>
  <c r="C179" i="22"/>
  <c r="O178" i="22"/>
  <c r="O173" i="22" s="1"/>
  <c r="O172" i="22" s="1"/>
  <c r="I183" i="22"/>
  <c r="G194" i="22"/>
  <c r="G193" i="22" s="1"/>
  <c r="L195" i="22"/>
  <c r="L194" i="22" s="1"/>
  <c r="F195" i="22"/>
  <c r="C198" i="22"/>
  <c r="C199" i="22"/>
  <c r="C205" i="22"/>
  <c r="I204" i="22"/>
  <c r="I203" i="22" s="1"/>
  <c r="I194" i="22" s="1"/>
  <c r="C213" i="22"/>
  <c r="C217" i="22"/>
  <c r="I215" i="22"/>
  <c r="F230" i="22"/>
  <c r="O230" i="22"/>
  <c r="O229" i="22" s="1"/>
  <c r="C245" i="22"/>
  <c r="E284" i="22"/>
  <c r="N284" i="22"/>
  <c r="C288" i="22"/>
  <c r="D51" i="23"/>
  <c r="F88" i="22"/>
  <c r="F82" i="22" s="1"/>
  <c r="C95" i="22"/>
  <c r="C103" i="22"/>
  <c r="C131" i="22"/>
  <c r="F135" i="22"/>
  <c r="C135" i="22" s="1"/>
  <c r="F143" i="22"/>
  <c r="C143" i="22" s="1"/>
  <c r="C192" i="22"/>
  <c r="C210" i="22"/>
  <c r="L229" i="22"/>
  <c r="C271" i="22"/>
  <c r="K284" i="22"/>
  <c r="F287" i="23"/>
  <c r="F20" i="23"/>
  <c r="C21" i="23"/>
  <c r="C27" i="23"/>
  <c r="L26" i="23"/>
  <c r="E285" i="23"/>
  <c r="E49" i="23"/>
  <c r="H285" i="23"/>
  <c r="H49" i="23"/>
  <c r="C190" i="22"/>
  <c r="O194" i="22"/>
  <c r="O193" i="22" s="1"/>
  <c r="G284" i="22"/>
  <c r="C281" i="22"/>
  <c r="F286" i="22"/>
  <c r="C57" i="23"/>
  <c r="J285" i="23"/>
  <c r="J49" i="23"/>
  <c r="I79" i="22"/>
  <c r="C79" i="22" s="1"/>
  <c r="I83" i="22"/>
  <c r="I111" i="22"/>
  <c r="C111" i="22" s="1"/>
  <c r="I115" i="22"/>
  <c r="C115" i="22" s="1"/>
  <c r="C154" i="22"/>
  <c r="I159" i="22"/>
  <c r="C159" i="22" s="1"/>
  <c r="F164" i="22"/>
  <c r="C164" i="22" s="1"/>
  <c r="C166" i="22"/>
  <c r="F173" i="22"/>
  <c r="D173" i="22"/>
  <c r="D172" i="22" s="1"/>
  <c r="H173" i="22"/>
  <c r="H172" i="22" s="1"/>
  <c r="H51" i="22" s="1"/>
  <c r="H50" i="22" s="1"/>
  <c r="L174" i="22"/>
  <c r="L173" i="22" s="1"/>
  <c r="L172" i="22" s="1"/>
  <c r="C182" i="22"/>
  <c r="L183" i="22"/>
  <c r="F186" i="22"/>
  <c r="I187" i="22"/>
  <c r="K194" i="22"/>
  <c r="K193" i="22" s="1"/>
  <c r="K50" i="22" s="1"/>
  <c r="C202" i="22"/>
  <c r="F204" i="22"/>
  <c r="F215" i="22"/>
  <c r="C215" i="22" s="1"/>
  <c r="C237" i="22"/>
  <c r="F268" i="22"/>
  <c r="L269" i="22"/>
  <c r="L268" i="22" s="1"/>
  <c r="D284" i="22"/>
  <c r="M284" i="22"/>
  <c r="M285" i="23"/>
  <c r="M49" i="23"/>
  <c r="I251" i="22"/>
  <c r="I259" i="22"/>
  <c r="I263" i="22"/>
  <c r="C263" i="22" s="1"/>
  <c r="I271" i="22"/>
  <c r="I275" i="22"/>
  <c r="C275" i="22" s="1"/>
  <c r="I279" i="22"/>
  <c r="C279" i="22" s="1"/>
  <c r="G20" i="23"/>
  <c r="K20" i="23"/>
  <c r="O44" i="23"/>
  <c r="C44" i="23" s="1"/>
  <c r="C58" i="23"/>
  <c r="I57" i="23"/>
  <c r="L68" i="23"/>
  <c r="L66" i="23" s="1"/>
  <c r="L52" i="23" s="1"/>
  <c r="G74" i="23"/>
  <c r="G284" i="23" s="1"/>
  <c r="L76" i="23"/>
  <c r="L75" i="23" s="1"/>
  <c r="L79" i="23"/>
  <c r="C79" i="23"/>
  <c r="C86" i="23"/>
  <c r="C90" i="23"/>
  <c r="I88" i="23"/>
  <c r="L94" i="23"/>
  <c r="C98" i="23"/>
  <c r="O102" i="23"/>
  <c r="C111" i="23"/>
  <c r="L129" i="23"/>
  <c r="C135" i="23"/>
  <c r="C143" i="23"/>
  <c r="C150" i="23"/>
  <c r="I172" i="23"/>
  <c r="C183" i="23"/>
  <c r="C238" i="22"/>
  <c r="I53" i="23"/>
  <c r="C63" i="23"/>
  <c r="C67" i="23"/>
  <c r="F68" i="23"/>
  <c r="C71" i="23"/>
  <c r="C84" i="23"/>
  <c r="O83" i="23"/>
  <c r="O94" i="23"/>
  <c r="C103" i="23"/>
  <c r="L286" i="23"/>
  <c r="K285" i="23"/>
  <c r="C70" i="23"/>
  <c r="I68" i="23"/>
  <c r="I66" i="23" s="1"/>
  <c r="C78" i="23"/>
  <c r="I76" i="23"/>
  <c r="L82" i="23"/>
  <c r="C83" i="23"/>
  <c r="C102" i="23"/>
  <c r="F173" i="23"/>
  <c r="C174" i="23"/>
  <c r="I234" i="22"/>
  <c r="I230" i="22" s="1"/>
  <c r="F94" i="23"/>
  <c r="I121" i="23"/>
  <c r="N193" i="23"/>
  <c r="N50" i="23" s="1"/>
  <c r="O230" i="23"/>
  <c r="O229" i="23" s="1"/>
  <c r="C275" i="23"/>
  <c r="E284" i="23"/>
  <c r="C112" i="23"/>
  <c r="C116" i="23"/>
  <c r="F121" i="23"/>
  <c r="C121" i="23" s="1"/>
  <c r="C128" i="23"/>
  <c r="F129" i="23"/>
  <c r="C136" i="23"/>
  <c r="C144" i="23"/>
  <c r="F164" i="23"/>
  <c r="C164" i="23" s="1"/>
  <c r="C175" i="23"/>
  <c r="C179" i="23"/>
  <c r="F190" i="23"/>
  <c r="C191" i="23"/>
  <c r="N284" i="23"/>
  <c r="K284" i="23"/>
  <c r="C288" i="23"/>
  <c r="C237" i="23"/>
  <c r="I230" i="23"/>
  <c r="I229" i="23" s="1"/>
  <c r="F258" i="23"/>
  <c r="C258" i="23" s="1"/>
  <c r="C259" i="23"/>
  <c r="I269" i="23"/>
  <c r="I268" i="23" s="1"/>
  <c r="J284" i="23"/>
  <c r="H284" i="23"/>
  <c r="C281" i="23"/>
  <c r="I140" i="23"/>
  <c r="I129" i="23" s="1"/>
  <c r="I159" i="23"/>
  <c r="C159" i="23" s="1"/>
  <c r="I183" i="23"/>
  <c r="L187" i="23"/>
  <c r="L186" i="23" s="1"/>
  <c r="C187" i="23"/>
  <c r="D193" i="23"/>
  <c r="O194" i="23"/>
  <c r="G193" i="23"/>
  <c r="C234" i="23"/>
  <c r="F230" i="23"/>
  <c r="F250" i="23"/>
  <c r="C250" i="23" s="1"/>
  <c r="C251" i="23"/>
  <c r="L269" i="23"/>
  <c r="L268" i="23" s="1"/>
  <c r="C279" i="23"/>
  <c r="D284" i="23"/>
  <c r="M284" i="23"/>
  <c r="I197" i="23"/>
  <c r="I195" i="23" s="1"/>
  <c r="I194" i="23" s="1"/>
  <c r="I193" i="23" s="1"/>
  <c r="F204" i="23"/>
  <c r="C227" i="23"/>
  <c r="C235" i="23"/>
  <c r="F268" i="23"/>
  <c r="L288" i="23"/>
  <c r="L204" i="23"/>
  <c r="L203" i="23" s="1"/>
  <c r="L194" i="23" s="1"/>
  <c r="L232" i="23"/>
  <c r="I286" i="23"/>
  <c r="J285" i="22" l="1"/>
  <c r="J49" i="22"/>
  <c r="L284" i="22"/>
  <c r="H285" i="22"/>
  <c r="H49" i="22"/>
  <c r="O284" i="23"/>
  <c r="N285" i="23"/>
  <c r="N49" i="23"/>
  <c r="K285" i="22"/>
  <c r="K49" i="22"/>
  <c r="L51" i="22"/>
  <c r="F203" i="23"/>
  <c r="C204" i="23"/>
  <c r="O193" i="23"/>
  <c r="C140" i="23"/>
  <c r="C173" i="23"/>
  <c r="F172" i="23"/>
  <c r="C172" i="23" s="1"/>
  <c r="C76" i="23"/>
  <c r="I75" i="23"/>
  <c r="O82" i="23"/>
  <c r="O74" i="23" s="1"/>
  <c r="O51" i="23" s="1"/>
  <c r="C68" i="23"/>
  <c r="C88" i="23"/>
  <c r="I82" i="23"/>
  <c r="I269" i="22"/>
  <c r="G51" i="23"/>
  <c r="G50" i="23" s="1"/>
  <c r="I82" i="22"/>
  <c r="C82" i="22" s="1"/>
  <c r="H284" i="22"/>
  <c r="C26" i="23"/>
  <c r="L20" i="23"/>
  <c r="C287" i="23"/>
  <c r="F286" i="23"/>
  <c r="C286" i="23" s="1"/>
  <c r="C234" i="22"/>
  <c r="F66" i="23"/>
  <c r="J284" i="22"/>
  <c r="I172" i="22"/>
  <c r="C150" i="22"/>
  <c r="L287" i="22"/>
  <c r="L286" i="22" s="1"/>
  <c r="F129" i="22"/>
  <c r="C129" i="22" s="1"/>
  <c r="C66" i="22"/>
  <c r="C27" i="22"/>
  <c r="L26" i="22"/>
  <c r="C26" i="22" s="1"/>
  <c r="C83" i="22"/>
  <c r="C268" i="23"/>
  <c r="F229" i="23"/>
  <c r="C197" i="23"/>
  <c r="C190" i="23"/>
  <c r="F186" i="23"/>
  <c r="C186" i="23" s="1"/>
  <c r="C195" i="23"/>
  <c r="L74" i="23"/>
  <c r="L51" i="23" s="1"/>
  <c r="C173" i="22"/>
  <c r="F172" i="22"/>
  <c r="C172" i="22" s="1"/>
  <c r="C174" i="22"/>
  <c r="D50" i="23"/>
  <c r="C183" i="22"/>
  <c r="G285" i="22"/>
  <c r="G49" i="22"/>
  <c r="C178" i="22"/>
  <c r="O74" i="22"/>
  <c r="O284" i="22" s="1"/>
  <c r="C68" i="22"/>
  <c r="I287" i="22"/>
  <c r="I286" i="22" s="1"/>
  <c r="C286" i="22" s="1"/>
  <c r="C21" i="22"/>
  <c r="I20" i="22"/>
  <c r="C232" i="23"/>
  <c r="L230" i="23"/>
  <c r="L229" i="23" s="1"/>
  <c r="L284" i="23" s="1"/>
  <c r="C94" i="23"/>
  <c r="F82" i="23"/>
  <c r="I258" i="22"/>
  <c r="C258" i="22" s="1"/>
  <c r="C259" i="22"/>
  <c r="C187" i="22"/>
  <c r="I186" i="22"/>
  <c r="C186" i="22" s="1"/>
  <c r="F229" i="22"/>
  <c r="C230" i="22"/>
  <c r="C195" i="22"/>
  <c r="D285" i="22"/>
  <c r="D49" i="22"/>
  <c r="O51" i="22"/>
  <c r="O50" i="22" s="1"/>
  <c r="C269" i="23"/>
  <c r="C129" i="23"/>
  <c r="I52" i="23"/>
  <c r="O20" i="23"/>
  <c r="I250" i="22"/>
  <c r="C250" i="22" s="1"/>
  <c r="C251" i="22"/>
  <c r="F203" i="22"/>
  <c r="C203" i="22" s="1"/>
  <c r="C204" i="22"/>
  <c r="C53" i="23"/>
  <c r="C20" i="23"/>
  <c r="C88" i="22"/>
  <c r="L193" i="22"/>
  <c r="I75" i="22"/>
  <c r="C76" i="22"/>
  <c r="C56" i="22"/>
  <c r="F54" i="22"/>
  <c r="C57" i="22"/>
  <c r="C287" i="22"/>
  <c r="C54" i="22" l="1"/>
  <c r="F53" i="22"/>
  <c r="C229" i="23"/>
  <c r="L20" i="22"/>
  <c r="C20" i="22" s="1"/>
  <c r="I268" i="22"/>
  <c r="C269" i="22"/>
  <c r="O50" i="23"/>
  <c r="C203" i="23"/>
  <c r="F194" i="23"/>
  <c r="L193" i="23"/>
  <c r="L50" i="23" s="1"/>
  <c r="C82" i="23"/>
  <c r="F74" i="23"/>
  <c r="C230" i="23"/>
  <c r="C66" i="23"/>
  <c r="F52" i="23"/>
  <c r="I74" i="23"/>
  <c r="I284" i="23" s="1"/>
  <c r="C75" i="23"/>
  <c r="O285" i="22"/>
  <c r="O49" i="22"/>
  <c r="F194" i="22"/>
  <c r="D285" i="23"/>
  <c r="D49" i="23"/>
  <c r="L50" i="22"/>
  <c r="I229" i="22"/>
  <c r="I193" i="22" s="1"/>
  <c r="I74" i="22"/>
  <c r="I51" i="22" s="1"/>
  <c r="I50" i="22" s="1"/>
  <c r="C75" i="22"/>
  <c r="G285" i="23"/>
  <c r="G49" i="23"/>
  <c r="F74" i="22"/>
  <c r="C74" i="22" s="1"/>
  <c r="L285" i="23" l="1"/>
  <c r="L49" i="23"/>
  <c r="I51" i="23"/>
  <c r="I50" i="23" s="1"/>
  <c r="C194" i="22"/>
  <c r="F193" i="22"/>
  <c r="C193" i="22" s="1"/>
  <c r="C194" i="23"/>
  <c r="F193" i="23"/>
  <c r="C193" i="23" s="1"/>
  <c r="F284" i="23"/>
  <c r="C284" i="23" s="1"/>
  <c r="I284" i="22"/>
  <c r="C268" i="22"/>
  <c r="C229" i="22"/>
  <c r="L285" i="22"/>
  <c r="L49" i="22"/>
  <c r="C74" i="23"/>
  <c r="F52" i="22"/>
  <c r="C53" i="22"/>
  <c r="C52" i="23"/>
  <c r="F51" i="23"/>
  <c r="O285" i="23"/>
  <c r="O49" i="23"/>
  <c r="I285" i="22"/>
  <c r="I49" i="22"/>
  <c r="C51" i="23" l="1"/>
  <c r="F50" i="23"/>
  <c r="I285" i="23"/>
  <c r="I49" i="23"/>
  <c r="F51" i="22"/>
  <c r="C52" i="22"/>
  <c r="F284" i="22"/>
  <c r="C284" i="22" s="1"/>
  <c r="F285" i="23" l="1"/>
  <c r="C285" i="23" s="1"/>
  <c r="C50" i="23"/>
  <c r="F49" i="23"/>
  <c r="C49" i="23" s="1"/>
  <c r="C51" i="22"/>
  <c r="F50" i="22"/>
  <c r="F285" i="22" l="1"/>
  <c r="C285" i="22" s="1"/>
  <c r="C50" i="22"/>
  <c r="F49" i="22"/>
  <c r="C49" i="22" s="1"/>
  <c r="E157" i="21" l="1"/>
  <c r="G157" i="21" s="1"/>
  <c r="G153" i="21" s="1"/>
  <c r="G156" i="21"/>
  <c r="G155" i="21"/>
  <c r="G154" i="21"/>
  <c r="F153" i="21"/>
  <c r="E148" i="21"/>
  <c r="G148" i="21" s="1"/>
  <c r="G140" i="21" s="1"/>
  <c r="G147" i="21"/>
  <c r="G146" i="21"/>
  <c r="G145" i="21"/>
  <c r="G144" i="21"/>
  <c r="G143" i="21"/>
  <c r="G142" i="21"/>
  <c r="G141" i="21"/>
  <c r="F140" i="21"/>
  <c r="E135" i="21"/>
  <c r="G135" i="21" s="1"/>
  <c r="G134" i="21"/>
  <c r="G133" i="21"/>
  <c r="G132" i="21"/>
  <c r="G131" i="21"/>
  <c r="G130" i="21"/>
  <c r="G129" i="21"/>
  <c r="G128" i="21"/>
  <c r="G127" i="21"/>
  <c r="G126" i="21"/>
  <c r="E125" i="21"/>
  <c r="G125" i="21" s="1"/>
  <c r="G124" i="21"/>
  <c r="G123" i="21"/>
  <c r="G122" i="21"/>
  <c r="E121" i="21"/>
  <c r="G121" i="21" s="1"/>
  <c r="G120" i="21"/>
  <c r="E119" i="21"/>
  <c r="G119" i="21" s="1"/>
  <c r="G118" i="21"/>
  <c r="E118" i="21"/>
  <c r="G117" i="21"/>
  <c r="G116" i="21"/>
  <c r="G115" i="21"/>
  <c r="G114" i="21"/>
  <c r="G113" i="21"/>
  <c r="G112" i="21"/>
  <c r="G111" i="21"/>
  <c r="F110" i="21"/>
  <c r="G105" i="21"/>
  <c r="G104" i="21"/>
  <c r="G103" i="21"/>
  <c r="E102" i="21"/>
  <c r="G102" i="21" s="1"/>
  <c r="E101" i="21"/>
  <c r="G101" i="21" s="1"/>
  <c r="G100" i="21"/>
  <c r="G99" i="21"/>
  <c r="G98" i="21"/>
  <c r="G97" i="21"/>
  <c r="G96" i="21"/>
  <c r="G95" i="21"/>
  <c r="G94" i="21"/>
  <c r="E94" i="21"/>
  <c r="G93" i="21"/>
  <c r="G92" i="21"/>
  <c r="F91" i="21"/>
  <c r="G86" i="21"/>
  <c r="E86" i="21"/>
  <c r="G85" i="21"/>
  <c r="E84" i="21"/>
  <c r="G84" i="21" s="1"/>
  <c r="G83" i="21"/>
  <c r="G82" i="21" s="1"/>
  <c r="F82" i="21"/>
  <c r="E82" i="21"/>
  <c r="G77" i="21"/>
  <c r="E77" i="21"/>
  <c r="E76" i="21"/>
  <c r="G76" i="21" s="1"/>
  <c r="G75" i="21" s="1"/>
  <c r="F75" i="21"/>
  <c r="G70" i="21"/>
  <c r="G69" i="21"/>
  <c r="G68" i="21" s="1"/>
  <c r="F68" i="21"/>
  <c r="E68" i="21"/>
  <c r="G63" i="21"/>
  <c r="G62" i="21"/>
  <c r="E61" i="21"/>
  <c r="G61" i="21" s="1"/>
  <c r="G60" i="21"/>
  <c r="G59" i="21"/>
  <c r="G58" i="21"/>
  <c r="G57" i="21"/>
  <c r="G55" i="21" s="1"/>
  <c r="G56" i="21"/>
  <c r="F55" i="21"/>
  <c r="E55" i="21"/>
  <c r="G50" i="21"/>
  <c r="G49" i="21"/>
  <c r="G48" i="21"/>
  <c r="G47" i="21"/>
  <c r="G46" i="21"/>
  <c r="G45" i="21"/>
  <c r="G44" i="21"/>
  <c r="G43" i="21"/>
  <c r="G42" i="21"/>
  <c r="G41" i="21"/>
  <c r="G40" i="21"/>
  <c r="G39" i="21"/>
  <c r="G38" i="21"/>
  <c r="G37" i="21"/>
  <c r="G36" i="21" s="1"/>
  <c r="F36" i="21"/>
  <c r="E36" i="21"/>
  <c r="G31" i="21"/>
  <c r="E31" i="21"/>
  <c r="G30" i="21"/>
  <c r="F30" i="21"/>
  <c r="E30" i="21"/>
  <c r="G25" i="21"/>
  <c r="G24" i="21"/>
  <c r="G23" i="21"/>
  <c r="G22" i="21" s="1"/>
  <c r="F22" i="21"/>
  <c r="E22" i="21"/>
  <c r="G17" i="21"/>
  <c r="G16" i="21"/>
  <c r="E15" i="21"/>
  <c r="G15" i="21" s="1"/>
  <c r="G14" i="21"/>
  <c r="F13" i="21"/>
  <c r="E13" i="21"/>
  <c r="O296" i="20"/>
  <c r="L296" i="20"/>
  <c r="I296" i="20"/>
  <c r="F296" i="20"/>
  <c r="C296" i="20" s="1"/>
  <c r="O295" i="20"/>
  <c r="L295" i="20"/>
  <c r="I295" i="20"/>
  <c r="F295" i="20"/>
  <c r="C295" i="20" s="1"/>
  <c r="O294" i="20"/>
  <c r="L294" i="20"/>
  <c r="I294" i="20"/>
  <c r="F294" i="20"/>
  <c r="C294" i="20" s="1"/>
  <c r="O293" i="20"/>
  <c r="L293" i="20"/>
  <c r="I293" i="20"/>
  <c r="F293" i="20"/>
  <c r="C293" i="20"/>
  <c r="O292" i="20"/>
  <c r="L292" i="20"/>
  <c r="I292" i="20"/>
  <c r="F292" i="20"/>
  <c r="C292" i="20" s="1"/>
  <c r="O291" i="20"/>
  <c r="L291" i="20"/>
  <c r="I291" i="20"/>
  <c r="I288" i="20" s="1"/>
  <c r="F291" i="20"/>
  <c r="C291" i="20" s="1"/>
  <c r="O290" i="20"/>
  <c r="L290" i="20"/>
  <c r="I290" i="20"/>
  <c r="F290" i="20"/>
  <c r="C290" i="20" s="1"/>
  <c r="O289" i="20"/>
  <c r="O288" i="20" s="1"/>
  <c r="L289" i="20"/>
  <c r="I289" i="20"/>
  <c r="F289" i="20"/>
  <c r="C289" i="20"/>
  <c r="N288" i="20"/>
  <c r="M288" i="20"/>
  <c r="L288" i="20"/>
  <c r="K288" i="20"/>
  <c r="J288" i="20"/>
  <c r="H288" i="20"/>
  <c r="G288" i="20"/>
  <c r="E288" i="20"/>
  <c r="D288" i="20"/>
  <c r="O283" i="20"/>
  <c r="L283" i="20"/>
  <c r="I283" i="20"/>
  <c r="I281" i="20" s="1"/>
  <c r="F283" i="20"/>
  <c r="C283" i="20" s="1"/>
  <c r="O282" i="20"/>
  <c r="L282" i="20"/>
  <c r="L281" i="20" s="1"/>
  <c r="I282" i="20"/>
  <c r="F282" i="20"/>
  <c r="C282" i="20" s="1"/>
  <c r="O281" i="20"/>
  <c r="N281" i="20"/>
  <c r="M281" i="20"/>
  <c r="K281" i="20"/>
  <c r="J281" i="20"/>
  <c r="H281" i="20"/>
  <c r="G281" i="20"/>
  <c r="F281" i="20"/>
  <c r="E281" i="20"/>
  <c r="D281" i="20"/>
  <c r="O280" i="20"/>
  <c r="L280" i="20"/>
  <c r="I280" i="20"/>
  <c r="F280" i="20"/>
  <c r="F279" i="20" s="1"/>
  <c r="C279" i="20" s="1"/>
  <c r="O279" i="20"/>
  <c r="N279" i="20"/>
  <c r="M279" i="20"/>
  <c r="L279" i="20"/>
  <c r="K279" i="20"/>
  <c r="J279" i="20"/>
  <c r="I279" i="20"/>
  <c r="H279" i="20"/>
  <c r="G279" i="20"/>
  <c r="E279" i="20"/>
  <c r="D279" i="20"/>
  <c r="O278" i="20"/>
  <c r="L278" i="20"/>
  <c r="I278" i="20"/>
  <c r="F278" i="20"/>
  <c r="C278" i="20" s="1"/>
  <c r="O277" i="20"/>
  <c r="O275" i="20" s="1"/>
  <c r="L277" i="20"/>
  <c r="I277" i="20"/>
  <c r="F277" i="20"/>
  <c r="C277" i="20"/>
  <c r="O276" i="20"/>
  <c r="L276" i="20"/>
  <c r="I276" i="20"/>
  <c r="F276" i="20"/>
  <c r="F275" i="20" s="1"/>
  <c r="C275" i="20" s="1"/>
  <c r="N275" i="20"/>
  <c r="M275" i="20"/>
  <c r="L275" i="20"/>
  <c r="K275" i="20"/>
  <c r="J275" i="20"/>
  <c r="I275" i="20"/>
  <c r="H275" i="20"/>
  <c r="G275" i="20"/>
  <c r="E275" i="20"/>
  <c r="D275" i="20"/>
  <c r="O274" i="20"/>
  <c r="L274" i="20"/>
  <c r="I274" i="20"/>
  <c r="F274" i="20"/>
  <c r="C274" i="20" s="1"/>
  <c r="O273" i="20"/>
  <c r="O271" i="20" s="1"/>
  <c r="O269" i="20" s="1"/>
  <c r="O268" i="20" s="1"/>
  <c r="L273" i="20"/>
  <c r="I273" i="20"/>
  <c r="F273" i="20"/>
  <c r="C273" i="20"/>
  <c r="O272" i="20"/>
  <c r="L272" i="20"/>
  <c r="I272" i="20"/>
  <c r="F272" i="20"/>
  <c r="F271" i="20" s="1"/>
  <c r="N271" i="20"/>
  <c r="M271" i="20"/>
  <c r="M269" i="20" s="1"/>
  <c r="M268" i="20" s="1"/>
  <c r="L271" i="20"/>
  <c r="K271" i="20"/>
  <c r="J271" i="20"/>
  <c r="I271" i="20"/>
  <c r="I269" i="20" s="1"/>
  <c r="I268" i="20" s="1"/>
  <c r="H271" i="20"/>
  <c r="G271" i="20"/>
  <c r="E271" i="20"/>
  <c r="E269" i="20" s="1"/>
  <c r="E268" i="20" s="1"/>
  <c r="D271" i="20"/>
  <c r="O270" i="20"/>
  <c r="L270" i="20"/>
  <c r="L269" i="20" s="1"/>
  <c r="L268" i="20" s="1"/>
  <c r="I270" i="20"/>
  <c r="F270" i="20"/>
  <c r="C270" i="20" s="1"/>
  <c r="N269" i="20"/>
  <c r="K269" i="20"/>
  <c r="K268" i="20" s="1"/>
  <c r="K193" i="20" s="1"/>
  <c r="J269" i="20"/>
  <c r="H269" i="20"/>
  <c r="G269" i="20"/>
  <c r="G268" i="20" s="1"/>
  <c r="G193" i="20" s="1"/>
  <c r="D269" i="20"/>
  <c r="N268" i="20"/>
  <c r="J268" i="20"/>
  <c r="H268" i="20"/>
  <c r="D268" i="20"/>
  <c r="O267" i="20"/>
  <c r="L267" i="20"/>
  <c r="I267" i="20"/>
  <c r="F267" i="20"/>
  <c r="C267" i="20" s="1"/>
  <c r="O266" i="20"/>
  <c r="L266" i="20"/>
  <c r="L263" i="20" s="1"/>
  <c r="I266" i="20"/>
  <c r="F266" i="20"/>
  <c r="C266" i="20" s="1"/>
  <c r="O265" i="20"/>
  <c r="O263" i="20" s="1"/>
  <c r="L265" i="20"/>
  <c r="I265" i="20"/>
  <c r="F265" i="20"/>
  <c r="C265" i="20"/>
  <c r="O264" i="20"/>
  <c r="L264" i="20"/>
  <c r="I264" i="20"/>
  <c r="F264" i="20"/>
  <c r="F263" i="20" s="1"/>
  <c r="C263" i="20" s="1"/>
  <c r="N263" i="20"/>
  <c r="M263" i="20"/>
  <c r="K263" i="20"/>
  <c r="J263" i="20"/>
  <c r="I263" i="20"/>
  <c r="H263" i="20"/>
  <c r="G263" i="20"/>
  <c r="E263" i="20"/>
  <c r="D263" i="20"/>
  <c r="O262" i="20"/>
  <c r="L262" i="20"/>
  <c r="L259" i="20" s="1"/>
  <c r="L258" i="20" s="1"/>
  <c r="I262" i="20"/>
  <c r="F262" i="20"/>
  <c r="C262" i="20" s="1"/>
  <c r="O261" i="20"/>
  <c r="O259" i="20" s="1"/>
  <c r="O258" i="20" s="1"/>
  <c r="L261" i="20"/>
  <c r="I261" i="20"/>
  <c r="F261" i="20"/>
  <c r="C261" i="20"/>
  <c r="O260" i="20"/>
  <c r="L260" i="20"/>
  <c r="I260" i="20"/>
  <c r="F260" i="20"/>
  <c r="F259" i="20" s="1"/>
  <c r="N259" i="20"/>
  <c r="M259" i="20"/>
  <c r="M258" i="20" s="1"/>
  <c r="K259" i="20"/>
  <c r="J259" i="20"/>
  <c r="I259" i="20"/>
  <c r="I258" i="20" s="1"/>
  <c r="H259" i="20"/>
  <c r="G259" i="20"/>
  <c r="E259" i="20"/>
  <c r="E258" i="20" s="1"/>
  <c r="D259" i="20"/>
  <c r="N258" i="20"/>
  <c r="K258" i="20"/>
  <c r="J258" i="20"/>
  <c r="H258" i="20"/>
  <c r="G258" i="20"/>
  <c r="D258" i="20"/>
  <c r="O257" i="20"/>
  <c r="L257" i="20"/>
  <c r="I257" i="20"/>
  <c r="F257" i="20"/>
  <c r="C257" i="20"/>
  <c r="O256" i="20"/>
  <c r="L256" i="20"/>
  <c r="I256" i="20"/>
  <c r="F256" i="20"/>
  <c r="C256" i="20" s="1"/>
  <c r="O255" i="20"/>
  <c r="L255" i="20"/>
  <c r="I255" i="20"/>
  <c r="C255" i="20" s="1"/>
  <c r="F255" i="20"/>
  <c r="O254" i="20"/>
  <c r="L254" i="20"/>
  <c r="C254" i="20" s="1"/>
  <c r="I254" i="20"/>
  <c r="F254" i="20"/>
  <c r="O253" i="20"/>
  <c r="O251" i="20" s="1"/>
  <c r="O250" i="20" s="1"/>
  <c r="L253" i="20"/>
  <c r="I253" i="20"/>
  <c r="F253" i="20"/>
  <c r="C253" i="20"/>
  <c r="O252" i="20"/>
  <c r="L252" i="20"/>
  <c r="I252" i="20"/>
  <c r="F252" i="20"/>
  <c r="F251" i="20" s="1"/>
  <c r="N251" i="20"/>
  <c r="M251" i="20"/>
  <c r="M250" i="20" s="1"/>
  <c r="K251" i="20"/>
  <c r="J251" i="20"/>
  <c r="I251" i="20"/>
  <c r="I250" i="20" s="1"/>
  <c r="H251" i="20"/>
  <c r="G251" i="20"/>
  <c r="E251" i="20"/>
  <c r="E250" i="20" s="1"/>
  <c r="E229" i="20" s="1"/>
  <c r="E193" i="20" s="1"/>
  <c r="D251" i="20"/>
  <c r="N250" i="20"/>
  <c r="K250" i="20"/>
  <c r="J250" i="20"/>
  <c r="H250" i="20"/>
  <c r="G250" i="20"/>
  <c r="D250" i="20"/>
  <c r="O249" i="20"/>
  <c r="L249" i="20"/>
  <c r="I249" i="20"/>
  <c r="F249" i="20"/>
  <c r="C249" i="20"/>
  <c r="O248" i="20"/>
  <c r="L248" i="20"/>
  <c r="I248" i="20"/>
  <c r="F248" i="20"/>
  <c r="C248" i="20" s="1"/>
  <c r="O247" i="20"/>
  <c r="L247" i="20"/>
  <c r="I247" i="20"/>
  <c r="I245" i="20" s="1"/>
  <c r="F247" i="20"/>
  <c r="C247" i="20" s="1"/>
  <c r="O246" i="20"/>
  <c r="L246" i="20"/>
  <c r="C246" i="20" s="1"/>
  <c r="I246" i="20"/>
  <c r="F246" i="20"/>
  <c r="O245" i="20"/>
  <c r="N245" i="20"/>
  <c r="M245" i="20"/>
  <c r="K245" i="20"/>
  <c r="J245" i="20"/>
  <c r="H245" i="20"/>
  <c r="G245" i="20"/>
  <c r="E245" i="20"/>
  <c r="D245" i="20"/>
  <c r="O244" i="20"/>
  <c r="L244" i="20"/>
  <c r="I244" i="20"/>
  <c r="F244" i="20"/>
  <c r="C244" i="20" s="1"/>
  <c r="O243" i="20"/>
  <c r="L243" i="20"/>
  <c r="I243" i="20"/>
  <c r="F243" i="20"/>
  <c r="C243" i="20" s="1"/>
  <c r="O242" i="20"/>
  <c r="L242" i="20"/>
  <c r="C242" i="20" s="1"/>
  <c r="I242" i="20"/>
  <c r="F242" i="20"/>
  <c r="O241" i="20"/>
  <c r="L241" i="20"/>
  <c r="I241" i="20"/>
  <c r="F241" i="20"/>
  <c r="C241" i="20"/>
  <c r="O240" i="20"/>
  <c r="L240" i="20"/>
  <c r="I240" i="20"/>
  <c r="F240" i="20"/>
  <c r="C240" i="20" s="1"/>
  <c r="O239" i="20"/>
  <c r="L239" i="20"/>
  <c r="I239" i="20"/>
  <c r="I237" i="20" s="1"/>
  <c r="F239" i="20"/>
  <c r="C239" i="20" s="1"/>
  <c r="O238" i="20"/>
  <c r="L238" i="20"/>
  <c r="L237" i="20" s="1"/>
  <c r="I238" i="20"/>
  <c r="F238" i="20"/>
  <c r="C238" i="20" s="1"/>
  <c r="O237" i="20"/>
  <c r="N237" i="20"/>
  <c r="M237" i="20"/>
  <c r="K237" i="20"/>
  <c r="J237" i="20"/>
  <c r="H237" i="20"/>
  <c r="G237" i="20"/>
  <c r="F237" i="20"/>
  <c r="E237" i="20"/>
  <c r="D237" i="20"/>
  <c r="O236" i="20"/>
  <c r="L236" i="20"/>
  <c r="I236" i="20"/>
  <c r="F236" i="20"/>
  <c r="C236" i="20" s="1"/>
  <c r="O235" i="20"/>
  <c r="O234" i="20" s="1"/>
  <c r="L235" i="20"/>
  <c r="I235" i="20"/>
  <c r="I234" i="20" s="1"/>
  <c r="I230" i="20" s="1"/>
  <c r="F235" i="20"/>
  <c r="C235" i="20" s="1"/>
  <c r="N234" i="20"/>
  <c r="M234" i="20"/>
  <c r="L234" i="20"/>
  <c r="K234" i="20"/>
  <c r="J234" i="20"/>
  <c r="H234" i="20"/>
  <c r="G234" i="20"/>
  <c r="F234" i="20"/>
  <c r="C234" i="20" s="1"/>
  <c r="E234" i="20"/>
  <c r="D234" i="20"/>
  <c r="O233" i="20"/>
  <c r="O232" i="20" s="1"/>
  <c r="O230" i="20" s="1"/>
  <c r="L233" i="20"/>
  <c r="I233" i="20"/>
  <c r="F233" i="20"/>
  <c r="C233" i="20"/>
  <c r="N232" i="20"/>
  <c r="M232" i="20"/>
  <c r="L232" i="20"/>
  <c r="K232" i="20"/>
  <c r="J232" i="20"/>
  <c r="I232" i="20"/>
  <c r="H232" i="20"/>
  <c r="G232" i="20"/>
  <c r="F232" i="20"/>
  <c r="E232" i="20"/>
  <c r="D232" i="20"/>
  <c r="O231" i="20"/>
  <c r="L231" i="20"/>
  <c r="I231" i="20"/>
  <c r="F231" i="20"/>
  <c r="C231" i="20" s="1"/>
  <c r="N230" i="20"/>
  <c r="M230" i="20"/>
  <c r="K230" i="20"/>
  <c r="J230" i="20"/>
  <c r="H230" i="20"/>
  <c r="G230" i="20"/>
  <c r="E230" i="20"/>
  <c r="D230" i="20"/>
  <c r="N229" i="20"/>
  <c r="K229" i="20"/>
  <c r="J229" i="20"/>
  <c r="H229" i="20"/>
  <c r="G229" i="20"/>
  <c r="D229" i="20"/>
  <c r="O228" i="20"/>
  <c r="L228" i="20"/>
  <c r="I228" i="20"/>
  <c r="F228" i="20"/>
  <c r="C228" i="20" s="1"/>
  <c r="O227" i="20"/>
  <c r="L227" i="20"/>
  <c r="I227" i="20"/>
  <c r="I226" i="20" s="1"/>
  <c r="I203" i="20" s="1"/>
  <c r="I194" i="20" s="1"/>
  <c r="F227" i="20"/>
  <c r="C227" i="20" s="1"/>
  <c r="O226" i="20"/>
  <c r="N226" i="20"/>
  <c r="M226" i="20"/>
  <c r="L226" i="20"/>
  <c r="K226" i="20"/>
  <c r="J226" i="20"/>
  <c r="H226" i="20"/>
  <c r="G226" i="20"/>
  <c r="F226" i="20"/>
  <c r="E226" i="20"/>
  <c r="D226" i="20"/>
  <c r="O225" i="20"/>
  <c r="L225" i="20"/>
  <c r="I225" i="20"/>
  <c r="F225" i="20"/>
  <c r="C225" i="20"/>
  <c r="O224" i="20"/>
  <c r="L224" i="20"/>
  <c r="I224" i="20"/>
  <c r="F224" i="20"/>
  <c r="C224" i="20" s="1"/>
  <c r="O223" i="20"/>
  <c r="L223" i="20"/>
  <c r="I223" i="20"/>
  <c r="F223" i="20"/>
  <c r="C223" i="20" s="1"/>
  <c r="O222" i="20"/>
  <c r="L222" i="20"/>
  <c r="I222" i="20"/>
  <c r="F222" i="20"/>
  <c r="C222" i="20" s="1"/>
  <c r="O221" i="20"/>
  <c r="L221" i="20"/>
  <c r="I221" i="20"/>
  <c r="F221" i="20"/>
  <c r="C221" i="20"/>
  <c r="O220" i="20"/>
  <c r="L220" i="20"/>
  <c r="I220" i="20"/>
  <c r="F220" i="20"/>
  <c r="C220" i="20" s="1"/>
  <c r="O219" i="20"/>
  <c r="L219" i="20"/>
  <c r="I219" i="20"/>
  <c r="F219" i="20"/>
  <c r="C219" i="20" s="1"/>
  <c r="O218" i="20"/>
  <c r="L218" i="20"/>
  <c r="I218" i="20"/>
  <c r="F218" i="20"/>
  <c r="C218" i="20" s="1"/>
  <c r="O217" i="20"/>
  <c r="L217" i="20"/>
  <c r="I217" i="20"/>
  <c r="F217" i="20"/>
  <c r="C217" i="20"/>
  <c r="O216" i="20"/>
  <c r="L216" i="20"/>
  <c r="I216" i="20"/>
  <c r="F216" i="20"/>
  <c r="F215" i="20" s="1"/>
  <c r="O215" i="20"/>
  <c r="N215" i="20"/>
  <c r="M215" i="20"/>
  <c r="L215" i="20"/>
  <c r="K215" i="20"/>
  <c r="J215" i="20"/>
  <c r="I215" i="20"/>
  <c r="H215" i="20"/>
  <c r="G215" i="20"/>
  <c r="E215" i="20"/>
  <c r="D215" i="20"/>
  <c r="O214" i="20"/>
  <c r="L214" i="20"/>
  <c r="I214" i="20"/>
  <c r="F214" i="20"/>
  <c r="C214" i="20" s="1"/>
  <c r="O213" i="20"/>
  <c r="L213" i="20"/>
  <c r="I213" i="20"/>
  <c r="F213" i="20"/>
  <c r="C213" i="20"/>
  <c r="O212" i="20"/>
  <c r="L212" i="20"/>
  <c r="I212" i="20"/>
  <c r="F212" i="20"/>
  <c r="C212" i="20" s="1"/>
  <c r="O211" i="20"/>
  <c r="L211" i="20"/>
  <c r="I211" i="20"/>
  <c r="F211" i="20"/>
  <c r="C211" i="20" s="1"/>
  <c r="O210" i="20"/>
  <c r="L210" i="20"/>
  <c r="I210" i="20"/>
  <c r="F210" i="20"/>
  <c r="C210" i="20" s="1"/>
  <c r="O209" i="20"/>
  <c r="L209" i="20"/>
  <c r="I209" i="20"/>
  <c r="F209" i="20"/>
  <c r="C209" i="20"/>
  <c r="O208" i="20"/>
  <c r="L208" i="20"/>
  <c r="I208" i="20"/>
  <c r="F208" i="20"/>
  <c r="C208" i="20"/>
  <c r="O207" i="20"/>
  <c r="L207" i="20"/>
  <c r="I207" i="20"/>
  <c r="F207" i="20"/>
  <c r="C207" i="20" s="1"/>
  <c r="O206" i="20"/>
  <c r="L206" i="20"/>
  <c r="I206" i="20"/>
  <c r="C206" i="20" s="1"/>
  <c r="F206" i="20"/>
  <c r="O205" i="20"/>
  <c r="L205" i="20"/>
  <c r="I205" i="20"/>
  <c r="F205" i="20"/>
  <c r="C205" i="20"/>
  <c r="O204" i="20"/>
  <c r="N204" i="20"/>
  <c r="M204" i="20"/>
  <c r="L204" i="20"/>
  <c r="K204" i="20"/>
  <c r="J204" i="20"/>
  <c r="I204" i="20"/>
  <c r="H204" i="20"/>
  <c r="G204" i="20"/>
  <c r="F204" i="20"/>
  <c r="E204" i="20"/>
  <c r="D204" i="20"/>
  <c r="C204" i="20"/>
  <c r="O203" i="20"/>
  <c r="N203" i="20"/>
  <c r="M203" i="20"/>
  <c r="L203" i="20"/>
  <c r="K203" i="20"/>
  <c r="J203" i="20"/>
  <c r="H203" i="20"/>
  <c r="G203" i="20"/>
  <c r="E203" i="20"/>
  <c r="D203" i="20"/>
  <c r="O202" i="20"/>
  <c r="L202" i="20"/>
  <c r="I202" i="20"/>
  <c r="F202" i="20"/>
  <c r="C202" i="20" s="1"/>
  <c r="O201" i="20"/>
  <c r="L201" i="20"/>
  <c r="I201" i="20"/>
  <c r="C201" i="20" s="1"/>
  <c r="F201" i="20"/>
  <c r="O200" i="20"/>
  <c r="L200" i="20"/>
  <c r="I200" i="20"/>
  <c r="F200" i="20"/>
  <c r="C200" i="20"/>
  <c r="O199" i="20"/>
  <c r="L199" i="20"/>
  <c r="I199" i="20"/>
  <c r="F199" i="20"/>
  <c r="C199" i="20" s="1"/>
  <c r="O198" i="20"/>
  <c r="L198" i="20"/>
  <c r="L197" i="20" s="1"/>
  <c r="L195" i="20" s="1"/>
  <c r="I198" i="20"/>
  <c r="F198" i="20"/>
  <c r="C198" i="20" s="1"/>
  <c r="O197" i="20"/>
  <c r="N197" i="20"/>
  <c r="M197" i="20"/>
  <c r="K197" i="20"/>
  <c r="J197" i="20"/>
  <c r="I197" i="20"/>
  <c r="H197" i="20"/>
  <c r="G197" i="20"/>
  <c r="F197" i="20"/>
  <c r="E197" i="20"/>
  <c r="D197" i="20"/>
  <c r="O196" i="20"/>
  <c r="O195" i="20" s="1"/>
  <c r="O194" i="20" s="1"/>
  <c r="L196" i="20"/>
  <c r="I196" i="20"/>
  <c r="F196" i="20"/>
  <c r="C196" i="20"/>
  <c r="N195" i="20"/>
  <c r="M195" i="20"/>
  <c r="K195" i="20"/>
  <c r="J195" i="20"/>
  <c r="I195" i="20"/>
  <c r="H195" i="20"/>
  <c r="G195" i="20"/>
  <c r="F195" i="20"/>
  <c r="E195" i="20"/>
  <c r="D195" i="20"/>
  <c r="N194" i="20"/>
  <c r="M194" i="20"/>
  <c r="K194" i="20"/>
  <c r="J194" i="20"/>
  <c r="H194" i="20"/>
  <c r="G194" i="20"/>
  <c r="E194" i="20"/>
  <c r="D194" i="20"/>
  <c r="N193" i="20"/>
  <c r="J193" i="20"/>
  <c r="H193" i="20"/>
  <c r="D193" i="20"/>
  <c r="O192" i="20"/>
  <c r="L192" i="20"/>
  <c r="I192" i="20"/>
  <c r="F192" i="20"/>
  <c r="C192" i="20"/>
  <c r="O191" i="20"/>
  <c r="N191" i="20"/>
  <c r="M191" i="20"/>
  <c r="L191" i="20"/>
  <c r="K191" i="20"/>
  <c r="J191" i="20"/>
  <c r="I191" i="20"/>
  <c r="H191" i="20"/>
  <c r="G191" i="20"/>
  <c r="F191" i="20"/>
  <c r="E191" i="20"/>
  <c r="D191" i="20"/>
  <c r="C191" i="20"/>
  <c r="O190" i="20"/>
  <c r="N190" i="20"/>
  <c r="M190" i="20"/>
  <c r="L190" i="20"/>
  <c r="K190" i="20"/>
  <c r="J190" i="20"/>
  <c r="I190" i="20"/>
  <c r="H190" i="20"/>
  <c r="G190" i="20"/>
  <c r="F190" i="20"/>
  <c r="E190" i="20"/>
  <c r="D190" i="20"/>
  <c r="C190" i="20"/>
  <c r="O189" i="20"/>
  <c r="L189" i="20"/>
  <c r="I189" i="20"/>
  <c r="F189" i="20"/>
  <c r="C189" i="20" s="1"/>
  <c r="O188" i="20"/>
  <c r="L188" i="20"/>
  <c r="I188" i="20"/>
  <c r="C188" i="20" s="1"/>
  <c r="F188" i="20"/>
  <c r="O187" i="20"/>
  <c r="N187" i="20"/>
  <c r="M187" i="20"/>
  <c r="L187" i="20"/>
  <c r="K187" i="20"/>
  <c r="J187" i="20"/>
  <c r="I187" i="20"/>
  <c r="H187" i="20"/>
  <c r="G187" i="20"/>
  <c r="F187" i="20"/>
  <c r="C187" i="20" s="1"/>
  <c r="E187" i="20"/>
  <c r="D187" i="20"/>
  <c r="O186" i="20"/>
  <c r="N186" i="20"/>
  <c r="M186" i="20"/>
  <c r="L186" i="20"/>
  <c r="K186" i="20"/>
  <c r="J186" i="20"/>
  <c r="I186" i="20"/>
  <c r="H186" i="20"/>
  <c r="G186" i="20"/>
  <c r="F186" i="20"/>
  <c r="E186" i="20"/>
  <c r="D186" i="20"/>
  <c r="C186" i="20"/>
  <c r="O185" i="20"/>
  <c r="L185" i="20"/>
  <c r="I185" i="20"/>
  <c r="F185" i="20"/>
  <c r="C185" i="20" s="1"/>
  <c r="O184" i="20"/>
  <c r="L184" i="20"/>
  <c r="I184" i="20"/>
  <c r="I183" i="20" s="1"/>
  <c r="F184" i="20"/>
  <c r="C184" i="20"/>
  <c r="O183" i="20"/>
  <c r="N183" i="20"/>
  <c r="M183" i="20"/>
  <c r="L183" i="20"/>
  <c r="K183" i="20"/>
  <c r="J183" i="20"/>
  <c r="H183" i="20"/>
  <c r="G183" i="20"/>
  <c r="F183" i="20"/>
  <c r="C183" i="20" s="1"/>
  <c r="E183" i="20"/>
  <c r="D183" i="20"/>
  <c r="O182" i="20"/>
  <c r="L182" i="20"/>
  <c r="I182" i="20"/>
  <c r="F182" i="20"/>
  <c r="C182" i="20"/>
  <c r="O181" i="20"/>
  <c r="L181" i="20"/>
  <c r="I181" i="20"/>
  <c r="F181" i="20"/>
  <c r="C181" i="20" s="1"/>
  <c r="O180" i="20"/>
  <c r="L180" i="20"/>
  <c r="I180" i="20"/>
  <c r="F180" i="20"/>
  <c r="C180" i="20"/>
  <c r="O179" i="20"/>
  <c r="L179" i="20"/>
  <c r="L178" i="20" s="1"/>
  <c r="C178" i="20" s="1"/>
  <c r="I179" i="20"/>
  <c r="F179" i="20"/>
  <c r="C179" i="20" s="1"/>
  <c r="O178" i="20"/>
  <c r="N178" i="20"/>
  <c r="M178" i="20"/>
  <c r="K178" i="20"/>
  <c r="J178" i="20"/>
  <c r="I178" i="20"/>
  <c r="H178" i="20"/>
  <c r="G178" i="20"/>
  <c r="F178" i="20"/>
  <c r="E178" i="20"/>
  <c r="D178" i="20"/>
  <c r="O177" i="20"/>
  <c r="L177" i="20"/>
  <c r="I177" i="20"/>
  <c r="F177" i="20"/>
  <c r="C177" i="20" s="1"/>
  <c r="O176" i="20"/>
  <c r="L176" i="20"/>
  <c r="I176" i="20"/>
  <c r="F176" i="20"/>
  <c r="C176" i="20"/>
  <c r="O175" i="20"/>
  <c r="L175" i="20"/>
  <c r="L174" i="20" s="1"/>
  <c r="L173" i="20" s="1"/>
  <c r="L172" i="20" s="1"/>
  <c r="I175" i="20"/>
  <c r="F175" i="20"/>
  <c r="F174" i="20" s="1"/>
  <c r="O174" i="20"/>
  <c r="N174" i="20"/>
  <c r="M174" i="20"/>
  <c r="M173" i="20" s="1"/>
  <c r="M172" i="20" s="1"/>
  <c r="K174" i="20"/>
  <c r="J174" i="20"/>
  <c r="I174" i="20"/>
  <c r="I173" i="20" s="1"/>
  <c r="I172" i="20" s="1"/>
  <c r="H174" i="20"/>
  <c r="G174" i="20"/>
  <c r="E174" i="20"/>
  <c r="D174" i="20"/>
  <c r="O173" i="20"/>
  <c r="N173" i="20"/>
  <c r="K173" i="20"/>
  <c r="J173" i="20"/>
  <c r="H173" i="20"/>
  <c r="G173" i="20"/>
  <c r="E173" i="20"/>
  <c r="D173" i="20"/>
  <c r="O172" i="20"/>
  <c r="N172" i="20"/>
  <c r="K172" i="20"/>
  <c r="J172" i="20"/>
  <c r="H172" i="20"/>
  <c r="G172" i="20"/>
  <c r="E172" i="20"/>
  <c r="D172" i="20"/>
  <c r="O171" i="20"/>
  <c r="L171" i="20"/>
  <c r="I171" i="20"/>
  <c r="F171" i="20"/>
  <c r="C171" i="20" s="1"/>
  <c r="O170" i="20"/>
  <c r="L170" i="20"/>
  <c r="I170" i="20"/>
  <c r="C170" i="20" s="1"/>
  <c r="F170" i="20"/>
  <c r="O169" i="20"/>
  <c r="L169" i="20"/>
  <c r="I169" i="20"/>
  <c r="F169" i="20"/>
  <c r="C169" i="20"/>
  <c r="O168" i="20"/>
  <c r="L168" i="20"/>
  <c r="I168" i="20"/>
  <c r="F168" i="20"/>
  <c r="C168" i="20"/>
  <c r="O167" i="20"/>
  <c r="L167" i="20"/>
  <c r="I167" i="20"/>
  <c r="F167" i="20"/>
  <c r="C167" i="20" s="1"/>
  <c r="O166" i="20"/>
  <c r="L166" i="20"/>
  <c r="L165" i="20" s="1"/>
  <c r="I166" i="20"/>
  <c r="C166" i="20" s="1"/>
  <c r="F166" i="20"/>
  <c r="O165" i="20"/>
  <c r="N165" i="20"/>
  <c r="N164" i="20" s="1"/>
  <c r="M165" i="20"/>
  <c r="K165" i="20"/>
  <c r="J165" i="20"/>
  <c r="J164" i="20" s="1"/>
  <c r="H165" i="20"/>
  <c r="G165" i="20"/>
  <c r="G164" i="20" s="1"/>
  <c r="F165" i="20"/>
  <c r="E165" i="20"/>
  <c r="D165" i="20"/>
  <c r="O164" i="20"/>
  <c r="M164" i="20"/>
  <c r="L164" i="20"/>
  <c r="K164" i="20"/>
  <c r="H164" i="20"/>
  <c r="F164" i="20"/>
  <c r="E164" i="20"/>
  <c r="D164" i="20"/>
  <c r="O163" i="20"/>
  <c r="L163" i="20"/>
  <c r="C163" i="20" s="1"/>
  <c r="I163" i="20"/>
  <c r="F163" i="20"/>
  <c r="O162" i="20"/>
  <c r="L162" i="20"/>
  <c r="I162" i="20"/>
  <c r="F162" i="20"/>
  <c r="C162" i="20"/>
  <c r="O161" i="20"/>
  <c r="L161" i="20"/>
  <c r="I161" i="20"/>
  <c r="F161" i="20"/>
  <c r="C161" i="20" s="1"/>
  <c r="O160" i="20"/>
  <c r="L160" i="20"/>
  <c r="L159" i="20" s="1"/>
  <c r="I160" i="20"/>
  <c r="I159" i="20" s="1"/>
  <c r="F160" i="20"/>
  <c r="C160" i="20" s="1"/>
  <c r="O159" i="20"/>
  <c r="N159" i="20"/>
  <c r="M159" i="20"/>
  <c r="K159" i="20"/>
  <c r="J159" i="20"/>
  <c r="H159" i="20"/>
  <c r="G159" i="20"/>
  <c r="F159" i="20"/>
  <c r="E159" i="20"/>
  <c r="D159" i="20"/>
  <c r="O158" i="20"/>
  <c r="L158" i="20"/>
  <c r="I158" i="20"/>
  <c r="F158" i="20"/>
  <c r="C158" i="20"/>
  <c r="O157" i="20"/>
  <c r="L157" i="20"/>
  <c r="I157" i="20"/>
  <c r="F157" i="20"/>
  <c r="C157" i="20" s="1"/>
  <c r="O156" i="20"/>
  <c r="L156" i="20"/>
  <c r="I156" i="20"/>
  <c r="F156" i="20"/>
  <c r="C156" i="20" s="1"/>
  <c r="O155" i="20"/>
  <c r="L155" i="20"/>
  <c r="C155" i="20" s="1"/>
  <c r="I155" i="20"/>
  <c r="F155" i="20"/>
  <c r="O154" i="20"/>
  <c r="L154" i="20"/>
  <c r="I154" i="20"/>
  <c r="F154" i="20"/>
  <c r="C154" i="20"/>
  <c r="O153" i="20"/>
  <c r="L153" i="20"/>
  <c r="I153" i="20"/>
  <c r="F153" i="20"/>
  <c r="C153" i="20" s="1"/>
  <c r="O152" i="20"/>
  <c r="L152" i="20"/>
  <c r="I152" i="20"/>
  <c r="F152" i="20"/>
  <c r="C152" i="20" s="1"/>
  <c r="O151" i="20"/>
  <c r="L151" i="20"/>
  <c r="C151" i="20" s="1"/>
  <c r="I151" i="20"/>
  <c r="I150" i="20" s="1"/>
  <c r="F151" i="20"/>
  <c r="O150" i="20"/>
  <c r="N150" i="20"/>
  <c r="M150" i="20"/>
  <c r="K150" i="20"/>
  <c r="J150" i="20"/>
  <c r="H150" i="20"/>
  <c r="G150" i="20"/>
  <c r="E150" i="20"/>
  <c r="D150" i="20"/>
  <c r="O149" i="20"/>
  <c r="L149" i="20"/>
  <c r="I149" i="20"/>
  <c r="F149" i="20"/>
  <c r="C149" i="20" s="1"/>
  <c r="O148" i="20"/>
  <c r="L148" i="20"/>
  <c r="I148" i="20"/>
  <c r="F148" i="20"/>
  <c r="C148" i="20" s="1"/>
  <c r="O147" i="20"/>
  <c r="L147" i="20"/>
  <c r="C147" i="20" s="1"/>
  <c r="I147" i="20"/>
  <c r="F147" i="20"/>
  <c r="O146" i="20"/>
  <c r="O143" i="20" s="1"/>
  <c r="L146" i="20"/>
  <c r="I146" i="20"/>
  <c r="F146" i="20"/>
  <c r="C146" i="20"/>
  <c r="O145" i="20"/>
  <c r="L145" i="20"/>
  <c r="I145" i="20"/>
  <c r="F145" i="20"/>
  <c r="C145" i="20" s="1"/>
  <c r="O144" i="20"/>
  <c r="L144" i="20"/>
  <c r="L143" i="20" s="1"/>
  <c r="I144" i="20"/>
  <c r="I143" i="20" s="1"/>
  <c r="F144" i="20"/>
  <c r="C144" i="20" s="1"/>
  <c r="N143" i="20"/>
  <c r="M143" i="20"/>
  <c r="K143" i="20"/>
  <c r="J143" i="20"/>
  <c r="H143" i="20"/>
  <c r="G143" i="20"/>
  <c r="F143" i="20"/>
  <c r="E143" i="20"/>
  <c r="D143" i="20"/>
  <c r="O142" i="20"/>
  <c r="L142" i="20"/>
  <c r="I142" i="20"/>
  <c r="F142" i="20"/>
  <c r="C142" i="20"/>
  <c r="O141" i="20"/>
  <c r="O140" i="20" s="1"/>
  <c r="L141" i="20"/>
  <c r="I141" i="20"/>
  <c r="F141" i="20"/>
  <c r="F140" i="20" s="1"/>
  <c r="C140" i="20" s="1"/>
  <c r="N140" i="20"/>
  <c r="M140" i="20"/>
  <c r="M129" i="20" s="1"/>
  <c r="L140" i="20"/>
  <c r="K140" i="20"/>
  <c r="J140" i="20"/>
  <c r="I140" i="20"/>
  <c r="H140" i="20"/>
  <c r="G140" i="20"/>
  <c r="E140" i="20"/>
  <c r="E129" i="20" s="1"/>
  <c r="D140" i="20"/>
  <c r="O139" i="20"/>
  <c r="L139" i="20"/>
  <c r="C139" i="20" s="1"/>
  <c r="I139" i="20"/>
  <c r="F139" i="20"/>
  <c r="O138" i="20"/>
  <c r="O135" i="20" s="1"/>
  <c r="L138" i="20"/>
  <c r="I138" i="20"/>
  <c r="F138" i="20"/>
  <c r="C138" i="20"/>
  <c r="O137" i="20"/>
  <c r="L137" i="20"/>
  <c r="I137" i="20"/>
  <c r="F137" i="20"/>
  <c r="C137" i="20" s="1"/>
  <c r="O136" i="20"/>
  <c r="L136" i="20"/>
  <c r="L135" i="20" s="1"/>
  <c r="I136" i="20"/>
  <c r="I135" i="20" s="1"/>
  <c r="F136" i="20"/>
  <c r="C136" i="20" s="1"/>
  <c r="N135" i="20"/>
  <c r="M135" i="20"/>
  <c r="K135" i="20"/>
  <c r="J135" i="20"/>
  <c r="H135" i="20"/>
  <c r="G135" i="20"/>
  <c r="F135" i="20"/>
  <c r="E135" i="20"/>
  <c r="D135" i="20"/>
  <c r="O134" i="20"/>
  <c r="L134" i="20"/>
  <c r="I134" i="20"/>
  <c r="F134" i="20"/>
  <c r="C134" i="20"/>
  <c r="O133" i="20"/>
  <c r="L133" i="20"/>
  <c r="I133" i="20"/>
  <c r="F133" i="20"/>
  <c r="C133" i="20" s="1"/>
  <c r="O132" i="20"/>
  <c r="L132" i="20"/>
  <c r="I132" i="20"/>
  <c r="F132" i="20"/>
  <c r="C132" i="20" s="1"/>
  <c r="O131" i="20"/>
  <c r="L131" i="20"/>
  <c r="C131" i="20" s="1"/>
  <c r="I131" i="20"/>
  <c r="I130" i="20" s="1"/>
  <c r="F131" i="20"/>
  <c r="O130" i="20"/>
  <c r="N130" i="20"/>
  <c r="N129" i="20" s="1"/>
  <c r="M130" i="20"/>
  <c r="K130" i="20"/>
  <c r="K129" i="20" s="1"/>
  <c r="J130" i="20"/>
  <c r="J129" i="20" s="1"/>
  <c r="H130" i="20"/>
  <c r="G130" i="20"/>
  <c r="G129" i="20" s="1"/>
  <c r="E130" i="20"/>
  <c r="D130" i="20"/>
  <c r="H129" i="20"/>
  <c r="D129" i="20"/>
  <c r="O128" i="20"/>
  <c r="L128" i="20"/>
  <c r="L127" i="20" s="1"/>
  <c r="I128" i="20"/>
  <c r="I127" i="20" s="1"/>
  <c r="F128" i="20"/>
  <c r="C128" i="20" s="1"/>
  <c r="O127" i="20"/>
  <c r="N127" i="20"/>
  <c r="M127" i="20"/>
  <c r="K127" i="20"/>
  <c r="J127" i="20"/>
  <c r="H127" i="20"/>
  <c r="G127" i="20"/>
  <c r="F127" i="20"/>
  <c r="E127" i="20"/>
  <c r="D127" i="20"/>
  <c r="O126" i="20"/>
  <c r="L126" i="20"/>
  <c r="I126" i="20"/>
  <c r="F126" i="20"/>
  <c r="C126" i="20"/>
  <c r="O125" i="20"/>
  <c r="L125" i="20"/>
  <c r="I125" i="20"/>
  <c r="F125" i="20"/>
  <c r="C125" i="20" s="1"/>
  <c r="O124" i="20"/>
  <c r="L124" i="20"/>
  <c r="I124" i="20"/>
  <c r="I121" i="20" s="1"/>
  <c r="F124" i="20"/>
  <c r="C124" i="20" s="1"/>
  <c r="O123" i="20"/>
  <c r="L123" i="20"/>
  <c r="C123" i="20" s="1"/>
  <c r="I123" i="20"/>
  <c r="F123" i="20"/>
  <c r="O122" i="20"/>
  <c r="O121" i="20" s="1"/>
  <c r="L122" i="20"/>
  <c r="I122" i="20"/>
  <c r="F122" i="20"/>
  <c r="F121" i="20" s="1"/>
  <c r="C121" i="20" s="1"/>
  <c r="C122" i="20"/>
  <c r="N121" i="20"/>
  <c r="M121" i="20"/>
  <c r="L121" i="20"/>
  <c r="K121" i="20"/>
  <c r="J121" i="20"/>
  <c r="H121" i="20"/>
  <c r="H82" i="20" s="1"/>
  <c r="G121" i="20"/>
  <c r="E121" i="20"/>
  <c r="D121" i="20"/>
  <c r="D82" i="20" s="1"/>
  <c r="O120" i="20"/>
  <c r="L120" i="20"/>
  <c r="I120" i="20"/>
  <c r="F120" i="20"/>
  <c r="C120" i="20" s="1"/>
  <c r="O119" i="20"/>
  <c r="L119" i="20"/>
  <c r="C119" i="20" s="1"/>
  <c r="I119" i="20"/>
  <c r="F119" i="20"/>
  <c r="O118" i="20"/>
  <c r="O115" i="20" s="1"/>
  <c r="L118" i="20"/>
  <c r="I118" i="20"/>
  <c r="F118" i="20"/>
  <c r="C118" i="20"/>
  <c r="O117" i="20"/>
  <c r="L117" i="20"/>
  <c r="I117" i="20"/>
  <c r="F117" i="20"/>
  <c r="C117" i="20" s="1"/>
  <c r="O116" i="20"/>
  <c r="L116" i="20"/>
  <c r="L115" i="20" s="1"/>
  <c r="I116" i="20"/>
  <c r="I115" i="20" s="1"/>
  <c r="F116" i="20"/>
  <c r="C116" i="20" s="1"/>
  <c r="N115" i="20"/>
  <c r="M115" i="20"/>
  <c r="K115" i="20"/>
  <c r="J115" i="20"/>
  <c r="H115" i="20"/>
  <c r="G115" i="20"/>
  <c r="F115" i="20"/>
  <c r="E115" i="20"/>
  <c r="D115" i="20"/>
  <c r="O114" i="20"/>
  <c r="O111" i="20" s="1"/>
  <c r="L114" i="20"/>
  <c r="I114" i="20"/>
  <c r="F114" i="20"/>
  <c r="C114" i="20"/>
  <c r="O113" i="20"/>
  <c r="L113" i="20"/>
  <c r="I113" i="20"/>
  <c r="F113" i="20"/>
  <c r="C113" i="20" s="1"/>
  <c r="O112" i="20"/>
  <c r="L112" i="20"/>
  <c r="L111" i="20" s="1"/>
  <c r="I112" i="20"/>
  <c r="I111" i="20" s="1"/>
  <c r="F112" i="20"/>
  <c r="C112" i="20" s="1"/>
  <c r="N111" i="20"/>
  <c r="M111" i="20"/>
  <c r="K111" i="20"/>
  <c r="J111" i="20"/>
  <c r="H111" i="20"/>
  <c r="G111" i="20"/>
  <c r="F111" i="20"/>
  <c r="C111" i="20" s="1"/>
  <c r="E111" i="20"/>
  <c r="D111" i="20"/>
  <c r="O110" i="20"/>
  <c r="L110" i="20"/>
  <c r="I110" i="20"/>
  <c r="F110" i="20"/>
  <c r="C110" i="20"/>
  <c r="O109" i="20"/>
  <c r="L109" i="20"/>
  <c r="I109" i="20"/>
  <c r="F109" i="20"/>
  <c r="C109" i="20" s="1"/>
  <c r="O108" i="20"/>
  <c r="L108" i="20"/>
  <c r="I108" i="20"/>
  <c r="F108" i="20"/>
  <c r="C108" i="20" s="1"/>
  <c r="O107" i="20"/>
  <c r="L107" i="20"/>
  <c r="C107" i="20" s="1"/>
  <c r="I107" i="20"/>
  <c r="F107" i="20"/>
  <c r="O106" i="20"/>
  <c r="L106" i="20"/>
  <c r="I106" i="20"/>
  <c r="F106" i="20"/>
  <c r="C106" i="20"/>
  <c r="O105" i="20"/>
  <c r="L105" i="20"/>
  <c r="I105" i="20"/>
  <c r="F105" i="20"/>
  <c r="O104" i="20"/>
  <c r="L104" i="20"/>
  <c r="I104" i="20"/>
  <c r="F104" i="20"/>
  <c r="C104" i="20" s="1"/>
  <c r="O103" i="20"/>
  <c r="L103" i="20"/>
  <c r="I103" i="20"/>
  <c r="I102" i="20" s="1"/>
  <c r="F103" i="20"/>
  <c r="O102" i="20"/>
  <c r="N102" i="20"/>
  <c r="M102" i="20"/>
  <c r="K102" i="20"/>
  <c r="K82" i="20" s="1"/>
  <c r="K74" i="20" s="1"/>
  <c r="J102" i="20"/>
  <c r="H102" i="20"/>
  <c r="G102" i="20"/>
  <c r="E102" i="20"/>
  <c r="D102" i="20"/>
  <c r="O101" i="20"/>
  <c r="L101" i="20"/>
  <c r="I101" i="20"/>
  <c r="F101" i="20"/>
  <c r="C101" i="20" s="1"/>
  <c r="O100" i="20"/>
  <c r="L100" i="20"/>
  <c r="I100" i="20"/>
  <c r="F100" i="20"/>
  <c r="O99" i="20"/>
  <c r="L99" i="20"/>
  <c r="C99" i="20" s="1"/>
  <c r="I99" i="20"/>
  <c r="F99" i="20"/>
  <c r="O98" i="20"/>
  <c r="L98" i="20"/>
  <c r="I98" i="20"/>
  <c r="F98" i="20"/>
  <c r="C98" i="20"/>
  <c r="O97" i="20"/>
  <c r="L97" i="20"/>
  <c r="I97" i="20"/>
  <c r="F97" i="20"/>
  <c r="O96" i="20"/>
  <c r="L96" i="20"/>
  <c r="I96" i="20"/>
  <c r="F96" i="20"/>
  <c r="O95" i="20"/>
  <c r="L95" i="20"/>
  <c r="I95" i="20"/>
  <c r="F95" i="20"/>
  <c r="O94" i="20"/>
  <c r="N94" i="20"/>
  <c r="M94" i="20"/>
  <c r="K94" i="20"/>
  <c r="J94" i="20"/>
  <c r="H94" i="20"/>
  <c r="G94" i="20"/>
  <c r="E94" i="20"/>
  <c r="D94" i="20"/>
  <c r="O93" i="20"/>
  <c r="L93" i="20"/>
  <c r="I93" i="20"/>
  <c r="F93" i="20"/>
  <c r="C93" i="20" s="1"/>
  <c r="O92" i="20"/>
  <c r="L92" i="20"/>
  <c r="I92" i="20"/>
  <c r="I88" i="20" s="1"/>
  <c r="F92" i="20"/>
  <c r="O91" i="20"/>
  <c r="L91" i="20"/>
  <c r="I91" i="20"/>
  <c r="F91" i="20"/>
  <c r="O90" i="20"/>
  <c r="L90" i="20"/>
  <c r="I90" i="20"/>
  <c r="F90" i="20"/>
  <c r="C90" i="20"/>
  <c r="O89" i="20"/>
  <c r="L89" i="20"/>
  <c r="I89" i="20"/>
  <c r="F89" i="20"/>
  <c r="N88" i="20"/>
  <c r="M88" i="20"/>
  <c r="K88" i="20"/>
  <c r="J88" i="20"/>
  <c r="H88" i="20"/>
  <c r="G88" i="20"/>
  <c r="E88" i="20"/>
  <c r="D88" i="20"/>
  <c r="O87" i="20"/>
  <c r="L87" i="20"/>
  <c r="C87" i="20" s="1"/>
  <c r="I87" i="20"/>
  <c r="F87" i="20"/>
  <c r="O86" i="20"/>
  <c r="O83" i="20" s="1"/>
  <c r="L86" i="20"/>
  <c r="I86" i="20"/>
  <c r="F86" i="20"/>
  <c r="C86" i="20"/>
  <c r="O85" i="20"/>
  <c r="L85" i="20"/>
  <c r="I85" i="20"/>
  <c r="F85" i="20"/>
  <c r="C85" i="20" s="1"/>
  <c r="O84" i="20"/>
  <c r="L84" i="20"/>
  <c r="I84" i="20"/>
  <c r="I83" i="20" s="1"/>
  <c r="F84" i="20"/>
  <c r="C84" i="20" s="1"/>
  <c r="N83" i="20"/>
  <c r="N82" i="20" s="1"/>
  <c r="M83" i="20"/>
  <c r="K83" i="20"/>
  <c r="J83" i="20"/>
  <c r="J82" i="20" s="1"/>
  <c r="H83" i="20"/>
  <c r="G83" i="20"/>
  <c r="E83" i="20"/>
  <c r="E82" i="20" s="1"/>
  <c r="D83" i="20"/>
  <c r="G82" i="20"/>
  <c r="G74" i="20" s="1"/>
  <c r="O81" i="20"/>
  <c r="L81" i="20"/>
  <c r="I81" i="20"/>
  <c r="F81" i="20"/>
  <c r="C81" i="20" s="1"/>
  <c r="O80" i="20"/>
  <c r="L80" i="20"/>
  <c r="L79" i="20" s="1"/>
  <c r="I80" i="20"/>
  <c r="I79" i="20" s="1"/>
  <c r="F80" i="20"/>
  <c r="O79" i="20"/>
  <c r="N79" i="20"/>
  <c r="M79" i="20"/>
  <c r="K79" i="20"/>
  <c r="J79" i="20"/>
  <c r="H79" i="20"/>
  <c r="G79" i="20"/>
  <c r="F79" i="20"/>
  <c r="E79" i="20"/>
  <c r="D79" i="20"/>
  <c r="O78" i="20"/>
  <c r="L78" i="20"/>
  <c r="I78" i="20"/>
  <c r="F78" i="20"/>
  <c r="C78" i="20"/>
  <c r="O77" i="20"/>
  <c r="L77" i="20"/>
  <c r="I77" i="20"/>
  <c r="F77" i="20"/>
  <c r="N76" i="20"/>
  <c r="M76" i="20"/>
  <c r="M75" i="20" s="1"/>
  <c r="L76" i="20"/>
  <c r="L75" i="20" s="1"/>
  <c r="K76" i="20"/>
  <c r="J76" i="20"/>
  <c r="I76" i="20"/>
  <c r="H76" i="20"/>
  <c r="H75" i="20" s="1"/>
  <c r="H74" i="20" s="1"/>
  <c r="G76" i="20"/>
  <c r="E76" i="20"/>
  <c r="E75" i="20" s="1"/>
  <c r="D76" i="20"/>
  <c r="D75" i="20" s="1"/>
  <c r="D74" i="20" s="1"/>
  <c r="N75" i="20"/>
  <c r="K75" i="20"/>
  <c r="J75" i="20"/>
  <c r="G75" i="20"/>
  <c r="O73" i="20"/>
  <c r="L73" i="20"/>
  <c r="I73" i="20"/>
  <c r="F73" i="20"/>
  <c r="C73" i="20" s="1"/>
  <c r="O72" i="20"/>
  <c r="L72" i="20"/>
  <c r="I72" i="20"/>
  <c r="F72" i="20"/>
  <c r="O71" i="20"/>
  <c r="L71" i="20"/>
  <c r="I71" i="20"/>
  <c r="F71" i="20"/>
  <c r="O70" i="20"/>
  <c r="O68" i="20" s="1"/>
  <c r="L70" i="20"/>
  <c r="I70" i="20"/>
  <c r="F70" i="20"/>
  <c r="C70" i="20"/>
  <c r="O69" i="20"/>
  <c r="L69" i="20"/>
  <c r="I69" i="20"/>
  <c r="F69" i="20"/>
  <c r="E69" i="20"/>
  <c r="E68" i="20" s="1"/>
  <c r="D69" i="20"/>
  <c r="N68" i="20"/>
  <c r="M68" i="20"/>
  <c r="K68" i="20"/>
  <c r="K66" i="20" s="1"/>
  <c r="J68" i="20"/>
  <c r="H68" i="20"/>
  <c r="H66" i="20" s="1"/>
  <c r="H52" i="20" s="1"/>
  <c r="H51" i="20" s="1"/>
  <c r="H50" i="20" s="1"/>
  <c r="G68" i="20"/>
  <c r="G66" i="20" s="1"/>
  <c r="D68" i="20"/>
  <c r="D66" i="20" s="1"/>
  <c r="O67" i="20"/>
  <c r="L67" i="20"/>
  <c r="I67" i="20"/>
  <c r="F67" i="20"/>
  <c r="N66" i="20"/>
  <c r="M66" i="20"/>
  <c r="J66" i="20"/>
  <c r="E66" i="20"/>
  <c r="O65" i="20"/>
  <c r="L65" i="20"/>
  <c r="C65" i="20" s="1"/>
  <c r="I65" i="20"/>
  <c r="F65" i="20"/>
  <c r="O64" i="20"/>
  <c r="L64" i="20"/>
  <c r="I64" i="20"/>
  <c r="F64" i="20"/>
  <c r="C64" i="20"/>
  <c r="O63" i="20"/>
  <c r="L63" i="20"/>
  <c r="I63" i="20"/>
  <c r="F63" i="20"/>
  <c r="C63" i="20" s="1"/>
  <c r="O62" i="20"/>
  <c r="L62" i="20"/>
  <c r="I62" i="20"/>
  <c r="F62" i="20"/>
  <c r="O61" i="20"/>
  <c r="L61" i="20"/>
  <c r="C61" i="20" s="1"/>
  <c r="I61" i="20"/>
  <c r="F61" i="20"/>
  <c r="O60" i="20"/>
  <c r="L60" i="20"/>
  <c r="I60" i="20"/>
  <c r="F60" i="20"/>
  <c r="C60" i="20"/>
  <c r="O59" i="20"/>
  <c r="L59" i="20"/>
  <c r="I59" i="20"/>
  <c r="F59" i="20"/>
  <c r="C59" i="20" s="1"/>
  <c r="O58" i="20"/>
  <c r="L58" i="20"/>
  <c r="L57" i="20" s="1"/>
  <c r="I58" i="20"/>
  <c r="F58" i="20"/>
  <c r="N57" i="20"/>
  <c r="M57" i="20"/>
  <c r="K57" i="20"/>
  <c r="J57" i="20"/>
  <c r="H57" i="20"/>
  <c r="G57" i="20"/>
  <c r="F57" i="20"/>
  <c r="E57" i="20"/>
  <c r="D57" i="20"/>
  <c r="O56" i="20"/>
  <c r="O54" i="20" s="1"/>
  <c r="L56" i="20"/>
  <c r="I56" i="20"/>
  <c r="E56" i="20"/>
  <c r="O55" i="20"/>
  <c r="L55" i="20"/>
  <c r="L54" i="20" s="1"/>
  <c r="I55" i="20"/>
  <c r="I54" i="20" s="1"/>
  <c r="F55" i="20"/>
  <c r="N54" i="20"/>
  <c r="N53" i="20" s="1"/>
  <c r="N52" i="20" s="1"/>
  <c r="M54" i="20"/>
  <c r="M53" i="20" s="1"/>
  <c r="M52" i="20" s="1"/>
  <c r="K54" i="20"/>
  <c r="J54" i="20"/>
  <c r="H54" i="20"/>
  <c r="G54" i="20"/>
  <c r="D54" i="20"/>
  <c r="K53" i="20"/>
  <c r="K52" i="20" s="1"/>
  <c r="H53" i="20"/>
  <c r="G53" i="20"/>
  <c r="D53" i="20"/>
  <c r="D52" i="20"/>
  <c r="D51" i="20" s="1"/>
  <c r="D50" i="20" s="1"/>
  <c r="O46" i="20"/>
  <c r="C46" i="20" s="1"/>
  <c r="O45" i="20"/>
  <c r="O44" i="20" s="1"/>
  <c r="C45" i="20"/>
  <c r="N44" i="20"/>
  <c r="M44" i="20"/>
  <c r="C44" i="20"/>
  <c r="L43" i="20"/>
  <c r="I43" i="20"/>
  <c r="F43" i="20"/>
  <c r="C43" i="20"/>
  <c r="L42" i="20"/>
  <c r="K42" i="20"/>
  <c r="J42" i="20"/>
  <c r="I42" i="20"/>
  <c r="H42" i="20"/>
  <c r="G42" i="20"/>
  <c r="F42" i="20"/>
  <c r="E42" i="20"/>
  <c r="E20" i="20" s="1"/>
  <c r="D42" i="20"/>
  <c r="F41" i="20"/>
  <c r="C41" i="20" s="1"/>
  <c r="L40" i="20"/>
  <c r="C40" i="20" s="1"/>
  <c r="L39" i="20"/>
  <c r="C39" i="20" s="1"/>
  <c r="L38" i="20"/>
  <c r="C38" i="20" s="1"/>
  <c r="L37" i="20"/>
  <c r="L36" i="20" s="1"/>
  <c r="K36" i="20"/>
  <c r="J36" i="20"/>
  <c r="C36" i="20"/>
  <c r="L35" i="20"/>
  <c r="C35" i="20" s="1"/>
  <c r="L34" i="20"/>
  <c r="L33" i="20" s="1"/>
  <c r="K33" i="20"/>
  <c r="J33" i="20"/>
  <c r="C33" i="20"/>
  <c r="L32" i="20"/>
  <c r="C32" i="20" s="1"/>
  <c r="L31" i="20"/>
  <c r="C31" i="20" s="1"/>
  <c r="K31" i="20"/>
  <c r="K26" i="20" s="1"/>
  <c r="K20" i="20" s="1"/>
  <c r="J31" i="20"/>
  <c r="L30" i="20"/>
  <c r="C30" i="20"/>
  <c r="L29" i="20"/>
  <c r="C29" i="20" s="1"/>
  <c r="L28" i="20"/>
  <c r="L27" i="20" s="1"/>
  <c r="L26" i="20" s="1"/>
  <c r="C26" i="20" s="1"/>
  <c r="K27" i="20"/>
  <c r="J27" i="20"/>
  <c r="C27" i="20"/>
  <c r="J26" i="20"/>
  <c r="F25" i="20"/>
  <c r="C25" i="20" s="1"/>
  <c r="O23" i="20"/>
  <c r="L23" i="20"/>
  <c r="L21" i="20" s="1"/>
  <c r="I23" i="20"/>
  <c r="F23" i="20"/>
  <c r="C23" i="20" s="1"/>
  <c r="O22" i="20"/>
  <c r="O21" i="20" s="1"/>
  <c r="O287" i="20" s="1"/>
  <c r="O286" i="20" s="1"/>
  <c r="L22" i="20"/>
  <c r="I22" i="20"/>
  <c r="F22" i="20"/>
  <c r="C22" i="20"/>
  <c r="N21" i="20"/>
  <c r="N287" i="20" s="1"/>
  <c r="N286" i="20" s="1"/>
  <c r="M21" i="20"/>
  <c r="M287" i="20" s="1"/>
  <c r="M286" i="20" s="1"/>
  <c r="K21" i="20"/>
  <c r="K287" i="20" s="1"/>
  <c r="K286" i="20" s="1"/>
  <c r="J21" i="20"/>
  <c r="J287" i="20" s="1"/>
  <c r="J286" i="20" s="1"/>
  <c r="I21" i="20"/>
  <c r="I287" i="20" s="1"/>
  <c r="H21" i="20"/>
  <c r="H287" i="20" s="1"/>
  <c r="H286" i="20" s="1"/>
  <c r="G21" i="20"/>
  <c r="G287" i="20" s="1"/>
  <c r="G286" i="20" s="1"/>
  <c r="F21" i="20"/>
  <c r="E21" i="20"/>
  <c r="E287" i="20" s="1"/>
  <c r="E286" i="20" s="1"/>
  <c r="D21" i="20"/>
  <c r="D287" i="20" s="1"/>
  <c r="D286" i="20" s="1"/>
  <c r="O20" i="20"/>
  <c r="N20" i="20"/>
  <c r="M20" i="20"/>
  <c r="J20" i="20"/>
  <c r="H20" i="20"/>
  <c r="O296" i="19"/>
  <c r="L296" i="19"/>
  <c r="I296" i="19"/>
  <c r="F296" i="19"/>
  <c r="C296" i="19"/>
  <c r="O295" i="19"/>
  <c r="L295" i="19"/>
  <c r="I295" i="19"/>
  <c r="F295" i="19"/>
  <c r="C295" i="19" s="1"/>
  <c r="O294" i="19"/>
  <c r="L294" i="19"/>
  <c r="I294" i="19"/>
  <c r="F294" i="19"/>
  <c r="C294" i="19" s="1"/>
  <c r="O293" i="19"/>
  <c r="L293" i="19"/>
  <c r="I293" i="19"/>
  <c r="F293" i="19"/>
  <c r="C293" i="19" s="1"/>
  <c r="O292" i="19"/>
  <c r="L292" i="19"/>
  <c r="I292" i="19"/>
  <c r="F292" i="19"/>
  <c r="C292" i="19"/>
  <c r="O291" i="19"/>
  <c r="L291" i="19"/>
  <c r="I291" i="19"/>
  <c r="F291" i="19"/>
  <c r="C291" i="19" s="1"/>
  <c r="O290" i="19"/>
  <c r="L290" i="19"/>
  <c r="I290" i="19"/>
  <c r="F290" i="19"/>
  <c r="C290" i="19" s="1"/>
  <c r="O289" i="19"/>
  <c r="L289" i="19"/>
  <c r="L288" i="19" s="1"/>
  <c r="I289" i="19"/>
  <c r="I288" i="19" s="1"/>
  <c r="F289" i="19"/>
  <c r="C289" i="19" s="1"/>
  <c r="O288" i="19"/>
  <c r="N288" i="19"/>
  <c r="M288" i="19"/>
  <c r="K288" i="19"/>
  <c r="J288" i="19"/>
  <c r="H288" i="19"/>
  <c r="G288" i="19"/>
  <c r="E288" i="19"/>
  <c r="D288" i="19"/>
  <c r="O283" i="19"/>
  <c r="O281" i="19" s="1"/>
  <c r="L283" i="19"/>
  <c r="I283" i="19"/>
  <c r="F283" i="19"/>
  <c r="C283" i="19" s="1"/>
  <c r="O282" i="19"/>
  <c r="L282" i="19"/>
  <c r="I282" i="19"/>
  <c r="I281" i="19" s="1"/>
  <c r="F282" i="19"/>
  <c r="C282" i="19" s="1"/>
  <c r="N281" i="19"/>
  <c r="M281" i="19"/>
  <c r="L281" i="19"/>
  <c r="K281" i="19"/>
  <c r="J281" i="19"/>
  <c r="H281" i="19"/>
  <c r="G281" i="19"/>
  <c r="F281" i="19"/>
  <c r="E281" i="19"/>
  <c r="D281" i="19"/>
  <c r="O280" i="19"/>
  <c r="O279" i="19" s="1"/>
  <c r="L280" i="19"/>
  <c r="I280" i="19"/>
  <c r="F280" i="19"/>
  <c r="C280" i="19"/>
  <c r="N279" i="19"/>
  <c r="M279" i="19"/>
  <c r="L279" i="19"/>
  <c r="C279" i="19" s="1"/>
  <c r="K279" i="19"/>
  <c r="K268" i="19" s="1"/>
  <c r="J279" i="19"/>
  <c r="I279" i="19"/>
  <c r="H279" i="19"/>
  <c r="H268" i="19" s="1"/>
  <c r="G279" i="19"/>
  <c r="G268" i="19" s="1"/>
  <c r="F279" i="19"/>
  <c r="E279" i="19"/>
  <c r="D279" i="19"/>
  <c r="O278" i="19"/>
  <c r="L278" i="19"/>
  <c r="I278" i="19"/>
  <c r="F278" i="19"/>
  <c r="C278" i="19" s="1"/>
  <c r="O277" i="19"/>
  <c r="L277" i="19"/>
  <c r="I277" i="19"/>
  <c r="I275" i="19" s="1"/>
  <c r="C275" i="19" s="1"/>
  <c r="F277" i="19"/>
  <c r="C277" i="19" s="1"/>
  <c r="O276" i="19"/>
  <c r="O275" i="19" s="1"/>
  <c r="L276" i="19"/>
  <c r="I276" i="19"/>
  <c r="F276" i="19"/>
  <c r="C276" i="19"/>
  <c r="N275" i="19"/>
  <c r="M275" i="19"/>
  <c r="L275" i="19"/>
  <c r="K275" i="19"/>
  <c r="J275" i="19"/>
  <c r="H275" i="19"/>
  <c r="G275" i="19"/>
  <c r="F275" i="19"/>
  <c r="E275" i="19"/>
  <c r="D275" i="19"/>
  <c r="O274" i="19"/>
  <c r="L274" i="19"/>
  <c r="I274" i="19"/>
  <c r="F274" i="19"/>
  <c r="C274" i="19" s="1"/>
  <c r="O273" i="19"/>
  <c r="L273" i="19"/>
  <c r="I273" i="19"/>
  <c r="I271" i="19" s="1"/>
  <c r="C271" i="19" s="1"/>
  <c r="F273" i="19"/>
  <c r="C273" i="19" s="1"/>
  <c r="O272" i="19"/>
  <c r="O271" i="19" s="1"/>
  <c r="O269" i="19" s="1"/>
  <c r="O268" i="19" s="1"/>
  <c r="L272" i="19"/>
  <c r="I272" i="19"/>
  <c r="F272" i="19"/>
  <c r="C272" i="19"/>
  <c r="N271" i="19"/>
  <c r="M271" i="19"/>
  <c r="L271" i="19"/>
  <c r="K271" i="19"/>
  <c r="J271" i="19"/>
  <c r="H271" i="19"/>
  <c r="G271" i="19"/>
  <c r="F271" i="19"/>
  <c r="E271" i="19"/>
  <c r="D271" i="19"/>
  <c r="O270" i="19"/>
  <c r="L270" i="19"/>
  <c r="I270" i="19"/>
  <c r="F270" i="19"/>
  <c r="C270" i="19" s="1"/>
  <c r="L269" i="19"/>
  <c r="L268" i="19" s="1"/>
  <c r="E269" i="19"/>
  <c r="D269" i="19"/>
  <c r="D268" i="19" s="1"/>
  <c r="N268" i="19"/>
  <c r="M268" i="19"/>
  <c r="J268" i="19"/>
  <c r="E268" i="19"/>
  <c r="O267" i="19"/>
  <c r="L267" i="19"/>
  <c r="I267" i="19"/>
  <c r="F267" i="19"/>
  <c r="C267" i="19" s="1"/>
  <c r="O266" i="19"/>
  <c r="L266" i="19"/>
  <c r="L263" i="19" s="1"/>
  <c r="I266" i="19"/>
  <c r="F266" i="19"/>
  <c r="C266" i="19"/>
  <c r="O265" i="19"/>
  <c r="O263" i="19" s="1"/>
  <c r="L265" i="19"/>
  <c r="I265" i="19"/>
  <c r="F265" i="19"/>
  <c r="C265" i="19" s="1"/>
  <c r="O264" i="19"/>
  <c r="L264" i="19"/>
  <c r="I264" i="19"/>
  <c r="I263" i="19" s="1"/>
  <c r="F264" i="19"/>
  <c r="C264" i="19" s="1"/>
  <c r="N263" i="19"/>
  <c r="M263" i="19"/>
  <c r="K263" i="19"/>
  <c r="J263" i="19"/>
  <c r="H263" i="19"/>
  <c r="G263" i="19"/>
  <c r="F263" i="19"/>
  <c r="E263" i="19"/>
  <c r="D263" i="19"/>
  <c r="O262" i="19"/>
  <c r="L262" i="19"/>
  <c r="L259" i="19" s="1"/>
  <c r="I262" i="19"/>
  <c r="F262" i="19"/>
  <c r="C262" i="19"/>
  <c r="O261" i="19"/>
  <c r="O259" i="19" s="1"/>
  <c r="L261" i="19"/>
  <c r="I261" i="19"/>
  <c r="F261" i="19"/>
  <c r="C261" i="19" s="1"/>
  <c r="O260" i="19"/>
  <c r="L260" i="19"/>
  <c r="I260" i="19"/>
  <c r="I259" i="19" s="1"/>
  <c r="I258" i="19" s="1"/>
  <c r="F260" i="19"/>
  <c r="C260" i="19" s="1"/>
  <c r="N259" i="19"/>
  <c r="N258" i="19" s="1"/>
  <c r="M259" i="19"/>
  <c r="M258" i="19" s="1"/>
  <c r="K259" i="19"/>
  <c r="J259" i="19"/>
  <c r="J258" i="19" s="1"/>
  <c r="H259" i="19"/>
  <c r="G259" i="19"/>
  <c r="F259" i="19"/>
  <c r="F258" i="19" s="1"/>
  <c r="E259" i="19"/>
  <c r="E258" i="19" s="1"/>
  <c r="D259" i="19"/>
  <c r="K258" i="19"/>
  <c r="H258" i="19"/>
  <c r="G258" i="19"/>
  <c r="D258" i="19"/>
  <c r="O257" i="19"/>
  <c r="L257" i="19"/>
  <c r="I257" i="19"/>
  <c r="F257" i="19"/>
  <c r="C257" i="19" s="1"/>
  <c r="O256" i="19"/>
  <c r="L256" i="19"/>
  <c r="I256" i="19"/>
  <c r="F256" i="19"/>
  <c r="C256" i="19" s="1"/>
  <c r="O255" i="19"/>
  <c r="L255" i="19"/>
  <c r="I255" i="19"/>
  <c r="F255" i="19"/>
  <c r="C255" i="19" s="1"/>
  <c r="O254" i="19"/>
  <c r="L254" i="19"/>
  <c r="L251" i="19" s="1"/>
  <c r="L250" i="19" s="1"/>
  <c r="I254" i="19"/>
  <c r="F254" i="19"/>
  <c r="C254" i="19"/>
  <c r="O253" i="19"/>
  <c r="O251" i="19" s="1"/>
  <c r="O250" i="19" s="1"/>
  <c r="L253" i="19"/>
  <c r="I253" i="19"/>
  <c r="F253" i="19"/>
  <c r="C253" i="19" s="1"/>
  <c r="O252" i="19"/>
  <c r="L252" i="19"/>
  <c r="I252" i="19"/>
  <c r="I251" i="19" s="1"/>
  <c r="I250" i="19" s="1"/>
  <c r="F252" i="19"/>
  <c r="C252" i="19" s="1"/>
  <c r="N251" i="19"/>
  <c r="N250" i="19" s="1"/>
  <c r="M251" i="19"/>
  <c r="M250" i="19" s="1"/>
  <c r="K251" i="19"/>
  <c r="J251" i="19"/>
  <c r="J250" i="19" s="1"/>
  <c r="H251" i="19"/>
  <c r="G251" i="19"/>
  <c r="F251" i="19"/>
  <c r="F250" i="19" s="1"/>
  <c r="E251" i="19"/>
  <c r="E250" i="19" s="1"/>
  <c r="D251" i="19"/>
  <c r="K250" i="19"/>
  <c r="H250" i="19"/>
  <c r="G250" i="19"/>
  <c r="D250" i="19"/>
  <c r="O249" i="19"/>
  <c r="L249" i="19"/>
  <c r="I249" i="19"/>
  <c r="F249" i="19"/>
  <c r="C249" i="19" s="1"/>
  <c r="O248" i="19"/>
  <c r="L248" i="19"/>
  <c r="I248" i="19"/>
  <c r="F248" i="19"/>
  <c r="C248" i="19" s="1"/>
  <c r="O247" i="19"/>
  <c r="L247" i="19"/>
  <c r="I247" i="19"/>
  <c r="I245" i="19" s="1"/>
  <c r="F247" i="19"/>
  <c r="C247" i="19" s="1"/>
  <c r="O246" i="19"/>
  <c r="O245" i="19" s="1"/>
  <c r="L246" i="19"/>
  <c r="I246" i="19"/>
  <c r="F246" i="19"/>
  <c r="C246" i="19"/>
  <c r="N245" i="19"/>
  <c r="M245" i="19"/>
  <c r="L245" i="19"/>
  <c r="K245" i="19"/>
  <c r="J245" i="19"/>
  <c r="H245" i="19"/>
  <c r="G245" i="19"/>
  <c r="E245" i="19"/>
  <c r="D245" i="19"/>
  <c r="O244" i="19"/>
  <c r="L244" i="19"/>
  <c r="I244" i="19"/>
  <c r="F244" i="19"/>
  <c r="C244" i="19" s="1"/>
  <c r="O243" i="19"/>
  <c r="L243" i="19"/>
  <c r="I243" i="19"/>
  <c r="F243" i="19"/>
  <c r="C243" i="19" s="1"/>
  <c r="O242" i="19"/>
  <c r="L242" i="19"/>
  <c r="I242" i="19"/>
  <c r="F242" i="19"/>
  <c r="C242" i="19"/>
  <c r="O241" i="19"/>
  <c r="L241" i="19"/>
  <c r="I241" i="19"/>
  <c r="F241" i="19"/>
  <c r="C241" i="19" s="1"/>
  <c r="O240" i="19"/>
  <c r="L240" i="19"/>
  <c r="I240" i="19"/>
  <c r="F240" i="19"/>
  <c r="C240" i="19" s="1"/>
  <c r="O239" i="19"/>
  <c r="L239" i="19"/>
  <c r="I239" i="19"/>
  <c r="I237" i="19" s="1"/>
  <c r="F239" i="19"/>
  <c r="C239" i="19" s="1"/>
  <c r="O238" i="19"/>
  <c r="O237" i="19" s="1"/>
  <c r="L238" i="19"/>
  <c r="I238" i="19"/>
  <c r="F238" i="19"/>
  <c r="C238" i="19"/>
  <c r="N237" i="19"/>
  <c r="M237" i="19"/>
  <c r="L237" i="19"/>
  <c r="K237" i="19"/>
  <c r="J237" i="19"/>
  <c r="H237" i="19"/>
  <c r="G237" i="19"/>
  <c r="E237" i="19"/>
  <c r="D237" i="19"/>
  <c r="O236" i="19"/>
  <c r="L236" i="19"/>
  <c r="I236" i="19"/>
  <c r="F236" i="19"/>
  <c r="C236" i="19" s="1"/>
  <c r="O235" i="19"/>
  <c r="L235" i="19"/>
  <c r="L234" i="19" s="1"/>
  <c r="I235" i="19"/>
  <c r="I234" i="19" s="1"/>
  <c r="F235" i="19"/>
  <c r="C235" i="19" s="1"/>
  <c r="O234" i="19"/>
  <c r="N234" i="19"/>
  <c r="M234" i="19"/>
  <c r="K234" i="19"/>
  <c r="J234" i="19"/>
  <c r="H234" i="19"/>
  <c r="G234" i="19"/>
  <c r="F234" i="19"/>
  <c r="E234" i="19"/>
  <c r="D234" i="19"/>
  <c r="O233" i="19"/>
  <c r="O232" i="19" s="1"/>
  <c r="O230" i="19" s="1"/>
  <c r="L233" i="19"/>
  <c r="I233" i="19"/>
  <c r="F233" i="19"/>
  <c r="N232" i="19"/>
  <c r="M232" i="19"/>
  <c r="M230" i="19" s="1"/>
  <c r="L232" i="19"/>
  <c r="K232" i="19"/>
  <c r="J232" i="19"/>
  <c r="I232" i="19"/>
  <c r="H232" i="19"/>
  <c r="H230" i="19" s="1"/>
  <c r="G232" i="19"/>
  <c r="E232" i="19"/>
  <c r="E230" i="19" s="1"/>
  <c r="D232" i="19"/>
  <c r="D230" i="19" s="1"/>
  <c r="O231" i="19"/>
  <c r="L231" i="19"/>
  <c r="L230" i="19" s="1"/>
  <c r="I231" i="19"/>
  <c r="F231" i="19"/>
  <c r="N230" i="19"/>
  <c r="N229" i="19" s="1"/>
  <c r="K230" i="19"/>
  <c r="K229" i="19" s="1"/>
  <c r="K193" i="19" s="1"/>
  <c r="J230" i="19"/>
  <c r="G230" i="19"/>
  <c r="G229" i="19" s="1"/>
  <c r="H229" i="19"/>
  <c r="D229" i="19"/>
  <c r="O228" i="19"/>
  <c r="L228" i="19"/>
  <c r="I228" i="19"/>
  <c r="F228" i="19"/>
  <c r="O227" i="19"/>
  <c r="L227" i="19"/>
  <c r="L226" i="19" s="1"/>
  <c r="C226" i="19" s="1"/>
  <c r="I227" i="19"/>
  <c r="I226" i="19" s="1"/>
  <c r="F227" i="19"/>
  <c r="O226" i="19"/>
  <c r="N226" i="19"/>
  <c r="M226" i="19"/>
  <c r="K226" i="19"/>
  <c r="K203" i="19" s="1"/>
  <c r="J226" i="19"/>
  <c r="H226" i="19"/>
  <c r="G226" i="19"/>
  <c r="G203" i="19" s="1"/>
  <c r="F226" i="19"/>
  <c r="E226" i="19"/>
  <c r="D226" i="19"/>
  <c r="O225" i="19"/>
  <c r="L225" i="19"/>
  <c r="I225" i="19"/>
  <c r="F225" i="19"/>
  <c r="C225" i="19" s="1"/>
  <c r="O224" i="19"/>
  <c r="L224" i="19"/>
  <c r="I224" i="19"/>
  <c r="F224" i="19"/>
  <c r="O223" i="19"/>
  <c r="L223" i="19"/>
  <c r="I223" i="19"/>
  <c r="F223" i="19"/>
  <c r="O222" i="19"/>
  <c r="L222" i="19"/>
  <c r="I222" i="19"/>
  <c r="F222" i="19"/>
  <c r="C222" i="19"/>
  <c r="O221" i="19"/>
  <c r="L221" i="19"/>
  <c r="I221" i="19"/>
  <c r="F221" i="19"/>
  <c r="C221" i="19" s="1"/>
  <c r="O220" i="19"/>
  <c r="L220" i="19"/>
  <c r="I220" i="19"/>
  <c r="F220" i="19"/>
  <c r="O219" i="19"/>
  <c r="L219" i="19"/>
  <c r="I219" i="19"/>
  <c r="F219" i="19"/>
  <c r="O218" i="19"/>
  <c r="L218" i="19"/>
  <c r="I218" i="19"/>
  <c r="F218" i="19"/>
  <c r="C218" i="19"/>
  <c r="O217" i="19"/>
  <c r="L217" i="19"/>
  <c r="I217" i="19"/>
  <c r="F217" i="19"/>
  <c r="C217" i="19" s="1"/>
  <c r="O216" i="19"/>
  <c r="L216" i="19"/>
  <c r="I216" i="19"/>
  <c r="F216" i="19"/>
  <c r="C216" i="19" s="1"/>
  <c r="N215" i="19"/>
  <c r="N203" i="19" s="1"/>
  <c r="N194" i="19" s="1"/>
  <c r="N193" i="19" s="1"/>
  <c r="M215" i="19"/>
  <c r="K215" i="19"/>
  <c r="J215" i="19"/>
  <c r="H215" i="19"/>
  <c r="G215" i="19"/>
  <c r="E215" i="19"/>
  <c r="D215" i="19"/>
  <c r="O214" i="19"/>
  <c r="L214" i="19"/>
  <c r="I214" i="19"/>
  <c r="F214" i="19"/>
  <c r="C214" i="19"/>
  <c r="O213" i="19"/>
  <c r="L213" i="19"/>
  <c r="I213" i="19"/>
  <c r="F213" i="19"/>
  <c r="C213" i="19" s="1"/>
  <c r="O212" i="19"/>
  <c r="L212" i="19"/>
  <c r="I212" i="19"/>
  <c r="F212" i="19"/>
  <c r="O211" i="19"/>
  <c r="L211" i="19"/>
  <c r="I211" i="19"/>
  <c r="F211" i="19"/>
  <c r="O210" i="19"/>
  <c r="L210" i="19"/>
  <c r="L204" i="19" s="1"/>
  <c r="I210" i="19"/>
  <c r="F210" i="19"/>
  <c r="C210" i="19"/>
  <c r="O209" i="19"/>
  <c r="L209" i="19"/>
  <c r="I209" i="19"/>
  <c r="F209" i="19"/>
  <c r="C209" i="19" s="1"/>
  <c r="O208" i="19"/>
  <c r="L208" i="19"/>
  <c r="I208" i="19"/>
  <c r="F208" i="19"/>
  <c r="O207" i="19"/>
  <c r="L207" i="19"/>
  <c r="I207" i="19"/>
  <c r="I204" i="19" s="1"/>
  <c r="F207" i="19"/>
  <c r="O206" i="19"/>
  <c r="L206" i="19"/>
  <c r="I206" i="19"/>
  <c r="F206" i="19"/>
  <c r="C206" i="19"/>
  <c r="O205" i="19"/>
  <c r="L205" i="19"/>
  <c r="I205" i="19"/>
  <c r="F205" i="19"/>
  <c r="C205" i="19" s="1"/>
  <c r="N204" i="19"/>
  <c r="M204" i="19"/>
  <c r="M203" i="19" s="1"/>
  <c r="K204" i="19"/>
  <c r="J204" i="19"/>
  <c r="H204" i="19"/>
  <c r="H203" i="19" s="1"/>
  <c r="G204" i="19"/>
  <c r="E204" i="19"/>
  <c r="E203" i="19" s="1"/>
  <c r="D204" i="19"/>
  <c r="D203" i="19" s="1"/>
  <c r="J203" i="19"/>
  <c r="O202" i="19"/>
  <c r="L202" i="19"/>
  <c r="I202" i="19"/>
  <c r="F202" i="19"/>
  <c r="C202" i="19"/>
  <c r="O201" i="19"/>
  <c r="L201" i="19"/>
  <c r="I201" i="19"/>
  <c r="F201" i="19"/>
  <c r="C201" i="19" s="1"/>
  <c r="O200" i="19"/>
  <c r="L200" i="19"/>
  <c r="I200" i="19"/>
  <c r="F200" i="19"/>
  <c r="O199" i="19"/>
  <c r="L199" i="19"/>
  <c r="I199" i="19"/>
  <c r="F199" i="19"/>
  <c r="O198" i="19"/>
  <c r="O197" i="19" s="1"/>
  <c r="O195" i="19" s="1"/>
  <c r="L198" i="19"/>
  <c r="I198" i="19"/>
  <c r="F198" i="19"/>
  <c r="C198" i="19"/>
  <c r="N197" i="19"/>
  <c r="M197" i="19"/>
  <c r="L197" i="19"/>
  <c r="K197" i="19"/>
  <c r="K195" i="19" s="1"/>
  <c r="J197" i="19"/>
  <c r="H197" i="19"/>
  <c r="H195" i="19" s="1"/>
  <c r="H194" i="19" s="1"/>
  <c r="H193" i="19" s="1"/>
  <c r="G197" i="19"/>
  <c r="G195" i="19" s="1"/>
  <c r="F197" i="19"/>
  <c r="E197" i="19"/>
  <c r="D197" i="19"/>
  <c r="D195" i="19" s="1"/>
  <c r="D194" i="19" s="1"/>
  <c r="O196" i="19"/>
  <c r="L196" i="19"/>
  <c r="I196" i="19"/>
  <c r="F196" i="19"/>
  <c r="F195" i="19" s="1"/>
  <c r="N195" i="19"/>
  <c r="M195" i="19"/>
  <c r="J195" i="19"/>
  <c r="E195" i="19"/>
  <c r="K194" i="19"/>
  <c r="J194" i="19"/>
  <c r="G194" i="19"/>
  <c r="G193" i="19"/>
  <c r="D193" i="19"/>
  <c r="O192" i="19"/>
  <c r="L192" i="19"/>
  <c r="I192" i="19"/>
  <c r="I191" i="19" s="1"/>
  <c r="F192" i="19"/>
  <c r="C192" i="19" s="1"/>
  <c r="O191" i="19"/>
  <c r="O190" i="19" s="1"/>
  <c r="N191" i="19"/>
  <c r="N190" i="19" s="1"/>
  <c r="M191" i="19"/>
  <c r="M190" i="19" s="1"/>
  <c r="L191" i="19"/>
  <c r="K191" i="19"/>
  <c r="K190" i="19" s="1"/>
  <c r="J191" i="19"/>
  <c r="J190" i="19" s="1"/>
  <c r="H191" i="19"/>
  <c r="G191" i="19"/>
  <c r="G190" i="19" s="1"/>
  <c r="F191" i="19"/>
  <c r="F190" i="19" s="1"/>
  <c r="E191" i="19"/>
  <c r="E190" i="19" s="1"/>
  <c r="D191" i="19"/>
  <c r="L190" i="19"/>
  <c r="H190" i="19"/>
  <c r="D190" i="19"/>
  <c r="O189" i="19"/>
  <c r="L189" i="19"/>
  <c r="I189" i="19"/>
  <c r="F189" i="19"/>
  <c r="C189" i="19" s="1"/>
  <c r="O188" i="19"/>
  <c r="L188" i="19"/>
  <c r="L187" i="19" s="1"/>
  <c r="L186" i="19" s="1"/>
  <c r="I188" i="19"/>
  <c r="I187" i="19" s="1"/>
  <c r="F188" i="19"/>
  <c r="C188" i="19" s="1"/>
  <c r="O187" i="19"/>
  <c r="O186" i="19" s="1"/>
  <c r="N187" i="19"/>
  <c r="N186" i="19" s="1"/>
  <c r="M187" i="19"/>
  <c r="K187" i="19"/>
  <c r="J187" i="19"/>
  <c r="J186" i="19" s="1"/>
  <c r="H187" i="19"/>
  <c r="G187" i="19"/>
  <c r="F187" i="19"/>
  <c r="E187" i="19"/>
  <c r="E186" i="19" s="1"/>
  <c r="D187" i="19"/>
  <c r="H186" i="19"/>
  <c r="D186" i="19"/>
  <c r="O185" i="19"/>
  <c r="L185" i="19"/>
  <c r="I185" i="19"/>
  <c r="F185" i="19"/>
  <c r="C185" i="19" s="1"/>
  <c r="O184" i="19"/>
  <c r="L184" i="19"/>
  <c r="L183" i="19" s="1"/>
  <c r="I184" i="19"/>
  <c r="I183" i="19" s="1"/>
  <c r="F184" i="19"/>
  <c r="C184" i="19" s="1"/>
  <c r="O183" i="19"/>
  <c r="N183" i="19"/>
  <c r="M183" i="19"/>
  <c r="K183" i="19"/>
  <c r="J183" i="19"/>
  <c r="H183" i="19"/>
  <c r="G183" i="19"/>
  <c r="F183" i="19"/>
  <c r="E183" i="19"/>
  <c r="D183" i="19"/>
  <c r="O182" i="19"/>
  <c r="L182" i="19"/>
  <c r="I182" i="19"/>
  <c r="F182" i="19"/>
  <c r="C182" i="19" s="1"/>
  <c r="O181" i="19"/>
  <c r="L181" i="19"/>
  <c r="I181" i="19"/>
  <c r="F181" i="19"/>
  <c r="C181" i="19" s="1"/>
  <c r="O180" i="19"/>
  <c r="L180" i="19"/>
  <c r="I180" i="19"/>
  <c r="F180" i="19"/>
  <c r="C180" i="19" s="1"/>
  <c r="O179" i="19"/>
  <c r="O178" i="19" s="1"/>
  <c r="L179" i="19"/>
  <c r="I179" i="19"/>
  <c r="I178" i="19" s="1"/>
  <c r="F179" i="19"/>
  <c r="C179" i="19"/>
  <c r="N178" i="19"/>
  <c r="M178" i="19"/>
  <c r="L178" i="19"/>
  <c r="K178" i="19"/>
  <c r="J178" i="19"/>
  <c r="H178" i="19"/>
  <c r="G178" i="19"/>
  <c r="E178" i="19"/>
  <c r="D178" i="19"/>
  <c r="O177" i="19"/>
  <c r="L177" i="19"/>
  <c r="I177" i="19"/>
  <c r="F177" i="19"/>
  <c r="C177" i="19" s="1"/>
  <c r="O176" i="19"/>
  <c r="L176" i="19"/>
  <c r="I176" i="19"/>
  <c r="F176" i="19"/>
  <c r="C176" i="19" s="1"/>
  <c r="O175" i="19"/>
  <c r="O174" i="19" s="1"/>
  <c r="O173" i="19" s="1"/>
  <c r="O172" i="19" s="1"/>
  <c r="L175" i="19"/>
  <c r="I175" i="19"/>
  <c r="I174" i="19" s="1"/>
  <c r="F175" i="19"/>
  <c r="C175" i="19"/>
  <c r="N174" i="19"/>
  <c r="N173" i="19" s="1"/>
  <c r="N172" i="19" s="1"/>
  <c r="M174" i="19"/>
  <c r="L174" i="19"/>
  <c r="L173" i="19" s="1"/>
  <c r="K174" i="19"/>
  <c r="K173" i="19" s="1"/>
  <c r="K172" i="19" s="1"/>
  <c r="J174" i="19"/>
  <c r="J173" i="19" s="1"/>
  <c r="J172" i="19" s="1"/>
  <c r="H174" i="19"/>
  <c r="H173" i="19" s="1"/>
  <c r="H172" i="19" s="1"/>
  <c r="G174" i="19"/>
  <c r="G173" i="19" s="1"/>
  <c r="G172" i="19" s="1"/>
  <c r="E174" i="19"/>
  <c r="D174" i="19"/>
  <c r="D173" i="19" s="1"/>
  <c r="D172" i="19" s="1"/>
  <c r="M173" i="19"/>
  <c r="M172" i="19" s="1"/>
  <c r="E173" i="19"/>
  <c r="E172" i="19" s="1"/>
  <c r="O171" i="19"/>
  <c r="L171" i="19"/>
  <c r="I171" i="19"/>
  <c r="F171" i="19"/>
  <c r="C171" i="19"/>
  <c r="O170" i="19"/>
  <c r="L170" i="19"/>
  <c r="I170" i="19"/>
  <c r="F170" i="19"/>
  <c r="C170" i="19" s="1"/>
  <c r="O169" i="19"/>
  <c r="L169" i="19"/>
  <c r="I169" i="19"/>
  <c r="F169" i="19"/>
  <c r="C169" i="19" s="1"/>
  <c r="O168" i="19"/>
  <c r="L168" i="19"/>
  <c r="L165" i="19" s="1"/>
  <c r="L164" i="19" s="1"/>
  <c r="I168" i="19"/>
  <c r="F168" i="19"/>
  <c r="C168" i="19" s="1"/>
  <c r="O167" i="19"/>
  <c r="L167" i="19"/>
  <c r="I167" i="19"/>
  <c r="F167" i="19"/>
  <c r="C167" i="19"/>
  <c r="O166" i="19"/>
  <c r="O165" i="19" s="1"/>
  <c r="O164" i="19" s="1"/>
  <c r="L166" i="19"/>
  <c r="I166" i="19"/>
  <c r="F166" i="19"/>
  <c r="C166" i="19" s="1"/>
  <c r="N165" i="19"/>
  <c r="M165" i="19"/>
  <c r="M164" i="19" s="1"/>
  <c r="M74" i="19" s="1"/>
  <c r="K165" i="19"/>
  <c r="K164" i="19" s="1"/>
  <c r="J165" i="19"/>
  <c r="I165" i="19"/>
  <c r="I164" i="19" s="1"/>
  <c r="H165" i="19"/>
  <c r="H164" i="19" s="1"/>
  <c r="G165" i="19"/>
  <c r="G164" i="19" s="1"/>
  <c r="E165" i="19"/>
  <c r="E164" i="19" s="1"/>
  <c r="E74" i="19" s="1"/>
  <c r="D165" i="19"/>
  <c r="D164" i="19" s="1"/>
  <c r="N164" i="19"/>
  <c r="J164" i="19"/>
  <c r="O163" i="19"/>
  <c r="L163" i="19"/>
  <c r="I163" i="19"/>
  <c r="F163" i="19"/>
  <c r="C163" i="19"/>
  <c r="O162" i="19"/>
  <c r="L162" i="19"/>
  <c r="I162" i="19"/>
  <c r="F162" i="19"/>
  <c r="C162" i="19" s="1"/>
  <c r="O161" i="19"/>
  <c r="L161" i="19"/>
  <c r="I161" i="19"/>
  <c r="F161" i="19"/>
  <c r="C161" i="19" s="1"/>
  <c r="O160" i="19"/>
  <c r="L160" i="19"/>
  <c r="L159" i="19" s="1"/>
  <c r="I160" i="19"/>
  <c r="I159" i="19" s="1"/>
  <c r="C159" i="19" s="1"/>
  <c r="F160" i="19"/>
  <c r="C160" i="19" s="1"/>
  <c r="O159" i="19"/>
  <c r="N159" i="19"/>
  <c r="M159" i="19"/>
  <c r="K159" i="19"/>
  <c r="J159" i="19"/>
  <c r="H159" i="19"/>
  <c r="G159" i="19"/>
  <c r="F159" i="19"/>
  <c r="E159" i="19"/>
  <c r="D159" i="19"/>
  <c r="O158" i="19"/>
  <c r="L158" i="19"/>
  <c r="I158" i="19"/>
  <c r="F158" i="19"/>
  <c r="C158" i="19" s="1"/>
  <c r="O157" i="19"/>
  <c r="L157" i="19"/>
  <c r="I157" i="19"/>
  <c r="F157" i="19"/>
  <c r="C157" i="19" s="1"/>
  <c r="O156" i="19"/>
  <c r="L156" i="19"/>
  <c r="I156" i="19"/>
  <c r="F156" i="19"/>
  <c r="C156" i="19" s="1"/>
  <c r="O155" i="19"/>
  <c r="L155" i="19"/>
  <c r="I155" i="19"/>
  <c r="F155" i="19"/>
  <c r="C155" i="19"/>
  <c r="O154" i="19"/>
  <c r="L154" i="19"/>
  <c r="I154" i="19"/>
  <c r="F154" i="19"/>
  <c r="C154" i="19" s="1"/>
  <c r="O153" i="19"/>
  <c r="L153" i="19"/>
  <c r="I153" i="19"/>
  <c r="F153" i="19"/>
  <c r="C153" i="19" s="1"/>
  <c r="O152" i="19"/>
  <c r="L152" i="19"/>
  <c r="I152" i="19"/>
  <c r="F152" i="19"/>
  <c r="C152" i="19" s="1"/>
  <c r="O151" i="19"/>
  <c r="O150" i="19" s="1"/>
  <c r="L151" i="19"/>
  <c r="I151" i="19"/>
  <c r="I150" i="19" s="1"/>
  <c r="F151" i="19"/>
  <c r="C151" i="19"/>
  <c r="N150" i="19"/>
  <c r="M150" i="19"/>
  <c r="L150" i="19"/>
  <c r="K150" i="19"/>
  <c r="J150" i="19"/>
  <c r="H150" i="19"/>
  <c r="G150" i="19"/>
  <c r="E150" i="19"/>
  <c r="D150" i="19"/>
  <c r="O149" i="19"/>
  <c r="L149" i="19"/>
  <c r="I149" i="19"/>
  <c r="F149" i="19"/>
  <c r="C149" i="19" s="1"/>
  <c r="O148" i="19"/>
  <c r="L148" i="19"/>
  <c r="I148" i="19"/>
  <c r="F148" i="19"/>
  <c r="C148" i="19" s="1"/>
  <c r="O147" i="19"/>
  <c r="L147" i="19"/>
  <c r="I147" i="19"/>
  <c r="F147" i="19"/>
  <c r="C147" i="19"/>
  <c r="O146" i="19"/>
  <c r="L146" i="19"/>
  <c r="I146" i="19"/>
  <c r="F146" i="19"/>
  <c r="C146" i="19" s="1"/>
  <c r="O145" i="19"/>
  <c r="L145" i="19"/>
  <c r="I145" i="19"/>
  <c r="F145" i="19"/>
  <c r="C145" i="19" s="1"/>
  <c r="O144" i="19"/>
  <c r="L144" i="19"/>
  <c r="L143" i="19" s="1"/>
  <c r="I144" i="19"/>
  <c r="I143" i="19" s="1"/>
  <c r="F144" i="19"/>
  <c r="C144" i="19" s="1"/>
  <c r="O143" i="19"/>
  <c r="N143" i="19"/>
  <c r="M143" i="19"/>
  <c r="K143" i="19"/>
  <c r="J143" i="19"/>
  <c r="H143" i="19"/>
  <c r="G143" i="19"/>
  <c r="E143" i="19"/>
  <c r="D143" i="19"/>
  <c r="O142" i="19"/>
  <c r="O140" i="19" s="1"/>
  <c r="L142" i="19"/>
  <c r="I142" i="19"/>
  <c r="F142" i="19"/>
  <c r="C142" i="19" s="1"/>
  <c r="O141" i="19"/>
  <c r="L141" i="19"/>
  <c r="I141" i="19"/>
  <c r="I140" i="19" s="1"/>
  <c r="F141" i="19"/>
  <c r="C141" i="19" s="1"/>
  <c r="N140" i="19"/>
  <c r="M140" i="19"/>
  <c r="L140" i="19"/>
  <c r="K140" i="19"/>
  <c r="J140" i="19"/>
  <c r="H140" i="19"/>
  <c r="G140" i="19"/>
  <c r="F140" i="19"/>
  <c r="E140" i="19"/>
  <c r="D140" i="19"/>
  <c r="O139" i="19"/>
  <c r="L139" i="19"/>
  <c r="I139" i="19"/>
  <c r="F139" i="19"/>
  <c r="C139" i="19"/>
  <c r="O138" i="19"/>
  <c r="L138" i="19"/>
  <c r="I138" i="19"/>
  <c r="F138" i="19"/>
  <c r="C138" i="19" s="1"/>
  <c r="O137" i="19"/>
  <c r="L137" i="19"/>
  <c r="I137" i="19"/>
  <c r="F137" i="19"/>
  <c r="C137" i="19" s="1"/>
  <c r="O136" i="19"/>
  <c r="L136" i="19"/>
  <c r="L135" i="19" s="1"/>
  <c r="I136" i="19"/>
  <c r="I135" i="19" s="1"/>
  <c r="F136" i="19"/>
  <c r="O135" i="19"/>
  <c r="N135" i="19"/>
  <c r="N129" i="19" s="1"/>
  <c r="M135" i="19"/>
  <c r="K135" i="19"/>
  <c r="J135" i="19"/>
  <c r="J129" i="19" s="1"/>
  <c r="H135" i="19"/>
  <c r="G135" i="19"/>
  <c r="E135" i="19"/>
  <c r="D135" i="19"/>
  <c r="O134" i="19"/>
  <c r="L134" i="19"/>
  <c r="I134" i="19"/>
  <c r="F134" i="19"/>
  <c r="C134" i="19" s="1"/>
  <c r="O133" i="19"/>
  <c r="L133" i="19"/>
  <c r="I133" i="19"/>
  <c r="F133" i="19"/>
  <c r="C133" i="19" s="1"/>
  <c r="O132" i="19"/>
  <c r="L132" i="19"/>
  <c r="I132" i="19"/>
  <c r="C132" i="19" s="1"/>
  <c r="F132" i="19"/>
  <c r="O131" i="19"/>
  <c r="O130" i="19" s="1"/>
  <c r="O129" i="19" s="1"/>
  <c r="L131" i="19"/>
  <c r="I131" i="19"/>
  <c r="F131" i="19"/>
  <c r="C131" i="19"/>
  <c r="N130" i="19"/>
  <c r="M130" i="19"/>
  <c r="L130" i="19"/>
  <c r="K130" i="19"/>
  <c r="K129" i="19" s="1"/>
  <c r="J130" i="19"/>
  <c r="H130" i="19"/>
  <c r="H129" i="19" s="1"/>
  <c r="H74" i="19" s="1"/>
  <c r="G130" i="19"/>
  <c r="G129" i="19" s="1"/>
  <c r="E130" i="19"/>
  <c r="D130" i="19"/>
  <c r="D129" i="19" s="1"/>
  <c r="M129" i="19"/>
  <c r="E129" i="19"/>
  <c r="O128" i="19"/>
  <c r="L128" i="19"/>
  <c r="L127" i="19" s="1"/>
  <c r="I128" i="19"/>
  <c r="I127" i="19" s="1"/>
  <c r="C127" i="19" s="1"/>
  <c r="F128" i="19"/>
  <c r="O127" i="19"/>
  <c r="N127" i="19"/>
  <c r="M127" i="19"/>
  <c r="K127" i="19"/>
  <c r="J127" i="19"/>
  <c r="H127" i="19"/>
  <c r="G127" i="19"/>
  <c r="F127" i="19"/>
  <c r="E127" i="19"/>
  <c r="D127" i="19"/>
  <c r="O126" i="19"/>
  <c r="L126" i="19"/>
  <c r="I126" i="19"/>
  <c r="F126" i="19"/>
  <c r="C126" i="19" s="1"/>
  <c r="O125" i="19"/>
  <c r="L125" i="19"/>
  <c r="I125" i="19"/>
  <c r="F125" i="19"/>
  <c r="C125" i="19" s="1"/>
  <c r="O124" i="19"/>
  <c r="L124" i="19"/>
  <c r="L121" i="19" s="1"/>
  <c r="I124" i="19"/>
  <c r="F124" i="19"/>
  <c r="C124" i="19" s="1"/>
  <c r="O123" i="19"/>
  <c r="L123" i="19"/>
  <c r="I123" i="19"/>
  <c r="F123" i="19"/>
  <c r="C123" i="19"/>
  <c r="O122" i="19"/>
  <c r="O121" i="19" s="1"/>
  <c r="L122" i="19"/>
  <c r="I122" i="19"/>
  <c r="F122" i="19"/>
  <c r="C122" i="19" s="1"/>
  <c r="N121" i="19"/>
  <c r="M121" i="19"/>
  <c r="K121" i="19"/>
  <c r="J121" i="19"/>
  <c r="I121" i="19"/>
  <c r="H121" i="19"/>
  <c r="G121" i="19"/>
  <c r="E121" i="19"/>
  <c r="D121" i="19"/>
  <c r="O120" i="19"/>
  <c r="L120" i="19"/>
  <c r="I120" i="19"/>
  <c r="F120" i="19"/>
  <c r="C120" i="19" s="1"/>
  <c r="O119" i="19"/>
  <c r="L119" i="19"/>
  <c r="I119" i="19"/>
  <c r="F119" i="19"/>
  <c r="C119" i="19"/>
  <c r="O118" i="19"/>
  <c r="L118" i="19"/>
  <c r="I118" i="19"/>
  <c r="F118" i="19"/>
  <c r="C118" i="19" s="1"/>
  <c r="O117" i="19"/>
  <c r="L117" i="19"/>
  <c r="I117" i="19"/>
  <c r="F117" i="19"/>
  <c r="C117" i="19" s="1"/>
  <c r="O116" i="19"/>
  <c r="L116" i="19"/>
  <c r="L115" i="19" s="1"/>
  <c r="I116" i="19"/>
  <c r="I115" i="19" s="1"/>
  <c r="F116" i="19"/>
  <c r="C116" i="19" s="1"/>
  <c r="O115" i="19"/>
  <c r="N115" i="19"/>
  <c r="M115" i="19"/>
  <c r="K115" i="19"/>
  <c r="J115" i="19"/>
  <c r="H115" i="19"/>
  <c r="G115" i="19"/>
  <c r="E115" i="19"/>
  <c r="D115" i="19"/>
  <c r="O114" i="19"/>
  <c r="L114" i="19"/>
  <c r="I114" i="19"/>
  <c r="F114" i="19"/>
  <c r="C114" i="19" s="1"/>
  <c r="O113" i="19"/>
  <c r="L113" i="19"/>
  <c r="I113" i="19"/>
  <c r="F113" i="19"/>
  <c r="C113" i="19" s="1"/>
  <c r="O112" i="19"/>
  <c r="L112" i="19"/>
  <c r="L111" i="19" s="1"/>
  <c r="I112" i="19"/>
  <c r="I111" i="19" s="1"/>
  <c r="F112" i="19"/>
  <c r="C112" i="19" s="1"/>
  <c r="O111" i="19"/>
  <c r="N111" i="19"/>
  <c r="M111" i="19"/>
  <c r="K111" i="19"/>
  <c r="J111" i="19"/>
  <c r="H111" i="19"/>
  <c r="G111" i="19"/>
  <c r="E111" i="19"/>
  <c r="D111" i="19"/>
  <c r="O110" i="19"/>
  <c r="L110" i="19"/>
  <c r="I110" i="19"/>
  <c r="F110" i="19"/>
  <c r="C110" i="19" s="1"/>
  <c r="O109" i="19"/>
  <c r="L109" i="19"/>
  <c r="I109" i="19"/>
  <c r="F109" i="19"/>
  <c r="C109" i="19" s="1"/>
  <c r="O108" i="19"/>
  <c r="L108" i="19"/>
  <c r="I108" i="19"/>
  <c r="F108" i="19"/>
  <c r="C108" i="19" s="1"/>
  <c r="O107" i="19"/>
  <c r="L107" i="19"/>
  <c r="I107" i="19"/>
  <c r="F107" i="19"/>
  <c r="C107" i="19"/>
  <c r="O106" i="19"/>
  <c r="L106" i="19"/>
  <c r="I106" i="19"/>
  <c r="F106" i="19"/>
  <c r="C106" i="19" s="1"/>
  <c r="O105" i="19"/>
  <c r="L105" i="19"/>
  <c r="I105" i="19"/>
  <c r="F105" i="19"/>
  <c r="C105" i="19" s="1"/>
  <c r="O104" i="19"/>
  <c r="L104" i="19"/>
  <c r="L102" i="19" s="1"/>
  <c r="I104" i="19"/>
  <c r="F104" i="19"/>
  <c r="C104" i="19" s="1"/>
  <c r="O103" i="19"/>
  <c r="O102" i="19" s="1"/>
  <c r="L103" i="19"/>
  <c r="I103" i="19"/>
  <c r="D103" i="19"/>
  <c r="D102" i="19" s="1"/>
  <c r="D82" i="19" s="1"/>
  <c r="D74" i="19" s="1"/>
  <c r="N102" i="19"/>
  <c r="M102" i="19"/>
  <c r="K102" i="19"/>
  <c r="J102" i="19"/>
  <c r="I102" i="19"/>
  <c r="H102" i="19"/>
  <c r="G102" i="19"/>
  <c r="E102" i="19"/>
  <c r="O101" i="19"/>
  <c r="L101" i="19"/>
  <c r="I101" i="19"/>
  <c r="F101" i="19"/>
  <c r="C101" i="19" s="1"/>
  <c r="O100" i="19"/>
  <c r="L100" i="19"/>
  <c r="I100" i="19"/>
  <c r="F100" i="19"/>
  <c r="C100" i="19"/>
  <c r="O99" i="19"/>
  <c r="L99" i="19"/>
  <c r="I99" i="19"/>
  <c r="F99" i="19"/>
  <c r="C99" i="19" s="1"/>
  <c r="O98" i="19"/>
  <c r="L98" i="19"/>
  <c r="I98" i="19"/>
  <c r="F98" i="19"/>
  <c r="C98" i="19" s="1"/>
  <c r="O97" i="19"/>
  <c r="L97" i="19"/>
  <c r="L94" i="19" s="1"/>
  <c r="I97" i="19"/>
  <c r="F97" i="19"/>
  <c r="C97" i="19" s="1"/>
  <c r="O96" i="19"/>
  <c r="L96" i="19"/>
  <c r="I96" i="19"/>
  <c r="F96" i="19"/>
  <c r="C96" i="19"/>
  <c r="O95" i="19"/>
  <c r="O94" i="19" s="1"/>
  <c r="L95" i="19"/>
  <c r="I95" i="19"/>
  <c r="F95" i="19"/>
  <c r="C95" i="19" s="1"/>
  <c r="N94" i="19"/>
  <c r="M94" i="19"/>
  <c r="K94" i="19"/>
  <c r="J94" i="19"/>
  <c r="I94" i="19"/>
  <c r="H94" i="19"/>
  <c r="G94" i="19"/>
  <c r="E94" i="19"/>
  <c r="D94" i="19"/>
  <c r="O93" i="19"/>
  <c r="L93" i="19"/>
  <c r="I93" i="19"/>
  <c r="F93" i="19"/>
  <c r="C93" i="19" s="1"/>
  <c r="O92" i="19"/>
  <c r="L92" i="19"/>
  <c r="I92" i="19"/>
  <c r="F92" i="19"/>
  <c r="C92" i="19"/>
  <c r="O91" i="19"/>
  <c r="L91" i="19"/>
  <c r="I91" i="19"/>
  <c r="F91" i="19"/>
  <c r="C91" i="19" s="1"/>
  <c r="O90" i="19"/>
  <c r="L90" i="19"/>
  <c r="I90" i="19"/>
  <c r="F90" i="19"/>
  <c r="C90" i="19" s="1"/>
  <c r="O89" i="19"/>
  <c r="L89" i="19"/>
  <c r="L88" i="19" s="1"/>
  <c r="I89" i="19"/>
  <c r="I88" i="19" s="1"/>
  <c r="F89" i="19"/>
  <c r="C89" i="19" s="1"/>
  <c r="O88" i="19"/>
  <c r="N88" i="19"/>
  <c r="N82" i="19" s="1"/>
  <c r="M88" i="19"/>
  <c r="K88" i="19"/>
  <c r="J88" i="19"/>
  <c r="J82" i="19" s="1"/>
  <c r="H88" i="19"/>
  <c r="G88" i="19"/>
  <c r="F88" i="19"/>
  <c r="E88" i="19"/>
  <c r="D88" i="19"/>
  <c r="O87" i="19"/>
  <c r="L87" i="19"/>
  <c r="I87" i="19"/>
  <c r="F87" i="19"/>
  <c r="C87" i="19" s="1"/>
  <c r="O86" i="19"/>
  <c r="L86" i="19"/>
  <c r="I86" i="19"/>
  <c r="F86" i="19"/>
  <c r="C86" i="19" s="1"/>
  <c r="O85" i="19"/>
  <c r="L85" i="19"/>
  <c r="I85" i="19"/>
  <c r="I83" i="19" s="1"/>
  <c r="I82" i="19" s="1"/>
  <c r="F85" i="19"/>
  <c r="C85" i="19" s="1"/>
  <c r="O84" i="19"/>
  <c r="O83" i="19" s="1"/>
  <c r="L84" i="19"/>
  <c r="I84" i="19"/>
  <c r="F84" i="19"/>
  <c r="C84" i="19"/>
  <c r="N83" i="19"/>
  <c r="M83" i="19"/>
  <c r="L83" i="19"/>
  <c r="K83" i="19"/>
  <c r="K82" i="19" s="1"/>
  <c r="J83" i="19"/>
  <c r="H83" i="19"/>
  <c r="G83" i="19"/>
  <c r="G82" i="19" s="1"/>
  <c r="E83" i="19"/>
  <c r="D83" i="19"/>
  <c r="M82" i="19"/>
  <c r="H82" i="19"/>
  <c r="E82" i="19"/>
  <c r="O81" i="19"/>
  <c r="L81" i="19"/>
  <c r="I81" i="19"/>
  <c r="C81" i="19" s="1"/>
  <c r="F81" i="19"/>
  <c r="O80" i="19"/>
  <c r="L80" i="19"/>
  <c r="I80" i="19"/>
  <c r="F80" i="19"/>
  <c r="C80" i="19"/>
  <c r="O79" i="19"/>
  <c r="N79" i="19"/>
  <c r="M79" i="19"/>
  <c r="L79" i="19"/>
  <c r="K79" i="19"/>
  <c r="J79" i="19"/>
  <c r="H79" i="19"/>
  <c r="G79" i="19"/>
  <c r="F79" i="19"/>
  <c r="E79" i="19"/>
  <c r="D79" i="19"/>
  <c r="O78" i="19"/>
  <c r="L78" i="19"/>
  <c r="I78" i="19"/>
  <c r="F78" i="19"/>
  <c r="C78" i="19" s="1"/>
  <c r="O77" i="19"/>
  <c r="L77" i="19"/>
  <c r="L76" i="19" s="1"/>
  <c r="L75" i="19" s="1"/>
  <c r="I77" i="19"/>
  <c r="I76" i="19" s="1"/>
  <c r="F77" i="19"/>
  <c r="O76" i="19"/>
  <c r="N76" i="19"/>
  <c r="N75" i="19" s="1"/>
  <c r="N74" i="19" s="1"/>
  <c r="M76" i="19"/>
  <c r="K76" i="19"/>
  <c r="J76" i="19"/>
  <c r="J75" i="19" s="1"/>
  <c r="H76" i="19"/>
  <c r="G76" i="19"/>
  <c r="F76" i="19"/>
  <c r="E76" i="19"/>
  <c r="D76" i="19"/>
  <c r="O75" i="19"/>
  <c r="M75" i="19"/>
  <c r="K75" i="19"/>
  <c r="K74" i="19" s="1"/>
  <c r="H75" i="19"/>
  <c r="G75" i="19"/>
  <c r="E75" i="19"/>
  <c r="D75" i="19"/>
  <c r="O73" i="19"/>
  <c r="L73" i="19"/>
  <c r="I73" i="19"/>
  <c r="C73" i="19" s="1"/>
  <c r="F73" i="19"/>
  <c r="O72" i="19"/>
  <c r="L72" i="19"/>
  <c r="C72" i="19" s="1"/>
  <c r="I72" i="19"/>
  <c r="F72" i="19"/>
  <c r="O71" i="19"/>
  <c r="L71" i="19"/>
  <c r="I71" i="19"/>
  <c r="F71" i="19"/>
  <c r="C71" i="19"/>
  <c r="O70" i="19"/>
  <c r="L70" i="19"/>
  <c r="I70" i="19"/>
  <c r="F70" i="19"/>
  <c r="C70" i="19" s="1"/>
  <c r="O69" i="19"/>
  <c r="L69" i="19"/>
  <c r="L68" i="19" s="1"/>
  <c r="L66" i="19" s="1"/>
  <c r="I69" i="19"/>
  <c r="I68" i="19" s="1"/>
  <c r="I66" i="19" s="1"/>
  <c r="F69" i="19"/>
  <c r="O68" i="19"/>
  <c r="N68" i="19"/>
  <c r="N66" i="19" s="1"/>
  <c r="N52" i="19" s="1"/>
  <c r="M68" i="19"/>
  <c r="K68" i="19"/>
  <c r="K66" i="19" s="1"/>
  <c r="K52" i="19" s="1"/>
  <c r="J68" i="19"/>
  <c r="J66" i="19" s="1"/>
  <c r="J52" i="19" s="1"/>
  <c r="H68" i="19"/>
  <c r="G68" i="19"/>
  <c r="G66" i="19" s="1"/>
  <c r="G52" i="19" s="1"/>
  <c r="F68" i="19"/>
  <c r="C68" i="19" s="1"/>
  <c r="E68" i="19"/>
  <c r="D68" i="19"/>
  <c r="O67" i="19"/>
  <c r="O66" i="19" s="1"/>
  <c r="L67" i="19"/>
  <c r="I67" i="19"/>
  <c r="F67" i="19"/>
  <c r="F66" i="19" s="1"/>
  <c r="C67" i="19"/>
  <c r="M66" i="19"/>
  <c r="H66" i="19"/>
  <c r="E66" i="19"/>
  <c r="D66" i="19"/>
  <c r="O65" i="19"/>
  <c r="L65" i="19"/>
  <c r="I65" i="19"/>
  <c r="C65" i="19" s="1"/>
  <c r="F65" i="19"/>
  <c r="O64" i="19"/>
  <c r="L64" i="19"/>
  <c r="C64" i="19" s="1"/>
  <c r="I64" i="19"/>
  <c r="F64" i="19"/>
  <c r="O63" i="19"/>
  <c r="L63" i="19"/>
  <c r="I63" i="19"/>
  <c r="F63" i="19"/>
  <c r="C63" i="19"/>
  <c r="O62" i="19"/>
  <c r="L62" i="19"/>
  <c r="I62" i="19"/>
  <c r="F62" i="19"/>
  <c r="C62" i="19" s="1"/>
  <c r="O61" i="19"/>
  <c r="L61" i="19"/>
  <c r="I61" i="19"/>
  <c r="F61" i="19"/>
  <c r="C61" i="19" s="1"/>
  <c r="O60" i="19"/>
  <c r="L60" i="19"/>
  <c r="C60" i="19" s="1"/>
  <c r="I60" i="19"/>
  <c r="F60" i="19"/>
  <c r="O59" i="19"/>
  <c r="O57" i="19" s="1"/>
  <c r="L59" i="19"/>
  <c r="I59" i="19"/>
  <c r="F59" i="19"/>
  <c r="C59" i="19"/>
  <c r="O58" i="19"/>
  <c r="L58" i="19"/>
  <c r="I58" i="19"/>
  <c r="F58" i="19"/>
  <c r="F57" i="19" s="1"/>
  <c r="N57" i="19"/>
  <c r="M57" i="19"/>
  <c r="K57" i="19"/>
  <c r="J57" i="19"/>
  <c r="I57" i="19"/>
  <c r="H57" i="19"/>
  <c r="G57" i="19"/>
  <c r="E57" i="19"/>
  <c r="D57" i="19"/>
  <c r="O56" i="19"/>
  <c r="L56" i="19"/>
  <c r="C56" i="19" s="1"/>
  <c r="I56" i="19"/>
  <c r="F56" i="19"/>
  <c r="O55" i="19"/>
  <c r="O54" i="19" s="1"/>
  <c r="O53" i="19" s="1"/>
  <c r="O52" i="19" s="1"/>
  <c r="L55" i="19"/>
  <c r="I55" i="19"/>
  <c r="F55" i="19"/>
  <c r="F54" i="19" s="1"/>
  <c r="C55" i="19"/>
  <c r="N54" i="19"/>
  <c r="M54" i="19"/>
  <c r="L54" i="19"/>
  <c r="K54" i="19"/>
  <c r="J54" i="19"/>
  <c r="I54" i="19"/>
  <c r="H54" i="19"/>
  <c r="H53" i="19" s="1"/>
  <c r="H52" i="19" s="1"/>
  <c r="H51" i="19" s="1"/>
  <c r="H50" i="19" s="1"/>
  <c r="G54" i="19"/>
  <c r="E54" i="19"/>
  <c r="D54" i="19"/>
  <c r="D53" i="19" s="1"/>
  <c r="D52" i="19" s="1"/>
  <c r="N53" i="19"/>
  <c r="M53" i="19"/>
  <c r="M52" i="19" s="1"/>
  <c r="K53" i="19"/>
  <c r="J53" i="19"/>
  <c r="I53" i="19"/>
  <c r="G53" i="19"/>
  <c r="E53" i="19"/>
  <c r="E52" i="19" s="1"/>
  <c r="E51" i="19" s="1"/>
  <c r="O46" i="19"/>
  <c r="C46" i="19"/>
  <c r="O45" i="19"/>
  <c r="C45" i="19" s="1"/>
  <c r="O44" i="19"/>
  <c r="C44" i="19" s="1"/>
  <c r="N44" i="19"/>
  <c r="M44" i="19"/>
  <c r="L43" i="19"/>
  <c r="I43" i="19"/>
  <c r="I42" i="19" s="1"/>
  <c r="C42" i="19" s="1"/>
  <c r="F43" i="19"/>
  <c r="C43" i="19" s="1"/>
  <c r="L42" i="19"/>
  <c r="K42" i="19"/>
  <c r="J42" i="19"/>
  <c r="H42" i="19"/>
  <c r="G42" i="19"/>
  <c r="F42" i="19"/>
  <c r="E42" i="19"/>
  <c r="D42" i="19"/>
  <c r="F41" i="19"/>
  <c r="C41" i="19" s="1"/>
  <c r="L40" i="19"/>
  <c r="C40" i="19"/>
  <c r="L39" i="19"/>
  <c r="C39" i="19" s="1"/>
  <c r="L38" i="19"/>
  <c r="C38" i="19"/>
  <c r="L37" i="19"/>
  <c r="C37" i="19" s="1"/>
  <c r="L36" i="19"/>
  <c r="C36" i="19" s="1"/>
  <c r="K36" i="19"/>
  <c r="J36" i="19"/>
  <c r="L35" i="19"/>
  <c r="C35" i="19"/>
  <c r="L34" i="19"/>
  <c r="C34" i="19" s="1"/>
  <c r="L33" i="19"/>
  <c r="C33" i="19" s="1"/>
  <c r="K33" i="19"/>
  <c r="J33" i="19"/>
  <c r="L32" i="19"/>
  <c r="L31" i="19" s="1"/>
  <c r="C32" i="19"/>
  <c r="K31" i="19"/>
  <c r="J31" i="19"/>
  <c r="J26" i="19" s="1"/>
  <c r="L30" i="19"/>
  <c r="C30" i="19" s="1"/>
  <c r="L29" i="19"/>
  <c r="C29" i="19"/>
  <c r="L28" i="19"/>
  <c r="C28" i="19" s="1"/>
  <c r="L27" i="19"/>
  <c r="C27" i="19" s="1"/>
  <c r="K27" i="19"/>
  <c r="J27" i="19"/>
  <c r="K26" i="19"/>
  <c r="F25" i="19"/>
  <c r="C25" i="19"/>
  <c r="I24" i="19"/>
  <c r="F24" i="19"/>
  <c r="C24" i="19"/>
  <c r="O23" i="19"/>
  <c r="L23" i="19"/>
  <c r="I23" i="19"/>
  <c r="F23" i="19"/>
  <c r="C23" i="19"/>
  <c r="O22" i="19"/>
  <c r="O21" i="19" s="1"/>
  <c r="L22" i="19"/>
  <c r="I22" i="19"/>
  <c r="F22" i="19"/>
  <c r="F21" i="19" s="1"/>
  <c r="N21" i="19"/>
  <c r="N287" i="19" s="1"/>
  <c r="N286" i="19" s="1"/>
  <c r="M21" i="19"/>
  <c r="M287" i="19" s="1"/>
  <c r="M286" i="19" s="1"/>
  <c r="L21" i="19"/>
  <c r="L287" i="19" s="1"/>
  <c r="L286" i="19" s="1"/>
  <c r="K21" i="19"/>
  <c r="K287" i="19" s="1"/>
  <c r="K286" i="19" s="1"/>
  <c r="J21" i="19"/>
  <c r="J287" i="19" s="1"/>
  <c r="J286" i="19" s="1"/>
  <c r="I21" i="19"/>
  <c r="I287" i="19" s="1"/>
  <c r="I286" i="19" s="1"/>
  <c r="H21" i="19"/>
  <c r="H287" i="19" s="1"/>
  <c r="H286" i="19" s="1"/>
  <c r="G21" i="19"/>
  <c r="G287" i="19" s="1"/>
  <c r="G286" i="19" s="1"/>
  <c r="E21" i="19"/>
  <c r="E287" i="19" s="1"/>
  <c r="E286" i="19" s="1"/>
  <c r="D21" i="19"/>
  <c r="D287" i="19" s="1"/>
  <c r="D286" i="19" s="1"/>
  <c r="N20" i="19"/>
  <c r="K20" i="19"/>
  <c r="H20" i="19"/>
  <c r="G20" i="19"/>
  <c r="O296" i="18"/>
  <c r="L296" i="18"/>
  <c r="I296" i="18"/>
  <c r="F296" i="18"/>
  <c r="C296" i="18"/>
  <c r="O295" i="18"/>
  <c r="L295" i="18"/>
  <c r="I295" i="18"/>
  <c r="F295" i="18"/>
  <c r="C295" i="18" s="1"/>
  <c r="O294" i="18"/>
  <c r="L294" i="18"/>
  <c r="I294" i="18"/>
  <c r="F294" i="18"/>
  <c r="C294" i="18" s="1"/>
  <c r="O293" i="18"/>
  <c r="L293" i="18"/>
  <c r="C293" i="18" s="1"/>
  <c r="I293" i="18"/>
  <c r="F293" i="18"/>
  <c r="O292" i="18"/>
  <c r="L292" i="18"/>
  <c r="I292" i="18"/>
  <c r="F292" i="18"/>
  <c r="C292" i="18"/>
  <c r="O291" i="18"/>
  <c r="L291" i="18"/>
  <c r="I291" i="18"/>
  <c r="I288" i="18" s="1"/>
  <c r="F291" i="18"/>
  <c r="C291" i="18" s="1"/>
  <c r="O290" i="18"/>
  <c r="L290" i="18"/>
  <c r="I290" i="18"/>
  <c r="F290" i="18"/>
  <c r="C290" i="18" s="1"/>
  <c r="O289" i="18"/>
  <c r="L289" i="18"/>
  <c r="C289" i="18" s="1"/>
  <c r="I289" i="18"/>
  <c r="F289" i="18"/>
  <c r="O288" i="18"/>
  <c r="N288" i="18"/>
  <c r="M288" i="18"/>
  <c r="K288" i="18"/>
  <c r="J288" i="18"/>
  <c r="H288" i="18"/>
  <c r="G288" i="18"/>
  <c r="E288" i="18"/>
  <c r="D288" i="18"/>
  <c r="O283" i="18"/>
  <c r="L283" i="18"/>
  <c r="I283" i="18"/>
  <c r="F283" i="18"/>
  <c r="C283" i="18" s="1"/>
  <c r="O282" i="18"/>
  <c r="L282" i="18"/>
  <c r="I282" i="18"/>
  <c r="I281" i="18" s="1"/>
  <c r="F282" i="18"/>
  <c r="O281" i="18"/>
  <c r="N281" i="18"/>
  <c r="M281" i="18"/>
  <c r="L281" i="18"/>
  <c r="K281" i="18"/>
  <c r="J281" i="18"/>
  <c r="H281" i="18"/>
  <c r="G281" i="18"/>
  <c r="F281" i="18"/>
  <c r="E281" i="18"/>
  <c r="D281" i="18"/>
  <c r="O280" i="18"/>
  <c r="O279" i="18" s="1"/>
  <c r="L280" i="18"/>
  <c r="I280" i="18"/>
  <c r="F280" i="18"/>
  <c r="C280" i="18"/>
  <c r="N279" i="18"/>
  <c r="M279" i="18"/>
  <c r="L279" i="18"/>
  <c r="K279" i="18"/>
  <c r="J279" i="18"/>
  <c r="I279" i="18"/>
  <c r="H279" i="18"/>
  <c r="G279" i="18"/>
  <c r="F279" i="18"/>
  <c r="E279" i="18"/>
  <c r="D279" i="18"/>
  <c r="O278" i="18"/>
  <c r="L278" i="18"/>
  <c r="I278" i="18"/>
  <c r="F278" i="18"/>
  <c r="C278" i="18" s="1"/>
  <c r="O277" i="18"/>
  <c r="L277" i="18"/>
  <c r="C277" i="18" s="1"/>
  <c r="I277" i="18"/>
  <c r="F277" i="18"/>
  <c r="O276" i="18"/>
  <c r="O275" i="18" s="1"/>
  <c r="L276" i="18"/>
  <c r="I276" i="18"/>
  <c r="F276" i="18"/>
  <c r="C276" i="18"/>
  <c r="N275" i="18"/>
  <c r="M275" i="18"/>
  <c r="L275" i="18"/>
  <c r="K275" i="18"/>
  <c r="J275" i="18"/>
  <c r="I275" i="18"/>
  <c r="H275" i="18"/>
  <c r="G275" i="18"/>
  <c r="F275" i="18"/>
  <c r="E275" i="18"/>
  <c r="D275" i="18"/>
  <c r="O274" i="18"/>
  <c r="L274" i="18"/>
  <c r="I274" i="18"/>
  <c r="C274" i="18" s="1"/>
  <c r="F274" i="18"/>
  <c r="O273" i="18"/>
  <c r="L273" i="18"/>
  <c r="I273" i="18"/>
  <c r="F273" i="18"/>
  <c r="C273" i="18" s="1"/>
  <c r="O272" i="18"/>
  <c r="O271" i="18" s="1"/>
  <c r="O269" i="18" s="1"/>
  <c r="O268" i="18" s="1"/>
  <c r="L272" i="18"/>
  <c r="I272" i="18"/>
  <c r="F272" i="18"/>
  <c r="C272" i="18"/>
  <c r="N271" i="18"/>
  <c r="M271" i="18"/>
  <c r="L271" i="18"/>
  <c r="K271" i="18"/>
  <c r="J271" i="18"/>
  <c r="I271" i="18"/>
  <c r="H271" i="18"/>
  <c r="G271" i="18"/>
  <c r="F271" i="18"/>
  <c r="E271" i="18"/>
  <c r="D271" i="18"/>
  <c r="O270" i="18"/>
  <c r="L270" i="18"/>
  <c r="I270" i="18"/>
  <c r="F270" i="18"/>
  <c r="L269" i="18"/>
  <c r="L268" i="18" s="1"/>
  <c r="F269" i="18"/>
  <c r="E269" i="18"/>
  <c r="D269" i="18"/>
  <c r="D268" i="18" s="1"/>
  <c r="N268" i="18"/>
  <c r="M268" i="18"/>
  <c r="K268" i="18"/>
  <c r="J268" i="18"/>
  <c r="H268" i="18"/>
  <c r="G268" i="18"/>
  <c r="F268" i="18"/>
  <c r="E268" i="18"/>
  <c r="O267" i="18"/>
  <c r="L267" i="18"/>
  <c r="I267" i="18"/>
  <c r="F267" i="18"/>
  <c r="C267" i="18" s="1"/>
  <c r="O266" i="18"/>
  <c r="L266" i="18"/>
  <c r="C266" i="18" s="1"/>
  <c r="I266" i="18"/>
  <c r="F266" i="18"/>
  <c r="O265" i="18"/>
  <c r="L265" i="18"/>
  <c r="I265" i="18"/>
  <c r="F265" i="18"/>
  <c r="C265" i="18"/>
  <c r="O264" i="18"/>
  <c r="O263" i="18" s="1"/>
  <c r="L264" i="18"/>
  <c r="I264" i="18"/>
  <c r="F264" i="18"/>
  <c r="F263" i="18" s="1"/>
  <c r="N263" i="18"/>
  <c r="M263" i="18"/>
  <c r="K263" i="18"/>
  <c r="J263" i="18"/>
  <c r="I263" i="18"/>
  <c r="H263" i="18"/>
  <c r="G263" i="18"/>
  <c r="E263" i="18"/>
  <c r="D263" i="18"/>
  <c r="O262" i="18"/>
  <c r="L262" i="18"/>
  <c r="C262" i="18" s="1"/>
  <c r="I262" i="18"/>
  <c r="F262" i="18"/>
  <c r="O261" i="18"/>
  <c r="L261" i="18"/>
  <c r="I261" i="18"/>
  <c r="F261" i="18"/>
  <c r="C261" i="18"/>
  <c r="O260" i="18"/>
  <c r="O259" i="18" s="1"/>
  <c r="O258" i="18" s="1"/>
  <c r="L260" i="18"/>
  <c r="I260" i="18"/>
  <c r="F260" i="18"/>
  <c r="F259" i="18" s="1"/>
  <c r="N259" i="18"/>
  <c r="M259" i="18"/>
  <c r="M258" i="18" s="1"/>
  <c r="K259" i="18"/>
  <c r="J259" i="18"/>
  <c r="I259" i="18"/>
  <c r="I258" i="18" s="1"/>
  <c r="H259" i="18"/>
  <c r="H258" i="18" s="1"/>
  <c r="G259" i="18"/>
  <c r="E259" i="18"/>
  <c r="E258" i="18" s="1"/>
  <c r="D259" i="18"/>
  <c r="D258" i="18" s="1"/>
  <c r="N258" i="18"/>
  <c r="K258" i="18"/>
  <c r="J258" i="18"/>
  <c r="G258" i="18"/>
  <c r="O257" i="18"/>
  <c r="L257" i="18"/>
  <c r="I257" i="18"/>
  <c r="F257" i="18"/>
  <c r="C257" i="18"/>
  <c r="O256" i="18"/>
  <c r="L256" i="18"/>
  <c r="I256" i="18"/>
  <c r="F256" i="18"/>
  <c r="C256" i="18" s="1"/>
  <c r="O255" i="18"/>
  <c r="L255" i="18"/>
  <c r="I255" i="18"/>
  <c r="F255" i="18"/>
  <c r="C255" i="18" s="1"/>
  <c r="O254" i="18"/>
  <c r="L254" i="18"/>
  <c r="C254" i="18" s="1"/>
  <c r="I254" i="18"/>
  <c r="F254" i="18"/>
  <c r="O253" i="18"/>
  <c r="L253" i="18"/>
  <c r="I253" i="18"/>
  <c r="F253" i="18"/>
  <c r="C253" i="18"/>
  <c r="O252" i="18"/>
  <c r="O251" i="18" s="1"/>
  <c r="O250" i="18" s="1"/>
  <c r="L252" i="18"/>
  <c r="I252" i="18"/>
  <c r="F252" i="18"/>
  <c r="F251" i="18" s="1"/>
  <c r="N251" i="18"/>
  <c r="M251" i="18"/>
  <c r="M250" i="18" s="1"/>
  <c r="K251" i="18"/>
  <c r="J251" i="18"/>
  <c r="I251" i="18"/>
  <c r="I250" i="18" s="1"/>
  <c r="H251" i="18"/>
  <c r="H250" i="18" s="1"/>
  <c r="G251" i="18"/>
  <c r="E251" i="18"/>
  <c r="E250" i="18" s="1"/>
  <c r="D251" i="18"/>
  <c r="D250" i="18" s="1"/>
  <c r="N250" i="18"/>
  <c r="K250" i="18"/>
  <c r="J250" i="18"/>
  <c r="G250" i="18"/>
  <c r="O249" i="18"/>
  <c r="L249" i="18"/>
  <c r="I249" i="18"/>
  <c r="F249" i="18"/>
  <c r="C249" i="18"/>
  <c r="O248" i="18"/>
  <c r="L248" i="18"/>
  <c r="I248" i="18"/>
  <c r="F248" i="18"/>
  <c r="C248" i="18" s="1"/>
  <c r="O247" i="18"/>
  <c r="L247" i="18"/>
  <c r="I247" i="18"/>
  <c r="F247" i="18"/>
  <c r="C247" i="18" s="1"/>
  <c r="O246" i="18"/>
  <c r="L246" i="18"/>
  <c r="C246" i="18" s="1"/>
  <c r="I246" i="18"/>
  <c r="I245" i="18" s="1"/>
  <c r="F246" i="18"/>
  <c r="O245" i="18"/>
  <c r="N245" i="18"/>
  <c r="M245" i="18"/>
  <c r="K245" i="18"/>
  <c r="J245" i="18"/>
  <c r="H245" i="18"/>
  <c r="G245" i="18"/>
  <c r="E245" i="18"/>
  <c r="D245" i="18"/>
  <c r="O244" i="18"/>
  <c r="L244" i="18"/>
  <c r="I244" i="18"/>
  <c r="F244" i="18"/>
  <c r="C244" i="18" s="1"/>
  <c r="O243" i="18"/>
  <c r="L243" i="18"/>
  <c r="I243" i="18"/>
  <c r="F243" i="18"/>
  <c r="C243" i="18" s="1"/>
  <c r="O242" i="18"/>
  <c r="L242" i="18"/>
  <c r="C242" i="18" s="1"/>
  <c r="I242" i="18"/>
  <c r="F242" i="18"/>
  <c r="O241" i="18"/>
  <c r="L241" i="18"/>
  <c r="I241" i="18"/>
  <c r="F241" i="18"/>
  <c r="C241" i="18"/>
  <c r="O240" i="18"/>
  <c r="L240" i="18"/>
  <c r="I240" i="18"/>
  <c r="F240" i="18"/>
  <c r="C240" i="18" s="1"/>
  <c r="O239" i="18"/>
  <c r="L239" i="18"/>
  <c r="I239" i="18"/>
  <c r="F239" i="18"/>
  <c r="C239" i="18" s="1"/>
  <c r="O238" i="18"/>
  <c r="L238" i="18"/>
  <c r="C238" i="18" s="1"/>
  <c r="I238" i="18"/>
  <c r="I237" i="18" s="1"/>
  <c r="F238" i="18"/>
  <c r="O237" i="18"/>
  <c r="N237" i="18"/>
  <c r="M237" i="18"/>
  <c r="K237" i="18"/>
  <c r="K230" i="18" s="1"/>
  <c r="K229" i="18" s="1"/>
  <c r="J237" i="18"/>
  <c r="H237" i="18"/>
  <c r="G237" i="18"/>
  <c r="G230" i="18" s="1"/>
  <c r="G229" i="18" s="1"/>
  <c r="E237" i="18"/>
  <c r="D237" i="18"/>
  <c r="O236" i="18"/>
  <c r="L236" i="18"/>
  <c r="I236" i="18"/>
  <c r="F236" i="18"/>
  <c r="C236" i="18" s="1"/>
  <c r="O235" i="18"/>
  <c r="L235" i="18"/>
  <c r="L234" i="18" s="1"/>
  <c r="I235" i="18"/>
  <c r="I234" i="18" s="1"/>
  <c r="F235" i="18"/>
  <c r="C235" i="18" s="1"/>
  <c r="O234" i="18"/>
  <c r="N234" i="18"/>
  <c r="M234" i="18"/>
  <c r="K234" i="18"/>
  <c r="J234" i="18"/>
  <c r="H234" i="18"/>
  <c r="G234" i="18"/>
  <c r="F234" i="18"/>
  <c r="E234" i="18"/>
  <c r="D234" i="18"/>
  <c r="O233" i="18"/>
  <c r="O232" i="18" s="1"/>
  <c r="O230" i="18" s="1"/>
  <c r="L233" i="18"/>
  <c r="I233" i="18"/>
  <c r="F233" i="18"/>
  <c r="F232" i="18" s="1"/>
  <c r="C233" i="18"/>
  <c r="N232" i="18"/>
  <c r="M232" i="18"/>
  <c r="M230" i="18" s="1"/>
  <c r="L232" i="18"/>
  <c r="K232" i="18"/>
  <c r="J232" i="18"/>
  <c r="I232" i="18"/>
  <c r="H232" i="18"/>
  <c r="H230" i="18" s="1"/>
  <c r="H229" i="18" s="1"/>
  <c r="G232" i="18"/>
  <c r="E232" i="18"/>
  <c r="E230" i="18" s="1"/>
  <c r="E229" i="18" s="1"/>
  <c r="D232" i="18"/>
  <c r="D230" i="18" s="1"/>
  <c r="D229" i="18" s="1"/>
  <c r="O231" i="18"/>
  <c r="L231" i="18"/>
  <c r="I231" i="18"/>
  <c r="F231" i="18"/>
  <c r="C231" i="18" s="1"/>
  <c r="N230" i="18"/>
  <c r="N229" i="18" s="1"/>
  <c r="J230" i="18"/>
  <c r="J229" i="18" s="1"/>
  <c r="O228" i="18"/>
  <c r="L228" i="18"/>
  <c r="I228" i="18"/>
  <c r="F228" i="18"/>
  <c r="C228" i="18" s="1"/>
  <c r="O227" i="18"/>
  <c r="L227" i="18"/>
  <c r="L226" i="18" s="1"/>
  <c r="I227" i="18"/>
  <c r="I226" i="18" s="1"/>
  <c r="F227" i="18"/>
  <c r="C227" i="18" s="1"/>
  <c r="O226" i="18"/>
  <c r="N226" i="18"/>
  <c r="M226" i="18"/>
  <c r="K226" i="18"/>
  <c r="J226" i="18"/>
  <c r="H226" i="18"/>
  <c r="G226" i="18"/>
  <c r="F226" i="18"/>
  <c r="E226" i="18"/>
  <c r="D226" i="18"/>
  <c r="O225" i="18"/>
  <c r="L225" i="18"/>
  <c r="I225" i="18"/>
  <c r="F225" i="18"/>
  <c r="C225" i="18"/>
  <c r="O224" i="18"/>
  <c r="L224" i="18"/>
  <c r="I224" i="18"/>
  <c r="F224" i="18"/>
  <c r="C224" i="18" s="1"/>
  <c r="O223" i="18"/>
  <c r="L223" i="18"/>
  <c r="I223" i="18"/>
  <c r="F223" i="18"/>
  <c r="C223" i="18" s="1"/>
  <c r="O222" i="18"/>
  <c r="L222" i="18"/>
  <c r="C222" i="18" s="1"/>
  <c r="I222" i="18"/>
  <c r="F222" i="18"/>
  <c r="O221" i="18"/>
  <c r="L221" i="18"/>
  <c r="I221" i="18"/>
  <c r="F221" i="18"/>
  <c r="C221" i="18"/>
  <c r="O220" i="18"/>
  <c r="L220" i="18"/>
  <c r="I220" i="18"/>
  <c r="F220" i="18"/>
  <c r="C220" i="18" s="1"/>
  <c r="O219" i="18"/>
  <c r="L219" i="18"/>
  <c r="I219" i="18"/>
  <c r="C219" i="18" s="1"/>
  <c r="F219" i="18"/>
  <c r="O218" i="18"/>
  <c r="L218" i="18"/>
  <c r="C218" i="18" s="1"/>
  <c r="I218" i="18"/>
  <c r="F218" i="18"/>
  <c r="O217" i="18"/>
  <c r="O215" i="18" s="1"/>
  <c r="L217" i="18"/>
  <c r="I217" i="18"/>
  <c r="F217" i="18"/>
  <c r="C217" i="18"/>
  <c r="O216" i="18"/>
  <c r="L216" i="18"/>
  <c r="I216" i="18"/>
  <c r="F216" i="18"/>
  <c r="F215" i="18" s="1"/>
  <c r="N215" i="18"/>
  <c r="M215" i="18"/>
  <c r="K215" i="18"/>
  <c r="J215" i="18"/>
  <c r="I215" i="18"/>
  <c r="H215" i="18"/>
  <c r="G215" i="18"/>
  <c r="E215" i="18"/>
  <c r="D215" i="18"/>
  <c r="O214" i="18"/>
  <c r="L214" i="18"/>
  <c r="C214" i="18" s="1"/>
  <c r="I214" i="18"/>
  <c r="F214" i="18"/>
  <c r="O213" i="18"/>
  <c r="L213" i="18"/>
  <c r="I213" i="18"/>
  <c r="F213" i="18"/>
  <c r="C213" i="18"/>
  <c r="O212" i="18"/>
  <c r="L212" i="18"/>
  <c r="I212" i="18"/>
  <c r="F212" i="18"/>
  <c r="C212" i="18" s="1"/>
  <c r="O211" i="18"/>
  <c r="L211" i="18"/>
  <c r="I211" i="18"/>
  <c r="F211" i="18"/>
  <c r="C211" i="18" s="1"/>
  <c r="O210" i="18"/>
  <c r="L210" i="18"/>
  <c r="C210" i="18" s="1"/>
  <c r="I210" i="18"/>
  <c r="F210" i="18"/>
  <c r="O209" i="18"/>
  <c r="L209" i="18"/>
  <c r="I209" i="18"/>
  <c r="F209" i="18"/>
  <c r="C209" i="18"/>
  <c r="O208" i="18"/>
  <c r="L208" i="18"/>
  <c r="I208" i="18"/>
  <c r="F208" i="18"/>
  <c r="C208" i="18" s="1"/>
  <c r="O207" i="18"/>
  <c r="L207" i="18"/>
  <c r="I207" i="18"/>
  <c r="I204" i="18" s="1"/>
  <c r="I203" i="18" s="1"/>
  <c r="F207" i="18"/>
  <c r="C207" i="18" s="1"/>
  <c r="O206" i="18"/>
  <c r="L206" i="18"/>
  <c r="C206" i="18" s="1"/>
  <c r="I206" i="18"/>
  <c r="F206" i="18"/>
  <c r="O205" i="18"/>
  <c r="O204" i="18" s="1"/>
  <c r="O203" i="18" s="1"/>
  <c r="L205" i="18"/>
  <c r="I205" i="18"/>
  <c r="F205" i="18"/>
  <c r="F204" i="18" s="1"/>
  <c r="C205" i="18"/>
  <c r="N204" i="18"/>
  <c r="M204" i="18"/>
  <c r="L204" i="18"/>
  <c r="K204" i="18"/>
  <c r="J204" i="18"/>
  <c r="H204" i="18"/>
  <c r="H203" i="18" s="1"/>
  <c r="G204" i="18"/>
  <c r="E204" i="18"/>
  <c r="D204" i="18"/>
  <c r="D203" i="18" s="1"/>
  <c r="N203" i="18"/>
  <c r="M203" i="18"/>
  <c r="K203" i="18"/>
  <c r="J203" i="18"/>
  <c r="G203" i="18"/>
  <c r="E203" i="18"/>
  <c r="O202" i="18"/>
  <c r="L202" i="18"/>
  <c r="C202" i="18" s="1"/>
  <c r="I202" i="18"/>
  <c r="F202" i="18"/>
  <c r="O201" i="18"/>
  <c r="L201" i="18"/>
  <c r="I201" i="18"/>
  <c r="F201" i="18"/>
  <c r="C201" i="18"/>
  <c r="O200" i="18"/>
  <c r="L200" i="18"/>
  <c r="I200" i="18"/>
  <c r="F200" i="18"/>
  <c r="C200" i="18" s="1"/>
  <c r="O199" i="18"/>
  <c r="L199" i="18"/>
  <c r="I199" i="18"/>
  <c r="C199" i="18" s="1"/>
  <c r="F199" i="18"/>
  <c r="O198" i="18"/>
  <c r="L198" i="18"/>
  <c r="C198" i="18" s="1"/>
  <c r="I198" i="18"/>
  <c r="F198" i="18"/>
  <c r="F197" i="18" s="1"/>
  <c r="O197" i="18"/>
  <c r="O195" i="18" s="1"/>
  <c r="O194" i="18" s="1"/>
  <c r="N197" i="18"/>
  <c r="M197" i="18"/>
  <c r="K197" i="18"/>
  <c r="K195" i="18" s="1"/>
  <c r="K194" i="18" s="1"/>
  <c r="K193" i="18" s="1"/>
  <c r="J197" i="18"/>
  <c r="H197" i="18"/>
  <c r="H195" i="18" s="1"/>
  <c r="H194" i="18" s="1"/>
  <c r="H193" i="18" s="1"/>
  <c r="G197" i="18"/>
  <c r="G195" i="18" s="1"/>
  <c r="G194" i="18" s="1"/>
  <c r="E197" i="18"/>
  <c r="D197" i="18"/>
  <c r="D195" i="18" s="1"/>
  <c r="D194" i="18" s="1"/>
  <c r="D193" i="18" s="1"/>
  <c r="O196" i="18"/>
  <c r="L196" i="18"/>
  <c r="I196" i="18"/>
  <c r="F196" i="18"/>
  <c r="F195" i="18" s="1"/>
  <c r="N195" i="18"/>
  <c r="M195" i="18"/>
  <c r="M194" i="18" s="1"/>
  <c r="J195" i="18"/>
  <c r="E195" i="18"/>
  <c r="E194" i="18" s="1"/>
  <c r="E193" i="18" s="1"/>
  <c r="N194" i="18"/>
  <c r="N193" i="18" s="1"/>
  <c r="J194" i="18"/>
  <c r="J193" i="18" s="1"/>
  <c r="O192" i="18"/>
  <c r="L192" i="18"/>
  <c r="I192" i="18"/>
  <c r="F192" i="18"/>
  <c r="F191" i="18" s="1"/>
  <c r="O191" i="18"/>
  <c r="N191" i="18"/>
  <c r="M191" i="18"/>
  <c r="M190" i="18" s="1"/>
  <c r="L191" i="18"/>
  <c r="K191" i="18"/>
  <c r="J191" i="18"/>
  <c r="I191" i="18"/>
  <c r="I190" i="18" s="1"/>
  <c r="H191" i="18"/>
  <c r="G191" i="18"/>
  <c r="E191" i="18"/>
  <c r="E190" i="18" s="1"/>
  <c r="D191" i="18"/>
  <c r="O190" i="18"/>
  <c r="N190" i="18"/>
  <c r="L190" i="18"/>
  <c r="K190" i="18"/>
  <c r="J190" i="18"/>
  <c r="H190" i="18"/>
  <c r="G190" i="18"/>
  <c r="D190" i="18"/>
  <c r="O189" i="18"/>
  <c r="O187" i="18" s="1"/>
  <c r="O186" i="18" s="1"/>
  <c r="L189" i="18"/>
  <c r="I189" i="18"/>
  <c r="F189" i="18"/>
  <c r="C189" i="18"/>
  <c r="O188" i="18"/>
  <c r="L188" i="18"/>
  <c r="I188" i="18"/>
  <c r="F188" i="18"/>
  <c r="F187" i="18" s="1"/>
  <c r="N187" i="18"/>
  <c r="M187" i="18"/>
  <c r="L187" i="18"/>
  <c r="K187" i="18"/>
  <c r="J187" i="18"/>
  <c r="I187" i="18"/>
  <c r="H187" i="18"/>
  <c r="G187" i="18"/>
  <c r="E187" i="18"/>
  <c r="D187" i="18"/>
  <c r="N186" i="18"/>
  <c r="L186" i="18"/>
  <c r="K186" i="18"/>
  <c r="J186" i="18"/>
  <c r="H186" i="18"/>
  <c r="G186" i="18"/>
  <c r="D186" i="18"/>
  <c r="O185" i="18"/>
  <c r="L185" i="18"/>
  <c r="I185" i="18"/>
  <c r="F185" i="18"/>
  <c r="C185" i="18"/>
  <c r="O184" i="18"/>
  <c r="O183" i="18" s="1"/>
  <c r="L184" i="18"/>
  <c r="I184" i="18"/>
  <c r="F184" i="18"/>
  <c r="F183" i="18" s="1"/>
  <c r="N183" i="18"/>
  <c r="M183" i="18"/>
  <c r="M172" i="18" s="1"/>
  <c r="L183" i="18"/>
  <c r="K183" i="18"/>
  <c r="J183" i="18"/>
  <c r="I183" i="18"/>
  <c r="H183" i="18"/>
  <c r="G183" i="18"/>
  <c r="E183" i="18"/>
  <c r="E172" i="18" s="1"/>
  <c r="D183" i="18"/>
  <c r="O182" i="18"/>
  <c r="L182" i="18"/>
  <c r="C182" i="18" s="1"/>
  <c r="I182" i="18"/>
  <c r="F182" i="18"/>
  <c r="O181" i="18"/>
  <c r="O178" i="18" s="1"/>
  <c r="L181" i="18"/>
  <c r="I181" i="18"/>
  <c r="F181" i="18"/>
  <c r="C181" i="18"/>
  <c r="O180" i="18"/>
  <c r="L180" i="18"/>
  <c r="I180" i="18"/>
  <c r="F180" i="18"/>
  <c r="C180" i="18" s="1"/>
  <c r="O179" i="18"/>
  <c r="L179" i="18"/>
  <c r="L178" i="18" s="1"/>
  <c r="I179" i="18"/>
  <c r="I178" i="18" s="1"/>
  <c r="F179" i="18"/>
  <c r="N178" i="18"/>
  <c r="M178" i="18"/>
  <c r="K178" i="18"/>
  <c r="J178" i="18"/>
  <c r="H178" i="18"/>
  <c r="G178" i="18"/>
  <c r="F178" i="18"/>
  <c r="E178" i="18"/>
  <c r="D178" i="18"/>
  <c r="O177" i="18"/>
  <c r="O174" i="18" s="1"/>
  <c r="O173" i="18" s="1"/>
  <c r="O172" i="18" s="1"/>
  <c r="L177" i="18"/>
  <c r="I177" i="18"/>
  <c r="F177" i="18"/>
  <c r="C177" i="18"/>
  <c r="O176" i="18"/>
  <c r="L176" i="18"/>
  <c r="I176" i="18"/>
  <c r="F176" i="18"/>
  <c r="C176" i="18" s="1"/>
  <c r="O175" i="18"/>
  <c r="L175" i="18"/>
  <c r="L174" i="18" s="1"/>
  <c r="I175" i="18"/>
  <c r="I174" i="18" s="1"/>
  <c r="I173" i="18" s="1"/>
  <c r="I172" i="18" s="1"/>
  <c r="F175" i="18"/>
  <c r="C175" i="18" s="1"/>
  <c r="N174" i="18"/>
  <c r="N173" i="18" s="1"/>
  <c r="N172" i="18" s="1"/>
  <c r="M174" i="18"/>
  <c r="K174" i="18"/>
  <c r="J174" i="18"/>
  <c r="J173" i="18" s="1"/>
  <c r="J172" i="18" s="1"/>
  <c r="H174" i="18"/>
  <c r="G174" i="18"/>
  <c r="F174" i="18"/>
  <c r="E174" i="18"/>
  <c r="D174" i="18"/>
  <c r="M173" i="18"/>
  <c r="K173" i="18"/>
  <c r="K172" i="18" s="1"/>
  <c r="H173" i="18"/>
  <c r="G173" i="18"/>
  <c r="G172" i="18" s="1"/>
  <c r="E173" i="18"/>
  <c r="D173" i="18"/>
  <c r="H172" i="18"/>
  <c r="D172" i="18"/>
  <c r="O171" i="18"/>
  <c r="L171" i="18"/>
  <c r="I171" i="18"/>
  <c r="F171" i="18"/>
  <c r="C171" i="18" s="1"/>
  <c r="O170" i="18"/>
  <c r="L170" i="18"/>
  <c r="C170" i="18" s="1"/>
  <c r="I170" i="18"/>
  <c r="F170" i="18"/>
  <c r="O169" i="18"/>
  <c r="L169" i="18"/>
  <c r="I169" i="18"/>
  <c r="F169" i="18"/>
  <c r="C169" i="18"/>
  <c r="O168" i="18"/>
  <c r="L168" i="18"/>
  <c r="I168" i="18"/>
  <c r="F168" i="18"/>
  <c r="C168" i="18" s="1"/>
  <c r="O167" i="18"/>
  <c r="L167" i="18"/>
  <c r="I167" i="18"/>
  <c r="I165" i="18" s="1"/>
  <c r="I164" i="18" s="1"/>
  <c r="F167" i="18"/>
  <c r="C167" i="18" s="1"/>
  <c r="O166" i="18"/>
  <c r="L166" i="18"/>
  <c r="C166" i="18" s="1"/>
  <c r="I166" i="18"/>
  <c r="F166" i="18"/>
  <c r="O165" i="18"/>
  <c r="O164" i="18" s="1"/>
  <c r="N165" i="18"/>
  <c r="M165" i="18"/>
  <c r="K165" i="18"/>
  <c r="K164" i="18" s="1"/>
  <c r="J165" i="18"/>
  <c r="H165" i="18"/>
  <c r="G165" i="18"/>
  <c r="G164" i="18" s="1"/>
  <c r="E165" i="18"/>
  <c r="D165" i="18"/>
  <c r="N164" i="18"/>
  <c r="M164" i="18"/>
  <c r="J164" i="18"/>
  <c r="H164" i="18"/>
  <c r="E164" i="18"/>
  <c r="D164" i="18"/>
  <c r="O163" i="18"/>
  <c r="L163" i="18"/>
  <c r="I163" i="18"/>
  <c r="F163" i="18"/>
  <c r="O162" i="18"/>
  <c r="L162" i="18"/>
  <c r="C162" i="18" s="1"/>
  <c r="I162" i="18"/>
  <c r="F162" i="18"/>
  <c r="O161" i="18"/>
  <c r="O159" i="18" s="1"/>
  <c r="L161" i="18"/>
  <c r="I161" i="18"/>
  <c r="F161" i="18"/>
  <c r="C161" i="18"/>
  <c r="O160" i="18"/>
  <c r="L160" i="18"/>
  <c r="I160" i="18"/>
  <c r="F160" i="18"/>
  <c r="N159" i="18"/>
  <c r="M159" i="18"/>
  <c r="L159" i="18"/>
  <c r="K159" i="18"/>
  <c r="J159" i="18"/>
  <c r="I159" i="18"/>
  <c r="H159" i="18"/>
  <c r="G159" i="18"/>
  <c r="E159" i="18"/>
  <c r="D159" i="18"/>
  <c r="O158" i="18"/>
  <c r="L158" i="18"/>
  <c r="C158" i="18" s="1"/>
  <c r="I158" i="18"/>
  <c r="F158" i="18"/>
  <c r="O157" i="18"/>
  <c r="L157" i="18"/>
  <c r="I157" i="18"/>
  <c r="F157" i="18"/>
  <c r="C157" i="18"/>
  <c r="O156" i="18"/>
  <c r="L156" i="18"/>
  <c r="I156" i="18"/>
  <c r="F156" i="18"/>
  <c r="C156" i="18" s="1"/>
  <c r="O155" i="18"/>
  <c r="L155" i="18"/>
  <c r="I155" i="18"/>
  <c r="F155" i="18"/>
  <c r="O154" i="18"/>
  <c r="L154" i="18"/>
  <c r="C154" i="18" s="1"/>
  <c r="I154" i="18"/>
  <c r="F154" i="18"/>
  <c r="O153" i="18"/>
  <c r="O150" i="18" s="1"/>
  <c r="L153" i="18"/>
  <c r="I153" i="18"/>
  <c r="F153" i="18"/>
  <c r="C153" i="18"/>
  <c r="O152" i="18"/>
  <c r="L152" i="18"/>
  <c r="I152" i="18"/>
  <c r="F152" i="18"/>
  <c r="C152" i="18" s="1"/>
  <c r="O151" i="18"/>
  <c r="L151" i="18"/>
  <c r="I151" i="18"/>
  <c r="F151" i="18"/>
  <c r="C151" i="18" s="1"/>
  <c r="N150" i="18"/>
  <c r="N129" i="18" s="1"/>
  <c r="M150" i="18"/>
  <c r="K150" i="18"/>
  <c r="J150" i="18"/>
  <c r="H150" i="18"/>
  <c r="G150" i="18"/>
  <c r="E150" i="18"/>
  <c r="D150" i="18"/>
  <c r="O149" i="18"/>
  <c r="L149" i="18"/>
  <c r="I149" i="18"/>
  <c r="F149" i="18"/>
  <c r="C149" i="18"/>
  <c r="O148" i="18"/>
  <c r="L148" i="18"/>
  <c r="I148" i="18"/>
  <c r="F148" i="18"/>
  <c r="C148" i="18" s="1"/>
  <c r="O147" i="18"/>
  <c r="L147" i="18"/>
  <c r="I147" i="18"/>
  <c r="I143" i="18" s="1"/>
  <c r="F147" i="18"/>
  <c r="O146" i="18"/>
  <c r="L146" i="18"/>
  <c r="I146" i="18"/>
  <c r="F146" i="18"/>
  <c r="O145" i="18"/>
  <c r="L145" i="18"/>
  <c r="I145" i="18"/>
  <c r="F145" i="18"/>
  <c r="C145" i="18"/>
  <c r="O144" i="18"/>
  <c r="O143" i="18" s="1"/>
  <c r="L144" i="18"/>
  <c r="I144" i="18"/>
  <c r="F144" i="18"/>
  <c r="N143" i="18"/>
  <c r="M143" i="18"/>
  <c r="K143" i="18"/>
  <c r="J143" i="18"/>
  <c r="H143" i="18"/>
  <c r="G143" i="18"/>
  <c r="E143" i="18"/>
  <c r="D143" i="18"/>
  <c r="O142" i="18"/>
  <c r="L142" i="18"/>
  <c r="I142" i="18"/>
  <c r="F142" i="18"/>
  <c r="O141" i="18"/>
  <c r="O140" i="18" s="1"/>
  <c r="L141" i="18"/>
  <c r="I141" i="18"/>
  <c r="F141" i="18"/>
  <c r="F140" i="18" s="1"/>
  <c r="C141" i="18"/>
  <c r="N140" i="18"/>
  <c r="M140" i="18"/>
  <c r="L140" i="18"/>
  <c r="K140" i="18"/>
  <c r="J140" i="18"/>
  <c r="I140" i="18"/>
  <c r="H140" i="18"/>
  <c r="G140" i="18"/>
  <c r="E140" i="18"/>
  <c r="D140" i="18"/>
  <c r="O139" i="18"/>
  <c r="L139" i="18"/>
  <c r="I139" i="18"/>
  <c r="F139" i="18"/>
  <c r="O138" i="18"/>
  <c r="L138" i="18"/>
  <c r="I138" i="18"/>
  <c r="F138" i="18"/>
  <c r="O137" i="18"/>
  <c r="L137" i="18"/>
  <c r="C137" i="18" s="1"/>
  <c r="I137" i="18"/>
  <c r="F137" i="18"/>
  <c r="O136" i="18"/>
  <c r="O135" i="18" s="1"/>
  <c r="L136" i="18"/>
  <c r="I136" i="18"/>
  <c r="F136" i="18"/>
  <c r="F135" i="18" s="1"/>
  <c r="C136" i="18"/>
  <c r="N135" i="18"/>
  <c r="M135" i="18"/>
  <c r="K135" i="18"/>
  <c r="J135" i="18"/>
  <c r="I135" i="18"/>
  <c r="H135" i="18"/>
  <c r="G135" i="18"/>
  <c r="G129" i="18" s="1"/>
  <c r="E135" i="18"/>
  <c r="D135" i="18"/>
  <c r="O134" i="18"/>
  <c r="L134" i="18"/>
  <c r="I134" i="18"/>
  <c r="F134" i="18"/>
  <c r="C134" i="18" s="1"/>
  <c r="O133" i="18"/>
  <c r="L133" i="18"/>
  <c r="I133" i="18"/>
  <c r="I130" i="18" s="1"/>
  <c r="F133" i="18"/>
  <c r="C133" i="18" s="1"/>
  <c r="O132" i="18"/>
  <c r="L132" i="18"/>
  <c r="C132" i="18" s="1"/>
  <c r="I132" i="18"/>
  <c r="F132" i="18"/>
  <c r="O131" i="18"/>
  <c r="O130" i="18" s="1"/>
  <c r="O129" i="18" s="1"/>
  <c r="L131" i="18"/>
  <c r="I131" i="18"/>
  <c r="F131" i="18"/>
  <c r="F130" i="18" s="1"/>
  <c r="C131" i="18"/>
  <c r="N130" i="18"/>
  <c r="M130" i="18"/>
  <c r="L130" i="18"/>
  <c r="K130" i="18"/>
  <c r="J130" i="18"/>
  <c r="H130" i="18"/>
  <c r="H129" i="18" s="1"/>
  <c r="H74" i="18" s="1"/>
  <c r="G130" i="18"/>
  <c r="E130" i="18"/>
  <c r="D130" i="18"/>
  <c r="D129" i="18" s="1"/>
  <c r="D74" i="18" s="1"/>
  <c r="M129" i="18"/>
  <c r="K129" i="18"/>
  <c r="J129" i="18"/>
  <c r="E129" i="18"/>
  <c r="O128" i="18"/>
  <c r="L128" i="18"/>
  <c r="C128" i="18" s="1"/>
  <c r="I128" i="18"/>
  <c r="F128" i="18"/>
  <c r="O127" i="18"/>
  <c r="N127" i="18"/>
  <c r="M127" i="18"/>
  <c r="K127" i="18"/>
  <c r="J127" i="18"/>
  <c r="I127" i="18"/>
  <c r="H127" i="18"/>
  <c r="G127" i="18"/>
  <c r="F127" i="18"/>
  <c r="E127" i="18"/>
  <c r="D127" i="18"/>
  <c r="O126" i="18"/>
  <c r="L126" i="18"/>
  <c r="I126" i="18"/>
  <c r="F126" i="18"/>
  <c r="C126" i="18" s="1"/>
  <c r="O125" i="18"/>
  <c r="L125" i="18"/>
  <c r="I125" i="18"/>
  <c r="F125" i="18"/>
  <c r="C125" i="18" s="1"/>
  <c r="O124" i="18"/>
  <c r="L124" i="18"/>
  <c r="C124" i="18" s="1"/>
  <c r="I124" i="18"/>
  <c r="F124" i="18"/>
  <c r="O123" i="18"/>
  <c r="O121" i="18" s="1"/>
  <c r="L123" i="18"/>
  <c r="I123" i="18"/>
  <c r="F123" i="18"/>
  <c r="C123" i="18"/>
  <c r="O122" i="18"/>
  <c r="L122" i="18"/>
  <c r="I122" i="18"/>
  <c r="F122" i="18"/>
  <c r="F121" i="18" s="1"/>
  <c r="N121" i="18"/>
  <c r="M121" i="18"/>
  <c r="K121" i="18"/>
  <c r="J121" i="18"/>
  <c r="I121" i="18"/>
  <c r="H121" i="18"/>
  <c r="G121" i="18"/>
  <c r="E121" i="18"/>
  <c r="D121" i="18"/>
  <c r="O120" i="18"/>
  <c r="L120" i="18"/>
  <c r="C120" i="18" s="1"/>
  <c r="I120" i="18"/>
  <c r="F120" i="18"/>
  <c r="O119" i="18"/>
  <c r="L119" i="18"/>
  <c r="I119" i="18"/>
  <c r="F119" i="18"/>
  <c r="C119" i="18"/>
  <c r="O118" i="18"/>
  <c r="L118" i="18"/>
  <c r="I118" i="18"/>
  <c r="F118" i="18"/>
  <c r="C118" i="18" s="1"/>
  <c r="O117" i="18"/>
  <c r="L117" i="18"/>
  <c r="I117" i="18"/>
  <c r="I115" i="18" s="1"/>
  <c r="F117" i="18"/>
  <c r="C117" i="18" s="1"/>
  <c r="O116" i="18"/>
  <c r="L116" i="18"/>
  <c r="C116" i="18" s="1"/>
  <c r="I116" i="18"/>
  <c r="F116" i="18"/>
  <c r="O115" i="18"/>
  <c r="N115" i="18"/>
  <c r="M115" i="18"/>
  <c r="K115" i="18"/>
  <c r="J115" i="18"/>
  <c r="H115" i="18"/>
  <c r="G115" i="18"/>
  <c r="E115" i="18"/>
  <c r="D115" i="18"/>
  <c r="O114" i="18"/>
  <c r="L114" i="18"/>
  <c r="I114" i="18"/>
  <c r="F114" i="18"/>
  <c r="C114" i="18" s="1"/>
  <c r="O113" i="18"/>
  <c r="L113" i="18"/>
  <c r="I113" i="18"/>
  <c r="I111" i="18" s="1"/>
  <c r="F113" i="18"/>
  <c r="C113" i="18" s="1"/>
  <c r="O112" i="18"/>
  <c r="L112" i="18"/>
  <c r="C112" i="18" s="1"/>
  <c r="I112" i="18"/>
  <c r="F112" i="18"/>
  <c r="O111" i="18"/>
  <c r="N111" i="18"/>
  <c r="M111" i="18"/>
  <c r="K111" i="18"/>
  <c r="J111" i="18"/>
  <c r="H111" i="18"/>
  <c r="G111" i="18"/>
  <c r="E111" i="18"/>
  <c r="D111" i="18"/>
  <c r="O110" i="18"/>
  <c r="L110" i="18"/>
  <c r="I110" i="18"/>
  <c r="F110" i="18"/>
  <c r="C110" i="18" s="1"/>
  <c r="O109" i="18"/>
  <c r="L109" i="18"/>
  <c r="I109" i="18"/>
  <c r="F109" i="18"/>
  <c r="C109" i="18" s="1"/>
  <c r="O108" i="18"/>
  <c r="L108" i="18"/>
  <c r="C108" i="18" s="1"/>
  <c r="I108" i="18"/>
  <c r="F108" i="18"/>
  <c r="O107" i="18"/>
  <c r="L107" i="18"/>
  <c r="I107" i="18"/>
  <c r="F107" i="18"/>
  <c r="C107" i="18"/>
  <c r="O106" i="18"/>
  <c r="L106" i="18"/>
  <c r="I106" i="18"/>
  <c r="F106" i="18"/>
  <c r="C106" i="18" s="1"/>
  <c r="O105" i="18"/>
  <c r="L105" i="18"/>
  <c r="I105" i="18"/>
  <c r="I102" i="18" s="1"/>
  <c r="F105" i="18"/>
  <c r="C105" i="18" s="1"/>
  <c r="O104" i="18"/>
  <c r="L104" i="18"/>
  <c r="C104" i="18" s="1"/>
  <c r="I104" i="18"/>
  <c r="F104" i="18"/>
  <c r="O103" i="18"/>
  <c r="O102" i="18" s="1"/>
  <c r="L103" i="18"/>
  <c r="I103" i="18"/>
  <c r="F103" i="18"/>
  <c r="F102" i="18" s="1"/>
  <c r="C103" i="18"/>
  <c r="N102" i="18"/>
  <c r="M102" i="18"/>
  <c r="L102" i="18"/>
  <c r="K102" i="18"/>
  <c r="J102" i="18"/>
  <c r="H102" i="18"/>
  <c r="G102" i="18"/>
  <c r="E102" i="18"/>
  <c r="D102" i="18"/>
  <c r="O101" i="18"/>
  <c r="L101" i="18"/>
  <c r="I101" i="18"/>
  <c r="F101" i="18"/>
  <c r="C101" i="18" s="1"/>
  <c r="O100" i="18"/>
  <c r="L100" i="18"/>
  <c r="C100" i="18" s="1"/>
  <c r="I100" i="18"/>
  <c r="F100" i="18"/>
  <c r="O99" i="18"/>
  <c r="L99" i="18"/>
  <c r="I99" i="18"/>
  <c r="F99" i="18"/>
  <c r="C99" i="18"/>
  <c r="O98" i="18"/>
  <c r="L98" i="18"/>
  <c r="I98" i="18"/>
  <c r="F98" i="18"/>
  <c r="C98" i="18" s="1"/>
  <c r="O97" i="18"/>
  <c r="L97" i="18"/>
  <c r="I97" i="18"/>
  <c r="I94" i="18" s="1"/>
  <c r="F97" i="18"/>
  <c r="C97" i="18" s="1"/>
  <c r="O96" i="18"/>
  <c r="L96" i="18"/>
  <c r="C96" i="18" s="1"/>
  <c r="I96" i="18"/>
  <c r="F96" i="18"/>
  <c r="O95" i="18"/>
  <c r="O94" i="18" s="1"/>
  <c r="L95" i="18"/>
  <c r="I95" i="18"/>
  <c r="F95" i="18"/>
  <c r="F94" i="18" s="1"/>
  <c r="C94" i="18" s="1"/>
  <c r="C95" i="18"/>
  <c r="N94" i="18"/>
  <c r="M94" i="18"/>
  <c r="L94" i="18"/>
  <c r="K94" i="18"/>
  <c r="J94" i="18"/>
  <c r="H94" i="18"/>
  <c r="G94" i="18"/>
  <c r="E94" i="18"/>
  <c r="D94" i="18"/>
  <c r="O93" i="18"/>
  <c r="L93" i="18"/>
  <c r="I93" i="18"/>
  <c r="F93" i="18"/>
  <c r="C93" i="18" s="1"/>
  <c r="O92" i="18"/>
  <c r="L92" i="18"/>
  <c r="C92" i="18" s="1"/>
  <c r="I92" i="18"/>
  <c r="F92" i="18"/>
  <c r="O91" i="18"/>
  <c r="O88" i="18" s="1"/>
  <c r="L91" i="18"/>
  <c r="I91" i="18"/>
  <c r="F91" i="18"/>
  <c r="C91" i="18"/>
  <c r="O90" i="18"/>
  <c r="L90" i="18"/>
  <c r="I90" i="18"/>
  <c r="F90" i="18"/>
  <c r="C90" i="18" s="1"/>
  <c r="O89" i="18"/>
  <c r="L89" i="18"/>
  <c r="L88" i="18" s="1"/>
  <c r="I89" i="18"/>
  <c r="I88" i="18" s="1"/>
  <c r="F89" i="18"/>
  <c r="C89" i="18" s="1"/>
  <c r="N88" i="18"/>
  <c r="N82" i="18" s="1"/>
  <c r="M88" i="18"/>
  <c r="K88" i="18"/>
  <c r="J88" i="18"/>
  <c r="J82" i="18" s="1"/>
  <c r="H88" i="18"/>
  <c r="G88" i="18"/>
  <c r="F88" i="18"/>
  <c r="E88" i="18"/>
  <c r="D88" i="18"/>
  <c r="O87" i="18"/>
  <c r="L87" i="18"/>
  <c r="I87" i="18"/>
  <c r="F87" i="18"/>
  <c r="C87" i="18"/>
  <c r="O86" i="18"/>
  <c r="L86" i="18"/>
  <c r="I86" i="18"/>
  <c r="F86" i="18"/>
  <c r="C86" i="18" s="1"/>
  <c r="O85" i="18"/>
  <c r="L85" i="18"/>
  <c r="I85" i="18"/>
  <c r="F85" i="18"/>
  <c r="C85" i="18" s="1"/>
  <c r="O84" i="18"/>
  <c r="L84" i="18"/>
  <c r="C84" i="18" s="1"/>
  <c r="I84" i="18"/>
  <c r="I83" i="18" s="1"/>
  <c r="I82" i="18" s="1"/>
  <c r="F84" i="18"/>
  <c r="O83" i="18"/>
  <c r="N83" i="18"/>
  <c r="M83" i="18"/>
  <c r="K83" i="18"/>
  <c r="K82" i="18" s="1"/>
  <c r="J83" i="18"/>
  <c r="H83" i="18"/>
  <c r="G83" i="18"/>
  <c r="G82" i="18" s="1"/>
  <c r="E83" i="18"/>
  <c r="D83" i="18"/>
  <c r="M82" i="18"/>
  <c r="H82" i="18"/>
  <c r="E82" i="18"/>
  <c r="D82" i="18"/>
  <c r="O81" i="18"/>
  <c r="L81" i="18"/>
  <c r="I81" i="18"/>
  <c r="I79" i="18" s="1"/>
  <c r="F81" i="18"/>
  <c r="C81" i="18" s="1"/>
  <c r="O80" i="18"/>
  <c r="L80" i="18"/>
  <c r="C80" i="18" s="1"/>
  <c r="I80" i="18"/>
  <c r="F80" i="18"/>
  <c r="O79" i="18"/>
  <c r="N79" i="18"/>
  <c r="M79" i="18"/>
  <c r="K79" i="18"/>
  <c r="J79" i="18"/>
  <c r="H79" i="18"/>
  <c r="G79" i="18"/>
  <c r="F79" i="18"/>
  <c r="E79" i="18"/>
  <c r="D79" i="18"/>
  <c r="O78" i="18"/>
  <c r="L78" i="18"/>
  <c r="I78" i="18"/>
  <c r="F78" i="18"/>
  <c r="C78" i="18" s="1"/>
  <c r="O77" i="18"/>
  <c r="L77" i="18"/>
  <c r="L76" i="18" s="1"/>
  <c r="I77" i="18"/>
  <c r="I76" i="18" s="1"/>
  <c r="F77" i="18"/>
  <c r="C77" i="18" s="1"/>
  <c r="O76" i="18"/>
  <c r="N76" i="18"/>
  <c r="N75" i="18" s="1"/>
  <c r="M76" i="18"/>
  <c r="K76" i="18"/>
  <c r="J76" i="18"/>
  <c r="J75" i="18" s="1"/>
  <c r="J74" i="18" s="1"/>
  <c r="H76" i="18"/>
  <c r="G76" i="18"/>
  <c r="F76" i="18"/>
  <c r="C76" i="18" s="1"/>
  <c r="E76" i="18"/>
  <c r="D76" i="18"/>
  <c r="O75" i="18"/>
  <c r="M75" i="18"/>
  <c r="K75" i="18"/>
  <c r="K74" i="18" s="1"/>
  <c r="H75" i="18"/>
  <c r="G75" i="18"/>
  <c r="E75" i="18"/>
  <c r="D75" i="18"/>
  <c r="M74" i="18"/>
  <c r="E74" i="18"/>
  <c r="O73" i="18"/>
  <c r="L73" i="18"/>
  <c r="I73" i="18"/>
  <c r="F73" i="18"/>
  <c r="C73" i="18" s="1"/>
  <c r="O72" i="18"/>
  <c r="L72" i="18"/>
  <c r="C72" i="18" s="1"/>
  <c r="I72" i="18"/>
  <c r="F72" i="18"/>
  <c r="O71" i="18"/>
  <c r="O68" i="18" s="1"/>
  <c r="L71" i="18"/>
  <c r="I71" i="18"/>
  <c r="F71" i="18"/>
  <c r="C71" i="18"/>
  <c r="O70" i="18"/>
  <c r="L70" i="18"/>
  <c r="I70" i="18"/>
  <c r="F70" i="18"/>
  <c r="C70" i="18" s="1"/>
  <c r="O69" i="18"/>
  <c r="L69" i="18"/>
  <c r="L68" i="18" s="1"/>
  <c r="L66" i="18" s="1"/>
  <c r="I69" i="18"/>
  <c r="I68" i="18" s="1"/>
  <c r="I66" i="18" s="1"/>
  <c r="F69" i="18"/>
  <c r="C69" i="18" s="1"/>
  <c r="N68" i="18"/>
  <c r="N66" i="18" s="1"/>
  <c r="N52" i="18" s="1"/>
  <c r="M68" i="18"/>
  <c r="K68" i="18"/>
  <c r="K66" i="18" s="1"/>
  <c r="K52" i="18" s="1"/>
  <c r="J68" i="18"/>
  <c r="J66" i="18" s="1"/>
  <c r="J52" i="18" s="1"/>
  <c r="J51" i="18" s="1"/>
  <c r="J50" i="18" s="1"/>
  <c r="H68" i="18"/>
  <c r="G68" i="18"/>
  <c r="G66" i="18" s="1"/>
  <c r="G52" i="18" s="1"/>
  <c r="F68" i="18"/>
  <c r="E68" i="18"/>
  <c r="D68" i="18"/>
  <c r="O67" i="18"/>
  <c r="L67" i="18"/>
  <c r="I67" i="18"/>
  <c r="F67" i="18"/>
  <c r="F66" i="18" s="1"/>
  <c r="C67" i="18"/>
  <c r="M66" i="18"/>
  <c r="H66" i="18"/>
  <c r="E66" i="18"/>
  <c r="D66" i="18"/>
  <c r="O65" i="18"/>
  <c r="L65" i="18"/>
  <c r="I65" i="18"/>
  <c r="C65" i="18" s="1"/>
  <c r="F65" i="18"/>
  <c r="O64" i="18"/>
  <c r="L64" i="18"/>
  <c r="C64" i="18" s="1"/>
  <c r="I64" i="18"/>
  <c r="F64" i="18"/>
  <c r="O63" i="18"/>
  <c r="L63" i="18"/>
  <c r="I63" i="18"/>
  <c r="F63" i="18"/>
  <c r="C63" i="18"/>
  <c r="O62" i="18"/>
  <c r="L62" i="18"/>
  <c r="I62" i="18"/>
  <c r="F62" i="18"/>
  <c r="C62" i="18" s="1"/>
  <c r="O61" i="18"/>
  <c r="L61" i="18"/>
  <c r="I61" i="18"/>
  <c r="C61" i="18" s="1"/>
  <c r="F61" i="18"/>
  <c r="O60" i="18"/>
  <c r="L60" i="18"/>
  <c r="C60" i="18" s="1"/>
  <c r="I60" i="18"/>
  <c r="F60" i="18"/>
  <c r="O59" i="18"/>
  <c r="O57" i="18" s="1"/>
  <c r="L59" i="18"/>
  <c r="I59" i="18"/>
  <c r="F59" i="18"/>
  <c r="C59" i="18"/>
  <c r="O58" i="18"/>
  <c r="L58" i="18"/>
  <c r="I58" i="18"/>
  <c r="F58" i="18"/>
  <c r="F57" i="18" s="1"/>
  <c r="N57" i="18"/>
  <c r="M57" i="18"/>
  <c r="K57" i="18"/>
  <c r="J57" i="18"/>
  <c r="I57" i="18"/>
  <c r="H57" i="18"/>
  <c r="G57" i="18"/>
  <c r="E57" i="18"/>
  <c r="D57" i="18"/>
  <c r="O56" i="18"/>
  <c r="L56" i="18"/>
  <c r="C56" i="18" s="1"/>
  <c r="I56" i="18"/>
  <c r="F56" i="18"/>
  <c r="O55" i="18"/>
  <c r="O54" i="18" s="1"/>
  <c r="L55" i="18"/>
  <c r="I55" i="18"/>
  <c r="F55" i="18"/>
  <c r="F54" i="18" s="1"/>
  <c r="C55" i="18"/>
  <c r="N54" i="18"/>
  <c r="M54" i="18"/>
  <c r="L54" i="18"/>
  <c r="K54" i="18"/>
  <c r="J54" i="18"/>
  <c r="I54" i="18"/>
  <c r="H54" i="18"/>
  <c r="H53" i="18" s="1"/>
  <c r="H52" i="18" s="1"/>
  <c r="H51" i="18" s="1"/>
  <c r="H50" i="18" s="1"/>
  <c r="G54" i="18"/>
  <c r="E54" i="18"/>
  <c r="D54" i="18"/>
  <c r="D53" i="18" s="1"/>
  <c r="D52" i="18" s="1"/>
  <c r="D51" i="18" s="1"/>
  <c r="D50" i="18" s="1"/>
  <c r="N53" i="18"/>
  <c r="M53" i="18"/>
  <c r="M52" i="18" s="1"/>
  <c r="K53" i="18"/>
  <c r="J53" i="18"/>
  <c r="I53" i="18"/>
  <c r="I52" i="18" s="1"/>
  <c r="G53" i="18"/>
  <c r="E53" i="18"/>
  <c r="E52" i="18" s="1"/>
  <c r="O46" i="18"/>
  <c r="C46" i="18"/>
  <c r="O45" i="18"/>
  <c r="C45" i="18"/>
  <c r="O44" i="18"/>
  <c r="C44" i="18" s="1"/>
  <c r="N44" i="18"/>
  <c r="M44" i="18"/>
  <c r="L43" i="18"/>
  <c r="I43" i="18"/>
  <c r="C43" i="18" s="1"/>
  <c r="F43" i="18"/>
  <c r="L42" i="18"/>
  <c r="K42" i="18"/>
  <c r="J42" i="18"/>
  <c r="H42" i="18"/>
  <c r="G42" i="18"/>
  <c r="G20" i="18" s="1"/>
  <c r="F42" i="18"/>
  <c r="E42" i="18"/>
  <c r="D42" i="18"/>
  <c r="F41" i="18"/>
  <c r="C41" i="18"/>
  <c r="L40" i="18"/>
  <c r="C40" i="18"/>
  <c r="L39" i="18"/>
  <c r="C39" i="18"/>
  <c r="L38" i="18"/>
  <c r="C38" i="18"/>
  <c r="L37" i="18"/>
  <c r="C37" i="18"/>
  <c r="L36" i="18"/>
  <c r="C36" i="18" s="1"/>
  <c r="K36" i="18"/>
  <c r="J36" i="18"/>
  <c r="L35" i="18"/>
  <c r="C35" i="18"/>
  <c r="L34" i="18"/>
  <c r="C34" i="18"/>
  <c r="L33" i="18"/>
  <c r="C33" i="18" s="1"/>
  <c r="K33" i="18"/>
  <c r="J33" i="18"/>
  <c r="L32" i="18"/>
  <c r="L31" i="18" s="1"/>
  <c r="C32" i="18"/>
  <c r="K31" i="18"/>
  <c r="J31" i="18"/>
  <c r="J26" i="18" s="1"/>
  <c r="J20" i="18" s="1"/>
  <c r="L30" i="18"/>
  <c r="C30" i="18" s="1"/>
  <c r="L29" i="18"/>
  <c r="C29" i="18"/>
  <c r="L28" i="18"/>
  <c r="C28" i="18" s="1"/>
  <c r="L27" i="18"/>
  <c r="C27" i="18" s="1"/>
  <c r="K27" i="18"/>
  <c r="J27" i="18"/>
  <c r="K26" i="18"/>
  <c r="K20" i="18" s="1"/>
  <c r="F25" i="18"/>
  <c r="C25" i="18"/>
  <c r="I24" i="18"/>
  <c r="F24" i="18"/>
  <c r="C24" i="18"/>
  <c r="O23" i="18"/>
  <c r="L23" i="18"/>
  <c r="I23" i="18"/>
  <c r="F23" i="18"/>
  <c r="C23" i="18"/>
  <c r="O22" i="18"/>
  <c r="O21" i="18" s="1"/>
  <c r="L22" i="18"/>
  <c r="I22" i="18"/>
  <c r="F22" i="18"/>
  <c r="F21" i="18" s="1"/>
  <c r="N21" i="18"/>
  <c r="N287" i="18" s="1"/>
  <c r="N286" i="18" s="1"/>
  <c r="M21" i="18"/>
  <c r="M287" i="18" s="1"/>
  <c r="M286" i="18" s="1"/>
  <c r="L21" i="18"/>
  <c r="L287" i="18" s="1"/>
  <c r="K21" i="18"/>
  <c r="K287" i="18" s="1"/>
  <c r="K286" i="18" s="1"/>
  <c r="J21" i="18"/>
  <c r="J287" i="18" s="1"/>
  <c r="J286" i="18" s="1"/>
  <c r="I21" i="18"/>
  <c r="I287" i="18" s="1"/>
  <c r="I286" i="18" s="1"/>
  <c r="H21" i="18"/>
  <c r="H287" i="18" s="1"/>
  <c r="H286" i="18" s="1"/>
  <c r="G21" i="18"/>
  <c r="G287" i="18" s="1"/>
  <c r="G286" i="18" s="1"/>
  <c r="E21" i="18"/>
  <c r="E287" i="18" s="1"/>
  <c r="E286" i="18" s="1"/>
  <c r="D21" i="18"/>
  <c r="D287" i="18" s="1"/>
  <c r="D286" i="18" s="1"/>
  <c r="N20" i="18"/>
  <c r="H20" i="18"/>
  <c r="D20" i="18"/>
  <c r="O296" i="17"/>
  <c r="L296" i="17"/>
  <c r="I296" i="17"/>
  <c r="F296" i="17"/>
  <c r="C296" i="17"/>
  <c r="O295" i="17"/>
  <c r="L295" i="17"/>
  <c r="I295" i="17"/>
  <c r="F295" i="17"/>
  <c r="O294" i="17"/>
  <c r="L294" i="17"/>
  <c r="I294" i="17"/>
  <c r="F294" i="17"/>
  <c r="C294" i="17" s="1"/>
  <c r="O293" i="17"/>
  <c r="L293" i="17"/>
  <c r="C293" i="17" s="1"/>
  <c r="I293" i="17"/>
  <c r="F293" i="17"/>
  <c r="O292" i="17"/>
  <c r="L292" i="17"/>
  <c r="I292" i="17"/>
  <c r="F292" i="17"/>
  <c r="C292" i="17"/>
  <c r="O291" i="17"/>
  <c r="L291" i="17"/>
  <c r="I291" i="17"/>
  <c r="F291" i="17"/>
  <c r="C291" i="17" s="1"/>
  <c r="O290" i="17"/>
  <c r="L290" i="17"/>
  <c r="I290" i="17"/>
  <c r="I288" i="17" s="1"/>
  <c r="F290" i="17"/>
  <c r="C290" i="17" s="1"/>
  <c r="O289" i="17"/>
  <c r="L289" i="17"/>
  <c r="C289" i="17" s="1"/>
  <c r="I289" i="17"/>
  <c r="F289" i="17"/>
  <c r="O288" i="17"/>
  <c r="N288" i="17"/>
  <c r="M288" i="17"/>
  <c r="K288" i="17"/>
  <c r="J288" i="17"/>
  <c r="H288" i="17"/>
  <c r="G288" i="17"/>
  <c r="E288" i="17"/>
  <c r="D288" i="17"/>
  <c r="O283" i="17"/>
  <c r="L283" i="17"/>
  <c r="I283" i="17"/>
  <c r="F283" i="17"/>
  <c r="C283" i="17" s="1"/>
  <c r="O282" i="17"/>
  <c r="L282" i="17"/>
  <c r="I282" i="17"/>
  <c r="I281" i="17" s="1"/>
  <c r="F282" i="17"/>
  <c r="O281" i="17"/>
  <c r="N281" i="17"/>
  <c r="M281" i="17"/>
  <c r="L281" i="17"/>
  <c r="K281" i="17"/>
  <c r="J281" i="17"/>
  <c r="H281" i="17"/>
  <c r="G281" i="17"/>
  <c r="F281" i="17"/>
  <c r="C281" i="17" s="1"/>
  <c r="E281" i="17"/>
  <c r="D281" i="17"/>
  <c r="O280" i="17"/>
  <c r="O279" i="17" s="1"/>
  <c r="L280" i="17"/>
  <c r="I280" i="17"/>
  <c r="F280" i="17"/>
  <c r="C280" i="17"/>
  <c r="N279" i="17"/>
  <c r="M279" i="17"/>
  <c r="L279" i="17"/>
  <c r="C279" i="17" s="1"/>
  <c r="K279" i="17"/>
  <c r="J279" i="17"/>
  <c r="I279" i="17"/>
  <c r="H279" i="17"/>
  <c r="G279" i="17"/>
  <c r="F279" i="17"/>
  <c r="E279" i="17"/>
  <c r="D279" i="17"/>
  <c r="O278" i="17"/>
  <c r="L278" i="17"/>
  <c r="I278" i="17"/>
  <c r="F278" i="17"/>
  <c r="C278" i="17" s="1"/>
  <c r="O277" i="17"/>
  <c r="L277" i="17"/>
  <c r="I277" i="17"/>
  <c r="F277" i="17"/>
  <c r="C277" i="17" s="1"/>
  <c r="O276" i="17"/>
  <c r="O275" i="17" s="1"/>
  <c r="L276" i="17"/>
  <c r="I276" i="17"/>
  <c r="F276" i="17"/>
  <c r="C276" i="17"/>
  <c r="N275" i="17"/>
  <c r="M275" i="17"/>
  <c r="L275" i="17"/>
  <c r="C275" i="17" s="1"/>
  <c r="K275" i="17"/>
  <c r="J275" i="17"/>
  <c r="I275" i="17"/>
  <c r="H275" i="17"/>
  <c r="G275" i="17"/>
  <c r="F275" i="17"/>
  <c r="E275" i="17"/>
  <c r="D275" i="17"/>
  <c r="O274" i="17"/>
  <c r="L274" i="17"/>
  <c r="I274" i="17"/>
  <c r="F274" i="17"/>
  <c r="C274" i="17" s="1"/>
  <c r="O273" i="17"/>
  <c r="L273" i="17"/>
  <c r="I273" i="17"/>
  <c r="F273" i="17"/>
  <c r="C273" i="17" s="1"/>
  <c r="O272" i="17"/>
  <c r="O271" i="17" s="1"/>
  <c r="L272" i="17"/>
  <c r="I272" i="17"/>
  <c r="F272" i="17"/>
  <c r="C272" i="17"/>
  <c r="N271" i="17"/>
  <c r="M271" i="17"/>
  <c r="L271" i="17"/>
  <c r="C271" i="17" s="1"/>
  <c r="K271" i="17"/>
  <c r="J271" i="17"/>
  <c r="I271" i="17"/>
  <c r="H271" i="17"/>
  <c r="H269" i="17" s="1"/>
  <c r="H268" i="17" s="1"/>
  <c r="G271" i="17"/>
  <c r="F271" i="17"/>
  <c r="E271" i="17"/>
  <c r="D271" i="17"/>
  <c r="D269" i="17" s="1"/>
  <c r="D268" i="17" s="1"/>
  <c r="O270" i="17"/>
  <c r="O269" i="17" s="1"/>
  <c r="O268" i="17" s="1"/>
  <c r="L270" i="17"/>
  <c r="I270" i="17"/>
  <c r="I269" i="17" s="1"/>
  <c r="I268" i="17" s="1"/>
  <c r="F270" i="17"/>
  <c r="C270" i="17" s="1"/>
  <c r="N269" i="17"/>
  <c r="N268" i="17" s="1"/>
  <c r="M269" i="17"/>
  <c r="K269" i="17"/>
  <c r="J269" i="17"/>
  <c r="J268" i="17" s="1"/>
  <c r="G269" i="17"/>
  <c r="F269" i="17"/>
  <c r="E269" i="17"/>
  <c r="M268" i="17"/>
  <c r="K268" i="17"/>
  <c r="G268" i="17"/>
  <c r="E268" i="17"/>
  <c r="O267" i="17"/>
  <c r="L267" i="17"/>
  <c r="I267" i="17"/>
  <c r="F267" i="17"/>
  <c r="C267" i="17" s="1"/>
  <c r="O266" i="17"/>
  <c r="L266" i="17"/>
  <c r="I266" i="17"/>
  <c r="I263" i="17" s="1"/>
  <c r="F266" i="17"/>
  <c r="C266" i="17" s="1"/>
  <c r="O265" i="17"/>
  <c r="L265" i="17"/>
  <c r="I265" i="17"/>
  <c r="F265" i="17"/>
  <c r="C265" i="17" s="1"/>
  <c r="O264" i="17"/>
  <c r="O263" i="17" s="1"/>
  <c r="L264" i="17"/>
  <c r="I264" i="17"/>
  <c r="F264" i="17"/>
  <c r="C264" i="17"/>
  <c r="N263" i="17"/>
  <c r="M263" i="17"/>
  <c r="L263" i="17"/>
  <c r="K263" i="17"/>
  <c r="J263" i="17"/>
  <c r="H263" i="17"/>
  <c r="G263" i="17"/>
  <c r="E263" i="17"/>
  <c r="D263" i="17"/>
  <c r="O262" i="17"/>
  <c r="L262" i="17"/>
  <c r="I262" i="17"/>
  <c r="I259" i="17" s="1"/>
  <c r="F262" i="17"/>
  <c r="O261" i="17"/>
  <c r="L261" i="17"/>
  <c r="I261" i="17"/>
  <c r="F261" i="17"/>
  <c r="C261" i="17" s="1"/>
  <c r="O260" i="17"/>
  <c r="O259" i="17" s="1"/>
  <c r="O258" i="17" s="1"/>
  <c r="L260" i="17"/>
  <c r="I260" i="17"/>
  <c r="F260" i="17"/>
  <c r="C260" i="17"/>
  <c r="N259" i="17"/>
  <c r="M259" i="17"/>
  <c r="L259" i="17"/>
  <c r="L258" i="17" s="1"/>
  <c r="K259" i="17"/>
  <c r="J259" i="17"/>
  <c r="H259" i="17"/>
  <c r="H258" i="17" s="1"/>
  <c r="G259" i="17"/>
  <c r="F259" i="17"/>
  <c r="E259" i="17"/>
  <c r="D259" i="17"/>
  <c r="D258" i="17" s="1"/>
  <c r="N258" i="17"/>
  <c r="M258" i="17"/>
  <c r="K258" i="17"/>
  <c r="J258" i="17"/>
  <c r="G258" i="17"/>
  <c r="E258" i="17"/>
  <c r="O257" i="17"/>
  <c r="L257" i="17"/>
  <c r="I257" i="17"/>
  <c r="F257" i="17"/>
  <c r="C257" i="17" s="1"/>
  <c r="O256" i="17"/>
  <c r="L256" i="17"/>
  <c r="I256" i="17"/>
  <c r="F256" i="17"/>
  <c r="C256" i="17"/>
  <c r="O255" i="17"/>
  <c r="L255" i="17"/>
  <c r="I255" i="17"/>
  <c r="F255" i="17"/>
  <c r="C255" i="17" s="1"/>
  <c r="O254" i="17"/>
  <c r="L254" i="17"/>
  <c r="I254" i="17"/>
  <c r="I251" i="17" s="1"/>
  <c r="I250" i="17" s="1"/>
  <c r="F254" i="17"/>
  <c r="C254" i="17" s="1"/>
  <c r="O253" i="17"/>
  <c r="L253" i="17"/>
  <c r="I253" i="17"/>
  <c r="F253" i="17"/>
  <c r="C253" i="17" s="1"/>
  <c r="O252" i="17"/>
  <c r="O251" i="17" s="1"/>
  <c r="O250" i="17" s="1"/>
  <c r="L252" i="17"/>
  <c r="I252" i="17"/>
  <c r="F252" i="17"/>
  <c r="C252" i="17"/>
  <c r="N251" i="17"/>
  <c r="M251" i="17"/>
  <c r="L251" i="17"/>
  <c r="L250" i="17" s="1"/>
  <c r="K251" i="17"/>
  <c r="J251" i="17"/>
  <c r="H251" i="17"/>
  <c r="H250" i="17" s="1"/>
  <c r="H229" i="17" s="1"/>
  <c r="G251" i="17"/>
  <c r="E251" i="17"/>
  <c r="D251" i="17"/>
  <c r="D250" i="17" s="1"/>
  <c r="N250" i="17"/>
  <c r="M250" i="17"/>
  <c r="K250" i="17"/>
  <c r="J250" i="17"/>
  <c r="G250" i="17"/>
  <c r="E250" i="17"/>
  <c r="O249" i="17"/>
  <c r="L249" i="17"/>
  <c r="C249" i="17" s="1"/>
  <c r="I249" i="17"/>
  <c r="F249" i="17"/>
  <c r="O248" i="17"/>
  <c r="O245" i="17" s="1"/>
  <c r="L248" i="17"/>
  <c r="I248" i="17"/>
  <c r="F248" i="17"/>
  <c r="C248" i="17"/>
  <c r="O247" i="17"/>
  <c r="L247" i="17"/>
  <c r="I247" i="17"/>
  <c r="F247" i="17"/>
  <c r="C247" i="17" s="1"/>
  <c r="O246" i="17"/>
  <c r="L246" i="17"/>
  <c r="I246" i="17"/>
  <c r="I245" i="17" s="1"/>
  <c r="F246" i="17"/>
  <c r="C246" i="17" s="1"/>
  <c r="N245" i="17"/>
  <c r="M245" i="17"/>
  <c r="K245" i="17"/>
  <c r="J245" i="17"/>
  <c r="H245" i="17"/>
  <c r="G245" i="17"/>
  <c r="F245" i="17"/>
  <c r="E245" i="17"/>
  <c r="D245" i="17"/>
  <c r="O244" i="17"/>
  <c r="L244" i="17"/>
  <c r="I244" i="17"/>
  <c r="F244" i="17"/>
  <c r="C244" i="17"/>
  <c r="O243" i="17"/>
  <c r="L243" i="17"/>
  <c r="I243" i="17"/>
  <c r="F243" i="17"/>
  <c r="C243" i="17" s="1"/>
  <c r="O242" i="17"/>
  <c r="L242" i="17"/>
  <c r="I242" i="17"/>
  <c r="F242" i="17"/>
  <c r="C242" i="17" s="1"/>
  <c r="O241" i="17"/>
  <c r="L241" i="17"/>
  <c r="C241" i="17" s="1"/>
  <c r="I241" i="17"/>
  <c r="F241" i="17"/>
  <c r="O240" i="17"/>
  <c r="O237" i="17" s="1"/>
  <c r="L240" i="17"/>
  <c r="I240" i="17"/>
  <c r="F240" i="17"/>
  <c r="C240" i="17"/>
  <c r="O239" i="17"/>
  <c r="L239" i="17"/>
  <c r="I239" i="17"/>
  <c r="F239" i="17"/>
  <c r="C239" i="17" s="1"/>
  <c r="O238" i="17"/>
  <c r="L238" i="17"/>
  <c r="I238" i="17"/>
  <c r="I237" i="17" s="1"/>
  <c r="F238" i="17"/>
  <c r="C238" i="17" s="1"/>
  <c r="N237" i="17"/>
  <c r="N230" i="17" s="1"/>
  <c r="N229" i="17" s="1"/>
  <c r="N193" i="17" s="1"/>
  <c r="M237" i="17"/>
  <c r="K237" i="17"/>
  <c r="J237" i="17"/>
  <c r="J230" i="17" s="1"/>
  <c r="J229" i="17" s="1"/>
  <c r="H237" i="17"/>
  <c r="G237" i="17"/>
  <c r="F237" i="17"/>
  <c r="E237" i="17"/>
  <c r="D237" i="17"/>
  <c r="O236" i="17"/>
  <c r="L236" i="17"/>
  <c r="I236" i="17"/>
  <c r="F236" i="17"/>
  <c r="C236" i="17"/>
  <c r="O235" i="17"/>
  <c r="O234" i="17" s="1"/>
  <c r="L235" i="17"/>
  <c r="I235" i="17"/>
  <c r="F235" i="17"/>
  <c r="F234" i="17" s="1"/>
  <c r="N234" i="17"/>
  <c r="M234" i="17"/>
  <c r="L234" i="17"/>
  <c r="K234" i="17"/>
  <c r="J234" i="17"/>
  <c r="I234" i="17"/>
  <c r="H234" i="17"/>
  <c r="G234" i="17"/>
  <c r="E234" i="17"/>
  <c r="D234" i="17"/>
  <c r="O233" i="17"/>
  <c r="L233" i="17"/>
  <c r="L232" i="17" s="1"/>
  <c r="I233" i="17"/>
  <c r="F233" i="17"/>
  <c r="C233" i="17" s="1"/>
  <c r="O232" i="17"/>
  <c r="N232" i="17"/>
  <c r="M232" i="17"/>
  <c r="K232" i="17"/>
  <c r="K230" i="17" s="1"/>
  <c r="K229" i="17" s="1"/>
  <c r="J232" i="17"/>
  <c r="I232" i="17"/>
  <c r="H232" i="17"/>
  <c r="G232" i="17"/>
  <c r="G230" i="17" s="1"/>
  <c r="G229" i="17" s="1"/>
  <c r="F232" i="17"/>
  <c r="E232" i="17"/>
  <c r="D232" i="17"/>
  <c r="O231" i="17"/>
  <c r="L231" i="17"/>
  <c r="I231" i="17"/>
  <c r="F231" i="17"/>
  <c r="F230" i="17" s="1"/>
  <c r="M230" i="17"/>
  <c r="M229" i="17" s="1"/>
  <c r="H230" i="17"/>
  <c r="E230" i="17"/>
  <c r="E229" i="17" s="1"/>
  <c r="D230" i="17"/>
  <c r="D229" i="17" s="1"/>
  <c r="O228" i="17"/>
  <c r="L228" i="17"/>
  <c r="I228" i="17"/>
  <c r="F228" i="17"/>
  <c r="C228" i="17"/>
  <c r="O227" i="17"/>
  <c r="O226" i="17" s="1"/>
  <c r="L227" i="17"/>
  <c r="I227" i="17"/>
  <c r="F227" i="17"/>
  <c r="F226" i="17" s="1"/>
  <c r="C226" i="17" s="1"/>
  <c r="N226" i="17"/>
  <c r="M226" i="17"/>
  <c r="L226" i="17"/>
  <c r="K226" i="17"/>
  <c r="J226" i="17"/>
  <c r="I226" i="17"/>
  <c r="H226" i="17"/>
  <c r="G226" i="17"/>
  <c r="E226" i="17"/>
  <c r="D226" i="17"/>
  <c r="O225" i="17"/>
  <c r="L225" i="17"/>
  <c r="I225" i="17"/>
  <c r="C225" i="17" s="1"/>
  <c r="F225" i="17"/>
  <c r="O224" i="17"/>
  <c r="L224" i="17"/>
  <c r="I224" i="17"/>
  <c r="F224" i="17"/>
  <c r="C224" i="17"/>
  <c r="O223" i="17"/>
  <c r="L223" i="17"/>
  <c r="I223" i="17"/>
  <c r="F223" i="17"/>
  <c r="C223" i="17" s="1"/>
  <c r="O222" i="17"/>
  <c r="L222" i="17"/>
  <c r="I222" i="17"/>
  <c r="F222" i="17"/>
  <c r="C222" i="17" s="1"/>
  <c r="O221" i="17"/>
  <c r="L221" i="17"/>
  <c r="I221" i="17"/>
  <c r="F221" i="17"/>
  <c r="C221" i="17" s="1"/>
  <c r="O220" i="17"/>
  <c r="L220" i="17"/>
  <c r="I220" i="17"/>
  <c r="F220" i="17"/>
  <c r="C220" i="17"/>
  <c r="O219" i="17"/>
  <c r="L219" i="17"/>
  <c r="I219" i="17"/>
  <c r="F219" i="17"/>
  <c r="C219" i="17" s="1"/>
  <c r="O218" i="17"/>
  <c r="L218" i="17"/>
  <c r="I218" i="17"/>
  <c r="I215" i="17" s="1"/>
  <c r="F218" i="17"/>
  <c r="O217" i="17"/>
  <c r="L217" i="17"/>
  <c r="I217" i="17"/>
  <c r="F217" i="17"/>
  <c r="C217" i="17" s="1"/>
  <c r="O216" i="17"/>
  <c r="O215" i="17" s="1"/>
  <c r="L216" i="17"/>
  <c r="I216" i="17"/>
  <c r="F216" i="17"/>
  <c r="C216" i="17"/>
  <c r="N215" i="17"/>
  <c r="M215" i="17"/>
  <c r="L215" i="17"/>
  <c r="K215" i="17"/>
  <c r="J215" i="17"/>
  <c r="H215" i="17"/>
  <c r="G215" i="17"/>
  <c r="E215" i="17"/>
  <c r="D215" i="17"/>
  <c r="O214" i="17"/>
  <c r="L214" i="17"/>
  <c r="I214" i="17"/>
  <c r="C214" i="17" s="1"/>
  <c r="F214" i="17"/>
  <c r="O213" i="17"/>
  <c r="L213" i="17"/>
  <c r="I213" i="17"/>
  <c r="F213" i="17"/>
  <c r="C213" i="17" s="1"/>
  <c r="O212" i="17"/>
  <c r="L212" i="17"/>
  <c r="I212" i="17"/>
  <c r="F212" i="17"/>
  <c r="C212" i="17"/>
  <c r="O211" i="17"/>
  <c r="L211" i="17"/>
  <c r="I211" i="17"/>
  <c r="F211" i="17"/>
  <c r="C211" i="17" s="1"/>
  <c r="O210" i="17"/>
  <c r="L210" i="17"/>
  <c r="I210" i="17"/>
  <c r="C210" i="17" s="1"/>
  <c r="F210" i="17"/>
  <c r="O209" i="17"/>
  <c r="L209" i="17"/>
  <c r="I209" i="17"/>
  <c r="F209" i="17"/>
  <c r="C209" i="17" s="1"/>
  <c r="O208" i="17"/>
  <c r="L208" i="17"/>
  <c r="I208" i="17"/>
  <c r="F208" i="17"/>
  <c r="C208" i="17"/>
  <c r="O207" i="17"/>
  <c r="L207" i="17"/>
  <c r="I207" i="17"/>
  <c r="F207" i="17"/>
  <c r="C207" i="17" s="1"/>
  <c r="O206" i="17"/>
  <c r="L206" i="17"/>
  <c r="I206" i="17"/>
  <c r="C206" i="17" s="1"/>
  <c r="F206" i="17"/>
  <c r="O205" i="17"/>
  <c r="L205" i="17"/>
  <c r="L204" i="17" s="1"/>
  <c r="L203" i="17" s="1"/>
  <c r="I205" i="17"/>
  <c r="F205" i="17"/>
  <c r="C205" i="17" s="1"/>
  <c r="O204" i="17"/>
  <c r="O203" i="17" s="1"/>
  <c r="N204" i="17"/>
  <c r="M204" i="17"/>
  <c r="K204" i="17"/>
  <c r="K203" i="17" s="1"/>
  <c r="J204" i="17"/>
  <c r="H204" i="17"/>
  <c r="G204" i="17"/>
  <c r="G203" i="17" s="1"/>
  <c r="E204" i="17"/>
  <c r="D204" i="17"/>
  <c r="N203" i="17"/>
  <c r="M203" i="17"/>
  <c r="J203" i="17"/>
  <c r="H203" i="17"/>
  <c r="E203" i="17"/>
  <c r="D203" i="17"/>
  <c r="O202" i="17"/>
  <c r="L202" i="17"/>
  <c r="I202" i="17"/>
  <c r="C202" i="17" s="1"/>
  <c r="F202" i="17"/>
  <c r="O201" i="17"/>
  <c r="L201" i="17"/>
  <c r="C201" i="17" s="1"/>
  <c r="I201" i="17"/>
  <c r="F201" i="17"/>
  <c r="O200" i="17"/>
  <c r="L200" i="17"/>
  <c r="I200" i="17"/>
  <c r="F200" i="17"/>
  <c r="C200" i="17"/>
  <c r="O199" i="17"/>
  <c r="L199" i="17"/>
  <c r="I199" i="17"/>
  <c r="F199" i="17"/>
  <c r="C199" i="17" s="1"/>
  <c r="O198" i="17"/>
  <c r="L198" i="17"/>
  <c r="L197" i="17" s="1"/>
  <c r="L195" i="17" s="1"/>
  <c r="L194" i="17" s="1"/>
  <c r="I198" i="17"/>
  <c r="I197" i="17" s="1"/>
  <c r="I195" i="17" s="1"/>
  <c r="F198" i="17"/>
  <c r="O197" i="17"/>
  <c r="N197" i="17"/>
  <c r="N195" i="17" s="1"/>
  <c r="N194" i="17" s="1"/>
  <c r="M197" i="17"/>
  <c r="K197" i="17"/>
  <c r="K195" i="17" s="1"/>
  <c r="K194" i="17" s="1"/>
  <c r="K193" i="17" s="1"/>
  <c r="J197" i="17"/>
  <c r="J195" i="17" s="1"/>
  <c r="J194" i="17" s="1"/>
  <c r="H197" i="17"/>
  <c r="G197" i="17"/>
  <c r="G195" i="17" s="1"/>
  <c r="G194" i="17" s="1"/>
  <c r="G193" i="17" s="1"/>
  <c r="F197" i="17"/>
  <c r="C197" i="17" s="1"/>
  <c r="E197" i="17"/>
  <c r="D197" i="17"/>
  <c r="O196" i="17"/>
  <c r="O195" i="17" s="1"/>
  <c r="O194" i="17" s="1"/>
  <c r="L196" i="17"/>
  <c r="I196" i="17"/>
  <c r="F196" i="17"/>
  <c r="F195" i="17" s="1"/>
  <c r="C196" i="17"/>
  <c r="M195" i="17"/>
  <c r="H195" i="17"/>
  <c r="H194" i="17" s="1"/>
  <c r="E195" i="17"/>
  <c r="D195" i="17"/>
  <c r="D194" i="17" s="1"/>
  <c r="D193" i="17" s="1"/>
  <c r="M194" i="17"/>
  <c r="M193" i="17" s="1"/>
  <c r="E194" i="17"/>
  <c r="E193" i="17" s="1"/>
  <c r="J193" i="17"/>
  <c r="O192" i="17"/>
  <c r="O191" i="17" s="1"/>
  <c r="O190" i="17" s="1"/>
  <c r="L192" i="17"/>
  <c r="I192" i="17"/>
  <c r="F192" i="17"/>
  <c r="F191" i="17" s="1"/>
  <c r="C192" i="17"/>
  <c r="N191" i="17"/>
  <c r="M191" i="17"/>
  <c r="L191" i="17"/>
  <c r="L190" i="17" s="1"/>
  <c r="K191" i="17"/>
  <c r="J191" i="17"/>
  <c r="I191" i="17"/>
  <c r="H191" i="17"/>
  <c r="H190" i="17" s="1"/>
  <c r="G191" i="17"/>
  <c r="E191" i="17"/>
  <c r="D191" i="17"/>
  <c r="D190" i="17" s="1"/>
  <c r="N190" i="17"/>
  <c r="M190" i="17"/>
  <c r="K190" i="17"/>
  <c r="J190" i="17"/>
  <c r="I190" i="17"/>
  <c r="I186" i="17" s="1"/>
  <c r="G190" i="17"/>
  <c r="E190" i="17"/>
  <c r="O189" i="17"/>
  <c r="L189" i="17"/>
  <c r="C189" i="17" s="1"/>
  <c r="I189" i="17"/>
  <c r="F189" i="17"/>
  <c r="O188" i="17"/>
  <c r="O187" i="17" s="1"/>
  <c r="O186" i="17" s="1"/>
  <c r="L188" i="17"/>
  <c r="I188" i="17"/>
  <c r="F188" i="17"/>
  <c r="C188" i="17"/>
  <c r="N187" i="17"/>
  <c r="M187" i="17"/>
  <c r="K187" i="17"/>
  <c r="J187" i="17"/>
  <c r="I187" i="17"/>
  <c r="H187" i="17"/>
  <c r="G187" i="17"/>
  <c r="F187" i="17"/>
  <c r="E187" i="17"/>
  <c r="D187" i="17"/>
  <c r="N186" i="17"/>
  <c r="M186" i="17"/>
  <c r="K186" i="17"/>
  <c r="J186" i="17"/>
  <c r="G186" i="17"/>
  <c r="E186" i="17"/>
  <c r="D186" i="17"/>
  <c r="O185" i="17"/>
  <c r="L185" i="17"/>
  <c r="I185" i="17"/>
  <c r="F185" i="17"/>
  <c r="C185" i="17" s="1"/>
  <c r="O184" i="17"/>
  <c r="L184" i="17"/>
  <c r="L183" i="17" s="1"/>
  <c r="I184" i="17"/>
  <c r="I183" i="17" s="1"/>
  <c r="F184" i="17"/>
  <c r="C184" i="17" s="1"/>
  <c r="O183" i="17"/>
  <c r="N183" i="17"/>
  <c r="M183" i="17"/>
  <c r="K183" i="17"/>
  <c r="J183" i="17"/>
  <c r="H183" i="17"/>
  <c r="G183" i="17"/>
  <c r="F183" i="17"/>
  <c r="E183" i="17"/>
  <c r="D183" i="17"/>
  <c r="O182" i="17"/>
  <c r="L182" i="17"/>
  <c r="I182" i="17"/>
  <c r="F182" i="17"/>
  <c r="C182" i="17"/>
  <c r="O181" i="17"/>
  <c r="L181" i="17"/>
  <c r="I181" i="17"/>
  <c r="F181" i="17"/>
  <c r="C181" i="17" s="1"/>
  <c r="O180" i="17"/>
  <c r="L180" i="17"/>
  <c r="I180" i="17"/>
  <c r="F180" i="17"/>
  <c r="C180" i="17" s="1"/>
  <c r="O179" i="17"/>
  <c r="L179" i="17"/>
  <c r="C179" i="17" s="1"/>
  <c r="I179" i="17"/>
  <c r="I178" i="17" s="1"/>
  <c r="F179" i="17"/>
  <c r="O178" i="17"/>
  <c r="N178" i="17"/>
  <c r="M178" i="17"/>
  <c r="K178" i="17"/>
  <c r="J178" i="17"/>
  <c r="H178" i="17"/>
  <c r="G178" i="17"/>
  <c r="E178" i="17"/>
  <c r="D178" i="17"/>
  <c r="O177" i="17"/>
  <c r="L177" i="17"/>
  <c r="I177" i="17"/>
  <c r="F177" i="17"/>
  <c r="C177" i="17" s="1"/>
  <c r="O176" i="17"/>
  <c r="L176" i="17"/>
  <c r="I176" i="17"/>
  <c r="F176" i="17"/>
  <c r="C176" i="17" s="1"/>
  <c r="O175" i="17"/>
  <c r="L175" i="17"/>
  <c r="C175" i="17" s="1"/>
  <c r="I175" i="17"/>
  <c r="I174" i="17" s="1"/>
  <c r="F175" i="17"/>
  <c r="O174" i="17"/>
  <c r="O173" i="17" s="1"/>
  <c r="O172" i="17" s="1"/>
  <c r="N174" i="17"/>
  <c r="N173" i="17" s="1"/>
  <c r="N172" i="17" s="1"/>
  <c r="M174" i="17"/>
  <c r="K174" i="17"/>
  <c r="K173" i="17" s="1"/>
  <c r="K172" i="17" s="1"/>
  <c r="J174" i="17"/>
  <c r="J173" i="17" s="1"/>
  <c r="J172" i="17" s="1"/>
  <c r="H174" i="17"/>
  <c r="G174" i="17"/>
  <c r="G173" i="17" s="1"/>
  <c r="G172" i="17" s="1"/>
  <c r="E174" i="17"/>
  <c r="D174" i="17"/>
  <c r="M173" i="17"/>
  <c r="H173" i="17"/>
  <c r="H172" i="17" s="1"/>
  <c r="E173" i="17"/>
  <c r="D173" i="17"/>
  <c r="D172" i="17" s="1"/>
  <c r="M172" i="17"/>
  <c r="E172" i="17"/>
  <c r="O171" i="17"/>
  <c r="L171" i="17"/>
  <c r="C171" i="17" s="1"/>
  <c r="I171" i="17"/>
  <c r="F171" i="17"/>
  <c r="O170" i="17"/>
  <c r="L170" i="17"/>
  <c r="I170" i="17"/>
  <c r="F170" i="17"/>
  <c r="C170" i="17"/>
  <c r="O169" i="17"/>
  <c r="L169" i="17"/>
  <c r="I169" i="17"/>
  <c r="F169" i="17"/>
  <c r="C169" i="17" s="1"/>
  <c r="O168" i="17"/>
  <c r="L168" i="17"/>
  <c r="I168" i="17"/>
  <c r="I165" i="17" s="1"/>
  <c r="I164" i="17" s="1"/>
  <c r="F168" i="17"/>
  <c r="C168" i="17" s="1"/>
  <c r="O167" i="17"/>
  <c r="L167" i="17"/>
  <c r="C167" i="17" s="1"/>
  <c r="I167" i="17"/>
  <c r="F167" i="17"/>
  <c r="O166" i="17"/>
  <c r="O165" i="17" s="1"/>
  <c r="O164" i="17" s="1"/>
  <c r="L166" i="17"/>
  <c r="I166" i="17"/>
  <c r="F166" i="17"/>
  <c r="F165" i="17" s="1"/>
  <c r="C166" i="17"/>
  <c r="N165" i="17"/>
  <c r="M165" i="17"/>
  <c r="L165" i="17"/>
  <c r="L164" i="17" s="1"/>
  <c r="K165" i="17"/>
  <c r="K164" i="17" s="1"/>
  <c r="J165" i="17"/>
  <c r="H165" i="17"/>
  <c r="H164" i="17" s="1"/>
  <c r="G165" i="17"/>
  <c r="G164" i="17" s="1"/>
  <c r="E165" i="17"/>
  <c r="D165" i="17"/>
  <c r="D164" i="17" s="1"/>
  <c r="N164" i="17"/>
  <c r="M164" i="17"/>
  <c r="J164" i="17"/>
  <c r="E164" i="17"/>
  <c r="O163" i="17"/>
  <c r="L163" i="17"/>
  <c r="C163" i="17" s="1"/>
  <c r="I163" i="17"/>
  <c r="F163" i="17"/>
  <c r="O162" i="17"/>
  <c r="L162" i="17"/>
  <c r="I162" i="17"/>
  <c r="F162" i="17"/>
  <c r="C162" i="17"/>
  <c r="O161" i="17"/>
  <c r="L161" i="17"/>
  <c r="I161" i="17"/>
  <c r="F161" i="17"/>
  <c r="C161" i="17" s="1"/>
  <c r="O160" i="17"/>
  <c r="L160" i="17"/>
  <c r="L159" i="17" s="1"/>
  <c r="I160" i="17"/>
  <c r="I159" i="17" s="1"/>
  <c r="F160" i="17"/>
  <c r="C160" i="17" s="1"/>
  <c r="O159" i="17"/>
  <c r="N159" i="17"/>
  <c r="M159" i="17"/>
  <c r="K159" i="17"/>
  <c r="J159" i="17"/>
  <c r="H159" i="17"/>
  <c r="G159" i="17"/>
  <c r="F159" i="17"/>
  <c r="E159" i="17"/>
  <c r="D159" i="17"/>
  <c r="O158" i="17"/>
  <c r="L158" i="17"/>
  <c r="I158" i="17"/>
  <c r="F158" i="17"/>
  <c r="C158" i="17"/>
  <c r="O157" i="17"/>
  <c r="L157" i="17"/>
  <c r="I157" i="17"/>
  <c r="F157" i="17"/>
  <c r="C157" i="17" s="1"/>
  <c r="O156" i="17"/>
  <c r="L156" i="17"/>
  <c r="I156" i="17"/>
  <c r="F156" i="17"/>
  <c r="C156" i="17" s="1"/>
  <c r="O155" i="17"/>
  <c r="L155" i="17"/>
  <c r="C155" i="17" s="1"/>
  <c r="I155" i="17"/>
  <c r="F155" i="17"/>
  <c r="O154" i="17"/>
  <c r="L154" i="17"/>
  <c r="I154" i="17"/>
  <c r="F154" i="17"/>
  <c r="C154" i="17"/>
  <c r="O153" i="17"/>
  <c r="L153" i="17"/>
  <c r="I153" i="17"/>
  <c r="F153" i="17"/>
  <c r="C153" i="17" s="1"/>
  <c r="O152" i="17"/>
  <c r="L152" i="17"/>
  <c r="I152" i="17"/>
  <c r="F152" i="17"/>
  <c r="C152" i="17" s="1"/>
  <c r="O151" i="17"/>
  <c r="L151" i="17"/>
  <c r="C151" i="17" s="1"/>
  <c r="I151" i="17"/>
  <c r="I150" i="17" s="1"/>
  <c r="F151" i="17"/>
  <c r="O150" i="17"/>
  <c r="N150" i="17"/>
  <c r="M150" i="17"/>
  <c r="K150" i="17"/>
  <c r="J150" i="17"/>
  <c r="H150" i="17"/>
  <c r="G150" i="17"/>
  <c r="E150" i="17"/>
  <c r="D150" i="17"/>
  <c r="O149" i="17"/>
  <c r="L149" i="17"/>
  <c r="I149" i="17"/>
  <c r="F149" i="17"/>
  <c r="C149" i="17" s="1"/>
  <c r="O148" i="17"/>
  <c r="L148" i="17"/>
  <c r="I148" i="17"/>
  <c r="F148" i="17"/>
  <c r="C148" i="17" s="1"/>
  <c r="O147" i="17"/>
  <c r="L147" i="17"/>
  <c r="C147" i="17" s="1"/>
  <c r="I147" i="17"/>
  <c r="F147" i="17"/>
  <c r="O146" i="17"/>
  <c r="O143" i="17" s="1"/>
  <c r="L146" i="17"/>
  <c r="I146" i="17"/>
  <c r="F146" i="17"/>
  <c r="C146" i="17"/>
  <c r="O145" i="17"/>
  <c r="L145" i="17"/>
  <c r="I145" i="17"/>
  <c r="F145" i="17"/>
  <c r="C145" i="17" s="1"/>
  <c r="O144" i="17"/>
  <c r="L144" i="17"/>
  <c r="L143" i="17" s="1"/>
  <c r="I144" i="17"/>
  <c r="I143" i="17" s="1"/>
  <c r="F144" i="17"/>
  <c r="C144" i="17" s="1"/>
  <c r="N143" i="17"/>
  <c r="M143" i="17"/>
  <c r="K143" i="17"/>
  <c r="J143" i="17"/>
  <c r="H143" i="17"/>
  <c r="G143" i="17"/>
  <c r="F143" i="17"/>
  <c r="E143" i="17"/>
  <c r="D143" i="17"/>
  <c r="O142" i="17"/>
  <c r="L142" i="17"/>
  <c r="I142" i="17"/>
  <c r="F142" i="17"/>
  <c r="C142" i="17"/>
  <c r="O141" i="17"/>
  <c r="O140" i="17" s="1"/>
  <c r="L141" i="17"/>
  <c r="I141" i="17"/>
  <c r="F141" i="17"/>
  <c r="F140" i="17" s="1"/>
  <c r="N140" i="17"/>
  <c r="M140" i="17"/>
  <c r="M129" i="17" s="1"/>
  <c r="L140" i="17"/>
  <c r="K140" i="17"/>
  <c r="J140" i="17"/>
  <c r="I140" i="17"/>
  <c r="H140" i="17"/>
  <c r="G140" i="17"/>
  <c r="E140" i="17"/>
  <c r="E129" i="17" s="1"/>
  <c r="D140" i="17"/>
  <c r="O139" i="17"/>
  <c r="L139" i="17"/>
  <c r="C139" i="17" s="1"/>
  <c r="I139" i="17"/>
  <c r="F139" i="17"/>
  <c r="O138" i="17"/>
  <c r="O135" i="17" s="1"/>
  <c r="L138" i="17"/>
  <c r="I138" i="17"/>
  <c r="F138" i="17"/>
  <c r="C138" i="17"/>
  <c r="O137" i="17"/>
  <c r="L137" i="17"/>
  <c r="I137" i="17"/>
  <c r="F137" i="17"/>
  <c r="C137" i="17" s="1"/>
  <c r="O136" i="17"/>
  <c r="L136" i="17"/>
  <c r="L135" i="17" s="1"/>
  <c r="I136" i="17"/>
  <c r="I135" i="17" s="1"/>
  <c r="F136" i="17"/>
  <c r="C136" i="17" s="1"/>
  <c r="N135" i="17"/>
  <c r="M135" i="17"/>
  <c r="K135" i="17"/>
  <c r="J135" i="17"/>
  <c r="H135" i="17"/>
  <c r="G135" i="17"/>
  <c r="F135" i="17"/>
  <c r="E135" i="17"/>
  <c r="D135" i="17"/>
  <c r="O134" i="17"/>
  <c r="L134" i="17"/>
  <c r="I134" i="17"/>
  <c r="F134" i="17"/>
  <c r="C134" i="17"/>
  <c r="O133" i="17"/>
  <c r="L133" i="17"/>
  <c r="I133" i="17"/>
  <c r="F133" i="17"/>
  <c r="C133" i="17" s="1"/>
  <c r="O132" i="17"/>
  <c r="L132" i="17"/>
  <c r="I132" i="17"/>
  <c r="F132" i="17"/>
  <c r="C132" i="17" s="1"/>
  <c r="O131" i="17"/>
  <c r="L131" i="17"/>
  <c r="C131" i="17" s="1"/>
  <c r="I131" i="17"/>
  <c r="I130" i="17" s="1"/>
  <c r="F131" i="17"/>
  <c r="O130" i="17"/>
  <c r="N130" i="17"/>
  <c r="N129" i="17" s="1"/>
  <c r="M130" i="17"/>
  <c r="K130" i="17"/>
  <c r="K129" i="17" s="1"/>
  <c r="J130" i="17"/>
  <c r="J129" i="17" s="1"/>
  <c r="H130" i="17"/>
  <c r="G130" i="17"/>
  <c r="G129" i="17" s="1"/>
  <c r="G74" i="17" s="1"/>
  <c r="E130" i="17"/>
  <c r="D130" i="17"/>
  <c r="H129" i="17"/>
  <c r="D129" i="17"/>
  <c r="O128" i="17"/>
  <c r="L128" i="17"/>
  <c r="L127" i="17" s="1"/>
  <c r="I128" i="17"/>
  <c r="I127" i="17" s="1"/>
  <c r="F128" i="17"/>
  <c r="C128" i="17" s="1"/>
  <c r="O127" i="17"/>
  <c r="N127" i="17"/>
  <c r="M127" i="17"/>
  <c r="K127" i="17"/>
  <c r="J127" i="17"/>
  <c r="H127" i="17"/>
  <c r="G127" i="17"/>
  <c r="F127" i="17"/>
  <c r="E127" i="17"/>
  <c r="D127" i="17"/>
  <c r="O126" i="17"/>
  <c r="L126" i="17"/>
  <c r="I126" i="17"/>
  <c r="F126" i="17"/>
  <c r="C126" i="17"/>
  <c r="O125" i="17"/>
  <c r="L125" i="17"/>
  <c r="I125" i="17"/>
  <c r="F125" i="17"/>
  <c r="C125" i="17" s="1"/>
  <c r="O124" i="17"/>
  <c r="L124" i="17"/>
  <c r="I124" i="17"/>
  <c r="I121" i="17" s="1"/>
  <c r="F124" i="17"/>
  <c r="C124" i="17" s="1"/>
  <c r="O123" i="17"/>
  <c r="L123" i="17"/>
  <c r="C123" i="17" s="1"/>
  <c r="I123" i="17"/>
  <c r="F123" i="17"/>
  <c r="O122" i="17"/>
  <c r="O121" i="17" s="1"/>
  <c r="L122" i="17"/>
  <c r="I122" i="17"/>
  <c r="F122" i="17"/>
  <c r="F121" i="17" s="1"/>
  <c r="C121" i="17" s="1"/>
  <c r="C122" i="17"/>
  <c r="N121" i="17"/>
  <c r="M121" i="17"/>
  <c r="L121" i="17"/>
  <c r="K121" i="17"/>
  <c r="J121" i="17"/>
  <c r="H121" i="17"/>
  <c r="G121" i="17"/>
  <c r="E121" i="17"/>
  <c r="D121" i="17"/>
  <c r="O120" i="17"/>
  <c r="L120" i="17"/>
  <c r="I120" i="17"/>
  <c r="F120" i="17"/>
  <c r="C120" i="17" s="1"/>
  <c r="O119" i="17"/>
  <c r="L119" i="17"/>
  <c r="C119" i="17" s="1"/>
  <c r="I119" i="17"/>
  <c r="F119" i="17"/>
  <c r="O118" i="17"/>
  <c r="O115" i="17" s="1"/>
  <c r="L118" i="17"/>
  <c r="I118" i="17"/>
  <c r="F118" i="17"/>
  <c r="C118" i="17"/>
  <c r="O117" i="17"/>
  <c r="L117" i="17"/>
  <c r="I117" i="17"/>
  <c r="F117" i="17"/>
  <c r="C117" i="17" s="1"/>
  <c r="O116" i="17"/>
  <c r="L116" i="17"/>
  <c r="L115" i="17" s="1"/>
  <c r="I116" i="17"/>
  <c r="I115" i="17" s="1"/>
  <c r="F116" i="17"/>
  <c r="C116" i="17" s="1"/>
  <c r="N115" i="17"/>
  <c r="M115" i="17"/>
  <c r="K115" i="17"/>
  <c r="J115" i="17"/>
  <c r="H115" i="17"/>
  <c r="G115" i="17"/>
  <c r="F115" i="17"/>
  <c r="E115" i="17"/>
  <c r="D115" i="17"/>
  <c r="O114" i="17"/>
  <c r="O111" i="17" s="1"/>
  <c r="L114" i="17"/>
  <c r="I114" i="17"/>
  <c r="F114" i="17"/>
  <c r="C114" i="17"/>
  <c r="O113" i="17"/>
  <c r="L113" i="17"/>
  <c r="I113" i="17"/>
  <c r="F113" i="17"/>
  <c r="C113" i="17" s="1"/>
  <c r="O112" i="17"/>
  <c r="L112" i="17"/>
  <c r="L111" i="17" s="1"/>
  <c r="I112" i="17"/>
  <c r="I111" i="17" s="1"/>
  <c r="F112" i="17"/>
  <c r="C112" i="17" s="1"/>
  <c r="N111" i="17"/>
  <c r="M111" i="17"/>
  <c r="K111" i="17"/>
  <c r="J111" i="17"/>
  <c r="H111" i="17"/>
  <c r="G111" i="17"/>
  <c r="F111" i="17"/>
  <c r="C111" i="17" s="1"/>
  <c r="E111" i="17"/>
  <c r="D111" i="17"/>
  <c r="O110" i="17"/>
  <c r="L110" i="17"/>
  <c r="I110" i="17"/>
  <c r="F110" i="17"/>
  <c r="C110" i="17"/>
  <c r="O109" i="17"/>
  <c r="L109" i="17"/>
  <c r="I109" i="17"/>
  <c r="F109" i="17"/>
  <c r="C109" i="17" s="1"/>
  <c r="O108" i="17"/>
  <c r="L108" i="17"/>
  <c r="I108" i="17"/>
  <c r="F108" i="17"/>
  <c r="C108" i="17" s="1"/>
  <c r="O107" i="17"/>
  <c r="L107" i="17"/>
  <c r="C107" i="17" s="1"/>
  <c r="I107" i="17"/>
  <c r="F107" i="17"/>
  <c r="O106" i="17"/>
  <c r="L106" i="17"/>
  <c r="I106" i="17"/>
  <c r="F106" i="17"/>
  <c r="C106" i="17"/>
  <c r="O105" i="17"/>
  <c r="L105" i="17"/>
  <c r="I105" i="17"/>
  <c r="F105" i="17"/>
  <c r="C105" i="17" s="1"/>
  <c r="O104" i="17"/>
  <c r="L104" i="17"/>
  <c r="I104" i="17"/>
  <c r="F104" i="17"/>
  <c r="C104" i="17" s="1"/>
  <c r="O103" i="17"/>
  <c r="L103" i="17"/>
  <c r="C103" i="17" s="1"/>
  <c r="I103" i="17"/>
  <c r="I102" i="17" s="1"/>
  <c r="F103" i="17"/>
  <c r="O102" i="17"/>
  <c r="N102" i="17"/>
  <c r="M102" i="17"/>
  <c r="K102" i="17"/>
  <c r="J102" i="17"/>
  <c r="H102" i="17"/>
  <c r="G102" i="17"/>
  <c r="E102" i="17"/>
  <c r="D102" i="17"/>
  <c r="O101" i="17"/>
  <c r="L101" i="17"/>
  <c r="I101" i="17"/>
  <c r="F101" i="17"/>
  <c r="C101" i="17" s="1"/>
  <c r="O100" i="17"/>
  <c r="L100" i="17"/>
  <c r="I100" i="17"/>
  <c r="F100" i="17"/>
  <c r="C100" i="17" s="1"/>
  <c r="O99" i="17"/>
  <c r="L99" i="17"/>
  <c r="C99" i="17" s="1"/>
  <c r="I99" i="17"/>
  <c r="F99" i="17"/>
  <c r="O98" i="17"/>
  <c r="L98" i="17"/>
  <c r="I98" i="17"/>
  <c r="F98" i="17"/>
  <c r="C98" i="17"/>
  <c r="O97" i="17"/>
  <c r="L97" i="17"/>
  <c r="I97" i="17"/>
  <c r="F97" i="17"/>
  <c r="C97" i="17" s="1"/>
  <c r="O96" i="17"/>
  <c r="L96" i="17"/>
  <c r="I96" i="17"/>
  <c r="F96" i="17"/>
  <c r="C96" i="17" s="1"/>
  <c r="O95" i="17"/>
  <c r="L95" i="17"/>
  <c r="C95" i="17" s="1"/>
  <c r="I95" i="17"/>
  <c r="I94" i="17" s="1"/>
  <c r="F95" i="17"/>
  <c r="O94" i="17"/>
  <c r="N94" i="17"/>
  <c r="M94" i="17"/>
  <c r="K94" i="17"/>
  <c r="J94" i="17"/>
  <c r="H94" i="17"/>
  <c r="G94" i="17"/>
  <c r="E94" i="17"/>
  <c r="D94" i="17"/>
  <c r="O93" i="17"/>
  <c r="L93" i="17"/>
  <c r="I93" i="17"/>
  <c r="F93" i="17"/>
  <c r="C93" i="17" s="1"/>
  <c r="O92" i="17"/>
  <c r="L92" i="17"/>
  <c r="I92" i="17"/>
  <c r="F92" i="17"/>
  <c r="C92" i="17" s="1"/>
  <c r="O91" i="17"/>
  <c r="L91" i="17"/>
  <c r="C91" i="17" s="1"/>
  <c r="I91" i="17"/>
  <c r="F91" i="17"/>
  <c r="O90" i="17"/>
  <c r="L90" i="17"/>
  <c r="I90" i="17"/>
  <c r="F90" i="17"/>
  <c r="C90" i="17"/>
  <c r="O89" i="17"/>
  <c r="O88" i="17" s="1"/>
  <c r="L89" i="17"/>
  <c r="I89" i="17"/>
  <c r="F89" i="17"/>
  <c r="F88" i="17" s="1"/>
  <c r="N88" i="17"/>
  <c r="M88" i="17"/>
  <c r="K88" i="17"/>
  <c r="J88" i="17"/>
  <c r="I88" i="17"/>
  <c r="H88" i="17"/>
  <c r="G88" i="17"/>
  <c r="E88" i="17"/>
  <c r="D88" i="17"/>
  <c r="O87" i="17"/>
  <c r="L87" i="17"/>
  <c r="C87" i="17" s="1"/>
  <c r="I87" i="17"/>
  <c r="F87" i="17"/>
  <c r="O86" i="17"/>
  <c r="O83" i="17" s="1"/>
  <c r="L86" i="17"/>
  <c r="I86" i="17"/>
  <c r="F86" i="17"/>
  <c r="C86" i="17"/>
  <c r="O85" i="17"/>
  <c r="L85" i="17"/>
  <c r="I85" i="17"/>
  <c r="F85" i="17"/>
  <c r="C85" i="17" s="1"/>
  <c r="O84" i="17"/>
  <c r="L84" i="17"/>
  <c r="L83" i="17" s="1"/>
  <c r="I84" i="17"/>
  <c r="I83" i="17" s="1"/>
  <c r="F84" i="17"/>
  <c r="C84" i="17" s="1"/>
  <c r="N83" i="17"/>
  <c r="N82" i="17" s="1"/>
  <c r="M83" i="17"/>
  <c r="M82" i="17" s="1"/>
  <c r="K83" i="17"/>
  <c r="J83" i="17"/>
  <c r="J82" i="17" s="1"/>
  <c r="H83" i="17"/>
  <c r="G83" i="17"/>
  <c r="F83" i="17"/>
  <c r="E83" i="17"/>
  <c r="E82" i="17" s="1"/>
  <c r="D83" i="17"/>
  <c r="K82" i="17"/>
  <c r="H82" i="17"/>
  <c r="G82" i="17"/>
  <c r="D82" i="17"/>
  <c r="O81" i="17"/>
  <c r="L81" i="17"/>
  <c r="I81" i="17"/>
  <c r="F81" i="17"/>
  <c r="C81" i="17" s="1"/>
  <c r="O80" i="17"/>
  <c r="L80" i="17"/>
  <c r="L79" i="17" s="1"/>
  <c r="I80" i="17"/>
  <c r="I79" i="17" s="1"/>
  <c r="F80" i="17"/>
  <c r="C80" i="17" s="1"/>
  <c r="O79" i="17"/>
  <c r="N79" i="17"/>
  <c r="M79" i="17"/>
  <c r="K79" i="17"/>
  <c r="J79" i="17"/>
  <c r="H79" i="17"/>
  <c r="G79" i="17"/>
  <c r="F79" i="17"/>
  <c r="C79" i="17" s="1"/>
  <c r="E79" i="17"/>
  <c r="D79" i="17"/>
  <c r="O78" i="17"/>
  <c r="L78" i="17"/>
  <c r="I78" i="17"/>
  <c r="F78" i="17"/>
  <c r="C78" i="17"/>
  <c r="O77" i="17"/>
  <c r="O76" i="17" s="1"/>
  <c r="O75" i="17" s="1"/>
  <c r="L77" i="17"/>
  <c r="I77" i="17"/>
  <c r="F77" i="17"/>
  <c r="F76" i="17" s="1"/>
  <c r="N76" i="17"/>
  <c r="M76" i="17"/>
  <c r="M75" i="17" s="1"/>
  <c r="M74" i="17" s="1"/>
  <c r="L76" i="17"/>
  <c r="L75" i="17" s="1"/>
  <c r="K76" i="17"/>
  <c r="J76" i="17"/>
  <c r="I76" i="17"/>
  <c r="I75" i="17" s="1"/>
  <c r="H76" i="17"/>
  <c r="H75" i="17" s="1"/>
  <c r="H74" i="17" s="1"/>
  <c r="G76" i="17"/>
  <c r="E76" i="17"/>
  <c r="E75" i="17" s="1"/>
  <c r="E74" i="17" s="1"/>
  <c r="D76" i="17"/>
  <c r="D75" i="17" s="1"/>
  <c r="D74" i="17" s="1"/>
  <c r="N75" i="17"/>
  <c r="K75" i="17"/>
  <c r="J75" i="17"/>
  <c r="J74" i="17" s="1"/>
  <c r="G75" i="17"/>
  <c r="O73" i="17"/>
  <c r="L73" i="17"/>
  <c r="I73" i="17"/>
  <c r="F73" i="17"/>
  <c r="C73" i="17" s="1"/>
  <c r="O72" i="17"/>
  <c r="L72" i="17"/>
  <c r="I72" i="17"/>
  <c r="F72" i="17"/>
  <c r="C72" i="17" s="1"/>
  <c r="O71" i="17"/>
  <c r="L71" i="17"/>
  <c r="C71" i="17" s="1"/>
  <c r="I71" i="17"/>
  <c r="F71" i="17"/>
  <c r="O70" i="17"/>
  <c r="L70" i="17"/>
  <c r="I70" i="17"/>
  <c r="F70" i="17"/>
  <c r="C70" i="17"/>
  <c r="O69" i="17"/>
  <c r="O68" i="17" s="1"/>
  <c r="O66" i="17" s="1"/>
  <c r="L69" i="17"/>
  <c r="I69" i="17"/>
  <c r="F69" i="17"/>
  <c r="F68" i="17" s="1"/>
  <c r="N68" i="17"/>
  <c r="N66" i="17" s="1"/>
  <c r="M68" i="17"/>
  <c r="M66" i="17" s="1"/>
  <c r="M52" i="17" s="1"/>
  <c r="K68" i="17"/>
  <c r="J68" i="17"/>
  <c r="J66" i="17" s="1"/>
  <c r="I68" i="17"/>
  <c r="H68" i="17"/>
  <c r="G68" i="17"/>
  <c r="E68" i="17"/>
  <c r="E66" i="17" s="1"/>
  <c r="E52" i="17" s="1"/>
  <c r="D68" i="17"/>
  <c r="O67" i="17"/>
  <c r="L67" i="17"/>
  <c r="C67" i="17" s="1"/>
  <c r="I67" i="17"/>
  <c r="I66" i="17" s="1"/>
  <c r="F67" i="17"/>
  <c r="K66" i="17"/>
  <c r="H66" i="17"/>
  <c r="G66" i="17"/>
  <c r="D66" i="17"/>
  <c r="O65" i="17"/>
  <c r="L65" i="17"/>
  <c r="I65" i="17"/>
  <c r="F65" i="17"/>
  <c r="C65" i="17" s="1"/>
  <c r="O64" i="17"/>
  <c r="L64" i="17"/>
  <c r="I64" i="17"/>
  <c r="F64" i="17"/>
  <c r="C64" i="17" s="1"/>
  <c r="O63" i="17"/>
  <c r="L63" i="17"/>
  <c r="C63" i="17" s="1"/>
  <c r="I63" i="17"/>
  <c r="F63" i="17"/>
  <c r="O62" i="17"/>
  <c r="L62" i="17"/>
  <c r="I62" i="17"/>
  <c r="F62" i="17"/>
  <c r="C62" i="17"/>
  <c r="O61" i="17"/>
  <c r="L61" i="17"/>
  <c r="I61" i="17"/>
  <c r="F61" i="17"/>
  <c r="C61" i="17" s="1"/>
  <c r="O60" i="17"/>
  <c r="L60" i="17"/>
  <c r="I60" i="17"/>
  <c r="I57" i="17" s="1"/>
  <c r="F60" i="17"/>
  <c r="C60" i="17" s="1"/>
  <c r="O59" i="17"/>
  <c r="L59" i="17"/>
  <c r="C59" i="17" s="1"/>
  <c r="I59" i="17"/>
  <c r="F59" i="17"/>
  <c r="O58" i="17"/>
  <c r="O57" i="17" s="1"/>
  <c r="L58" i="17"/>
  <c r="I58" i="17"/>
  <c r="F58" i="17"/>
  <c r="F57" i="17" s="1"/>
  <c r="C58" i="17"/>
  <c r="N57" i="17"/>
  <c r="M57" i="17"/>
  <c r="L57" i="17"/>
  <c r="K57" i="17"/>
  <c r="J57" i="17"/>
  <c r="H57" i="17"/>
  <c r="G57" i="17"/>
  <c r="E57" i="17"/>
  <c r="D57" i="17"/>
  <c r="O56" i="17"/>
  <c r="L56" i="17"/>
  <c r="I56" i="17"/>
  <c r="F56" i="17"/>
  <c r="C56" i="17" s="1"/>
  <c r="O55" i="17"/>
  <c r="L55" i="17"/>
  <c r="C55" i="17" s="1"/>
  <c r="I55" i="17"/>
  <c r="I54" i="17" s="1"/>
  <c r="F55" i="17"/>
  <c r="O54" i="17"/>
  <c r="N54" i="17"/>
  <c r="N53" i="17" s="1"/>
  <c r="N52" i="17" s="1"/>
  <c r="M54" i="17"/>
  <c r="K54" i="17"/>
  <c r="K53" i="17" s="1"/>
  <c r="K52" i="17" s="1"/>
  <c r="J54" i="17"/>
  <c r="J53" i="17" s="1"/>
  <c r="J52" i="17" s="1"/>
  <c r="H54" i="17"/>
  <c r="G54" i="17"/>
  <c r="G53" i="17" s="1"/>
  <c r="G52" i="17" s="1"/>
  <c r="G51" i="17" s="1"/>
  <c r="G50" i="17" s="1"/>
  <c r="F54" i="17"/>
  <c r="E54" i="17"/>
  <c r="D54" i="17"/>
  <c r="M53" i="17"/>
  <c r="H53" i="17"/>
  <c r="H52" i="17" s="1"/>
  <c r="E53" i="17"/>
  <c r="D53" i="17"/>
  <c r="D52" i="17" s="1"/>
  <c r="O46" i="17"/>
  <c r="C46" i="17"/>
  <c r="O45" i="17"/>
  <c r="C45" i="17" s="1"/>
  <c r="N44" i="17"/>
  <c r="M44" i="17"/>
  <c r="L43" i="17"/>
  <c r="I43" i="17"/>
  <c r="I42" i="17" s="1"/>
  <c r="I20" i="17" s="1"/>
  <c r="F43" i="17"/>
  <c r="C43" i="17" s="1"/>
  <c r="L42" i="17"/>
  <c r="K42" i="17"/>
  <c r="J42" i="17"/>
  <c r="H42" i="17"/>
  <c r="G42" i="17"/>
  <c r="F42" i="17"/>
  <c r="E42" i="17"/>
  <c r="D42" i="17"/>
  <c r="F41" i="17"/>
  <c r="C41" i="17" s="1"/>
  <c r="L40" i="17"/>
  <c r="C40" i="17"/>
  <c r="L39" i="17"/>
  <c r="C39" i="17" s="1"/>
  <c r="L38" i="17"/>
  <c r="C38" i="17"/>
  <c r="L37" i="17"/>
  <c r="C37" i="17" s="1"/>
  <c r="K36" i="17"/>
  <c r="J36" i="17"/>
  <c r="L35" i="17"/>
  <c r="C35" i="17"/>
  <c r="L34" i="17"/>
  <c r="C34" i="17" s="1"/>
  <c r="K33" i="17"/>
  <c r="J33" i="17"/>
  <c r="L32" i="17"/>
  <c r="C32" i="17"/>
  <c r="L31" i="17"/>
  <c r="C31" i="17" s="1"/>
  <c r="K31" i="17"/>
  <c r="J31" i="17"/>
  <c r="L30" i="17"/>
  <c r="C30" i="17" s="1"/>
  <c r="L29" i="17"/>
  <c r="C29" i="17"/>
  <c r="L28" i="17"/>
  <c r="C28" i="17" s="1"/>
  <c r="K27" i="17"/>
  <c r="J27" i="17"/>
  <c r="K26" i="17"/>
  <c r="J26" i="17"/>
  <c r="J20" i="17" s="1"/>
  <c r="F25" i="17"/>
  <c r="C25" i="17"/>
  <c r="I24" i="17"/>
  <c r="F24" i="17"/>
  <c r="C24" i="17" s="1"/>
  <c r="O23" i="17"/>
  <c r="L23" i="17"/>
  <c r="C23" i="17" s="1"/>
  <c r="I23" i="17"/>
  <c r="F23" i="17"/>
  <c r="O22" i="17"/>
  <c r="O21" i="17" s="1"/>
  <c r="L22" i="17"/>
  <c r="I22" i="17"/>
  <c r="F22" i="17"/>
  <c r="F21" i="17" s="1"/>
  <c r="C22" i="17"/>
  <c r="N21" i="17"/>
  <c r="N287" i="17" s="1"/>
  <c r="N286" i="17" s="1"/>
  <c r="M21" i="17"/>
  <c r="M287" i="17" s="1"/>
  <c r="M286" i="17" s="1"/>
  <c r="L21" i="17"/>
  <c r="L287" i="17" s="1"/>
  <c r="K21" i="17"/>
  <c r="K287" i="17" s="1"/>
  <c r="K286" i="17" s="1"/>
  <c r="J21" i="17"/>
  <c r="J287" i="17" s="1"/>
  <c r="J286" i="17" s="1"/>
  <c r="I21" i="17"/>
  <c r="I287" i="17" s="1"/>
  <c r="I286" i="17" s="1"/>
  <c r="H21" i="17"/>
  <c r="H287" i="17" s="1"/>
  <c r="H286" i="17" s="1"/>
  <c r="G21" i="17"/>
  <c r="G287" i="17" s="1"/>
  <c r="G286" i="17" s="1"/>
  <c r="E21" i="17"/>
  <c r="E287" i="17" s="1"/>
  <c r="E286" i="17" s="1"/>
  <c r="D21" i="17"/>
  <c r="D287" i="17" s="1"/>
  <c r="D286" i="17" s="1"/>
  <c r="N20" i="17"/>
  <c r="M20" i="17"/>
  <c r="E20" i="17"/>
  <c r="O296" i="16"/>
  <c r="L296" i="16"/>
  <c r="C296" i="16" s="1"/>
  <c r="I296" i="16"/>
  <c r="F296" i="16"/>
  <c r="O295" i="16"/>
  <c r="L295" i="16"/>
  <c r="I295" i="16"/>
  <c r="F295" i="16"/>
  <c r="C295" i="16"/>
  <c r="O294" i="16"/>
  <c r="L294" i="16"/>
  <c r="I294" i="16"/>
  <c r="F294" i="16"/>
  <c r="C294" i="16" s="1"/>
  <c r="O293" i="16"/>
  <c r="L293" i="16"/>
  <c r="I293" i="16"/>
  <c r="F293" i="16"/>
  <c r="C293" i="16" s="1"/>
  <c r="O292" i="16"/>
  <c r="L292" i="16"/>
  <c r="C292" i="16" s="1"/>
  <c r="I292" i="16"/>
  <c r="F292" i="16"/>
  <c r="O291" i="16"/>
  <c r="O288" i="16" s="1"/>
  <c r="L291" i="16"/>
  <c r="I291" i="16"/>
  <c r="F291" i="16"/>
  <c r="C291" i="16"/>
  <c r="O290" i="16"/>
  <c r="L290" i="16"/>
  <c r="I290" i="16"/>
  <c r="F290" i="16"/>
  <c r="C290" i="16" s="1"/>
  <c r="O289" i="16"/>
  <c r="L289" i="16"/>
  <c r="L288" i="16" s="1"/>
  <c r="I289" i="16"/>
  <c r="I288" i="16" s="1"/>
  <c r="F289" i="16"/>
  <c r="C289" i="16" s="1"/>
  <c r="N288" i="16"/>
  <c r="M288" i="16"/>
  <c r="K288" i="16"/>
  <c r="J288" i="16"/>
  <c r="H288" i="16"/>
  <c r="G288" i="16"/>
  <c r="F288" i="16"/>
  <c r="E288" i="16"/>
  <c r="D288" i="16"/>
  <c r="O283" i="16"/>
  <c r="L283" i="16"/>
  <c r="I283" i="16"/>
  <c r="F283" i="16"/>
  <c r="C283" i="16"/>
  <c r="O282" i="16"/>
  <c r="O281" i="16" s="1"/>
  <c r="L282" i="16"/>
  <c r="I282" i="16"/>
  <c r="F282" i="16"/>
  <c r="F281" i="16" s="1"/>
  <c r="N281" i="16"/>
  <c r="M281" i="16"/>
  <c r="L281" i="16"/>
  <c r="K281" i="16"/>
  <c r="J281" i="16"/>
  <c r="I281" i="16"/>
  <c r="H281" i="16"/>
  <c r="G281" i="16"/>
  <c r="E281" i="16"/>
  <c r="D281" i="16"/>
  <c r="O280" i="16"/>
  <c r="L280" i="16"/>
  <c r="C280" i="16" s="1"/>
  <c r="I280" i="16"/>
  <c r="I279" i="16" s="1"/>
  <c r="F280" i="16"/>
  <c r="O279" i="16"/>
  <c r="N279" i="16"/>
  <c r="M279" i="16"/>
  <c r="K279" i="16"/>
  <c r="K268" i="16" s="1"/>
  <c r="J279" i="16"/>
  <c r="H279" i="16"/>
  <c r="H268" i="16" s="1"/>
  <c r="G279" i="16"/>
  <c r="F279" i="16"/>
  <c r="E279" i="16"/>
  <c r="D279" i="16"/>
  <c r="O278" i="16"/>
  <c r="L278" i="16"/>
  <c r="I278" i="16"/>
  <c r="F278" i="16"/>
  <c r="C278" i="16" s="1"/>
  <c r="O277" i="16"/>
  <c r="L277" i="16"/>
  <c r="I277" i="16"/>
  <c r="F277" i="16"/>
  <c r="C277" i="16" s="1"/>
  <c r="O276" i="16"/>
  <c r="L276" i="16"/>
  <c r="C276" i="16" s="1"/>
  <c r="I276" i="16"/>
  <c r="I275" i="16" s="1"/>
  <c r="F276" i="16"/>
  <c r="O275" i="16"/>
  <c r="N275" i="16"/>
  <c r="M275" i="16"/>
  <c r="K275" i="16"/>
  <c r="J275" i="16"/>
  <c r="H275" i="16"/>
  <c r="G275" i="16"/>
  <c r="F275" i="16"/>
  <c r="E275" i="16"/>
  <c r="D275" i="16"/>
  <c r="O274" i="16"/>
  <c r="L274" i="16"/>
  <c r="I274" i="16"/>
  <c r="F274" i="16"/>
  <c r="C274" i="16" s="1"/>
  <c r="O273" i="16"/>
  <c r="L273" i="16"/>
  <c r="I273" i="16"/>
  <c r="F273" i="16"/>
  <c r="C273" i="16" s="1"/>
  <c r="O272" i="16"/>
  <c r="L272" i="16"/>
  <c r="C272" i="16" s="1"/>
  <c r="I272" i="16"/>
  <c r="I271" i="16" s="1"/>
  <c r="F272" i="16"/>
  <c r="O271" i="16"/>
  <c r="N271" i="16"/>
  <c r="M271" i="16"/>
  <c r="K271" i="16"/>
  <c r="J271" i="16"/>
  <c r="H271" i="16"/>
  <c r="G271" i="16"/>
  <c r="G269" i="16" s="1"/>
  <c r="G268" i="16" s="1"/>
  <c r="F271" i="16"/>
  <c r="E271" i="16"/>
  <c r="D271" i="16"/>
  <c r="O270" i="16"/>
  <c r="O269" i="16" s="1"/>
  <c r="O268" i="16" s="1"/>
  <c r="L270" i="16"/>
  <c r="I270" i="16"/>
  <c r="F270" i="16"/>
  <c r="C270" i="16" s="1"/>
  <c r="E269" i="16"/>
  <c r="D269" i="16"/>
  <c r="D268" i="16" s="1"/>
  <c r="N268" i="16"/>
  <c r="M268" i="16"/>
  <c r="J268" i="16"/>
  <c r="E268" i="16"/>
  <c r="O267" i="16"/>
  <c r="L267" i="16"/>
  <c r="C267" i="16" s="1"/>
  <c r="I267" i="16"/>
  <c r="F267" i="16"/>
  <c r="O266" i="16"/>
  <c r="O263" i="16" s="1"/>
  <c r="L266" i="16"/>
  <c r="I266" i="16"/>
  <c r="F266" i="16"/>
  <c r="C266" i="16"/>
  <c r="O265" i="16"/>
  <c r="L265" i="16"/>
  <c r="I265" i="16"/>
  <c r="F265" i="16"/>
  <c r="C265" i="16" s="1"/>
  <c r="O264" i="16"/>
  <c r="L264" i="16"/>
  <c r="L263" i="16" s="1"/>
  <c r="I264" i="16"/>
  <c r="I263" i="16" s="1"/>
  <c r="F264" i="16"/>
  <c r="C264" i="16" s="1"/>
  <c r="N263" i="16"/>
  <c r="M263" i="16"/>
  <c r="K263" i="16"/>
  <c r="J263" i="16"/>
  <c r="H263" i="16"/>
  <c r="G263" i="16"/>
  <c r="F263" i="16"/>
  <c r="E263" i="16"/>
  <c r="D263" i="16"/>
  <c r="O262" i="16"/>
  <c r="O259" i="16" s="1"/>
  <c r="L262" i="16"/>
  <c r="I262" i="16"/>
  <c r="F262" i="16"/>
  <c r="C262" i="16"/>
  <c r="O261" i="16"/>
  <c r="L261" i="16"/>
  <c r="I261" i="16"/>
  <c r="F261" i="16"/>
  <c r="C261" i="16" s="1"/>
  <c r="O260" i="16"/>
  <c r="L260" i="16"/>
  <c r="L259" i="16" s="1"/>
  <c r="L258" i="16" s="1"/>
  <c r="I260" i="16"/>
  <c r="I259" i="16" s="1"/>
  <c r="I258" i="16" s="1"/>
  <c r="F260" i="16"/>
  <c r="C260" i="16" s="1"/>
  <c r="N259" i="16"/>
  <c r="N258" i="16" s="1"/>
  <c r="M259" i="16"/>
  <c r="M258" i="16" s="1"/>
  <c r="K259" i="16"/>
  <c r="J259" i="16"/>
  <c r="J258" i="16" s="1"/>
  <c r="H259" i="16"/>
  <c r="G259" i="16"/>
  <c r="F259" i="16"/>
  <c r="C259" i="16" s="1"/>
  <c r="E259" i="16"/>
  <c r="E258" i="16" s="1"/>
  <c r="D259" i="16"/>
  <c r="K258" i="16"/>
  <c r="H258" i="16"/>
  <c r="G258" i="16"/>
  <c r="D258" i="16"/>
  <c r="O257" i="16"/>
  <c r="L257" i="16"/>
  <c r="I257" i="16"/>
  <c r="F257" i="16"/>
  <c r="C257" i="16" s="1"/>
  <c r="O256" i="16"/>
  <c r="L256" i="16"/>
  <c r="I256" i="16"/>
  <c r="F256" i="16"/>
  <c r="C256" i="16" s="1"/>
  <c r="O255" i="16"/>
  <c r="L255" i="16"/>
  <c r="C255" i="16" s="1"/>
  <c r="I255" i="16"/>
  <c r="F255" i="16"/>
  <c r="O254" i="16"/>
  <c r="O251" i="16" s="1"/>
  <c r="O250" i="16" s="1"/>
  <c r="L254" i="16"/>
  <c r="I254" i="16"/>
  <c r="F254" i="16"/>
  <c r="C254" i="16"/>
  <c r="O253" i="16"/>
  <c r="L253" i="16"/>
  <c r="I253" i="16"/>
  <c r="F253" i="16"/>
  <c r="C253" i="16" s="1"/>
  <c r="O252" i="16"/>
  <c r="L252" i="16"/>
  <c r="L251" i="16" s="1"/>
  <c r="L250" i="16" s="1"/>
  <c r="I252" i="16"/>
  <c r="I251" i="16" s="1"/>
  <c r="I250" i="16" s="1"/>
  <c r="F252" i="16"/>
  <c r="C252" i="16" s="1"/>
  <c r="N251" i="16"/>
  <c r="N250" i="16" s="1"/>
  <c r="M251" i="16"/>
  <c r="M250" i="16" s="1"/>
  <c r="K251" i="16"/>
  <c r="J251" i="16"/>
  <c r="J250" i="16" s="1"/>
  <c r="H251" i="16"/>
  <c r="G251" i="16"/>
  <c r="F251" i="16"/>
  <c r="E251" i="16"/>
  <c r="E250" i="16" s="1"/>
  <c r="D251" i="16"/>
  <c r="K250" i="16"/>
  <c r="H250" i="16"/>
  <c r="G250" i="16"/>
  <c r="D250" i="16"/>
  <c r="O249" i="16"/>
  <c r="L249" i="16"/>
  <c r="I249" i="16"/>
  <c r="F249" i="16"/>
  <c r="C249" i="16" s="1"/>
  <c r="O248" i="16"/>
  <c r="L248" i="16"/>
  <c r="I248" i="16"/>
  <c r="I245" i="16" s="1"/>
  <c r="F248" i="16"/>
  <c r="O247" i="16"/>
  <c r="L247" i="16"/>
  <c r="C247" i="16" s="1"/>
  <c r="I247" i="16"/>
  <c r="F247" i="16"/>
  <c r="O246" i="16"/>
  <c r="O245" i="16" s="1"/>
  <c r="L246" i="16"/>
  <c r="I246" i="16"/>
  <c r="F246" i="16"/>
  <c r="F245" i="16" s="1"/>
  <c r="C246" i="16"/>
  <c r="N245" i="16"/>
  <c r="M245" i="16"/>
  <c r="K245" i="16"/>
  <c r="J245" i="16"/>
  <c r="H245" i="16"/>
  <c r="G245" i="16"/>
  <c r="E245" i="16"/>
  <c r="D245" i="16"/>
  <c r="O244" i="16"/>
  <c r="L244" i="16"/>
  <c r="I244" i="16"/>
  <c r="F244" i="16"/>
  <c r="C244" i="16" s="1"/>
  <c r="O243" i="16"/>
  <c r="L243" i="16"/>
  <c r="C243" i="16" s="1"/>
  <c r="I243" i="16"/>
  <c r="F243" i="16"/>
  <c r="O242" i="16"/>
  <c r="L242" i="16"/>
  <c r="I242" i="16"/>
  <c r="F242" i="16"/>
  <c r="C242" i="16"/>
  <c r="O241" i="16"/>
  <c r="L241" i="16"/>
  <c r="I241" i="16"/>
  <c r="F241" i="16"/>
  <c r="C241" i="16" s="1"/>
  <c r="O240" i="16"/>
  <c r="L240" i="16"/>
  <c r="I240" i="16"/>
  <c r="I237" i="16" s="1"/>
  <c r="F240" i="16"/>
  <c r="C240" i="16" s="1"/>
  <c r="O239" i="16"/>
  <c r="L239" i="16"/>
  <c r="C239" i="16" s="1"/>
  <c r="I239" i="16"/>
  <c r="F239" i="16"/>
  <c r="O238" i="16"/>
  <c r="L238" i="16"/>
  <c r="I238" i="16"/>
  <c r="F238" i="16"/>
  <c r="F237" i="16" s="1"/>
  <c r="C238" i="16"/>
  <c r="N237" i="16"/>
  <c r="M237" i="16"/>
  <c r="L237" i="16"/>
  <c r="K237" i="16"/>
  <c r="J237" i="16"/>
  <c r="H237" i="16"/>
  <c r="G237" i="16"/>
  <c r="E237" i="16"/>
  <c r="D237" i="16"/>
  <c r="O236" i="16"/>
  <c r="L236" i="16"/>
  <c r="I236" i="16"/>
  <c r="F236" i="16"/>
  <c r="C236" i="16" s="1"/>
  <c r="O235" i="16"/>
  <c r="L235" i="16"/>
  <c r="I235" i="16"/>
  <c r="I234" i="16" s="1"/>
  <c r="F235" i="16"/>
  <c r="O234" i="16"/>
  <c r="N234" i="16"/>
  <c r="M234" i="16"/>
  <c r="K234" i="16"/>
  <c r="K230" i="16" s="1"/>
  <c r="K229" i="16" s="1"/>
  <c r="J234" i="16"/>
  <c r="H234" i="16"/>
  <c r="G234" i="16"/>
  <c r="F234" i="16"/>
  <c r="E234" i="16"/>
  <c r="D234" i="16"/>
  <c r="O233" i="16"/>
  <c r="O232" i="16" s="1"/>
  <c r="L233" i="16"/>
  <c r="I233" i="16"/>
  <c r="F233" i="16"/>
  <c r="N232" i="16"/>
  <c r="N230" i="16" s="1"/>
  <c r="M232" i="16"/>
  <c r="M230" i="16" s="1"/>
  <c r="M229" i="16" s="1"/>
  <c r="L232" i="16"/>
  <c r="K232" i="16"/>
  <c r="J232" i="16"/>
  <c r="J230" i="16" s="1"/>
  <c r="J229" i="16" s="1"/>
  <c r="I232" i="16"/>
  <c r="H232" i="16"/>
  <c r="G232" i="16"/>
  <c r="E232" i="16"/>
  <c r="E230" i="16" s="1"/>
  <c r="E229" i="16" s="1"/>
  <c r="D232" i="16"/>
  <c r="O231" i="16"/>
  <c r="L231" i="16"/>
  <c r="I231" i="16"/>
  <c r="F231" i="16"/>
  <c r="G230" i="16"/>
  <c r="G229" i="16" s="1"/>
  <c r="O228" i="16"/>
  <c r="L228" i="16"/>
  <c r="I228" i="16"/>
  <c r="F228" i="16"/>
  <c r="C228" i="16" s="1"/>
  <c r="O227" i="16"/>
  <c r="L227" i="16"/>
  <c r="I227" i="16"/>
  <c r="I226" i="16" s="1"/>
  <c r="F227" i="16"/>
  <c r="O226" i="16"/>
  <c r="N226" i="16"/>
  <c r="M226" i="16"/>
  <c r="K226" i="16"/>
  <c r="K203" i="16" s="1"/>
  <c r="J226" i="16"/>
  <c r="H226" i="16"/>
  <c r="G226" i="16"/>
  <c r="G203" i="16" s="1"/>
  <c r="F226" i="16"/>
  <c r="E226" i="16"/>
  <c r="D226" i="16"/>
  <c r="O225" i="16"/>
  <c r="L225" i="16"/>
  <c r="I225" i="16"/>
  <c r="F225" i="16"/>
  <c r="C225" i="16" s="1"/>
  <c r="O224" i="16"/>
  <c r="L224" i="16"/>
  <c r="I224" i="16"/>
  <c r="F224" i="16"/>
  <c r="O223" i="16"/>
  <c r="L223" i="16"/>
  <c r="C223" i="16" s="1"/>
  <c r="I223" i="16"/>
  <c r="F223" i="16"/>
  <c r="O222" i="16"/>
  <c r="L222" i="16"/>
  <c r="I222" i="16"/>
  <c r="F222" i="16"/>
  <c r="C222" i="16"/>
  <c r="O221" i="16"/>
  <c r="L221" i="16"/>
  <c r="I221" i="16"/>
  <c r="F221" i="16"/>
  <c r="C221" i="16" s="1"/>
  <c r="O220" i="16"/>
  <c r="L220" i="16"/>
  <c r="I220" i="16"/>
  <c r="F220" i="16"/>
  <c r="C220" i="16" s="1"/>
  <c r="O219" i="16"/>
  <c r="L219" i="16"/>
  <c r="C219" i="16" s="1"/>
  <c r="I219" i="16"/>
  <c r="F219" i="16"/>
  <c r="O218" i="16"/>
  <c r="O215" i="16" s="1"/>
  <c r="L218" i="16"/>
  <c r="I218" i="16"/>
  <c r="F218" i="16"/>
  <c r="C218" i="16"/>
  <c r="O217" i="16"/>
  <c r="L217" i="16"/>
  <c r="I217" i="16"/>
  <c r="F217" i="16"/>
  <c r="C217" i="16" s="1"/>
  <c r="O216" i="16"/>
  <c r="L216" i="16"/>
  <c r="I216" i="16"/>
  <c r="I215" i="16" s="1"/>
  <c r="F216" i="16"/>
  <c r="C216" i="16" s="1"/>
  <c r="N215" i="16"/>
  <c r="N203" i="16" s="1"/>
  <c r="M215" i="16"/>
  <c r="K215" i="16"/>
  <c r="J215" i="16"/>
  <c r="J203" i="16" s="1"/>
  <c r="H215" i="16"/>
  <c r="G215" i="16"/>
  <c r="E215" i="16"/>
  <c r="D215" i="16"/>
  <c r="O214" i="16"/>
  <c r="L214" i="16"/>
  <c r="I214" i="16"/>
  <c r="F214" i="16"/>
  <c r="C214" i="16"/>
  <c r="O213" i="16"/>
  <c r="L213" i="16"/>
  <c r="I213" i="16"/>
  <c r="F213" i="16"/>
  <c r="C213" i="16" s="1"/>
  <c r="O212" i="16"/>
  <c r="L212" i="16"/>
  <c r="I212" i="16"/>
  <c r="F212" i="16"/>
  <c r="O211" i="16"/>
  <c r="L211" i="16"/>
  <c r="C211" i="16" s="1"/>
  <c r="I211" i="16"/>
  <c r="F211" i="16"/>
  <c r="O210" i="16"/>
  <c r="L210" i="16"/>
  <c r="I210" i="16"/>
  <c r="F210" i="16"/>
  <c r="C210" i="16"/>
  <c r="O209" i="16"/>
  <c r="L209" i="16"/>
  <c r="I209" i="16"/>
  <c r="F209" i="16"/>
  <c r="C209" i="16" s="1"/>
  <c r="O208" i="16"/>
  <c r="L208" i="16"/>
  <c r="I208" i="16"/>
  <c r="F208" i="16"/>
  <c r="C208" i="16" s="1"/>
  <c r="O207" i="16"/>
  <c r="L207" i="16"/>
  <c r="I207" i="16"/>
  <c r="F207" i="16"/>
  <c r="O206" i="16"/>
  <c r="L206" i="16"/>
  <c r="I206" i="16"/>
  <c r="F206" i="16"/>
  <c r="C206" i="16"/>
  <c r="O205" i="16"/>
  <c r="O204" i="16" s="1"/>
  <c r="O203" i="16" s="1"/>
  <c r="L205" i="16"/>
  <c r="I205" i="16"/>
  <c r="F205" i="16"/>
  <c r="N204" i="16"/>
  <c r="M204" i="16"/>
  <c r="M203" i="16" s="1"/>
  <c r="K204" i="16"/>
  <c r="J204" i="16"/>
  <c r="I204" i="16"/>
  <c r="I203" i="16" s="1"/>
  <c r="H204" i="16"/>
  <c r="H203" i="16" s="1"/>
  <c r="G204" i="16"/>
  <c r="E204" i="16"/>
  <c r="E203" i="16" s="1"/>
  <c r="D204" i="16"/>
  <c r="D203" i="16" s="1"/>
  <c r="O202" i="16"/>
  <c r="L202" i="16"/>
  <c r="I202" i="16"/>
  <c r="F202" i="16"/>
  <c r="C202" i="16"/>
  <c r="O201" i="16"/>
  <c r="L201" i="16"/>
  <c r="I201" i="16"/>
  <c r="F201" i="16"/>
  <c r="C201" i="16" s="1"/>
  <c r="O200" i="16"/>
  <c r="L200" i="16"/>
  <c r="I200" i="16"/>
  <c r="F200" i="16"/>
  <c r="C200" i="16" s="1"/>
  <c r="O199" i="16"/>
  <c r="L199" i="16"/>
  <c r="C199" i="16" s="1"/>
  <c r="I199" i="16"/>
  <c r="F199" i="16"/>
  <c r="O198" i="16"/>
  <c r="O197" i="16" s="1"/>
  <c r="L198" i="16"/>
  <c r="I198" i="16"/>
  <c r="F198" i="16"/>
  <c r="F197" i="16" s="1"/>
  <c r="C198" i="16"/>
  <c r="N197" i="16"/>
  <c r="M197" i="16"/>
  <c r="M195" i="16" s="1"/>
  <c r="M194" i="16" s="1"/>
  <c r="M193" i="16" s="1"/>
  <c r="L197" i="16"/>
  <c r="K197" i="16"/>
  <c r="J197" i="16"/>
  <c r="I197" i="16"/>
  <c r="H197" i="16"/>
  <c r="H195" i="16" s="1"/>
  <c r="H194" i="16" s="1"/>
  <c r="G197" i="16"/>
  <c r="E197" i="16"/>
  <c r="E195" i="16" s="1"/>
  <c r="D197" i="16"/>
  <c r="D195" i="16" s="1"/>
  <c r="O196" i="16"/>
  <c r="L196" i="16"/>
  <c r="I196" i="16"/>
  <c r="F196" i="16"/>
  <c r="C196" i="16" s="1"/>
  <c r="N195" i="16"/>
  <c r="K195" i="16"/>
  <c r="J195" i="16"/>
  <c r="G195" i="16"/>
  <c r="F195" i="16"/>
  <c r="K194" i="16"/>
  <c r="G194" i="16"/>
  <c r="G193" i="16" s="1"/>
  <c r="O192" i="16"/>
  <c r="L192" i="16"/>
  <c r="L191" i="16" s="1"/>
  <c r="I192" i="16"/>
  <c r="I191" i="16" s="1"/>
  <c r="I190" i="16" s="1"/>
  <c r="F192" i="16"/>
  <c r="C192" i="16" s="1"/>
  <c r="O191" i="16"/>
  <c r="N191" i="16"/>
  <c r="N190" i="16" s="1"/>
  <c r="M191" i="16"/>
  <c r="M190" i="16" s="1"/>
  <c r="K191" i="16"/>
  <c r="J191" i="16"/>
  <c r="J190" i="16" s="1"/>
  <c r="H191" i="16"/>
  <c r="G191" i="16"/>
  <c r="F191" i="16"/>
  <c r="E191" i="16"/>
  <c r="E190" i="16" s="1"/>
  <c r="D191" i="16"/>
  <c r="O190" i="16"/>
  <c r="L190" i="16"/>
  <c r="K190" i="16"/>
  <c r="H190" i="16"/>
  <c r="G190" i="16"/>
  <c r="D190" i="16"/>
  <c r="D186" i="16" s="1"/>
  <c r="O189" i="16"/>
  <c r="L189" i="16"/>
  <c r="I189" i="16"/>
  <c r="F189" i="16"/>
  <c r="C189" i="16" s="1"/>
  <c r="O188" i="16"/>
  <c r="L188" i="16"/>
  <c r="L187" i="16" s="1"/>
  <c r="L186" i="16" s="1"/>
  <c r="I188" i="16"/>
  <c r="I187" i="16" s="1"/>
  <c r="I186" i="16" s="1"/>
  <c r="F188" i="16"/>
  <c r="C188" i="16" s="1"/>
  <c r="O187" i="16"/>
  <c r="N187" i="16"/>
  <c r="N186" i="16" s="1"/>
  <c r="M187" i="16"/>
  <c r="M186" i="16" s="1"/>
  <c r="K187" i="16"/>
  <c r="K186" i="16" s="1"/>
  <c r="J187" i="16"/>
  <c r="H187" i="16"/>
  <c r="G187" i="16"/>
  <c r="F187" i="16"/>
  <c r="E187" i="16"/>
  <c r="D187" i="16"/>
  <c r="O186" i="16"/>
  <c r="H186" i="16"/>
  <c r="G186" i="16"/>
  <c r="O185" i="16"/>
  <c r="L185" i="16"/>
  <c r="I185" i="16"/>
  <c r="F185" i="16"/>
  <c r="C185" i="16" s="1"/>
  <c r="O184" i="16"/>
  <c r="L184" i="16"/>
  <c r="L183" i="16" s="1"/>
  <c r="I184" i="16"/>
  <c r="I183" i="16" s="1"/>
  <c r="F184" i="16"/>
  <c r="O183" i="16"/>
  <c r="N183" i="16"/>
  <c r="N172" i="16" s="1"/>
  <c r="M183" i="16"/>
  <c r="K183" i="16"/>
  <c r="J183" i="16"/>
  <c r="H183" i="16"/>
  <c r="G183" i="16"/>
  <c r="F183" i="16"/>
  <c r="C183" i="16" s="1"/>
  <c r="E183" i="16"/>
  <c r="D183" i="16"/>
  <c r="O182" i="16"/>
  <c r="L182" i="16"/>
  <c r="I182" i="16"/>
  <c r="F182" i="16"/>
  <c r="C182" i="16"/>
  <c r="O181" i="16"/>
  <c r="L181" i="16"/>
  <c r="I181" i="16"/>
  <c r="F181" i="16"/>
  <c r="O180" i="16"/>
  <c r="L180" i="16"/>
  <c r="I180" i="16"/>
  <c r="F180" i="16"/>
  <c r="O179" i="16"/>
  <c r="L179" i="16"/>
  <c r="C179" i="16" s="1"/>
  <c r="I179" i="16"/>
  <c r="I178" i="16" s="1"/>
  <c r="F179" i="16"/>
  <c r="O178" i="16"/>
  <c r="N178" i="16"/>
  <c r="M178" i="16"/>
  <c r="K178" i="16"/>
  <c r="J178" i="16"/>
  <c r="H178" i="16"/>
  <c r="G178" i="16"/>
  <c r="E178" i="16"/>
  <c r="D178" i="16"/>
  <c r="O177" i="16"/>
  <c r="L177" i="16"/>
  <c r="I177" i="16"/>
  <c r="F177" i="16"/>
  <c r="O176" i="16"/>
  <c r="L176" i="16"/>
  <c r="I176" i="16"/>
  <c r="F176" i="16"/>
  <c r="O175" i="16"/>
  <c r="L175" i="16"/>
  <c r="C175" i="16" s="1"/>
  <c r="I175" i="16"/>
  <c r="I174" i="16" s="1"/>
  <c r="F175" i="16"/>
  <c r="O174" i="16"/>
  <c r="O173" i="16" s="1"/>
  <c r="O172" i="16" s="1"/>
  <c r="N174" i="16"/>
  <c r="N173" i="16" s="1"/>
  <c r="M174" i="16"/>
  <c r="K174" i="16"/>
  <c r="K173" i="16" s="1"/>
  <c r="K172" i="16" s="1"/>
  <c r="J174" i="16"/>
  <c r="J173" i="16" s="1"/>
  <c r="H174" i="16"/>
  <c r="G174" i="16"/>
  <c r="G173" i="16" s="1"/>
  <c r="G172" i="16" s="1"/>
  <c r="E174" i="16"/>
  <c r="D174" i="16"/>
  <c r="M173" i="16"/>
  <c r="M172" i="16" s="1"/>
  <c r="I173" i="16"/>
  <c r="H173" i="16"/>
  <c r="H172" i="16" s="1"/>
  <c r="E173" i="16"/>
  <c r="E172" i="16" s="1"/>
  <c r="D173" i="16"/>
  <c r="D172" i="16" s="1"/>
  <c r="J172" i="16"/>
  <c r="I172" i="16"/>
  <c r="O171" i="16"/>
  <c r="L171" i="16"/>
  <c r="C171" i="16" s="1"/>
  <c r="I171" i="16"/>
  <c r="F171" i="16"/>
  <c r="O170" i="16"/>
  <c r="L170" i="16"/>
  <c r="I170" i="16"/>
  <c r="F170" i="16"/>
  <c r="C170" i="16"/>
  <c r="O169" i="16"/>
  <c r="L169" i="16"/>
  <c r="I169" i="16"/>
  <c r="F169" i="16"/>
  <c r="C169" i="16" s="1"/>
  <c r="O168" i="16"/>
  <c r="L168" i="16"/>
  <c r="I168" i="16"/>
  <c r="F168" i="16"/>
  <c r="O167" i="16"/>
  <c r="L167" i="16"/>
  <c r="I167" i="16"/>
  <c r="C167" i="16" s="1"/>
  <c r="F167" i="16"/>
  <c r="O166" i="16"/>
  <c r="L166" i="16"/>
  <c r="C166" i="16" s="1"/>
  <c r="I166" i="16"/>
  <c r="F166" i="16"/>
  <c r="O165" i="16"/>
  <c r="O164" i="16" s="1"/>
  <c r="N165" i="16"/>
  <c r="M165" i="16"/>
  <c r="M164" i="16" s="1"/>
  <c r="K165" i="16"/>
  <c r="K164" i="16" s="1"/>
  <c r="J165" i="16"/>
  <c r="H165" i="16"/>
  <c r="H164" i="16" s="1"/>
  <c r="G165" i="16"/>
  <c r="G164" i="16" s="1"/>
  <c r="E165" i="16"/>
  <c r="D165" i="16"/>
  <c r="N164" i="16"/>
  <c r="J164" i="16"/>
  <c r="E164" i="16"/>
  <c r="D164" i="16"/>
  <c r="O163" i="16"/>
  <c r="L163" i="16"/>
  <c r="I163" i="16"/>
  <c r="C163" i="16" s="1"/>
  <c r="F163" i="16"/>
  <c r="O162" i="16"/>
  <c r="L162" i="16"/>
  <c r="C162" i="16" s="1"/>
  <c r="I162" i="16"/>
  <c r="F162" i="16"/>
  <c r="O161" i="16"/>
  <c r="L161" i="16"/>
  <c r="I161" i="16"/>
  <c r="F161" i="16"/>
  <c r="C161" i="16"/>
  <c r="O160" i="16"/>
  <c r="L160" i="16"/>
  <c r="L159" i="16" s="1"/>
  <c r="I160" i="16"/>
  <c r="I159" i="16" s="1"/>
  <c r="F160" i="16"/>
  <c r="C160" i="16" s="1"/>
  <c r="O159" i="16"/>
  <c r="N159" i="16"/>
  <c r="M159" i="16"/>
  <c r="K159" i="16"/>
  <c r="J159" i="16"/>
  <c r="H159" i="16"/>
  <c r="G159" i="16"/>
  <c r="F159" i="16"/>
  <c r="C159" i="16" s="1"/>
  <c r="E159" i="16"/>
  <c r="D159" i="16"/>
  <c r="O158" i="16"/>
  <c r="L158" i="16"/>
  <c r="I158" i="16"/>
  <c r="F158" i="16"/>
  <c r="C158" i="16"/>
  <c r="O157" i="16"/>
  <c r="L157" i="16"/>
  <c r="I157" i="16"/>
  <c r="F157" i="16"/>
  <c r="C157" i="16" s="1"/>
  <c r="O156" i="16"/>
  <c r="L156" i="16"/>
  <c r="I156" i="16"/>
  <c r="F156" i="16"/>
  <c r="O155" i="16"/>
  <c r="L155" i="16"/>
  <c r="I155" i="16"/>
  <c r="C155" i="16" s="1"/>
  <c r="F155" i="16"/>
  <c r="O154" i="16"/>
  <c r="L154" i="16"/>
  <c r="C154" i="16" s="1"/>
  <c r="I154" i="16"/>
  <c r="F154" i="16"/>
  <c r="O153" i="16"/>
  <c r="O150" i="16" s="1"/>
  <c r="L153" i="16"/>
  <c r="I153" i="16"/>
  <c r="F153" i="16"/>
  <c r="C153" i="16"/>
  <c r="O152" i="16"/>
  <c r="L152" i="16"/>
  <c r="I152" i="16"/>
  <c r="F152" i="16"/>
  <c r="C152" i="16" s="1"/>
  <c r="O151" i="16"/>
  <c r="L151" i="16"/>
  <c r="L150" i="16" s="1"/>
  <c r="I151" i="16"/>
  <c r="C151" i="16" s="1"/>
  <c r="F151" i="16"/>
  <c r="N150" i="16"/>
  <c r="M150" i="16"/>
  <c r="K150" i="16"/>
  <c r="J150" i="16"/>
  <c r="H150" i="16"/>
  <c r="G150" i="16"/>
  <c r="E150" i="16"/>
  <c r="D150" i="16"/>
  <c r="O149" i="16"/>
  <c r="L149" i="16"/>
  <c r="I149" i="16"/>
  <c r="C149" i="16" s="1"/>
  <c r="F149" i="16"/>
  <c r="O148" i="16"/>
  <c r="L148" i="16"/>
  <c r="I148" i="16"/>
  <c r="F148" i="16"/>
  <c r="O147" i="16"/>
  <c r="L147" i="16"/>
  <c r="C147" i="16" s="1"/>
  <c r="I147" i="16"/>
  <c r="F147" i="16"/>
  <c r="O146" i="16"/>
  <c r="O143" i="16" s="1"/>
  <c r="L146" i="16"/>
  <c r="I146" i="16"/>
  <c r="F146" i="16"/>
  <c r="C146" i="16"/>
  <c r="O145" i="16"/>
  <c r="L145" i="16"/>
  <c r="I145" i="16"/>
  <c r="F145" i="16"/>
  <c r="C145" i="16" s="1"/>
  <c r="O144" i="16"/>
  <c r="L144" i="16"/>
  <c r="I144" i="16"/>
  <c r="I143" i="16" s="1"/>
  <c r="F144" i="16"/>
  <c r="N143" i="16"/>
  <c r="M143" i="16"/>
  <c r="M129" i="16" s="1"/>
  <c r="K143" i="16"/>
  <c r="J143" i="16"/>
  <c r="H143" i="16"/>
  <c r="G143" i="16"/>
  <c r="E143" i="16"/>
  <c r="D143" i="16"/>
  <c r="O142" i="16"/>
  <c r="L142" i="16"/>
  <c r="C142" i="16" s="1"/>
  <c r="I142" i="16"/>
  <c r="F142" i="16"/>
  <c r="O141" i="16"/>
  <c r="O140" i="16" s="1"/>
  <c r="L141" i="16"/>
  <c r="I141" i="16"/>
  <c r="F141" i="16"/>
  <c r="C141" i="16"/>
  <c r="N140" i="16"/>
  <c r="M140" i="16"/>
  <c r="K140" i="16"/>
  <c r="J140" i="16"/>
  <c r="I140" i="16"/>
  <c r="H140" i="16"/>
  <c r="G140" i="16"/>
  <c r="F140" i="16"/>
  <c r="E140" i="16"/>
  <c r="D140" i="16"/>
  <c r="O139" i="16"/>
  <c r="L139" i="16"/>
  <c r="C139" i="16" s="1"/>
  <c r="I139" i="16"/>
  <c r="F139" i="16"/>
  <c r="O138" i="16"/>
  <c r="O135" i="16" s="1"/>
  <c r="L138" i="16"/>
  <c r="I138" i="16"/>
  <c r="F138" i="16"/>
  <c r="C138" i="16"/>
  <c r="O137" i="16"/>
  <c r="L137" i="16"/>
  <c r="I137" i="16"/>
  <c r="F137" i="16"/>
  <c r="C137" i="16" s="1"/>
  <c r="O136" i="16"/>
  <c r="L136" i="16"/>
  <c r="L135" i="16" s="1"/>
  <c r="I136" i="16"/>
  <c r="I135" i="16" s="1"/>
  <c r="F136" i="16"/>
  <c r="N135" i="16"/>
  <c r="N129" i="16" s="1"/>
  <c r="M135" i="16"/>
  <c r="K135" i="16"/>
  <c r="J135" i="16"/>
  <c r="J129" i="16" s="1"/>
  <c r="H135" i="16"/>
  <c r="G135" i="16"/>
  <c r="F135" i="16"/>
  <c r="C135" i="16" s="1"/>
  <c r="E135" i="16"/>
  <c r="D135" i="16"/>
  <c r="O134" i="16"/>
  <c r="L134" i="16"/>
  <c r="I134" i="16"/>
  <c r="F134" i="16"/>
  <c r="C134" i="16"/>
  <c r="O133" i="16"/>
  <c r="L133" i="16"/>
  <c r="I133" i="16"/>
  <c r="F133" i="16"/>
  <c r="C133" i="16" s="1"/>
  <c r="O132" i="16"/>
  <c r="L132" i="16"/>
  <c r="I132" i="16"/>
  <c r="C132" i="16" s="1"/>
  <c r="F132" i="16"/>
  <c r="O131" i="16"/>
  <c r="L131" i="16"/>
  <c r="C131" i="16" s="1"/>
  <c r="I131" i="16"/>
  <c r="F131" i="16"/>
  <c r="F130" i="16" s="1"/>
  <c r="O130" i="16"/>
  <c r="O129" i="16" s="1"/>
  <c r="N130" i="16"/>
  <c r="M130" i="16"/>
  <c r="K130" i="16"/>
  <c r="K129" i="16" s="1"/>
  <c r="K74" i="16" s="1"/>
  <c r="J130" i="16"/>
  <c r="H130" i="16"/>
  <c r="G130" i="16"/>
  <c r="G129" i="16" s="1"/>
  <c r="G74" i="16" s="1"/>
  <c r="E130" i="16"/>
  <c r="D130" i="16"/>
  <c r="H129" i="16"/>
  <c r="E129" i="16"/>
  <c r="D129" i="16"/>
  <c r="O128" i="16"/>
  <c r="L128" i="16"/>
  <c r="L127" i="16" s="1"/>
  <c r="I128" i="16"/>
  <c r="I127" i="16" s="1"/>
  <c r="F128" i="16"/>
  <c r="O127" i="16"/>
  <c r="N127" i="16"/>
  <c r="M127" i="16"/>
  <c r="K127" i="16"/>
  <c r="J127" i="16"/>
  <c r="H127" i="16"/>
  <c r="G127" i="16"/>
  <c r="F127" i="16"/>
  <c r="C127" i="16" s="1"/>
  <c r="E127" i="16"/>
  <c r="D127" i="16"/>
  <c r="O126" i="16"/>
  <c r="L126" i="16"/>
  <c r="I126" i="16"/>
  <c r="F126" i="16"/>
  <c r="C126" i="16"/>
  <c r="O125" i="16"/>
  <c r="L125" i="16"/>
  <c r="I125" i="16"/>
  <c r="F125" i="16"/>
  <c r="C125" i="16" s="1"/>
  <c r="O124" i="16"/>
  <c r="L124" i="16"/>
  <c r="I124" i="16"/>
  <c r="I121" i="16" s="1"/>
  <c r="F124" i="16"/>
  <c r="O123" i="16"/>
  <c r="L123" i="16"/>
  <c r="C123" i="16" s="1"/>
  <c r="I123" i="16"/>
  <c r="F123" i="16"/>
  <c r="O122" i="16"/>
  <c r="O121" i="16" s="1"/>
  <c r="L122" i="16"/>
  <c r="I122" i="16"/>
  <c r="F122" i="16"/>
  <c r="F121" i="16" s="1"/>
  <c r="C122" i="16"/>
  <c r="N121" i="16"/>
  <c r="M121" i="16"/>
  <c r="L121" i="16"/>
  <c r="K121" i="16"/>
  <c r="J121" i="16"/>
  <c r="H121" i="16"/>
  <c r="H82" i="16" s="1"/>
  <c r="H74" i="16" s="1"/>
  <c r="G121" i="16"/>
  <c r="E121" i="16"/>
  <c r="D121" i="16"/>
  <c r="D82" i="16" s="1"/>
  <c r="D74" i="16" s="1"/>
  <c r="O120" i="16"/>
  <c r="L120" i="16"/>
  <c r="I120" i="16"/>
  <c r="C120" i="16" s="1"/>
  <c r="F120" i="16"/>
  <c r="O119" i="16"/>
  <c r="L119" i="16"/>
  <c r="C119" i="16" s="1"/>
  <c r="I119" i="16"/>
  <c r="F119" i="16"/>
  <c r="O118" i="16"/>
  <c r="O115" i="16" s="1"/>
  <c r="L118" i="16"/>
  <c r="I118" i="16"/>
  <c r="F118" i="16"/>
  <c r="C118" i="16"/>
  <c r="O117" i="16"/>
  <c r="L117" i="16"/>
  <c r="I117" i="16"/>
  <c r="F117" i="16"/>
  <c r="C117" i="16" s="1"/>
  <c r="O116" i="16"/>
  <c r="L116" i="16"/>
  <c r="L115" i="16" s="1"/>
  <c r="I116" i="16"/>
  <c r="I115" i="16" s="1"/>
  <c r="F116" i="16"/>
  <c r="N115" i="16"/>
  <c r="M115" i="16"/>
  <c r="K115" i="16"/>
  <c r="J115" i="16"/>
  <c r="H115" i="16"/>
  <c r="G115" i="16"/>
  <c r="F115" i="16"/>
  <c r="C115" i="16" s="1"/>
  <c r="E115" i="16"/>
  <c r="D115" i="16"/>
  <c r="O114" i="16"/>
  <c r="O111" i="16" s="1"/>
  <c r="L114" i="16"/>
  <c r="I114" i="16"/>
  <c r="F114" i="16"/>
  <c r="C114" i="16"/>
  <c r="O113" i="16"/>
  <c r="L113" i="16"/>
  <c r="I113" i="16"/>
  <c r="F113" i="16"/>
  <c r="C113" i="16" s="1"/>
  <c r="O112" i="16"/>
  <c r="L112" i="16"/>
  <c r="L111" i="16" s="1"/>
  <c r="I112" i="16"/>
  <c r="I111" i="16" s="1"/>
  <c r="F112" i="16"/>
  <c r="N111" i="16"/>
  <c r="M111" i="16"/>
  <c r="K111" i="16"/>
  <c r="J111" i="16"/>
  <c r="H111" i="16"/>
  <c r="G111" i="16"/>
  <c r="F111" i="16"/>
  <c r="E111" i="16"/>
  <c r="D111" i="16"/>
  <c r="O110" i="16"/>
  <c r="L110" i="16"/>
  <c r="I110" i="16"/>
  <c r="F110" i="16"/>
  <c r="C110" i="16"/>
  <c r="O109" i="16"/>
  <c r="L109" i="16"/>
  <c r="I109" i="16"/>
  <c r="F109" i="16"/>
  <c r="C109" i="16" s="1"/>
  <c r="O108" i="16"/>
  <c r="L108" i="16"/>
  <c r="I108" i="16"/>
  <c r="C108" i="16" s="1"/>
  <c r="F108" i="16"/>
  <c r="O107" i="16"/>
  <c r="L107" i="16"/>
  <c r="C107" i="16" s="1"/>
  <c r="I107" i="16"/>
  <c r="F107" i="16"/>
  <c r="O106" i="16"/>
  <c r="L106" i="16"/>
  <c r="I106" i="16"/>
  <c r="F106" i="16"/>
  <c r="C106" i="16"/>
  <c r="O105" i="16"/>
  <c r="L105" i="16"/>
  <c r="I105" i="16"/>
  <c r="F105" i="16"/>
  <c r="C105" i="16" s="1"/>
  <c r="O104" i="16"/>
  <c r="L104" i="16"/>
  <c r="I104" i="16"/>
  <c r="C104" i="16" s="1"/>
  <c r="F104" i="16"/>
  <c r="O103" i="16"/>
  <c r="L103" i="16"/>
  <c r="C103" i="16" s="1"/>
  <c r="I103" i="16"/>
  <c r="F103" i="16"/>
  <c r="F102" i="16" s="1"/>
  <c r="O102" i="16"/>
  <c r="N102" i="16"/>
  <c r="M102" i="16"/>
  <c r="K102" i="16"/>
  <c r="J102" i="16"/>
  <c r="H102" i="16"/>
  <c r="G102" i="16"/>
  <c r="E102" i="16"/>
  <c r="D102" i="16"/>
  <c r="O101" i="16"/>
  <c r="L101" i="16"/>
  <c r="I101" i="16"/>
  <c r="F101" i="16"/>
  <c r="C101" i="16" s="1"/>
  <c r="O100" i="16"/>
  <c r="L100" i="16"/>
  <c r="I100" i="16"/>
  <c r="C100" i="16" s="1"/>
  <c r="F100" i="16"/>
  <c r="O99" i="16"/>
  <c r="L99" i="16"/>
  <c r="C99" i="16" s="1"/>
  <c r="I99" i="16"/>
  <c r="F99" i="16"/>
  <c r="O98" i="16"/>
  <c r="L98" i="16"/>
  <c r="I98" i="16"/>
  <c r="F98" i="16"/>
  <c r="C98" i="16"/>
  <c r="O97" i="16"/>
  <c r="L97" i="16"/>
  <c r="I97" i="16"/>
  <c r="F97" i="16"/>
  <c r="C97" i="16" s="1"/>
  <c r="O96" i="16"/>
  <c r="L96" i="16"/>
  <c r="I96" i="16"/>
  <c r="C96" i="16" s="1"/>
  <c r="F96" i="16"/>
  <c r="O95" i="16"/>
  <c r="L95" i="16"/>
  <c r="C95" i="16" s="1"/>
  <c r="I95" i="16"/>
  <c r="F95" i="16"/>
  <c r="F94" i="16" s="1"/>
  <c r="O94" i="16"/>
  <c r="N94" i="16"/>
  <c r="M94" i="16"/>
  <c r="K94" i="16"/>
  <c r="J94" i="16"/>
  <c r="H94" i="16"/>
  <c r="G94" i="16"/>
  <c r="E94" i="16"/>
  <c r="D94" i="16"/>
  <c r="O93" i="16"/>
  <c r="L93" i="16"/>
  <c r="I93" i="16"/>
  <c r="F93" i="16"/>
  <c r="C93" i="16" s="1"/>
  <c r="O92" i="16"/>
  <c r="L92" i="16"/>
  <c r="I92" i="16"/>
  <c r="C92" i="16" s="1"/>
  <c r="F92" i="16"/>
  <c r="O91" i="16"/>
  <c r="L91" i="16"/>
  <c r="C91" i="16" s="1"/>
  <c r="I91" i="16"/>
  <c r="F91" i="16"/>
  <c r="O90" i="16"/>
  <c r="O88" i="16" s="1"/>
  <c r="L90" i="16"/>
  <c r="I90" i="16"/>
  <c r="F90" i="16"/>
  <c r="C90" i="16"/>
  <c r="O89" i="16"/>
  <c r="L89" i="16"/>
  <c r="L88" i="16" s="1"/>
  <c r="I89" i="16"/>
  <c r="F89" i="16"/>
  <c r="F88" i="16" s="1"/>
  <c r="N88" i="16"/>
  <c r="M88" i="16"/>
  <c r="M82" i="16" s="1"/>
  <c r="K88" i="16"/>
  <c r="J88" i="16"/>
  <c r="I88" i="16"/>
  <c r="H88" i="16"/>
  <c r="G88" i="16"/>
  <c r="E88" i="16"/>
  <c r="E82" i="16" s="1"/>
  <c r="D88" i="16"/>
  <c r="O87" i="16"/>
  <c r="L87" i="16"/>
  <c r="C87" i="16" s="1"/>
  <c r="I87" i="16"/>
  <c r="F87" i="16"/>
  <c r="O86" i="16"/>
  <c r="O83" i="16" s="1"/>
  <c r="O82" i="16" s="1"/>
  <c r="L86" i="16"/>
  <c r="I86" i="16"/>
  <c r="F86" i="16"/>
  <c r="C86" i="16"/>
  <c r="O85" i="16"/>
  <c r="L85" i="16"/>
  <c r="I85" i="16"/>
  <c r="F85" i="16"/>
  <c r="C85" i="16" s="1"/>
  <c r="O84" i="16"/>
  <c r="L84" i="16"/>
  <c r="L83" i="16" s="1"/>
  <c r="I84" i="16"/>
  <c r="I83" i="16" s="1"/>
  <c r="F84" i="16"/>
  <c r="N83" i="16"/>
  <c r="N82" i="16" s="1"/>
  <c r="M83" i="16"/>
  <c r="K83" i="16"/>
  <c r="J83" i="16"/>
  <c r="J82" i="16" s="1"/>
  <c r="H83" i="16"/>
  <c r="G83" i="16"/>
  <c r="F83" i="16"/>
  <c r="E83" i="16"/>
  <c r="D83" i="16"/>
  <c r="K82" i="16"/>
  <c r="G82" i="16"/>
  <c r="O81" i="16"/>
  <c r="L81" i="16"/>
  <c r="I81" i="16"/>
  <c r="F81" i="16"/>
  <c r="C81" i="16" s="1"/>
  <c r="O80" i="16"/>
  <c r="L80" i="16"/>
  <c r="L79" i="16" s="1"/>
  <c r="L75" i="16" s="1"/>
  <c r="I80" i="16"/>
  <c r="I79" i="16" s="1"/>
  <c r="F80" i="16"/>
  <c r="O79" i="16"/>
  <c r="N79" i="16"/>
  <c r="M79" i="16"/>
  <c r="K79" i="16"/>
  <c r="J79" i="16"/>
  <c r="H79" i="16"/>
  <c r="G79" i="16"/>
  <c r="F79" i="16"/>
  <c r="E79" i="16"/>
  <c r="D79" i="16"/>
  <c r="O78" i="16"/>
  <c r="O76" i="16" s="1"/>
  <c r="O75" i="16" s="1"/>
  <c r="L78" i="16"/>
  <c r="I78" i="16"/>
  <c r="F78" i="16"/>
  <c r="C78" i="16"/>
  <c r="O77" i="16"/>
  <c r="L77" i="16"/>
  <c r="I77" i="16"/>
  <c r="F77" i="16"/>
  <c r="F76" i="16" s="1"/>
  <c r="N76" i="16"/>
  <c r="M76" i="16"/>
  <c r="M75" i="16" s="1"/>
  <c r="M74" i="16" s="1"/>
  <c r="L76" i="16"/>
  <c r="K76" i="16"/>
  <c r="J76" i="16"/>
  <c r="I76" i="16"/>
  <c r="I75" i="16" s="1"/>
  <c r="H76" i="16"/>
  <c r="G76" i="16"/>
  <c r="E76" i="16"/>
  <c r="E75" i="16" s="1"/>
  <c r="E74" i="16" s="1"/>
  <c r="D76" i="16"/>
  <c r="N75" i="16"/>
  <c r="N74" i="16" s="1"/>
  <c r="K75" i="16"/>
  <c r="J75" i="16"/>
  <c r="H75" i="16"/>
  <c r="G75" i="16"/>
  <c r="D75" i="16"/>
  <c r="O73" i="16"/>
  <c r="L73" i="16"/>
  <c r="I73" i="16"/>
  <c r="F73" i="16"/>
  <c r="C73" i="16" s="1"/>
  <c r="O72" i="16"/>
  <c r="L72" i="16"/>
  <c r="I72" i="16"/>
  <c r="C72" i="16" s="1"/>
  <c r="F72" i="16"/>
  <c r="O71" i="16"/>
  <c r="L71" i="16"/>
  <c r="C71" i="16" s="1"/>
  <c r="I71" i="16"/>
  <c r="F71" i="16"/>
  <c r="O70" i="16"/>
  <c r="O68" i="16" s="1"/>
  <c r="O66" i="16" s="1"/>
  <c r="L70" i="16"/>
  <c r="I70" i="16"/>
  <c r="F70" i="16"/>
  <c r="C70" i="16"/>
  <c r="O69" i="16"/>
  <c r="L69" i="16"/>
  <c r="I69" i="16"/>
  <c r="F69" i="16"/>
  <c r="F68" i="16" s="1"/>
  <c r="N68" i="16"/>
  <c r="N66" i="16" s="1"/>
  <c r="N52" i="16" s="1"/>
  <c r="N51" i="16" s="1"/>
  <c r="M68" i="16"/>
  <c r="M66" i="16" s="1"/>
  <c r="M52" i="16" s="1"/>
  <c r="M51" i="16" s="1"/>
  <c r="M50" i="16" s="1"/>
  <c r="K68" i="16"/>
  <c r="J68" i="16"/>
  <c r="J66" i="16" s="1"/>
  <c r="J52" i="16" s="1"/>
  <c r="I68" i="16"/>
  <c r="I66" i="16" s="1"/>
  <c r="H68" i="16"/>
  <c r="G68" i="16"/>
  <c r="E68" i="16"/>
  <c r="E66" i="16" s="1"/>
  <c r="E52" i="16" s="1"/>
  <c r="D68" i="16"/>
  <c r="O67" i="16"/>
  <c r="L67" i="16"/>
  <c r="C67" i="16" s="1"/>
  <c r="I67" i="16"/>
  <c r="F67" i="16"/>
  <c r="K66" i="16"/>
  <c r="H66" i="16"/>
  <c r="G66" i="16"/>
  <c r="D66" i="16"/>
  <c r="O65" i="16"/>
  <c r="L65" i="16"/>
  <c r="I65" i="16"/>
  <c r="F65" i="16"/>
  <c r="C65" i="16" s="1"/>
  <c r="O64" i="16"/>
  <c r="L64" i="16"/>
  <c r="I64" i="16"/>
  <c r="F64" i="16"/>
  <c r="C64" i="16" s="1"/>
  <c r="O63" i="16"/>
  <c r="L63" i="16"/>
  <c r="C63" i="16" s="1"/>
  <c r="I63" i="16"/>
  <c r="F63" i="16"/>
  <c r="O62" i="16"/>
  <c r="L62" i="16"/>
  <c r="I62" i="16"/>
  <c r="F62" i="16"/>
  <c r="C62" i="16"/>
  <c r="O61" i="16"/>
  <c r="L61" i="16"/>
  <c r="I61" i="16"/>
  <c r="F61" i="16"/>
  <c r="C61" i="16" s="1"/>
  <c r="O60" i="16"/>
  <c r="L60" i="16"/>
  <c r="I60" i="16"/>
  <c r="I57" i="16" s="1"/>
  <c r="F60" i="16"/>
  <c r="C60" i="16" s="1"/>
  <c r="O59" i="16"/>
  <c r="L59" i="16"/>
  <c r="C59" i="16" s="1"/>
  <c r="I59" i="16"/>
  <c r="F59" i="16"/>
  <c r="O58" i="16"/>
  <c r="O57" i="16" s="1"/>
  <c r="L58" i="16"/>
  <c r="I58" i="16"/>
  <c r="F58" i="16"/>
  <c r="F57" i="16" s="1"/>
  <c r="C58" i="16"/>
  <c r="N57" i="16"/>
  <c r="M57" i="16"/>
  <c r="L57" i="16"/>
  <c r="K57" i="16"/>
  <c r="J57" i="16"/>
  <c r="H57" i="16"/>
  <c r="G57" i="16"/>
  <c r="E57" i="16"/>
  <c r="D57" i="16"/>
  <c r="O56" i="16"/>
  <c r="L56" i="16"/>
  <c r="I56" i="16"/>
  <c r="F56" i="16"/>
  <c r="C56" i="16" s="1"/>
  <c r="O55" i="16"/>
  <c r="L55" i="16"/>
  <c r="C55" i="16" s="1"/>
  <c r="I55" i="16"/>
  <c r="I54" i="16" s="1"/>
  <c r="F55" i="16"/>
  <c r="O54" i="16"/>
  <c r="O53" i="16" s="1"/>
  <c r="O52" i="16" s="1"/>
  <c r="N54" i="16"/>
  <c r="M54" i="16"/>
  <c r="K54" i="16"/>
  <c r="K53" i="16" s="1"/>
  <c r="K52" i="16" s="1"/>
  <c r="K51" i="16" s="1"/>
  <c r="J54" i="16"/>
  <c r="H54" i="16"/>
  <c r="G54" i="16"/>
  <c r="G53" i="16" s="1"/>
  <c r="G52" i="16" s="1"/>
  <c r="G51" i="16" s="1"/>
  <c r="G50" i="16" s="1"/>
  <c r="F54" i="16"/>
  <c r="E54" i="16"/>
  <c r="D54" i="16"/>
  <c r="N53" i="16"/>
  <c r="M53" i="16"/>
  <c r="J53" i="16"/>
  <c r="H53" i="16"/>
  <c r="H52" i="16" s="1"/>
  <c r="H51" i="16" s="1"/>
  <c r="E53" i="16"/>
  <c r="D53" i="16"/>
  <c r="D52" i="16" s="1"/>
  <c r="D51" i="16" s="1"/>
  <c r="O46" i="16"/>
  <c r="C46" i="16"/>
  <c r="O45" i="16"/>
  <c r="C45" i="16" s="1"/>
  <c r="N44" i="16"/>
  <c r="M44" i="16"/>
  <c r="L43" i="16"/>
  <c r="I43" i="16"/>
  <c r="I42" i="16" s="1"/>
  <c r="F43" i="16"/>
  <c r="C43" i="16" s="1"/>
  <c r="L42" i="16"/>
  <c r="K42" i="16"/>
  <c r="J42" i="16"/>
  <c r="H42" i="16"/>
  <c r="G42" i="16"/>
  <c r="F42" i="16"/>
  <c r="C42" i="16" s="1"/>
  <c r="E42" i="16"/>
  <c r="D42" i="16"/>
  <c r="F41" i="16"/>
  <c r="C41" i="16" s="1"/>
  <c r="L40" i="16"/>
  <c r="C40" i="16"/>
  <c r="L39" i="16"/>
  <c r="C39" i="16" s="1"/>
  <c r="L38" i="16"/>
  <c r="C38" i="16"/>
  <c r="L37" i="16"/>
  <c r="C37" i="16" s="1"/>
  <c r="K36" i="16"/>
  <c r="J36" i="16"/>
  <c r="L35" i="16"/>
  <c r="C35" i="16"/>
  <c r="L34" i="16"/>
  <c r="C34" i="16" s="1"/>
  <c r="K33" i="16"/>
  <c r="J33" i="16"/>
  <c r="L32" i="16"/>
  <c r="C32" i="16"/>
  <c r="L31" i="16"/>
  <c r="C31" i="16" s="1"/>
  <c r="K31" i="16"/>
  <c r="J31" i="16"/>
  <c r="L30" i="16"/>
  <c r="C30" i="16" s="1"/>
  <c r="L29" i="16"/>
  <c r="C29" i="16"/>
  <c r="L28" i="16"/>
  <c r="C28" i="16" s="1"/>
  <c r="K27" i="16"/>
  <c r="J27" i="16"/>
  <c r="K26" i="16"/>
  <c r="J26" i="16"/>
  <c r="F25" i="16"/>
  <c r="C25" i="16"/>
  <c r="F24" i="16"/>
  <c r="O23" i="16"/>
  <c r="O21" i="16" s="1"/>
  <c r="L23" i="16"/>
  <c r="I23" i="16"/>
  <c r="F23" i="16"/>
  <c r="C23" i="16"/>
  <c r="O22" i="16"/>
  <c r="L22" i="16"/>
  <c r="I22" i="16"/>
  <c r="F22" i="16"/>
  <c r="F21" i="16" s="1"/>
  <c r="N21" i="16"/>
  <c r="N287" i="16" s="1"/>
  <c r="N286" i="16" s="1"/>
  <c r="M21" i="16"/>
  <c r="M287" i="16" s="1"/>
  <c r="M286" i="16" s="1"/>
  <c r="L21" i="16"/>
  <c r="L287" i="16" s="1"/>
  <c r="L286" i="16" s="1"/>
  <c r="K21" i="16"/>
  <c r="K287" i="16" s="1"/>
  <c r="K286" i="16" s="1"/>
  <c r="J21" i="16"/>
  <c r="J287" i="16" s="1"/>
  <c r="J286" i="16" s="1"/>
  <c r="I21" i="16"/>
  <c r="I287" i="16" s="1"/>
  <c r="I286" i="16" s="1"/>
  <c r="H21" i="16"/>
  <c r="H287" i="16" s="1"/>
  <c r="H286" i="16" s="1"/>
  <c r="G21" i="16"/>
  <c r="G287" i="16" s="1"/>
  <c r="G286" i="16" s="1"/>
  <c r="E21" i="16"/>
  <c r="E287" i="16" s="1"/>
  <c r="E286" i="16" s="1"/>
  <c r="D21" i="16"/>
  <c r="D287" i="16" s="1"/>
  <c r="D286" i="16" s="1"/>
  <c r="N20" i="16"/>
  <c r="K20" i="16"/>
  <c r="J20" i="16"/>
  <c r="H20" i="16"/>
  <c r="D20" i="16"/>
  <c r="O296" i="15"/>
  <c r="L296" i="15"/>
  <c r="I296" i="15"/>
  <c r="F296" i="15"/>
  <c r="C296" i="15"/>
  <c r="O295" i="15"/>
  <c r="L295" i="15"/>
  <c r="I295" i="15"/>
  <c r="F295" i="15"/>
  <c r="O294" i="15"/>
  <c r="L294" i="15"/>
  <c r="I294" i="15"/>
  <c r="F294" i="15"/>
  <c r="C294" i="15" s="1"/>
  <c r="O293" i="15"/>
  <c r="L293" i="15"/>
  <c r="I293" i="15"/>
  <c r="C293" i="15" s="1"/>
  <c r="F293" i="15"/>
  <c r="O292" i="15"/>
  <c r="L292" i="15"/>
  <c r="I292" i="15"/>
  <c r="F292" i="15"/>
  <c r="C292" i="15"/>
  <c r="O291" i="15"/>
  <c r="L291" i="15"/>
  <c r="I291" i="15"/>
  <c r="F291" i="15"/>
  <c r="C291" i="15" s="1"/>
  <c r="O290" i="15"/>
  <c r="L290" i="15"/>
  <c r="I290" i="15"/>
  <c r="I288" i="15" s="1"/>
  <c r="F290" i="15"/>
  <c r="C290" i="15" s="1"/>
  <c r="O289" i="15"/>
  <c r="L289" i="15"/>
  <c r="L288" i="15" s="1"/>
  <c r="I289" i="15"/>
  <c r="C289" i="15" s="1"/>
  <c r="F289" i="15"/>
  <c r="O288" i="15"/>
  <c r="N288" i="15"/>
  <c r="M288" i="15"/>
  <c r="K288" i="15"/>
  <c r="J288" i="15"/>
  <c r="H288" i="15"/>
  <c r="G288" i="15"/>
  <c r="E288" i="15"/>
  <c r="D288" i="15"/>
  <c r="O283" i="15"/>
  <c r="L283" i="15"/>
  <c r="I283" i="15"/>
  <c r="F283" i="15"/>
  <c r="C283" i="15" s="1"/>
  <c r="O282" i="15"/>
  <c r="L282" i="15"/>
  <c r="I282" i="15"/>
  <c r="I281" i="15" s="1"/>
  <c r="F282" i="15"/>
  <c r="C282" i="15" s="1"/>
  <c r="O281" i="15"/>
  <c r="N281" i="15"/>
  <c r="M281" i="15"/>
  <c r="L281" i="15"/>
  <c r="K281" i="15"/>
  <c r="J281" i="15"/>
  <c r="H281" i="15"/>
  <c r="G281" i="15"/>
  <c r="F281" i="15"/>
  <c r="E281" i="15"/>
  <c r="D281" i="15"/>
  <c r="O280" i="15"/>
  <c r="O279" i="15" s="1"/>
  <c r="L280" i="15"/>
  <c r="I280" i="15"/>
  <c r="F280" i="15"/>
  <c r="C280" i="15"/>
  <c r="N279" i="15"/>
  <c r="M279" i="15"/>
  <c r="L279" i="15"/>
  <c r="C279" i="15" s="1"/>
  <c r="K279" i="15"/>
  <c r="J279" i="15"/>
  <c r="I279" i="15"/>
  <c r="H279" i="15"/>
  <c r="H268" i="15" s="1"/>
  <c r="G279" i="15"/>
  <c r="F279" i="15"/>
  <c r="E279" i="15"/>
  <c r="D279" i="15"/>
  <c r="O278" i="15"/>
  <c r="L278" i="15"/>
  <c r="I278" i="15"/>
  <c r="F278" i="15"/>
  <c r="C278" i="15" s="1"/>
  <c r="O277" i="15"/>
  <c r="L277" i="15"/>
  <c r="I277" i="15"/>
  <c r="F277" i="15"/>
  <c r="C277" i="15" s="1"/>
  <c r="O276" i="15"/>
  <c r="O275" i="15" s="1"/>
  <c r="L276" i="15"/>
  <c r="I276" i="15"/>
  <c r="F276" i="15"/>
  <c r="C276" i="15"/>
  <c r="N275" i="15"/>
  <c r="M275" i="15"/>
  <c r="L275" i="15"/>
  <c r="C275" i="15" s="1"/>
  <c r="K275" i="15"/>
  <c r="J275" i="15"/>
  <c r="I275" i="15"/>
  <c r="H275" i="15"/>
  <c r="G275" i="15"/>
  <c r="F275" i="15"/>
  <c r="E275" i="15"/>
  <c r="D275" i="15"/>
  <c r="O274" i="15"/>
  <c r="L274" i="15"/>
  <c r="I274" i="15"/>
  <c r="F274" i="15"/>
  <c r="C274" i="15" s="1"/>
  <c r="O273" i="15"/>
  <c r="L273" i="15"/>
  <c r="I273" i="15"/>
  <c r="F273" i="15"/>
  <c r="C273" i="15" s="1"/>
  <c r="O272" i="15"/>
  <c r="O271" i="15" s="1"/>
  <c r="O269" i="15" s="1"/>
  <c r="O268" i="15" s="1"/>
  <c r="L272" i="15"/>
  <c r="I272" i="15"/>
  <c r="F272" i="15"/>
  <c r="C272" i="15"/>
  <c r="N271" i="15"/>
  <c r="M271" i="15"/>
  <c r="L271" i="15"/>
  <c r="C271" i="15" s="1"/>
  <c r="K271" i="15"/>
  <c r="J271" i="15"/>
  <c r="I271" i="15"/>
  <c r="H271" i="15"/>
  <c r="G271" i="15"/>
  <c r="F271" i="15"/>
  <c r="E271" i="15"/>
  <c r="D271" i="15"/>
  <c r="O270" i="15"/>
  <c r="L270" i="15"/>
  <c r="I270" i="15"/>
  <c r="I269" i="15" s="1"/>
  <c r="F270" i="15"/>
  <c r="C270" i="15" s="1"/>
  <c r="L269" i="15"/>
  <c r="L268" i="15" s="1"/>
  <c r="F269" i="15"/>
  <c r="E269" i="15"/>
  <c r="D269" i="15"/>
  <c r="D268" i="15" s="1"/>
  <c r="N268" i="15"/>
  <c r="M268" i="15"/>
  <c r="K268" i="15"/>
  <c r="J268" i="15"/>
  <c r="G268" i="15"/>
  <c r="F268" i="15"/>
  <c r="E268" i="15"/>
  <c r="O267" i="15"/>
  <c r="L267" i="15"/>
  <c r="C267" i="15" s="1"/>
  <c r="I267" i="15"/>
  <c r="F267" i="15"/>
  <c r="O266" i="15"/>
  <c r="O263" i="15" s="1"/>
  <c r="L266" i="15"/>
  <c r="I266" i="15"/>
  <c r="F266" i="15"/>
  <c r="C266" i="15"/>
  <c r="O265" i="15"/>
  <c r="L265" i="15"/>
  <c r="I265" i="15"/>
  <c r="F265" i="15"/>
  <c r="C265" i="15" s="1"/>
  <c r="O264" i="15"/>
  <c r="L264" i="15"/>
  <c r="I264" i="15"/>
  <c r="I263" i="15" s="1"/>
  <c r="F264" i="15"/>
  <c r="N263" i="15"/>
  <c r="M263" i="15"/>
  <c r="K263" i="15"/>
  <c r="J263" i="15"/>
  <c r="H263" i="15"/>
  <c r="G263" i="15"/>
  <c r="F263" i="15"/>
  <c r="E263" i="15"/>
  <c r="D263" i="15"/>
  <c r="O262" i="15"/>
  <c r="O259" i="15" s="1"/>
  <c r="L262" i="15"/>
  <c r="I262" i="15"/>
  <c r="F262" i="15"/>
  <c r="C262" i="15"/>
  <c r="O261" i="15"/>
  <c r="L261" i="15"/>
  <c r="I261" i="15"/>
  <c r="F261" i="15"/>
  <c r="C261" i="15" s="1"/>
  <c r="O260" i="15"/>
  <c r="L260" i="15"/>
  <c r="I260" i="15"/>
  <c r="I259" i="15" s="1"/>
  <c r="I258" i="15" s="1"/>
  <c r="F260" i="15"/>
  <c r="N259" i="15"/>
  <c r="N258" i="15" s="1"/>
  <c r="M259" i="15"/>
  <c r="L259" i="15"/>
  <c r="K259" i="15"/>
  <c r="J259" i="15"/>
  <c r="J258" i="15" s="1"/>
  <c r="H259" i="15"/>
  <c r="G259" i="15"/>
  <c r="F259" i="15"/>
  <c r="E259" i="15"/>
  <c r="D259" i="15"/>
  <c r="M258" i="15"/>
  <c r="K258" i="15"/>
  <c r="H258" i="15"/>
  <c r="G258" i="15"/>
  <c r="E258" i="15"/>
  <c r="D258" i="15"/>
  <c r="O257" i="15"/>
  <c r="L257" i="15"/>
  <c r="I257" i="15"/>
  <c r="F257" i="15"/>
  <c r="C257" i="15" s="1"/>
  <c r="O256" i="15"/>
  <c r="L256" i="15"/>
  <c r="I256" i="15"/>
  <c r="C256" i="15" s="1"/>
  <c r="F256" i="15"/>
  <c r="O255" i="15"/>
  <c r="L255" i="15"/>
  <c r="L251" i="15" s="1"/>
  <c r="L250" i="15" s="1"/>
  <c r="I255" i="15"/>
  <c r="F255" i="15"/>
  <c r="C255" i="15" s="1"/>
  <c r="O254" i="15"/>
  <c r="O251" i="15" s="1"/>
  <c r="O250" i="15" s="1"/>
  <c r="L254" i="15"/>
  <c r="I254" i="15"/>
  <c r="F254" i="15"/>
  <c r="C254" i="15"/>
  <c r="O253" i="15"/>
  <c r="L253" i="15"/>
  <c r="I253" i="15"/>
  <c r="F253" i="15"/>
  <c r="C253" i="15" s="1"/>
  <c r="O252" i="15"/>
  <c r="L252" i="15"/>
  <c r="I252" i="15"/>
  <c r="I251" i="15" s="1"/>
  <c r="I250" i="15" s="1"/>
  <c r="F252" i="15"/>
  <c r="N251" i="15"/>
  <c r="N250" i="15" s="1"/>
  <c r="N229" i="15" s="1"/>
  <c r="M251" i="15"/>
  <c r="K251" i="15"/>
  <c r="J251" i="15"/>
  <c r="J250" i="15" s="1"/>
  <c r="J229" i="15" s="1"/>
  <c r="H251" i="15"/>
  <c r="G251" i="15"/>
  <c r="F251" i="15"/>
  <c r="E251" i="15"/>
  <c r="D251" i="15"/>
  <c r="M250" i="15"/>
  <c r="K250" i="15"/>
  <c r="H250" i="15"/>
  <c r="G250" i="15"/>
  <c r="E250" i="15"/>
  <c r="D250" i="15"/>
  <c r="O249" i="15"/>
  <c r="L249" i="15"/>
  <c r="I249" i="15"/>
  <c r="F249" i="15"/>
  <c r="C249" i="15" s="1"/>
  <c r="O248" i="15"/>
  <c r="L248" i="15"/>
  <c r="I248" i="15"/>
  <c r="I245" i="15" s="1"/>
  <c r="F248" i="15"/>
  <c r="O247" i="15"/>
  <c r="L247" i="15"/>
  <c r="I247" i="15"/>
  <c r="F247" i="15"/>
  <c r="C247" i="15" s="1"/>
  <c r="O246" i="15"/>
  <c r="O245" i="15" s="1"/>
  <c r="L246" i="15"/>
  <c r="I246" i="15"/>
  <c r="F246" i="15"/>
  <c r="C246" i="15"/>
  <c r="N245" i="15"/>
  <c r="M245" i="15"/>
  <c r="L245" i="15"/>
  <c r="K245" i="15"/>
  <c r="J245" i="15"/>
  <c r="H245" i="15"/>
  <c r="G245" i="15"/>
  <c r="E245" i="15"/>
  <c r="D245" i="15"/>
  <c r="O244" i="15"/>
  <c r="L244" i="15"/>
  <c r="I244" i="15"/>
  <c r="C244" i="15" s="1"/>
  <c r="F244" i="15"/>
  <c r="O243" i="15"/>
  <c r="L243" i="15"/>
  <c r="C243" i="15" s="1"/>
  <c r="I243" i="15"/>
  <c r="F243" i="15"/>
  <c r="O242" i="15"/>
  <c r="L242" i="15"/>
  <c r="I242" i="15"/>
  <c r="F242" i="15"/>
  <c r="C242" i="15"/>
  <c r="O241" i="15"/>
  <c r="L241" i="15"/>
  <c r="I241" i="15"/>
  <c r="F241" i="15"/>
  <c r="C241" i="15" s="1"/>
  <c r="O240" i="15"/>
  <c r="L240" i="15"/>
  <c r="I240" i="15"/>
  <c r="I237" i="15" s="1"/>
  <c r="F240" i="15"/>
  <c r="O239" i="15"/>
  <c r="L239" i="15"/>
  <c r="I239" i="15"/>
  <c r="F239" i="15"/>
  <c r="C239" i="15" s="1"/>
  <c r="O238" i="15"/>
  <c r="O237" i="15" s="1"/>
  <c r="O230" i="15" s="1"/>
  <c r="L238" i="15"/>
  <c r="I238" i="15"/>
  <c r="F238" i="15"/>
  <c r="C238" i="15"/>
  <c r="N237" i="15"/>
  <c r="M237" i="15"/>
  <c r="L237" i="15"/>
  <c r="K237" i="15"/>
  <c r="J237" i="15"/>
  <c r="H237" i="15"/>
  <c r="H230" i="15" s="1"/>
  <c r="H229" i="15" s="1"/>
  <c r="G237" i="15"/>
  <c r="E237" i="15"/>
  <c r="D237" i="15"/>
  <c r="D230" i="15" s="1"/>
  <c r="D229" i="15" s="1"/>
  <c r="O236" i="15"/>
  <c r="L236" i="15"/>
  <c r="I236" i="15"/>
  <c r="C236" i="15" s="1"/>
  <c r="F236" i="15"/>
  <c r="O235" i="15"/>
  <c r="L235" i="15"/>
  <c r="L234" i="15" s="1"/>
  <c r="I235" i="15"/>
  <c r="F235" i="15"/>
  <c r="C235" i="15" s="1"/>
  <c r="O234" i="15"/>
  <c r="N234" i="15"/>
  <c r="M234" i="15"/>
  <c r="K234" i="15"/>
  <c r="J234" i="15"/>
  <c r="H234" i="15"/>
  <c r="G234" i="15"/>
  <c r="F234" i="15"/>
  <c r="E234" i="15"/>
  <c r="D234" i="15"/>
  <c r="O233" i="15"/>
  <c r="L233" i="15"/>
  <c r="I233" i="15"/>
  <c r="F233" i="15"/>
  <c r="F232" i="15" s="1"/>
  <c r="O232" i="15"/>
  <c r="N232" i="15"/>
  <c r="M232" i="15"/>
  <c r="M230" i="15" s="1"/>
  <c r="M229" i="15" s="1"/>
  <c r="L232" i="15"/>
  <c r="K232" i="15"/>
  <c r="J232" i="15"/>
  <c r="I232" i="15"/>
  <c r="H232" i="15"/>
  <c r="G232" i="15"/>
  <c r="E232" i="15"/>
  <c r="E230" i="15" s="1"/>
  <c r="E229" i="15" s="1"/>
  <c r="D232" i="15"/>
  <c r="O231" i="15"/>
  <c r="L231" i="15"/>
  <c r="L230" i="15" s="1"/>
  <c r="I231" i="15"/>
  <c r="F231" i="15"/>
  <c r="C231" i="15" s="1"/>
  <c r="N230" i="15"/>
  <c r="K230" i="15"/>
  <c r="K229" i="15" s="1"/>
  <c r="J230" i="15"/>
  <c r="G230" i="15"/>
  <c r="G229" i="15" s="1"/>
  <c r="G284" i="15" s="1"/>
  <c r="O228" i="15"/>
  <c r="L228" i="15"/>
  <c r="I228" i="15"/>
  <c r="C228" i="15" s="1"/>
  <c r="F228" i="15"/>
  <c r="O227" i="15"/>
  <c r="L227" i="15"/>
  <c r="L226" i="15" s="1"/>
  <c r="C226" i="15" s="1"/>
  <c r="I227" i="15"/>
  <c r="F227" i="15"/>
  <c r="C227" i="15" s="1"/>
  <c r="O226" i="15"/>
  <c r="N226" i="15"/>
  <c r="M226" i="15"/>
  <c r="K226" i="15"/>
  <c r="J226" i="15"/>
  <c r="I226" i="15"/>
  <c r="H226" i="15"/>
  <c r="G226" i="15"/>
  <c r="F226" i="15"/>
  <c r="E226" i="15"/>
  <c r="D226" i="15"/>
  <c r="O225" i="15"/>
  <c r="L225" i="15"/>
  <c r="I225" i="15"/>
  <c r="F225" i="15"/>
  <c r="C225" i="15" s="1"/>
  <c r="O224" i="15"/>
  <c r="L224" i="15"/>
  <c r="I224" i="15"/>
  <c r="F224" i="15"/>
  <c r="C224" i="15" s="1"/>
  <c r="O223" i="15"/>
  <c r="L223" i="15"/>
  <c r="I223" i="15"/>
  <c r="F223" i="15"/>
  <c r="C223" i="15" s="1"/>
  <c r="O222" i="15"/>
  <c r="L222" i="15"/>
  <c r="I222" i="15"/>
  <c r="F222" i="15"/>
  <c r="C222" i="15"/>
  <c r="O221" i="15"/>
  <c r="L221" i="15"/>
  <c r="I221" i="15"/>
  <c r="F221" i="15"/>
  <c r="C221" i="15" s="1"/>
  <c r="O220" i="15"/>
  <c r="L220" i="15"/>
  <c r="I220" i="15"/>
  <c r="F220" i="15"/>
  <c r="C220" i="15" s="1"/>
  <c r="O219" i="15"/>
  <c r="L219" i="15"/>
  <c r="L215" i="15" s="1"/>
  <c r="I219" i="15"/>
  <c r="F219" i="15"/>
  <c r="C219" i="15" s="1"/>
  <c r="O218" i="15"/>
  <c r="O215" i="15" s="1"/>
  <c r="L218" i="15"/>
  <c r="I218" i="15"/>
  <c r="F218" i="15"/>
  <c r="C218" i="15"/>
  <c r="O217" i="15"/>
  <c r="L217" i="15"/>
  <c r="I217" i="15"/>
  <c r="F217" i="15"/>
  <c r="C217" i="15" s="1"/>
  <c r="O216" i="15"/>
  <c r="L216" i="15"/>
  <c r="I216" i="15"/>
  <c r="I215" i="15" s="1"/>
  <c r="F216" i="15"/>
  <c r="C216" i="15" s="1"/>
  <c r="N215" i="15"/>
  <c r="M215" i="15"/>
  <c r="K215" i="15"/>
  <c r="J215" i="15"/>
  <c r="H215" i="15"/>
  <c r="G215" i="15"/>
  <c r="F215" i="15"/>
  <c r="E215" i="15"/>
  <c r="D215" i="15"/>
  <c r="O214" i="15"/>
  <c r="L214" i="15"/>
  <c r="I214" i="15"/>
  <c r="F214" i="15"/>
  <c r="C214" i="15"/>
  <c r="O213" i="15"/>
  <c r="L213" i="15"/>
  <c r="I213" i="15"/>
  <c r="F213" i="15"/>
  <c r="C213" i="15" s="1"/>
  <c r="O212" i="15"/>
  <c r="L212" i="15"/>
  <c r="I212" i="15"/>
  <c r="C212" i="15" s="1"/>
  <c r="F212" i="15"/>
  <c r="O211" i="15"/>
  <c r="L211" i="15"/>
  <c r="I211" i="15"/>
  <c r="F211" i="15"/>
  <c r="C211" i="15" s="1"/>
  <c r="O210" i="15"/>
  <c r="L210" i="15"/>
  <c r="I210" i="15"/>
  <c r="F210" i="15"/>
  <c r="C210" i="15"/>
  <c r="O209" i="15"/>
  <c r="L209" i="15"/>
  <c r="I209" i="15"/>
  <c r="F209" i="15"/>
  <c r="C209" i="15" s="1"/>
  <c r="O208" i="15"/>
  <c r="L208" i="15"/>
  <c r="I208" i="15"/>
  <c r="C208" i="15" s="1"/>
  <c r="F208" i="15"/>
  <c r="O207" i="15"/>
  <c r="L207" i="15"/>
  <c r="L204" i="15" s="1"/>
  <c r="L203" i="15" s="1"/>
  <c r="I207" i="15"/>
  <c r="F207" i="15"/>
  <c r="C207" i="15" s="1"/>
  <c r="O206" i="15"/>
  <c r="O204" i="15" s="1"/>
  <c r="O203" i="15" s="1"/>
  <c r="L206" i="15"/>
  <c r="I206" i="15"/>
  <c r="F206" i="15"/>
  <c r="C206" i="15"/>
  <c r="O205" i="15"/>
  <c r="L205" i="15"/>
  <c r="I205" i="15"/>
  <c r="F205" i="15"/>
  <c r="F204" i="15" s="1"/>
  <c r="N204" i="15"/>
  <c r="M204" i="15"/>
  <c r="M203" i="15" s="1"/>
  <c r="M194" i="15" s="1"/>
  <c r="K204" i="15"/>
  <c r="J204" i="15"/>
  <c r="I204" i="15"/>
  <c r="H204" i="15"/>
  <c r="G204" i="15"/>
  <c r="E204" i="15"/>
  <c r="E203" i="15" s="1"/>
  <c r="E194" i="15" s="1"/>
  <c r="E193" i="15" s="1"/>
  <c r="D204" i="15"/>
  <c r="N203" i="15"/>
  <c r="K203" i="15"/>
  <c r="J203" i="15"/>
  <c r="H203" i="15"/>
  <c r="G203" i="15"/>
  <c r="D203" i="15"/>
  <c r="O202" i="15"/>
  <c r="L202" i="15"/>
  <c r="I202" i="15"/>
  <c r="F202" i="15"/>
  <c r="C202" i="15"/>
  <c r="O201" i="15"/>
  <c r="L201" i="15"/>
  <c r="I201" i="15"/>
  <c r="F201" i="15"/>
  <c r="C201" i="15" s="1"/>
  <c r="O200" i="15"/>
  <c r="L200" i="15"/>
  <c r="I200" i="15"/>
  <c r="C200" i="15" s="1"/>
  <c r="F200" i="15"/>
  <c r="O199" i="15"/>
  <c r="L199" i="15"/>
  <c r="C199" i="15" s="1"/>
  <c r="I199" i="15"/>
  <c r="F199" i="15"/>
  <c r="O198" i="15"/>
  <c r="O197" i="15" s="1"/>
  <c r="O195" i="15" s="1"/>
  <c r="O194" i="15" s="1"/>
  <c r="L198" i="15"/>
  <c r="I198" i="15"/>
  <c r="F198" i="15"/>
  <c r="F197" i="15" s="1"/>
  <c r="C198" i="15"/>
  <c r="N197" i="15"/>
  <c r="M197" i="15"/>
  <c r="L197" i="15"/>
  <c r="K197" i="15"/>
  <c r="J197" i="15"/>
  <c r="I197" i="15"/>
  <c r="H197" i="15"/>
  <c r="H195" i="15" s="1"/>
  <c r="H194" i="15" s="1"/>
  <c r="H193" i="15" s="1"/>
  <c r="G197" i="15"/>
  <c r="E197" i="15"/>
  <c r="D197" i="15"/>
  <c r="D195" i="15" s="1"/>
  <c r="D194" i="15" s="1"/>
  <c r="D193" i="15" s="1"/>
  <c r="O196" i="15"/>
  <c r="L196" i="15"/>
  <c r="L195" i="15" s="1"/>
  <c r="L194" i="15" s="1"/>
  <c r="I196" i="15"/>
  <c r="I195" i="15" s="1"/>
  <c r="F196" i="15"/>
  <c r="N195" i="15"/>
  <c r="N194" i="15" s="1"/>
  <c r="N193" i="15" s="1"/>
  <c r="M195" i="15"/>
  <c r="K195" i="15"/>
  <c r="J195" i="15"/>
  <c r="J194" i="15" s="1"/>
  <c r="J193" i="15" s="1"/>
  <c r="G195" i="15"/>
  <c r="E195" i="15"/>
  <c r="K194" i="15"/>
  <c r="G194" i="15"/>
  <c r="G193" i="15" s="1"/>
  <c r="O192" i="15"/>
  <c r="L192" i="15"/>
  <c r="L191" i="15" s="1"/>
  <c r="L190" i="15" s="1"/>
  <c r="L186" i="15" s="1"/>
  <c r="I192" i="15"/>
  <c r="I191" i="15" s="1"/>
  <c r="I190" i="15" s="1"/>
  <c r="F192" i="15"/>
  <c r="C192" i="15" s="1"/>
  <c r="O191" i="15"/>
  <c r="N191" i="15"/>
  <c r="N190" i="15" s="1"/>
  <c r="M191" i="15"/>
  <c r="K191" i="15"/>
  <c r="J191" i="15"/>
  <c r="J190" i="15" s="1"/>
  <c r="H191" i="15"/>
  <c r="G191" i="15"/>
  <c r="F191" i="15"/>
  <c r="C191" i="15" s="1"/>
  <c r="E191" i="15"/>
  <c r="D191" i="15"/>
  <c r="O190" i="15"/>
  <c r="M190" i="15"/>
  <c r="K190" i="15"/>
  <c r="H190" i="15"/>
  <c r="G190" i="15"/>
  <c r="E190" i="15"/>
  <c r="D190" i="15"/>
  <c r="O189" i="15"/>
  <c r="L189" i="15"/>
  <c r="I189" i="15"/>
  <c r="F189" i="15"/>
  <c r="C189" i="15" s="1"/>
  <c r="O188" i="15"/>
  <c r="L188" i="15"/>
  <c r="I188" i="15"/>
  <c r="I187" i="15" s="1"/>
  <c r="I186" i="15" s="1"/>
  <c r="F188" i="15"/>
  <c r="C188" i="15" s="1"/>
  <c r="O187" i="15"/>
  <c r="N187" i="15"/>
  <c r="M187" i="15"/>
  <c r="L187" i="15"/>
  <c r="K187" i="15"/>
  <c r="J187" i="15"/>
  <c r="H187" i="15"/>
  <c r="G187" i="15"/>
  <c r="F187" i="15"/>
  <c r="E187" i="15"/>
  <c r="D187" i="15"/>
  <c r="O186" i="15"/>
  <c r="M186" i="15"/>
  <c r="K186" i="15"/>
  <c r="H186" i="15"/>
  <c r="G186" i="15"/>
  <c r="E186" i="15"/>
  <c r="D186" i="15"/>
  <c r="O185" i="15"/>
  <c r="L185" i="15"/>
  <c r="I185" i="15"/>
  <c r="F185" i="15"/>
  <c r="C185" i="15" s="1"/>
  <c r="O184" i="15"/>
  <c r="L184" i="15"/>
  <c r="I184" i="15"/>
  <c r="I183" i="15" s="1"/>
  <c r="F184" i="15"/>
  <c r="O183" i="15"/>
  <c r="N183" i="15"/>
  <c r="M183" i="15"/>
  <c r="L183" i="15"/>
  <c r="K183" i="15"/>
  <c r="J183" i="15"/>
  <c r="H183" i="15"/>
  <c r="G183" i="15"/>
  <c r="F183" i="15"/>
  <c r="C183" i="15" s="1"/>
  <c r="E183" i="15"/>
  <c r="D183" i="15"/>
  <c r="O182" i="15"/>
  <c r="L182" i="15"/>
  <c r="I182" i="15"/>
  <c r="F182" i="15"/>
  <c r="C182" i="15"/>
  <c r="O181" i="15"/>
  <c r="L181" i="15"/>
  <c r="I181" i="15"/>
  <c r="F181" i="15"/>
  <c r="C181" i="15" s="1"/>
  <c r="O180" i="15"/>
  <c r="L180" i="15"/>
  <c r="I180" i="15"/>
  <c r="I178" i="15" s="1"/>
  <c r="F180" i="15"/>
  <c r="C180" i="15" s="1"/>
  <c r="O179" i="15"/>
  <c r="L179" i="15"/>
  <c r="L178" i="15" s="1"/>
  <c r="I179" i="15"/>
  <c r="F179" i="15"/>
  <c r="C179" i="15" s="1"/>
  <c r="O178" i="15"/>
  <c r="N178" i="15"/>
  <c r="M178" i="15"/>
  <c r="K178" i="15"/>
  <c r="J178" i="15"/>
  <c r="H178" i="15"/>
  <c r="G178" i="15"/>
  <c r="E178" i="15"/>
  <c r="D178" i="15"/>
  <c r="O177" i="15"/>
  <c r="L177" i="15"/>
  <c r="I177" i="15"/>
  <c r="F177" i="15"/>
  <c r="C177" i="15" s="1"/>
  <c r="O176" i="15"/>
  <c r="L176" i="15"/>
  <c r="I176" i="15"/>
  <c r="I174" i="15" s="1"/>
  <c r="F176" i="15"/>
  <c r="C176" i="15" s="1"/>
  <c r="O175" i="15"/>
  <c r="L175" i="15"/>
  <c r="L174" i="15" s="1"/>
  <c r="L173" i="15" s="1"/>
  <c r="L172" i="15" s="1"/>
  <c r="I175" i="15"/>
  <c r="F175" i="15"/>
  <c r="C175" i="15" s="1"/>
  <c r="O174" i="15"/>
  <c r="O173" i="15" s="1"/>
  <c r="O172" i="15" s="1"/>
  <c r="N174" i="15"/>
  <c r="M174" i="15"/>
  <c r="K174" i="15"/>
  <c r="K173" i="15" s="1"/>
  <c r="K172" i="15" s="1"/>
  <c r="K51" i="15" s="1"/>
  <c r="J174" i="15"/>
  <c r="H174" i="15"/>
  <c r="G174" i="15"/>
  <c r="G173" i="15" s="1"/>
  <c r="G172" i="15" s="1"/>
  <c r="G51" i="15" s="1"/>
  <c r="E174" i="15"/>
  <c r="D174" i="15"/>
  <c r="N173" i="15"/>
  <c r="M173" i="15"/>
  <c r="J173" i="15"/>
  <c r="H173" i="15"/>
  <c r="H172" i="15" s="1"/>
  <c r="E173" i="15"/>
  <c r="D173" i="15"/>
  <c r="D172" i="15" s="1"/>
  <c r="N172" i="15"/>
  <c r="M172" i="15"/>
  <c r="J172" i="15"/>
  <c r="E172" i="15"/>
  <c r="O171" i="15"/>
  <c r="L171" i="15"/>
  <c r="C171" i="15" s="1"/>
  <c r="I171" i="15"/>
  <c r="F171" i="15"/>
  <c r="O170" i="15"/>
  <c r="L170" i="15"/>
  <c r="I170" i="15"/>
  <c r="F170" i="15"/>
  <c r="C170" i="15"/>
  <c r="O169" i="15"/>
  <c r="L169" i="15"/>
  <c r="I169" i="15"/>
  <c r="F169" i="15"/>
  <c r="C169" i="15" s="1"/>
  <c r="O168" i="15"/>
  <c r="L168" i="15"/>
  <c r="I168" i="15"/>
  <c r="I165" i="15" s="1"/>
  <c r="F168" i="15"/>
  <c r="C168" i="15" s="1"/>
  <c r="O167" i="15"/>
  <c r="L167" i="15"/>
  <c r="C167" i="15" s="1"/>
  <c r="I167" i="15"/>
  <c r="F167" i="15"/>
  <c r="O166" i="15"/>
  <c r="O165" i="15" s="1"/>
  <c r="O164" i="15" s="1"/>
  <c r="L166" i="15"/>
  <c r="I166" i="15"/>
  <c r="F166" i="15"/>
  <c r="C166" i="15"/>
  <c r="N165" i="15"/>
  <c r="M165" i="15"/>
  <c r="L165" i="15"/>
  <c r="L164" i="15" s="1"/>
  <c r="K165" i="15"/>
  <c r="J165" i="15"/>
  <c r="H165" i="15"/>
  <c r="H164" i="15" s="1"/>
  <c r="H74" i="15" s="1"/>
  <c r="G165" i="15"/>
  <c r="F165" i="15"/>
  <c r="E165" i="15"/>
  <c r="D165" i="15"/>
  <c r="D164" i="15" s="1"/>
  <c r="D74" i="15" s="1"/>
  <c r="N164" i="15"/>
  <c r="M164" i="15"/>
  <c r="K164" i="15"/>
  <c r="J164" i="15"/>
  <c r="G164" i="15"/>
  <c r="F164" i="15"/>
  <c r="E164" i="15"/>
  <c r="O163" i="15"/>
  <c r="L163" i="15"/>
  <c r="I163" i="15"/>
  <c r="F163" i="15"/>
  <c r="C163" i="15" s="1"/>
  <c r="O162" i="15"/>
  <c r="L162" i="15"/>
  <c r="I162" i="15"/>
  <c r="F162" i="15"/>
  <c r="C162" i="15"/>
  <c r="O161" i="15"/>
  <c r="L161" i="15"/>
  <c r="I161" i="15"/>
  <c r="F161" i="15"/>
  <c r="C161" i="15" s="1"/>
  <c r="O160" i="15"/>
  <c r="O159" i="15" s="1"/>
  <c r="L160" i="15"/>
  <c r="I160" i="15"/>
  <c r="I159" i="15" s="1"/>
  <c r="I129" i="15" s="1"/>
  <c r="F160" i="15"/>
  <c r="C160" i="15" s="1"/>
  <c r="N159" i="15"/>
  <c r="M159" i="15"/>
  <c r="L159" i="15"/>
  <c r="K159" i="15"/>
  <c r="J159" i="15"/>
  <c r="H159" i="15"/>
  <c r="G159" i="15"/>
  <c r="F159" i="15"/>
  <c r="E159" i="15"/>
  <c r="D159" i="15"/>
  <c r="O158" i="15"/>
  <c r="L158" i="15"/>
  <c r="I158" i="15"/>
  <c r="F158" i="15"/>
  <c r="C158" i="15"/>
  <c r="O157" i="15"/>
  <c r="L157" i="15"/>
  <c r="I157" i="15"/>
  <c r="F157" i="15"/>
  <c r="C157" i="15" s="1"/>
  <c r="O156" i="15"/>
  <c r="L156" i="15"/>
  <c r="I156" i="15"/>
  <c r="F156" i="15"/>
  <c r="C156" i="15" s="1"/>
  <c r="O155" i="15"/>
  <c r="L155" i="15"/>
  <c r="I155" i="15"/>
  <c r="F155" i="15"/>
  <c r="C155" i="15" s="1"/>
  <c r="O154" i="15"/>
  <c r="L154" i="15"/>
  <c r="I154" i="15"/>
  <c r="F154" i="15"/>
  <c r="C154" i="15"/>
  <c r="O153" i="15"/>
  <c r="L153" i="15"/>
  <c r="I153" i="15"/>
  <c r="F153" i="15"/>
  <c r="C153" i="15" s="1"/>
  <c r="O152" i="15"/>
  <c r="L152" i="15"/>
  <c r="I152" i="15"/>
  <c r="F152" i="15"/>
  <c r="C152" i="15" s="1"/>
  <c r="O151" i="15"/>
  <c r="L151" i="15"/>
  <c r="L150" i="15" s="1"/>
  <c r="C150" i="15" s="1"/>
  <c r="I151" i="15"/>
  <c r="F151" i="15"/>
  <c r="C151" i="15" s="1"/>
  <c r="O150" i="15"/>
  <c r="N150" i="15"/>
  <c r="M150" i="15"/>
  <c r="K150" i="15"/>
  <c r="J150" i="15"/>
  <c r="I150" i="15"/>
  <c r="H150" i="15"/>
  <c r="G150" i="15"/>
  <c r="F150" i="15"/>
  <c r="E150" i="15"/>
  <c r="D150" i="15"/>
  <c r="O149" i="15"/>
  <c r="L149" i="15"/>
  <c r="I149" i="15"/>
  <c r="F149" i="15"/>
  <c r="C149" i="15" s="1"/>
  <c r="O148" i="15"/>
  <c r="L148" i="15"/>
  <c r="I148" i="15"/>
  <c r="F148" i="15"/>
  <c r="C148" i="15" s="1"/>
  <c r="O147" i="15"/>
  <c r="L147" i="15"/>
  <c r="I147" i="15"/>
  <c r="F147" i="15"/>
  <c r="C147" i="15" s="1"/>
  <c r="O146" i="15"/>
  <c r="L146" i="15"/>
  <c r="I146" i="15"/>
  <c r="F146" i="15"/>
  <c r="C146" i="15"/>
  <c r="O145" i="15"/>
  <c r="L145" i="15"/>
  <c r="I145" i="15"/>
  <c r="F145" i="15"/>
  <c r="C145" i="15" s="1"/>
  <c r="O144" i="15"/>
  <c r="L144" i="15"/>
  <c r="I144" i="15"/>
  <c r="F144" i="15"/>
  <c r="C144" i="15" s="1"/>
  <c r="O143" i="15"/>
  <c r="N143" i="15"/>
  <c r="M143" i="15"/>
  <c r="L143" i="15"/>
  <c r="K143" i="15"/>
  <c r="J143" i="15"/>
  <c r="I143" i="15"/>
  <c r="H143" i="15"/>
  <c r="G143" i="15"/>
  <c r="F143" i="15"/>
  <c r="C143" i="15" s="1"/>
  <c r="E143" i="15"/>
  <c r="D143" i="15"/>
  <c r="O142" i="15"/>
  <c r="L142" i="15"/>
  <c r="I142" i="15"/>
  <c r="F142" i="15"/>
  <c r="C142" i="15"/>
  <c r="O141" i="15"/>
  <c r="O140" i="15" s="1"/>
  <c r="L141" i="15"/>
  <c r="I141" i="15"/>
  <c r="F141" i="15"/>
  <c r="F140" i="15" s="1"/>
  <c r="N140" i="15"/>
  <c r="M140" i="15"/>
  <c r="L140" i="15"/>
  <c r="K140" i="15"/>
  <c r="J140" i="15"/>
  <c r="I140" i="15"/>
  <c r="H140" i="15"/>
  <c r="G140" i="15"/>
  <c r="E140" i="15"/>
  <c r="D140" i="15"/>
  <c r="O139" i="15"/>
  <c r="L139" i="15"/>
  <c r="I139" i="15"/>
  <c r="F139" i="15"/>
  <c r="C139" i="15" s="1"/>
  <c r="O138" i="15"/>
  <c r="L138" i="15"/>
  <c r="I138" i="15"/>
  <c r="F138" i="15"/>
  <c r="C138" i="15"/>
  <c r="O137" i="15"/>
  <c r="O135" i="15" s="1"/>
  <c r="O129" i="15" s="1"/>
  <c r="L137" i="15"/>
  <c r="I137" i="15"/>
  <c r="F137" i="15"/>
  <c r="C137" i="15" s="1"/>
  <c r="O136" i="15"/>
  <c r="L136" i="15"/>
  <c r="I136" i="15"/>
  <c r="F136" i="15"/>
  <c r="C136" i="15" s="1"/>
  <c r="N135" i="15"/>
  <c r="M135" i="15"/>
  <c r="L135" i="15"/>
  <c r="K135" i="15"/>
  <c r="J135" i="15"/>
  <c r="I135" i="15"/>
  <c r="H135" i="15"/>
  <c r="G135" i="15"/>
  <c r="F135" i="15"/>
  <c r="C135" i="15" s="1"/>
  <c r="E135" i="15"/>
  <c r="D135" i="15"/>
  <c r="O134" i="15"/>
  <c r="L134" i="15"/>
  <c r="I134" i="15"/>
  <c r="F134" i="15"/>
  <c r="C134" i="15"/>
  <c r="O133" i="15"/>
  <c r="L133" i="15"/>
  <c r="I133" i="15"/>
  <c r="F133" i="15"/>
  <c r="C133" i="15" s="1"/>
  <c r="O132" i="15"/>
  <c r="L132" i="15"/>
  <c r="I132" i="15"/>
  <c r="F132" i="15"/>
  <c r="C132" i="15" s="1"/>
  <c r="O131" i="15"/>
  <c r="L131" i="15"/>
  <c r="L130" i="15" s="1"/>
  <c r="I131" i="15"/>
  <c r="C131" i="15" s="1"/>
  <c r="F131" i="15"/>
  <c r="O130" i="15"/>
  <c r="N130" i="15"/>
  <c r="M130" i="15"/>
  <c r="K130" i="15"/>
  <c r="J130" i="15"/>
  <c r="I130" i="15"/>
  <c r="H130" i="15"/>
  <c r="G130" i="15"/>
  <c r="F130" i="15"/>
  <c r="E130" i="15"/>
  <c r="D130" i="15"/>
  <c r="N129" i="15"/>
  <c r="M129" i="15"/>
  <c r="K129" i="15"/>
  <c r="J129" i="15"/>
  <c r="H129" i="15"/>
  <c r="G129" i="15"/>
  <c r="E129" i="15"/>
  <c r="D129" i="15"/>
  <c r="O128" i="15"/>
  <c r="L128" i="15"/>
  <c r="I128" i="15"/>
  <c r="F128" i="15"/>
  <c r="C128" i="15" s="1"/>
  <c r="O127" i="15"/>
  <c r="N127" i="15"/>
  <c r="M127" i="15"/>
  <c r="L127" i="15"/>
  <c r="K127" i="15"/>
  <c r="J127" i="15"/>
  <c r="I127" i="15"/>
  <c r="H127" i="15"/>
  <c r="G127" i="15"/>
  <c r="F127" i="15"/>
  <c r="C127" i="15" s="1"/>
  <c r="E127" i="15"/>
  <c r="D127" i="15"/>
  <c r="O126" i="15"/>
  <c r="L126" i="15"/>
  <c r="I126" i="15"/>
  <c r="F126" i="15"/>
  <c r="C126" i="15"/>
  <c r="O125" i="15"/>
  <c r="L125" i="15"/>
  <c r="I125" i="15"/>
  <c r="F125" i="15"/>
  <c r="C125" i="15" s="1"/>
  <c r="O124" i="15"/>
  <c r="L124" i="15"/>
  <c r="I124" i="15"/>
  <c r="D124" i="15"/>
  <c r="F124" i="15" s="1"/>
  <c r="C124" i="15" s="1"/>
  <c r="O123" i="15"/>
  <c r="L123" i="15"/>
  <c r="I123" i="15"/>
  <c r="F123" i="15"/>
  <c r="C123" i="15"/>
  <c r="O122" i="15"/>
  <c r="L122" i="15"/>
  <c r="I122" i="15"/>
  <c r="F122" i="15"/>
  <c r="F121" i="15" s="1"/>
  <c r="O121" i="15"/>
  <c r="N121" i="15"/>
  <c r="M121" i="15"/>
  <c r="L121" i="15"/>
  <c r="K121" i="15"/>
  <c r="J121" i="15"/>
  <c r="I121" i="15"/>
  <c r="H121" i="15"/>
  <c r="G121" i="15"/>
  <c r="E121" i="15"/>
  <c r="D121" i="15"/>
  <c r="O120" i="15"/>
  <c r="L120" i="15"/>
  <c r="I120" i="15"/>
  <c r="F120" i="15"/>
  <c r="C120" i="15" s="1"/>
  <c r="O119" i="15"/>
  <c r="L119" i="15"/>
  <c r="I119" i="15"/>
  <c r="F119" i="15"/>
  <c r="C119" i="15"/>
  <c r="O118" i="15"/>
  <c r="L118" i="15"/>
  <c r="I118" i="15"/>
  <c r="F118" i="15"/>
  <c r="C118" i="15" s="1"/>
  <c r="O117" i="15"/>
  <c r="L117" i="15"/>
  <c r="I117" i="15"/>
  <c r="F117" i="15"/>
  <c r="C117" i="15" s="1"/>
  <c r="O116" i="15"/>
  <c r="L116" i="15"/>
  <c r="L115" i="15" s="1"/>
  <c r="I116" i="15"/>
  <c r="I115" i="15" s="1"/>
  <c r="F116" i="15"/>
  <c r="C116" i="15" s="1"/>
  <c r="O115" i="15"/>
  <c r="N115" i="15"/>
  <c r="M115" i="15"/>
  <c r="K115" i="15"/>
  <c r="J115" i="15"/>
  <c r="H115" i="15"/>
  <c r="G115" i="15"/>
  <c r="F115" i="15"/>
  <c r="E115" i="15"/>
  <c r="D115" i="15"/>
  <c r="O114" i="15"/>
  <c r="L114" i="15"/>
  <c r="I114" i="15"/>
  <c r="F114" i="15"/>
  <c r="C114" i="15" s="1"/>
  <c r="O113" i="15"/>
  <c r="L113" i="15"/>
  <c r="I113" i="15"/>
  <c r="F113" i="15"/>
  <c r="C113" i="15" s="1"/>
  <c r="O112" i="15"/>
  <c r="L112" i="15"/>
  <c r="L111" i="15" s="1"/>
  <c r="C111" i="15" s="1"/>
  <c r="I112" i="15"/>
  <c r="C112" i="15" s="1"/>
  <c r="F112" i="15"/>
  <c r="O111" i="15"/>
  <c r="N111" i="15"/>
  <c r="M111" i="15"/>
  <c r="K111" i="15"/>
  <c r="J111" i="15"/>
  <c r="I111" i="15"/>
  <c r="H111" i="15"/>
  <c r="G111" i="15"/>
  <c r="F111" i="15"/>
  <c r="E111" i="15"/>
  <c r="D111" i="15"/>
  <c r="O110" i="15"/>
  <c r="L110" i="15"/>
  <c r="I110" i="15"/>
  <c r="F110" i="15"/>
  <c r="C110" i="15" s="1"/>
  <c r="O109" i="15"/>
  <c r="L109" i="15"/>
  <c r="I109" i="15"/>
  <c r="F109" i="15"/>
  <c r="C109" i="15" s="1"/>
  <c r="O108" i="15"/>
  <c r="L108" i="15"/>
  <c r="I108" i="15"/>
  <c r="F108" i="15"/>
  <c r="C108" i="15" s="1"/>
  <c r="O107" i="15"/>
  <c r="L107" i="15"/>
  <c r="I107" i="15"/>
  <c r="F107" i="15"/>
  <c r="C107" i="15"/>
  <c r="O106" i="15"/>
  <c r="L106" i="15"/>
  <c r="I106" i="15"/>
  <c r="F106" i="15"/>
  <c r="C106" i="15" s="1"/>
  <c r="O105" i="15"/>
  <c r="L105" i="15"/>
  <c r="I105" i="15"/>
  <c r="F105" i="15"/>
  <c r="C105" i="15" s="1"/>
  <c r="O104" i="15"/>
  <c r="L104" i="15"/>
  <c r="I104" i="15"/>
  <c r="F104" i="15"/>
  <c r="C104" i="15" s="1"/>
  <c r="O103" i="15"/>
  <c r="L103" i="15"/>
  <c r="I103" i="15"/>
  <c r="F103" i="15"/>
  <c r="C103" i="15"/>
  <c r="O102" i="15"/>
  <c r="N102" i="15"/>
  <c r="M102" i="15"/>
  <c r="L102" i="15"/>
  <c r="K102" i="15"/>
  <c r="J102" i="15"/>
  <c r="I102" i="15"/>
  <c r="H102" i="15"/>
  <c r="G102" i="15"/>
  <c r="F102" i="15"/>
  <c r="E102" i="15"/>
  <c r="D102" i="15"/>
  <c r="C102" i="15"/>
  <c r="O101" i="15"/>
  <c r="L101" i="15"/>
  <c r="I101" i="15"/>
  <c r="F101" i="15"/>
  <c r="C101" i="15" s="1"/>
  <c r="O100" i="15"/>
  <c r="L100" i="15"/>
  <c r="I100" i="15"/>
  <c r="F100" i="15"/>
  <c r="C100" i="15" s="1"/>
  <c r="O99" i="15"/>
  <c r="L99" i="15"/>
  <c r="I99" i="15"/>
  <c r="F99" i="15"/>
  <c r="C99" i="15"/>
  <c r="O98" i="15"/>
  <c r="L98" i="15"/>
  <c r="I98" i="15"/>
  <c r="F98" i="15"/>
  <c r="C98" i="15" s="1"/>
  <c r="O97" i="15"/>
  <c r="L97" i="15"/>
  <c r="I97" i="15"/>
  <c r="F97" i="15"/>
  <c r="C97" i="15" s="1"/>
  <c r="O96" i="15"/>
  <c r="L96" i="15"/>
  <c r="I96" i="15"/>
  <c r="F96" i="15"/>
  <c r="C96" i="15" s="1"/>
  <c r="O95" i="15"/>
  <c r="L95" i="15"/>
  <c r="I95" i="15"/>
  <c r="F95" i="15"/>
  <c r="C95" i="15"/>
  <c r="O94" i="15"/>
  <c r="N94" i="15"/>
  <c r="M94" i="15"/>
  <c r="L94" i="15"/>
  <c r="K94" i="15"/>
  <c r="J94" i="15"/>
  <c r="I94" i="15"/>
  <c r="H94" i="15"/>
  <c r="G94" i="15"/>
  <c r="F94" i="15"/>
  <c r="E94" i="15"/>
  <c r="D94" i="15"/>
  <c r="C94" i="15"/>
  <c r="O93" i="15"/>
  <c r="L93" i="15"/>
  <c r="I93" i="15"/>
  <c r="F93" i="15"/>
  <c r="C93" i="15" s="1"/>
  <c r="O92" i="15"/>
  <c r="L92" i="15"/>
  <c r="I92" i="15"/>
  <c r="F92" i="15"/>
  <c r="C92" i="15" s="1"/>
  <c r="O91" i="15"/>
  <c r="L91" i="15"/>
  <c r="I91" i="15"/>
  <c r="F91" i="15"/>
  <c r="C91" i="15"/>
  <c r="O90" i="15"/>
  <c r="O88" i="15" s="1"/>
  <c r="O82" i="15" s="1"/>
  <c r="L90" i="15"/>
  <c r="I90" i="15"/>
  <c r="F90" i="15"/>
  <c r="C90" i="15" s="1"/>
  <c r="O89" i="15"/>
  <c r="L89" i="15"/>
  <c r="I89" i="15"/>
  <c r="F89" i="15"/>
  <c r="C89" i="15" s="1"/>
  <c r="N88" i="15"/>
  <c r="M88" i="15"/>
  <c r="L88" i="15"/>
  <c r="K88" i="15"/>
  <c r="J88" i="15"/>
  <c r="I88" i="15"/>
  <c r="H88" i="15"/>
  <c r="G88" i="15"/>
  <c r="F88" i="15"/>
  <c r="C88" i="15" s="1"/>
  <c r="E88" i="15"/>
  <c r="D88" i="15"/>
  <c r="O87" i="15"/>
  <c r="L87" i="15"/>
  <c r="I87" i="15"/>
  <c r="F87" i="15"/>
  <c r="C87" i="15"/>
  <c r="O86" i="15"/>
  <c r="L86" i="15"/>
  <c r="I86" i="15"/>
  <c r="F86" i="15"/>
  <c r="C86" i="15" s="1"/>
  <c r="O85" i="15"/>
  <c r="L85" i="15"/>
  <c r="I85" i="15"/>
  <c r="I83" i="15" s="1"/>
  <c r="F85" i="15"/>
  <c r="C85" i="15" s="1"/>
  <c r="O84" i="15"/>
  <c r="L84" i="15"/>
  <c r="L83" i="15" s="1"/>
  <c r="L82" i="15" s="1"/>
  <c r="I84" i="15"/>
  <c r="F84" i="15"/>
  <c r="C84" i="15" s="1"/>
  <c r="O83" i="15"/>
  <c r="N83" i="15"/>
  <c r="M83" i="15"/>
  <c r="K83" i="15"/>
  <c r="J83" i="15"/>
  <c r="H83" i="15"/>
  <c r="G83" i="15"/>
  <c r="F83" i="15"/>
  <c r="E83" i="15"/>
  <c r="D83" i="15"/>
  <c r="N82" i="15"/>
  <c r="M82" i="15"/>
  <c r="K82" i="15"/>
  <c r="J82" i="15"/>
  <c r="H82" i="15"/>
  <c r="G82" i="15"/>
  <c r="E82" i="15"/>
  <c r="D82" i="15"/>
  <c r="O81" i="15"/>
  <c r="L81" i="15"/>
  <c r="I81" i="15"/>
  <c r="F81" i="15"/>
  <c r="C81" i="15" s="1"/>
  <c r="O80" i="15"/>
  <c r="L80" i="15"/>
  <c r="L79" i="15" s="1"/>
  <c r="I80" i="15"/>
  <c r="F80" i="15"/>
  <c r="C80" i="15" s="1"/>
  <c r="O79" i="15"/>
  <c r="N79" i="15"/>
  <c r="M79" i="15"/>
  <c r="K79" i="15"/>
  <c r="J79" i="15"/>
  <c r="I79" i="15"/>
  <c r="H79" i="15"/>
  <c r="G79" i="15"/>
  <c r="F79" i="15"/>
  <c r="E79" i="15"/>
  <c r="D79" i="15"/>
  <c r="O78" i="15"/>
  <c r="L78" i="15"/>
  <c r="I78" i="15"/>
  <c r="F78" i="15"/>
  <c r="C78" i="15" s="1"/>
  <c r="O77" i="15"/>
  <c r="O76" i="15" s="1"/>
  <c r="O75" i="15" s="1"/>
  <c r="O74" i="15" s="1"/>
  <c r="L77" i="15"/>
  <c r="I77" i="15"/>
  <c r="F77" i="15"/>
  <c r="C77" i="15" s="1"/>
  <c r="N76" i="15"/>
  <c r="M76" i="15"/>
  <c r="L76" i="15"/>
  <c r="K76" i="15"/>
  <c r="J76" i="15"/>
  <c r="I76" i="15"/>
  <c r="H76" i="15"/>
  <c r="G76" i="15"/>
  <c r="F76" i="15"/>
  <c r="C76" i="15" s="1"/>
  <c r="E76" i="15"/>
  <c r="D76" i="15"/>
  <c r="N75" i="15"/>
  <c r="M75" i="15"/>
  <c r="K75" i="15"/>
  <c r="J75" i="15"/>
  <c r="I75" i="15"/>
  <c r="H75" i="15"/>
  <c r="G75" i="15"/>
  <c r="F75" i="15"/>
  <c r="E75" i="15"/>
  <c r="D75" i="15"/>
  <c r="N74" i="15"/>
  <c r="M74" i="15"/>
  <c r="K74" i="15"/>
  <c r="J74" i="15"/>
  <c r="G74" i="15"/>
  <c r="E74" i="15"/>
  <c r="O73" i="15"/>
  <c r="L73" i="15"/>
  <c r="I73" i="15"/>
  <c r="F73" i="15"/>
  <c r="C73" i="15" s="1"/>
  <c r="O72" i="15"/>
  <c r="L72" i="15"/>
  <c r="I72" i="15"/>
  <c r="C72" i="15" s="1"/>
  <c r="F72" i="15"/>
  <c r="O71" i="15"/>
  <c r="L71" i="15"/>
  <c r="I71" i="15"/>
  <c r="F71" i="15"/>
  <c r="C71" i="15"/>
  <c r="O70" i="15"/>
  <c r="L70" i="15"/>
  <c r="I70" i="15"/>
  <c r="F70" i="15"/>
  <c r="C70" i="15" s="1"/>
  <c r="O69" i="15"/>
  <c r="L69" i="15"/>
  <c r="I69" i="15"/>
  <c r="F69" i="15"/>
  <c r="C69" i="15" s="1"/>
  <c r="O68" i="15"/>
  <c r="N68" i="15"/>
  <c r="M68" i="15"/>
  <c r="L68" i="15"/>
  <c r="K68" i="15"/>
  <c r="J68" i="15"/>
  <c r="J66" i="15" s="1"/>
  <c r="J52" i="15" s="1"/>
  <c r="I68" i="15"/>
  <c r="H68" i="15"/>
  <c r="G68" i="15"/>
  <c r="F68" i="15"/>
  <c r="C68" i="15" s="1"/>
  <c r="E68" i="15"/>
  <c r="D68" i="15"/>
  <c r="O67" i="15"/>
  <c r="L67" i="15"/>
  <c r="I67" i="15"/>
  <c r="F67" i="15"/>
  <c r="C67" i="15"/>
  <c r="O66" i="15"/>
  <c r="N66" i="15"/>
  <c r="M66" i="15"/>
  <c r="L66" i="15"/>
  <c r="K66" i="15"/>
  <c r="I66" i="15"/>
  <c r="H66" i="15"/>
  <c r="G66" i="15"/>
  <c r="E66" i="15"/>
  <c r="D66" i="15"/>
  <c r="O65" i="15"/>
  <c r="L65" i="15"/>
  <c r="I65" i="15"/>
  <c r="F65" i="15"/>
  <c r="C65" i="15" s="1"/>
  <c r="O64" i="15"/>
  <c r="L64" i="15"/>
  <c r="I64" i="15"/>
  <c r="C64" i="15" s="1"/>
  <c r="F64" i="15"/>
  <c r="O63" i="15"/>
  <c r="L63" i="15"/>
  <c r="I63" i="15"/>
  <c r="F63" i="15"/>
  <c r="C63" i="15"/>
  <c r="O62" i="15"/>
  <c r="L62" i="15"/>
  <c r="I62" i="15"/>
  <c r="F62" i="15"/>
  <c r="C62" i="15" s="1"/>
  <c r="O61" i="15"/>
  <c r="L61" i="15"/>
  <c r="I61" i="15"/>
  <c r="F61" i="15"/>
  <c r="C61" i="15" s="1"/>
  <c r="O60" i="15"/>
  <c r="L60" i="15"/>
  <c r="I60" i="15"/>
  <c r="C60" i="15" s="1"/>
  <c r="F60" i="15"/>
  <c r="O59" i="15"/>
  <c r="L59" i="15"/>
  <c r="I59" i="15"/>
  <c r="F59" i="15"/>
  <c r="C59" i="15"/>
  <c r="O58" i="15"/>
  <c r="O57" i="15" s="1"/>
  <c r="L58" i="15"/>
  <c r="I58" i="15"/>
  <c r="F58" i="15"/>
  <c r="F57" i="15" s="1"/>
  <c r="C57" i="15" s="1"/>
  <c r="N57" i="15"/>
  <c r="M57" i="15"/>
  <c r="L57" i="15"/>
  <c r="K57" i="15"/>
  <c r="J57" i="15"/>
  <c r="I57" i="15"/>
  <c r="H57" i="15"/>
  <c r="G57" i="15"/>
  <c r="E57" i="15"/>
  <c r="D57" i="15"/>
  <c r="O56" i="15"/>
  <c r="L56" i="15"/>
  <c r="I56" i="15"/>
  <c r="C56" i="15" s="1"/>
  <c r="F56" i="15"/>
  <c r="O55" i="15"/>
  <c r="L55" i="15"/>
  <c r="L54" i="15" s="1"/>
  <c r="L53" i="15" s="1"/>
  <c r="L52" i="15" s="1"/>
  <c r="I55" i="15"/>
  <c r="F55" i="15"/>
  <c r="C55" i="15"/>
  <c r="O54" i="15"/>
  <c r="O53" i="15" s="1"/>
  <c r="O52" i="15" s="1"/>
  <c r="O51" i="15" s="1"/>
  <c r="F54" i="15"/>
  <c r="N53" i="15"/>
  <c r="M53" i="15"/>
  <c r="K53" i="15"/>
  <c r="J53" i="15"/>
  <c r="H53" i="15"/>
  <c r="H52" i="15" s="1"/>
  <c r="H51" i="15" s="1"/>
  <c r="H50" i="15" s="1"/>
  <c r="G53" i="15"/>
  <c r="E53" i="15"/>
  <c r="D53" i="15"/>
  <c r="D52" i="15" s="1"/>
  <c r="D51" i="15" s="1"/>
  <c r="N52" i="15"/>
  <c r="M52" i="15"/>
  <c r="M51" i="15" s="1"/>
  <c r="K52" i="15"/>
  <c r="G52" i="15"/>
  <c r="E52" i="15"/>
  <c r="E51" i="15" s="1"/>
  <c r="E50" i="15" s="1"/>
  <c r="O46" i="15"/>
  <c r="C46" i="15"/>
  <c r="O45" i="15"/>
  <c r="O44" i="15" s="1"/>
  <c r="N44" i="15"/>
  <c r="M44" i="15"/>
  <c r="L43" i="15"/>
  <c r="I43" i="15"/>
  <c r="I42" i="15" s="1"/>
  <c r="F43" i="15"/>
  <c r="C43" i="15" s="1"/>
  <c r="L42" i="15"/>
  <c r="K42" i="15"/>
  <c r="J42" i="15"/>
  <c r="H42" i="15"/>
  <c r="G42" i="15"/>
  <c r="F42" i="15"/>
  <c r="C42" i="15" s="1"/>
  <c r="E42" i="15"/>
  <c r="D42" i="15"/>
  <c r="F41" i="15"/>
  <c r="C41" i="15" s="1"/>
  <c r="L40" i="15"/>
  <c r="C40" i="15"/>
  <c r="L39" i="15"/>
  <c r="C39" i="15" s="1"/>
  <c r="L38" i="15"/>
  <c r="C38" i="15"/>
  <c r="L37" i="15"/>
  <c r="L36" i="15" s="1"/>
  <c r="C36" i="15" s="1"/>
  <c r="K36" i="15"/>
  <c r="J36" i="15"/>
  <c r="L35" i="15"/>
  <c r="C35" i="15"/>
  <c r="L34" i="15"/>
  <c r="L33" i="15" s="1"/>
  <c r="C33" i="15" s="1"/>
  <c r="K33" i="15"/>
  <c r="J33" i="15"/>
  <c r="L32" i="15"/>
  <c r="C32" i="15"/>
  <c r="L31" i="15"/>
  <c r="C31" i="15" s="1"/>
  <c r="K31" i="15"/>
  <c r="J31" i="15"/>
  <c r="L30" i="15"/>
  <c r="C30" i="15" s="1"/>
  <c r="L29" i="15"/>
  <c r="C29" i="15"/>
  <c r="L28" i="15"/>
  <c r="L27" i="15" s="1"/>
  <c r="K27" i="15"/>
  <c r="J27" i="15"/>
  <c r="K26" i="15"/>
  <c r="J26" i="15"/>
  <c r="F25" i="15"/>
  <c r="C25" i="15"/>
  <c r="I24" i="15"/>
  <c r="O23" i="15"/>
  <c r="O21" i="15" s="1"/>
  <c r="L23" i="15"/>
  <c r="I23" i="15"/>
  <c r="F23" i="15"/>
  <c r="C23" i="15"/>
  <c r="O22" i="15"/>
  <c r="L22" i="15"/>
  <c r="I22" i="15"/>
  <c r="F22" i="15"/>
  <c r="F21" i="15" s="1"/>
  <c r="N21" i="15"/>
  <c r="N287" i="15" s="1"/>
  <c r="N286" i="15" s="1"/>
  <c r="M21" i="15"/>
  <c r="M287" i="15" s="1"/>
  <c r="M286" i="15" s="1"/>
  <c r="L21" i="15"/>
  <c r="L287" i="15" s="1"/>
  <c r="L286" i="15" s="1"/>
  <c r="K21" i="15"/>
  <c r="K287" i="15" s="1"/>
  <c r="K286" i="15" s="1"/>
  <c r="J21" i="15"/>
  <c r="J287" i="15" s="1"/>
  <c r="J286" i="15" s="1"/>
  <c r="I21" i="15"/>
  <c r="I287" i="15" s="1"/>
  <c r="I286" i="15" s="1"/>
  <c r="H21" i="15"/>
  <c r="H287" i="15" s="1"/>
  <c r="H286" i="15" s="1"/>
  <c r="G21" i="15"/>
  <c r="G287" i="15" s="1"/>
  <c r="G286" i="15" s="1"/>
  <c r="E21" i="15"/>
  <c r="E287" i="15" s="1"/>
  <c r="E286" i="15" s="1"/>
  <c r="D21" i="15"/>
  <c r="D287" i="15" s="1"/>
  <c r="D286" i="15" s="1"/>
  <c r="N20" i="15"/>
  <c r="L20" i="15"/>
  <c r="K20" i="15"/>
  <c r="J20" i="15"/>
  <c r="H20" i="15"/>
  <c r="G20" i="15"/>
  <c r="H49" i="15" l="1"/>
  <c r="H285" i="15"/>
  <c r="C121" i="15"/>
  <c r="F82" i="15"/>
  <c r="C140" i="15"/>
  <c r="F129" i="15"/>
  <c r="C21" i="15"/>
  <c r="F287" i="15"/>
  <c r="C287" i="15" s="1"/>
  <c r="O287" i="15"/>
  <c r="O20" i="15"/>
  <c r="L26" i="15"/>
  <c r="C26" i="15" s="1"/>
  <c r="C27" i="15"/>
  <c r="C44" i="15"/>
  <c r="D50" i="15"/>
  <c r="F53" i="15"/>
  <c r="I82" i="15"/>
  <c r="C83" i="15"/>
  <c r="C115" i="15"/>
  <c r="C159" i="15"/>
  <c r="I164" i="15"/>
  <c r="C164" i="15" s="1"/>
  <c r="C165" i="15"/>
  <c r="G50" i="15"/>
  <c r="I173" i="15"/>
  <c r="I172" i="15" s="1"/>
  <c r="J186" i="15"/>
  <c r="J51" i="15" s="1"/>
  <c r="J50" i="15" s="1"/>
  <c r="N186" i="15"/>
  <c r="N51" i="15" s="1"/>
  <c r="N50" i="15" s="1"/>
  <c r="K193" i="15"/>
  <c r="M193" i="15"/>
  <c r="I268" i="15"/>
  <c r="C268" i="15" s="1"/>
  <c r="C269" i="15"/>
  <c r="E284" i="15"/>
  <c r="J284" i="15"/>
  <c r="N284" i="15"/>
  <c r="O286" i="15"/>
  <c r="F287" i="16"/>
  <c r="C287" i="16" s="1"/>
  <c r="F20" i="16"/>
  <c r="C21" i="16"/>
  <c r="O287" i="16"/>
  <c r="O20" i="16"/>
  <c r="G285" i="16"/>
  <c r="G49" i="16"/>
  <c r="G24" i="16"/>
  <c r="I53" i="16"/>
  <c r="I52" i="16" s="1"/>
  <c r="C54" i="16"/>
  <c r="F75" i="16"/>
  <c r="C76" i="16"/>
  <c r="O74" i="16"/>
  <c r="C88" i="16"/>
  <c r="C111" i="16"/>
  <c r="C121" i="16"/>
  <c r="C187" i="15"/>
  <c r="I203" i="15"/>
  <c r="I194" i="15" s="1"/>
  <c r="K284" i="15"/>
  <c r="C251" i="15"/>
  <c r="C259" i="15"/>
  <c r="O258" i="15"/>
  <c r="O229" i="15" s="1"/>
  <c r="C281" i="15"/>
  <c r="C57" i="16"/>
  <c r="F53" i="16"/>
  <c r="M285" i="16"/>
  <c r="M49" i="16"/>
  <c r="M50" i="15"/>
  <c r="C130" i="15"/>
  <c r="L129" i="15"/>
  <c r="F195" i="15"/>
  <c r="C197" i="15"/>
  <c r="F203" i="15"/>
  <c r="C203" i="15" s="1"/>
  <c r="C204" i="15"/>
  <c r="C232" i="15"/>
  <c r="O51" i="16"/>
  <c r="E49" i="15"/>
  <c r="E285" i="15"/>
  <c r="L75" i="15"/>
  <c r="C79" i="15"/>
  <c r="K50" i="15"/>
  <c r="C215" i="15"/>
  <c r="D284" i="15"/>
  <c r="H284" i="15"/>
  <c r="M284" i="15"/>
  <c r="K50" i="16"/>
  <c r="E51" i="16"/>
  <c r="F66" i="16"/>
  <c r="C68" i="16"/>
  <c r="J74" i="16"/>
  <c r="J284" i="16" s="1"/>
  <c r="C79" i="16"/>
  <c r="C83" i="16"/>
  <c r="C130" i="16"/>
  <c r="E20" i="15"/>
  <c r="I20" i="15"/>
  <c r="M20" i="15"/>
  <c r="C22" i="15"/>
  <c r="C28" i="15"/>
  <c r="C34" i="15"/>
  <c r="C37" i="15"/>
  <c r="C45" i="15"/>
  <c r="F66" i="15"/>
  <c r="C66" i="15" s="1"/>
  <c r="C184" i="15"/>
  <c r="C196" i="15"/>
  <c r="I234" i="15"/>
  <c r="C234" i="15" s="1"/>
  <c r="F237" i="15"/>
  <c r="C237" i="15" s="1"/>
  <c r="C240" i="15"/>
  <c r="F245" i="15"/>
  <c r="C245" i="15" s="1"/>
  <c r="C248" i="15"/>
  <c r="C252" i="15"/>
  <c r="C260" i="15"/>
  <c r="L263" i="15"/>
  <c r="L258" i="15" s="1"/>
  <c r="L229" i="15" s="1"/>
  <c r="C264" i="15"/>
  <c r="L27" i="16"/>
  <c r="L33" i="16"/>
  <c r="C33" i="16" s="1"/>
  <c r="L36" i="16"/>
  <c r="C36" i="16" s="1"/>
  <c r="O44" i="16"/>
  <c r="C44" i="16" s="1"/>
  <c r="C80" i="16"/>
  <c r="C84" i="16"/>
  <c r="I94" i="16"/>
  <c r="I82" i="16" s="1"/>
  <c r="I102" i="16"/>
  <c r="C102" i="16" s="1"/>
  <c r="C112" i="16"/>
  <c r="C116" i="16"/>
  <c r="C124" i="16"/>
  <c r="C128" i="16"/>
  <c r="I130" i="16"/>
  <c r="C136" i="16"/>
  <c r="L140" i="16"/>
  <c r="C140" i="16" s="1"/>
  <c r="F143" i="16"/>
  <c r="C148" i="16"/>
  <c r="F150" i="16"/>
  <c r="I165" i="16"/>
  <c r="I164" i="16" s="1"/>
  <c r="F165" i="16"/>
  <c r="C176" i="16"/>
  <c r="C177" i="16"/>
  <c r="F174" i="16"/>
  <c r="C180" i="16"/>
  <c r="C181" i="16"/>
  <c r="F178" i="16"/>
  <c r="C178" i="16" s="1"/>
  <c r="C184" i="16"/>
  <c r="K193" i="16"/>
  <c r="J194" i="16"/>
  <c r="J193" i="16" s="1"/>
  <c r="I195" i="16"/>
  <c r="I194" i="16" s="1"/>
  <c r="E194" i="16"/>
  <c r="E193" i="16" s="1"/>
  <c r="F215" i="16"/>
  <c r="I230" i="16"/>
  <c r="I229" i="16" s="1"/>
  <c r="N229" i="16"/>
  <c r="N284" i="16" s="1"/>
  <c r="D230" i="16"/>
  <c r="D229" i="16" s="1"/>
  <c r="C251" i="16"/>
  <c r="C263" i="16"/>
  <c r="K284" i="16"/>
  <c r="M284" i="16"/>
  <c r="F287" i="17"/>
  <c r="C287" i="17" s="1"/>
  <c r="F20" i="17"/>
  <c r="C21" i="17"/>
  <c r="J51" i="17"/>
  <c r="J50" i="17" s="1"/>
  <c r="O53" i="17"/>
  <c r="O52" i="17" s="1"/>
  <c r="F75" i="17"/>
  <c r="C76" i="17"/>
  <c r="O82" i="17"/>
  <c r="C115" i="17"/>
  <c r="K74" i="17"/>
  <c r="C143" i="17"/>
  <c r="F164" i="17"/>
  <c r="C164" i="17" s="1"/>
  <c r="C165" i="17"/>
  <c r="C183" i="17"/>
  <c r="C58" i="15"/>
  <c r="C122" i="15"/>
  <c r="C141" i="15"/>
  <c r="F174" i="15"/>
  <c r="F178" i="15"/>
  <c r="C178" i="15" s="1"/>
  <c r="F186" i="15"/>
  <c r="C186" i="15" s="1"/>
  <c r="F190" i="15"/>
  <c r="C190" i="15" s="1"/>
  <c r="C205" i="15"/>
  <c r="C233" i="15"/>
  <c r="F250" i="15"/>
  <c r="C250" i="15" s="1"/>
  <c r="F258" i="15"/>
  <c r="F288" i="15"/>
  <c r="C288" i="15" s="1"/>
  <c r="C295" i="15"/>
  <c r="E20" i="16"/>
  <c r="M20" i="16"/>
  <c r="C22" i="16"/>
  <c r="L68" i="16"/>
  <c r="C69" i="16"/>
  <c r="C77" i="16"/>
  <c r="F82" i="16"/>
  <c r="C89" i="16"/>
  <c r="C144" i="16"/>
  <c r="C156" i="16"/>
  <c r="C168" i="16"/>
  <c r="E186" i="16"/>
  <c r="J186" i="16"/>
  <c r="L195" i="16"/>
  <c r="O195" i="16"/>
  <c r="O194" i="16" s="1"/>
  <c r="C212" i="16"/>
  <c r="L215" i="16"/>
  <c r="C224" i="16"/>
  <c r="C231" i="16"/>
  <c r="F232" i="16"/>
  <c r="C233" i="16"/>
  <c r="O237" i="16"/>
  <c r="O230" i="16" s="1"/>
  <c r="L245" i="16"/>
  <c r="C245" i="16" s="1"/>
  <c r="C248" i="16"/>
  <c r="O258" i="16"/>
  <c r="G284" i="16"/>
  <c r="I269" i="16"/>
  <c r="I268" i="16" s="1"/>
  <c r="C288" i="16"/>
  <c r="O286" i="16"/>
  <c r="C42" i="17"/>
  <c r="F53" i="17"/>
  <c r="K51" i="17"/>
  <c r="K50" i="17" s="1"/>
  <c r="E51" i="17"/>
  <c r="E50" i="17" s="1"/>
  <c r="F66" i="17"/>
  <c r="N74" i="17"/>
  <c r="C83" i="17"/>
  <c r="I82" i="17"/>
  <c r="I74" i="17" s="1"/>
  <c r="C127" i="17"/>
  <c r="I129" i="17"/>
  <c r="C140" i="17"/>
  <c r="C159" i="17"/>
  <c r="I173" i="17"/>
  <c r="I172" i="17" s="1"/>
  <c r="N194" i="16"/>
  <c r="C197" i="16"/>
  <c r="C207" i="16"/>
  <c r="L204" i="16"/>
  <c r="L203" i="16" s="1"/>
  <c r="C227" i="16"/>
  <c r="L226" i="16"/>
  <c r="C226" i="16" s="1"/>
  <c r="C235" i="16"/>
  <c r="L234" i="16"/>
  <c r="C234" i="16" s="1"/>
  <c r="C281" i="16"/>
  <c r="F286" i="16"/>
  <c r="C286" i="16" s="1"/>
  <c r="G285" i="17"/>
  <c r="G49" i="17"/>
  <c r="I53" i="17"/>
  <c r="I52" i="17" s="1"/>
  <c r="C54" i="17"/>
  <c r="I54" i="15"/>
  <c r="I53" i="15" s="1"/>
  <c r="I52" i="15" s="1"/>
  <c r="L54" i="16"/>
  <c r="L53" i="16" s="1"/>
  <c r="L52" i="16" s="1"/>
  <c r="L66" i="16"/>
  <c r="L94" i="16"/>
  <c r="L82" i="16" s="1"/>
  <c r="L102" i="16"/>
  <c r="L130" i="16"/>
  <c r="L143" i="16"/>
  <c r="I150" i="16"/>
  <c r="L165" i="16"/>
  <c r="L164" i="16" s="1"/>
  <c r="L174" i="16"/>
  <c r="L173" i="16" s="1"/>
  <c r="L172" i="16" s="1"/>
  <c r="L178" i="16"/>
  <c r="C187" i="16"/>
  <c r="C191" i="16"/>
  <c r="F190" i="16"/>
  <c r="C190" i="16" s="1"/>
  <c r="D194" i="16"/>
  <c r="D193" i="16" s="1"/>
  <c r="D50" i="16" s="1"/>
  <c r="F204" i="16"/>
  <c r="C205" i="16"/>
  <c r="H230" i="16"/>
  <c r="H229" i="16" s="1"/>
  <c r="H193" i="16" s="1"/>
  <c r="H50" i="16" s="1"/>
  <c r="H284" i="16"/>
  <c r="O287" i="17"/>
  <c r="D51" i="17"/>
  <c r="D50" i="17" s="1"/>
  <c r="N51" i="17"/>
  <c r="N50" i="17" s="1"/>
  <c r="C57" i="17"/>
  <c r="M51" i="17"/>
  <c r="M50" i="17" s="1"/>
  <c r="O129" i="17"/>
  <c r="O74" i="17" s="1"/>
  <c r="C135" i="17"/>
  <c r="F269" i="16"/>
  <c r="G20" i="17"/>
  <c r="K20" i="17"/>
  <c r="L27" i="17"/>
  <c r="L33" i="17"/>
  <c r="C33" i="17" s="1"/>
  <c r="L36" i="17"/>
  <c r="C36" i="17" s="1"/>
  <c r="O44" i="17"/>
  <c r="C44" i="17" s="1"/>
  <c r="H186" i="17"/>
  <c r="H51" i="17" s="1"/>
  <c r="H50" i="17" s="1"/>
  <c r="L187" i="17"/>
  <c r="L186" i="17" s="1"/>
  <c r="C195" i="17"/>
  <c r="C232" i="17"/>
  <c r="C234" i="17"/>
  <c r="K284" i="17"/>
  <c r="F287" i="18"/>
  <c r="F20" i="18"/>
  <c r="C21" i="18"/>
  <c r="C68" i="18"/>
  <c r="K51" i="18"/>
  <c r="K50" i="18" s="1"/>
  <c r="G74" i="18"/>
  <c r="O74" i="18"/>
  <c r="I75" i="18"/>
  <c r="F250" i="16"/>
  <c r="C250" i="16" s="1"/>
  <c r="F258" i="16"/>
  <c r="C282" i="16"/>
  <c r="D20" i="17"/>
  <c r="H20" i="17"/>
  <c r="L68" i="17"/>
  <c r="C68" i="17" s="1"/>
  <c r="C69" i="17"/>
  <c r="C77" i="17"/>
  <c r="L88" i="17"/>
  <c r="C88" i="17" s="1"/>
  <c r="C89" i="17"/>
  <c r="F94" i="17"/>
  <c r="F82" i="17" s="1"/>
  <c r="F102" i="17"/>
  <c r="F130" i="17"/>
  <c r="C141" i="17"/>
  <c r="F150" i="17"/>
  <c r="C150" i="17" s="1"/>
  <c r="F174" i="17"/>
  <c r="F178" i="17"/>
  <c r="C187" i="17"/>
  <c r="H193" i="17"/>
  <c r="O230" i="17"/>
  <c r="O229" i="17" s="1"/>
  <c r="I258" i="17"/>
  <c r="C259" i="17"/>
  <c r="D284" i="17"/>
  <c r="M284" i="17"/>
  <c r="L26" i="18"/>
  <c r="C31" i="18"/>
  <c r="O53" i="18"/>
  <c r="O52" i="18" s="1"/>
  <c r="O51" i="18" s="1"/>
  <c r="O66" i="18"/>
  <c r="G51" i="18"/>
  <c r="N74" i="18"/>
  <c r="N51" i="18" s="1"/>
  <c r="N50" i="18" s="1"/>
  <c r="L75" i="18"/>
  <c r="O82" i="18"/>
  <c r="C88" i="18"/>
  <c r="C130" i="18"/>
  <c r="F190" i="17"/>
  <c r="C191" i="17"/>
  <c r="E284" i="17"/>
  <c r="J284" i="17"/>
  <c r="N284" i="17"/>
  <c r="O286" i="17"/>
  <c r="H285" i="18"/>
  <c r="H49" i="18"/>
  <c r="F53" i="18"/>
  <c r="C54" i="18"/>
  <c r="C66" i="18"/>
  <c r="C102" i="18"/>
  <c r="L271" i="16"/>
  <c r="L275" i="16"/>
  <c r="C275" i="16" s="1"/>
  <c r="L279" i="16"/>
  <c r="C279" i="16" s="1"/>
  <c r="L54" i="17"/>
  <c r="L53" i="17" s="1"/>
  <c r="L94" i="17"/>
  <c r="L102" i="17"/>
  <c r="L130" i="17"/>
  <c r="L129" i="17" s="1"/>
  <c r="L150" i="17"/>
  <c r="L174" i="17"/>
  <c r="L178" i="17"/>
  <c r="O193" i="17"/>
  <c r="C237" i="17"/>
  <c r="I230" i="17"/>
  <c r="G284" i="17"/>
  <c r="C269" i="17"/>
  <c r="O287" i="18"/>
  <c r="O286" i="18" s="1"/>
  <c r="O20" i="18"/>
  <c r="D285" i="18"/>
  <c r="D49" i="18"/>
  <c r="J285" i="18"/>
  <c r="J49" i="18"/>
  <c r="C121" i="18"/>
  <c r="C198" i="17"/>
  <c r="I204" i="17"/>
  <c r="I203" i="17" s="1"/>
  <c r="I194" i="17" s="1"/>
  <c r="F215" i="17"/>
  <c r="C215" i="17" s="1"/>
  <c r="C218" i="17"/>
  <c r="L237" i="17"/>
  <c r="L245" i="17"/>
  <c r="L230" i="17" s="1"/>
  <c r="F251" i="17"/>
  <c r="C262" i="17"/>
  <c r="F263" i="17"/>
  <c r="L269" i="17"/>
  <c r="L268" i="17" s="1"/>
  <c r="C282" i="17"/>
  <c r="I42" i="18"/>
  <c r="C42" i="18" s="1"/>
  <c r="C139" i="18"/>
  <c r="C142" i="18"/>
  <c r="F143" i="18"/>
  <c r="C143" i="18" s="1"/>
  <c r="C144" i="18"/>
  <c r="F150" i="18"/>
  <c r="I150" i="18"/>
  <c r="I129" i="18" s="1"/>
  <c r="C155" i="18"/>
  <c r="C163" i="18"/>
  <c r="L173" i="18"/>
  <c r="L172" i="18" s="1"/>
  <c r="E186" i="18"/>
  <c r="E51" i="18" s="1"/>
  <c r="E50" i="18" s="1"/>
  <c r="I230" i="18"/>
  <c r="I229" i="18" s="1"/>
  <c r="C234" i="18"/>
  <c r="F258" i="18"/>
  <c r="F204" i="17"/>
  <c r="C227" i="17"/>
  <c r="C231" i="17"/>
  <c r="C235" i="17"/>
  <c r="F268" i="17"/>
  <c r="C268" i="17" s="1"/>
  <c r="F288" i="17"/>
  <c r="C288" i="17" s="1"/>
  <c r="C295" i="17"/>
  <c r="E20" i="18"/>
  <c r="I20" i="18"/>
  <c r="M20" i="18"/>
  <c r="C22" i="18"/>
  <c r="L57" i="18"/>
  <c r="C57" i="18" s="1"/>
  <c r="C58" i="18"/>
  <c r="F75" i="18"/>
  <c r="F83" i="18"/>
  <c r="F111" i="18"/>
  <c r="C111" i="18" s="1"/>
  <c r="F115" i="18"/>
  <c r="C115" i="18" s="1"/>
  <c r="L121" i="18"/>
  <c r="C122" i="18"/>
  <c r="C138" i="18"/>
  <c r="C147" i="18"/>
  <c r="L150" i="18"/>
  <c r="C178" i="18"/>
  <c r="F186" i="18"/>
  <c r="C187" i="18"/>
  <c r="F190" i="18"/>
  <c r="C190" i="18" s="1"/>
  <c r="C191" i="18"/>
  <c r="M193" i="18"/>
  <c r="G193" i="18"/>
  <c r="F203" i="18"/>
  <c r="F194" i="18" s="1"/>
  <c r="C204" i="18"/>
  <c r="C226" i="18"/>
  <c r="O229" i="18"/>
  <c r="O284" i="18" s="1"/>
  <c r="F250" i="18"/>
  <c r="F230" i="18"/>
  <c r="C232" i="18"/>
  <c r="L288" i="17"/>
  <c r="L286" i="17" s="1"/>
  <c r="L79" i="18"/>
  <c r="C79" i="18" s="1"/>
  <c r="L83" i="18"/>
  <c r="L82" i="18" s="1"/>
  <c r="L111" i="18"/>
  <c r="L115" i="18"/>
  <c r="L127" i="18"/>
  <c r="C127" i="18" s="1"/>
  <c r="L135" i="18"/>
  <c r="L129" i="18" s="1"/>
  <c r="C140" i="18"/>
  <c r="C146" i="18"/>
  <c r="L143" i="18"/>
  <c r="F159" i="18"/>
  <c r="C159" i="18" s="1"/>
  <c r="C160" i="18"/>
  <c r="C174" i="18"/>
  <c r="C183" i="18"/>
  <c r="I186" i="18"/>
  <c r="M186" i="18"/>
  <c r="M51" i="18" s="1"/>
  <c r="M50" i="18" s="1"/>
  <c r="O193" i="18"/>
  <c r="M229" i="18"/>
  <c r="M284" i="18" s="1"/>
  <c r="C179" i="18"/>
  <c r="I197" i="18"/>
  <c r="I195" i="18" s="1"/>
  <c r="I194" i="18" s="1"/>
  <c r="I193" i="18" s="1"/>
  <c r="G284" i="18"/>
  <c r="K284" i="18"/>
  <c r="I269" i="18"/>
  <c r="I268" i="18" s="1"/>
  <c r="C268" i="18" s="1"/>
  <c r="C270" i="18"/>
  <c r="E284" i="18"/>
  <c r="J284" i="18"/>
  <c r="L26" i="19"/>
  <c r="C31" i="19"/>
  <c r="I52" i="19"/>
  <c r="H285" i="19"/>
  <c r="H49" i="19"/>
  <c r="L53" i="19"/>
  <c r="L52" i="19" s="1"/>
  <c r="F53" i="19"/>
  <c r="C54" i="19"/>
  <c r="C66" i="19"/>
  <c r="N51" i="19"/>
  <c r="N50" i="19" s="1"/>
  <c r="C76" i="19"/>
  <c r="O82" i="19"/>
  <c r="C88" i="19"/>
  <c r="L172" i="19"/>
  <c r="F186" i="19"/>
  <c r="K186" i="19"/>
  <c r="I195" i="19"/>
  <c r="I194" i="19" s="1"/>
  <c r="L203" i="19"/>
  <c r="F165" i="18"/>
  <c r="F173" i="18"/>
  <c r="C184" i="18"/>
  <c r="C188" i="18"/>
  <c r="C192" i="18"/>
  <c r="C196" i="18"/>
  <c r="L215" i="18"/>
  <c r="L203" i="18" s="1"/>
  <c r="C216" i="18"/>
  <c r="F237" i="18"/>
  <c r="F245" i="18"/>
  <c r="L251" i="18"/>
  <c r="L250" i="18" s="1"/>
  <c r="C252" i="18"/>
  <c r="L259" i="18"/>
  <c r="C260" i="18"/>
  <c r="L263" i="18"/>
  <c r="C263" i="18" s="1"/>
  <c r="C264" i="18"/>
  <c r="C269" i="18"/>
  <c r="C271" i="18"/>
  <c r="C275" i="18"/>
  <c r="C281" i="18"/>
  <c r="J20" i="19"/>
  <c r="D51" i="19"/>
  <c r="D50" i="19" s="1"/>
  <c r="C57" i="19"/>
  <c r="J51" i="19"/>
  <c r="G74" i="19"/>
  <c r="O74" i="19"/>
  <c r="I75" i="19"/>
  <c r="I74" i="19" s="1"/>
  <c r="L82" i="19"/>
  <c r="I173" i="19"/>
  <c r="I172" i="19" s="1"/>
  <c r="C183" i="19"/>
  <c r="G186" i="19"/>
  <c r="G51" i="19" s="1"/>
  <c r="G50" i="19" s="1"/>
  <c r="M186" i="19"/>
  <c r="C187" i="19"/>
  <c r="I186" i="19"/>
  <c r="C190" i="19"/>
  <c r="O287" i="19"/>
  <c r="O20" i="19"/>
  <c r="K51" i="19"/>
  <c r="K50" i="19" s="1"/>
  <c r="K49" i="19" s="1"/>
  <c r="L74" i="19"/>
  <c r="I203" i="19"/>
  <c r="L165" i="18"/>
  <c r="L164" i="18" s="1"/>
  <c r="L197" i="18"/>
  <c r="C197" i="18" s="1"/>
  <c r="L237" i="18"/>
  <c r="L230" i="18" s="1"/>
  <c r="L245" i="18"/>
  <c r="C279" i="18"/>
  <c r="D284" i="18"/>
  <c r="H284" i="18"/>
  <c r="F287" i="19"/>
  <c r="C287" i="19" s="1"/>
  <c r="F20" i="19"/>
  <c r="C21" i="19"/>
  <c r="M51" i="19"/>
  <c r="O51" i="19"/>
  <c r="J74" i="19"/>
  <c r="L129" i="19"/>
  <c r="C140" i="19"/>
  <c r="C191" i="19"/>
  <c r="I190" i="19"/>
  <c r="C282" i="18"/>
  <c r="D20" i="19"/>
  <c r="C69" i="19"/>
  <c r="C77" i="19"/>
  <c r="I79" i="19"/>
  <c r="C79" i="19" s="1"/>
  <c r="F94" i="19"/>
  <c r="C94" i="19" s="1"/>
  <c r="F103" i="19"/>
  <c r="F121" i="19"/>
  <c r="C121" i="19" s="1"/>
  <c r="C128" i="19"/>
  <c r="I130" i="19"/>
  <c r="I129" i="19" s="1"/>
  <c r="C136" i="19"/>
  <c r="F165" i="19"/>
  <c r="O204" i="19"/>
  <c r="C211" i="19"/>
  <c r="C212" i="19"/>
  <c r="F215" i="19"/>
  <c r="I215" i="19"/>
  <c r="C219" i="19"/>
  <c r="C220" i="19"/>
  <c r="C227" i="19"/>
  <c r="C228" i="19"/>
  <c r="C250" i="19"/>
  <c r="O258" i="19"/>
  <c r="O229" i="19" s="1"/>
  <c r="L258" i="19"/>
  <c r="L229" i="19" s="1"/>
  <c r="L284" i="19" s="1"/>
  <c r="C263" i="19"/>
  <c r="I269" i="19"/>
  <c r="I268" i="19" s="1"/>
  <c r="I284" i="19" s="1"/>
  <c r="G284" i="19"/>
  <c r="K284" i="19"/>
  <c r="O286" i="19"/>
  <c r="L287" i="20"/>
  <c r="L286" i="20" s="1"/>
  <c r="L20" i="20"/>
  <c r="H285" i="20"/>
  <c r="H49" i="20"/>
  <c r="F288" i="18"/>
  <c r="E20" i="19"/>
  <c r="I20" i="19"/>
  <c r="M20" i="19"/>
  <c r="C22" i="19"/>
  <c r="L57" i="19"/>
  <c r="C58" i="19"/>
  <c r="F75" i="19"/>
  <c r="F83" i="19"/>
  <c r="F130" i="19"/>
  <c r="F150" i="19"/>
  <c r="C150" i="19" s="1"/>
  <c r="F174" i="19"/>
  <c r="F178" i="19"/>
  <c r="C178" i="19" s="1"/>
  <c r="C196" i="19"/>
  <c r="L195" i="19"/>
  <c r="L194" i="19" s="1"/>
  <c r="F204" i="19"/>
  <c r="C223" i="19"/>
  <c r="C224" i="19"/>
  <c r="J229" i="19"/>
  <c r="J284" i="19" s="1"/>
  <c r="C231" i="19"/>
  <c r="M229" i="19"/>
  <c r="D284" i="19"/>
  <c r="H284" i="19"/>
  <c r="F111" i="19"/>
  <c r="C111" i="19" s="1"/>
  <c r="F115" i="19"/>
  <c r="C115" i="19" s="1"/>
  <c r="F135" i="19"/>
  <c r="C135" i="19" s="1"/>
  <c r="F143" i="19"/>
  <c r="C143" i="19" s="1"/>
  <c r="C200" i="19"/>
  <c r="C207" i="19"/>
  <c r="C208" i="19"/>
  <c r="O215" i="19"/>
  <c r="L215" i="19"/>
  <c r="I230" i="19"/>
  <c r="I229" i="19" s="1"/>
  <c r="E229" i="19"/>
  <c r="C234" i="19"/>
  <c r="E284" i="19"/>
  <c r="N284" i="19"/>
  <c r="O82" i="20"/>
  <c r="L288" i="18"/>
  <c r="L286" i="18" s="1"/>
  <c r="E194" i="19"/>
  <c r="E193" i="19" s="1"/>
  <c r="E50" i="19" s="1"/>
  <c r="M194" i="19"/>
  <c r="M193" i="19" s="1"/>
  <c r="C199" i="19"/>
  <c r="I197" i="19"/>
  <c r="C197" i="19" s="1"/>
  <c r="C233" i="19"/>
  <c r="F232" i="19"/>
  <c r="C251" i="19"/>
  <c r="C259" i="19"/>
  <c r="C281" i="19"/>
  <c r="C28" i="20"/>
  <c r="C34" i="20"/>
  <c r="C42" i="20"/>
  <c r="G52" i="20"/>
  <c r="G51" i="20" s="1"/>
  <c r="G50" i="20" s="1"/>
  <c r="J53" i="20"/>
  <c r="J52" i="20" s="1"/>
  <c r="C55" i="20"/>
  <c r="F56" i="20"/>
  <c r="E54" i="20"/>
  <c r="E53" i="20" s="1"/>
  <c r="E52" i="20" s="1"/>
  <c r="C67" i="20"/>
  <c r="I68" i="20"/>
  <c r="I66" i="20" s="1"/>
  <c r="C72" i="20"/>
  <c r="N74" i="20"/>
  <c r="F83" i="20"/>
  <c r="I82" i="20"/>
  <c r="O88" i="20"/>
  <c r="C91" i="20"/>
  <c r="L88" i="20"/>
  <c r="C96" i="20"/>
  <c r="C97" i="20"/>
  <c r="F94" i="20"/>
  <c r="O129" i="20"/>
  <c r="C135" i="20"/>
  <c r="F237" i="19"/>
  <c r="C237" i="19" s="1"/>
  <c r="F245" i="19"/>
  <c r="C245" i="19" s="1"/>
  <c r="F269" i="19"/>
  <c r="C58" i="20"/>
  <c r="O57" i="20"/>
  <c r="O53" i="20" s="1"/>
  <c r="I75" i="20"/>
  <c r="M74" i="20"/>
  <c r="M51" i="20" s="1"/>
  <c r="M82" i="20"/>
  <c r="L83" i="20"/>
  <c r="F88" i="20"/>
  <c r="C88" i="20" s="1"/>
  <c r="C89" i="20"/>
  <c r="I94" i="20"/>
  <c r="C100" i="20"/>
  <c r="C103" i="20"/>
  <c r="L102" i="20"/>
  <c r="C115" i="20"/>
  <c r="C143" i="20"/>
  <c r="F288" i="19"/>
  <c r="C288" i="19" s="1"/>
  <c r="F287" i="20"/>
  <c r="C21" i="20"/>
  <c r="C37" i="20"/>
  <c r="K51" i="20"/>
  <c r="K50" i="20" s="1"/>
  <c r="L53" i="20"/>
  <c r="I57" i="20"/>
  <c r="I53" i="20" s="1"/>
  <c r="I52" i="20" s="1"/>
  <c r="C62" i="20"/>
  <c r="C71" i="20"/>
  <c r="L68" i="20"/>
  <c r="L66" i="20" s="1"/>
  <c r="J74" i="20"/>
  <c r="E74" i="20"/>
  <c r="O76" i="20"/>
  <c r="O75" i="20" s="1"/>
  <c r="C79" i="20"/>
  <c r="C80" i="20"/>
  <c r="C92" i="20"/>
  <c r="C95" i="20"/>
  <c r="L94" i="20"/>
  <c r="C127" i="20"/>
  <c r="I129" i="20"/>
  <c r="C159" i="20"/>
  <c r="D285" i="20"/>
  <c r="D49" i="20"/>
  <c r="D24" i="20"/>
  <c r="N51" i="20"/>
  <c r="N50" i="20" s="1"/>
  <c r="O66" i="20"/>
  <c r="C69" i="20"/>
  <c r="F68" i="20"/>
  <c r="F76" i="20"/>
  <c r="C77" i="20"/>
  <c r="C105" i="20"/>
  <c r="F102" i="20"/>
  <c r="C197" i="20"/>
  <c r="F203" i="20"/>
  <c r="C215" i="20"/>
  <c r="C232" i="20"/>
  <c r="M229" i="20"/>
  <c r="M193" i="20" s="1"/>
  <c r="G284" i="20"/>
  <c r="M284" i="20"/>
  <c r="C281" i="20"/>
  <c r="G13" i="21"/>
  <c r="G91" i="21"/>
  <c r="G110" i="21"/>
  <c r="F130" i="20"/>
  <c r="C141" i="20"/>
  <c r="F150" i="20"/>
  <c r="C174" i="20"/>
  <c r="F173" i="20"/>
  <c r="O193" i="20"/>
  <c r="C226" i="20"/>
  <c r="C237" i="20"/>
  <c r="N284" i="20"/>
  <c r="F250" i="20"/>
  <c r="C251" i="20"/>
  <c r="D284" i="20"/>
  <c r="F269" i="20"/>
  <c r="C271" i="20"/>
  <c r="E284" i="20"/>
  <c r="J284" i="20"/>
  <c r="L130" i="20"/>
  <c r="L150" i="20"/>
  <c r="C195" i="20"/>
  <c r="L194" i="20"/>
  <c r="O229" i="20"/>
  <c r="I229" i="20"/>
  <c r="F258" i="20"/>
  <c r="C258" i="20" s="1"/>
  <c r="C259" i="20"/>
  <c r="H284" i="20"/>
  <c r="K284" i="20"/>
  <c r="I286" i="20"/>
  <c r="I165" i="20"/>
  <c r="C175" i="20"/>
  <c r="F288" i="20"/>
  <c r="C288" i="20" s="1"/>
  <c r="E140" i="21"/>
  <c r="E153" i="21"/>
  <c r="C216" i="20"/>
  <c r="F245" i="20"/>
  <c r="L251" i="20"/>
  <c r="L250" i="20" s="1"/>
  <c r="C252" i="20"/>
  <c r="C260" i="20"/>
  <c r="C264" i="20"/>
  <c r="C272" i="20"/>
  <c r="C276" i="20"/>
  <c r="C280" i="20"/>
  <c r="L245" i="20"/>
  <c r="L230" i="20" s="1"/>
  <c r="L229" i="20" s="1"/>
  <c r="E75" i="21"/>
  <c r="E91" i="21"/>
  <c r="E110" i="21"/>
  <c r="E285" i="18" l="1"/>
  <c r="E49" i="18"/>
  <c r="L229" i="17"/>
  <c r="L193" i="17" s="1"/>
  <c r="C230" i="17"/>
  <c r="N285" i="18"/>
  <c r="N49" i="18"/>
  <c r="M285" i="18"/>
  <c r="M49" i="18"/>
  <c r="J49" i="15"/>
  <c r="J285" i="15"/>
  <c r="G285" i="19"/>
  <c r="G49" i="19"/>
  <c r="O284" i="17"/>
  <c r="D285" i="16"/>
  <c r="D49" i="16"/>
  <c r="O193" i="15"/>
  <c r="O50" i="15" s="1"/>
  <c r="O284" i="15"/>
  <c r="F193" i="18"/>
  <c r="H285" i="17"/>
  <c r="H49" i="17"/>
  <c r="H285" i="16"/>
  <c r="H49" i="16"/>
  <c r="E285" i="19"/>
  <c r="E49" i="19"/>
  <c r="I193" i="17"/>
  <c r="L193" i="15"/>
  <c r="F230" i="19"/>
  <c r="C232" i="19"/>
  <c r="L193" i="19"/>
  <c r="C130" i="20"/>
  <c r="F129" i="20"/>
  <c r="C129" i="20" s="1"/>
  <c r="N285" i="20"/>
  <c r="N49" i="20"/>
  <c r="C57" i="20"/>
  <c r="O52" i="20"/>
  <c r="C94" i="20"/>
  <c r="C258" i="19"/>
  <c r="C130" i="19"/>
  <c r="F129" i="19"/>
  <c r="C129" i="19" s="1"/>
  <c r="I193" i="20"/>
  <c r="L129" i="20"/>
  <c r="C250" i="20"/>
  <c r="C102" i="20"/>
  <c r="C68" i="20"/>
  <c r="F24" i="20"/>
  <c r="D20" i="20"/>
  <c r="O74" i="20"/>
  <c r="O284" i="20" s="1"/>
  <c r="L52" i="20"/>
  <c r="F286" i="20"/>
  <c r="C286" i="20" s="1"/>
  <c r="C287" i="20"/>
  <c r="F66" i="20"/>
  <c r="C66" i="20" s="1"/>
  <c r="J51" i="20"/>
  <c r="J50" i="20" s="1"/>
  <c r="J193" i="19"/>
  <c r="K285" i="19"/>
  <c r="C83" i="19"/>
  <c r="C288" i="18"/>
  <c r="O203" i="19"/>
  <c r="O194" i="19" s="1"/>
  <c r="O193" i="19" s="1"/>
  <c r="C245" i="18"/>
  <c r="C173" i="18"/>
  <c r="F172" i="18"/>
  <c r="C172" i="18" s="1"/>
  <c r="N284" i="18"/>
  <c r="C251" i="18"/>
  <c r="C75" i="18"/>
  <c r="C150" i="18"/>
  <c r="F258" i="17"/>
  <c r="C258" i="17" s="1"/>
  <c r="C263" i="17"/>
  <c r="I229" i="17"/>
  <c r="I284" i="17" s="1"/>
  <c r="L66" i="17"/>
  <c r="L269" i="16"/>
  <c r="L268" i="16" s="1"/>
  <c r="L53" i="18"/>
  <c r="L52" i="18" s="1"/>
  <c r="G50" i="18"/>
  <c r="H284" i="17"/>
  <c r="C174" i="17"/>
  <c r="F173" i="17"/>
  <c r="C102" i="17"/>
  <c r="C258" i="16"/>
  <c r="F268" i="16"/>
  <c r="M285" i="17"/>
  <c r="M49" i="17"/>
  <c r="O20" i="17"/>
  <c r="L82" i="17"/>
  <c r="L74" i="17" s="1"/>
  <c r="F186" i="16"/>
  <c r="C186" i="16" s="1"/>
  <c r="C66" i="17"/>
  <c r="C271" i="16"/>
  <c r="F230" i="16"/>
  <c r="C232" i="16"/>
  <c r="C174" i="15"/>
  <c r="F173" i="15"/>
  <c r="C54" i="15"/>
  <c r="I129" i="16"/>
  <c r="I74" i="16" s="1"/>
  <c r="C27" i="16"/>
  <c r="L26" i="16"/>
  <c r="C66" i="16"/>
  <c r="C94" i="16"/>
  <c r="G20" i="16"/>
  <c r="I24" i="16"/>
  <c r="I74" i="15"/>
  <c r="F194" i="20"/>
  <c r="C203" i="20"/>
  <c r="C83" i="20"/>
  <c r="F82" i="20"/>
  <c r="C245" i="20"/>
  <c r="F230" i="20"/>
  <c r="L193" i="20"/>
  <c r="C269" i="20"/>
  <c r="F268" i="20"/>
  <c r="C150" i="20"/>
  <c r="K285" i="20"/>
  <c r="K49" i="20"/>
  <c r="M50" i="20"/>
  <c r="E51" i="20"/>
  <c r="E50" i="20" s="1"/>
  <c r="G285" i="20"/>
  <c r="G24" i="20"/>
  <c r="G49" i="20"/>
  <c r="F286" i="19"/>
  <c r="C286" i="19" s="1"/>
  <c r="M284" i="19"/>
  <c r="C204" i="19"/>
  <c r="F203" i="19"/>
  <c r="C174" i="19"/>
  <c r="F173" i="19"/>
  <c r="C75" i="19"/>
  <c r="C215" i="19"/>
  <c r="F164" i="19"/>
  <c r="C164" i="19" s="1"/>
  <c r="C165" i="19"/>
  <c r="J50" i="19"/>
  <c r="L258" i="18"/>
  <c r="C258" i="18" s="1"/>
  <c r="C237" i="18"/>
  <c r="C165" i="18"/>
  <c r="F164" i="18"/>
  <c r="C164" i="18" s="1"/>
  <c r="C186" i="19"/>
  <c r="F52" i="19"/>
  <c r="C53" i="19"/>
  <c r="I51" i="19"/>
  <c r="C250" i="18"/>
  <c r="L195" i="18"/>
  <c r="L194" i="18" s="1"/>
  <c r="C194" i="18" s="1"/>
  <c r="C259" i="18"/>
  <c r="C215" i="18"/>
  <c r="C135" i="18"/>
  <c r="L52" i="17"/>
  <c r="F286" i="17"/>
  <c r="C286" i="17" s="1"/>
  <c r="C245" i="17"/>
  <c r="C26" i="18"/>
  <c r="L20" i="18"/>
  <c r="C94" i="17"/>
  <c r="K285" i="18"/>
  <c r="K49" i="18"/>
  <c r="C20" i="18"/>
  <c r="C27" i="17"/>
  <c r="L26" i="17"/>
  <c r="L129" i="16"/>
  <c r="L74" i="16" s="1"/>
  <c r="L51" i="16" s="1"/>
  <c r="L50" i="16" s="1"/>
  <c r="C237" i="16"/>
  <c r="N193" i="16"/>
  <c r="N50" i="16" s="1"/>
  <c r="E285" i="17"/>
  <c r="E49" i="17"/>
  <c r="E284" i="16"/>
  <c r="L230" i="16"/>
  <c r="L229" i="16" s="1"/>
  <c r="C258" i="15"/>
  <c r="C75" i="17"/>
  <c r="D284" i="16"/>
  <c r="C215" i="16"/>
  <c r="C165" i="16"/>
  <c r="F164" i="16"/>
  <c r="C164" i="16" s="1"/>
  <c r="C143" i="16"/>
  <c r="F129" i="16"/>
  <c r="J51" i="16"/>
  <c r="J50" i="16" s="1"/>
  <c r="I230" i="15"/>
  <c r="I229" i="15" s="1"/>
  <c r="I193" i="15" s="1"/>
  <c r="C75" i="15"/>
  <c r="L74" i="15"/>
  <c r="L51" i="15" s="1"/>
  <c r="L50" i="15" s="1"/>
  <c r="C75" i="16"/>
  <c r="F74" i="16"/>
  <c r="F286" i="15"/>
  <c r="C286" i="15" s="1"/>
  <c r="C129" i="15"/>
  <c r="C56" i="20"/>
  <c r="F54" i="20"/>
  <c r="C103" i="19"/>
  <c r="F102" i="19"/>
  <c r="C102" i="19" s="1"/>
  <c r="O50" i="19"/>
  <c r="N285" i="19"/>
  <c r="N49" i="19"/>
  <c r="L51" i="19"/>
  <c r="L50" i="19" s="1"/>
  <c r="L49" i="19" s="1"/>
  <c r="C203" i="18"/>
  <c r="C186" i="18"/>
  <c r="F250" i="17"/>
  <c r="C251" i="17"/>
  <c r="F129" i="18"/>
  <c r="C129" i="18" s="1"/>
  <c r="L74" i="18"/>
  <c r="O50" i="18"/>
  <c r="I74" i="18"/>
  <c r="I51" i="18" s="1"/>
  <c r="I50" i="18" s="1"/>
  <c r="F286" i="18"/>
  <c r="C286" i="18" s="1"/>
  <c r="C287" i="18"/>
  <c r="N285" i="17"/>
  <c r="N49" i="17"/>
  <c r="I51" i="15"/>
  <c r="K285" i="17"/>
  <c r="K49" i="17"/>
  <c r="O229" i="16"/>
  <c r="O284" i="16" s="1"/>
  <c r="C82" i="16"/>
  <c r="O51" i="17"/>
  <c r="O50" i="17" s="1"/>
  <c r="F173" i="16"/>
  <c r="C174" i="16"/>
  <c r="E50" i="16"/>
  <c r="M49" i="15"/>
  <c r="M285" i="15"/>
  <c r="F52" i="16"/>
  <c r="C53" i="16"/>
  <c r="G285" i="15"/>
  <c r="G49" i="15"/>
  <c r="F52" i="15"/>
  <c r="C53" i="15"/>
  <c r="C269" i="19"/>
  <c r="F268" i="19"/>
  <c r="I164" i="20"/>
  <c r="C164" i="20" s="1"/>
  <c r="C165" i="20"/>
  <c r="C173" i="20"/>
  <c r="F172" i="20"/>
  <c r="C172" i="20" s="1"/>
  <c r="C76" i="20"/>
  <c r="F75" i="20"/>
  <c r="L82" i="20"/>
  <c r="L74" i="20" s="1"/>
  <c r="L284" i="20" s="1"/>
  <c r="C195" i="19"/>
  <c r="M50" i="19"/>
  <c r="D285" i="19"/>
  <c r="D49" i="19"/>
  <c r="I193" i="19"/>
  <c r="L285" i="19"/>
  <c r="C26" i="19"/>
  <c r="L20" i="19"/>
  <c r="C20" i="19" s="1"/>
  <c r="C195" i="18"/>
  <c r="C230" i="18"/>
  <c r="F229" i="18"/>
  <c r="C83" i="18"/>
  <c r="F82" i="18"/>
  <c r="C82" i="18" s="1"/>
  <c r="C204" i="17"/>
  <c r="F203" i="17"/>
  <c r="L173" i="17"/>
  <c r="L172" i="17" s="1"/>
  <c r="F52" i="18"/>
  <c r="C53" i="18"/>
  <c r="C190" i="17"/>
  <c r="F186" i="17"/>
  <c r="C186" i="17" s="1"/>
  <c r="C178" i="17"/>
  <c r="C130" i="17"/>
  <c r="F129" i="17"/>
  <c r="C129" i="17" s="1"/>
  <c r="D285" i="17"/>
  <c r="D49" i="17"/>
  <c r="C204" i="16"/>
  <c r="F203" i="16"/>
  <c r="I51" i="17"/>
  <c r="I50" i="17" s="1"/>
  <c r="C195" i="16"/>
  <c r="F52" i="17"/>
  <c r="C53" i="17"/>
  <c r="L194" i="16"/>
  <c r="L193" i="16" s="1"/>
  <c r="J285" i="17"/>
  <c r="J49" i="17"/>
  <c r="I193" i="16"/>
  <c r="C150" i="16"/>
  <c r="K285" i="16"/>
  <c r="K49" i="16"/>
  <c r="K285" i="15"/>
  <c r="K49" i="15"/>
  <c r="F230" i="15"/>
  <c r="C195" i="15"/>
  <c r="F194" i="15"/>
  <c r="C263" i="15"/>
  <c r="N49" i="15"/>
  <c r="N285" i="15"/>
  <c r="D24" i="15"/>
  <c r="D285" i="15" s="1"/>
  <c r="D49" i="15"/>
  <c r="C82" i="15"/>
  <c r="F74" i="15"/>
  <c r="C74" i="15" s="1"/>
  <c r="L285" i="16" l="1"/>
  <c r="L49" i="16"/>
  <c r="I51" i="16"/>
  <c r="I50" i="16" s="1"/>
  <c r="I284" i="16"/>
  <c r="C173" i="16"/>
  <c r="F172" i="16"/>
  <c r="C172" i="16" s="1"/>
  <c r="F172" i="19"/>
  <c r="C172" i="19" s="1"/>
  <c r="C173" i="19"/>
  <c r="C24" i="16"/>
  <c r="I20" i="16"/>
  <c r="L284" i="16"/>
  <c r="O51" i="20"/>
  <c r="O50" i="20" s="1"/>
  <c r="F229" i="19"/>
  <c r="C229" i="19" s="1"/>
  <c r="C230" i="19"/>
  <c r="L229" i="18"/>
  <c r="L284" i="18" s="1"/>
  <c r="C203" i="16"/>
  <c r="F194" i="16"/>
  <c r="C203" i="17"/>
  <c r="F194" i="17"/>
  <c r="C75" i="20"/>
  <c r="F74" i="20"/>
  <c r="C74" i="20" s="1"/>
  <c r="O285" i="17"/>
  <c r="O49" i="17"/>
  <c r="O285" i="18"/>
  <c r="O49" i="18"/>
  <c r="C250" i="17"/>
  <c r="F229" i="17"/>
  <c r="I74" i="20"/>
  <c r="I284" i="15"/>
  <c r="N285" i="16"/>
  <c r="N49" i="16"/>
  <c r="C26" i="17"/>
  <c r="L20" i="17"/>
  <c r="C20" i="17" s="1"/>
  <c r="I50" i="19"/>
  <c r="J49" i="19"/>
  <c r="J285" i="19"/>
  <c r="E285" i="20"/>
  <c r="E49" i="20"/>
  <c r="C230" i="20"/>
  <c r="F229" i="20"/>
  <c r="C229" i="20" s="1"/>
  <c r="L284" i="15"/>
  <c r="I284" i="18"/>
  <c r="L284" i="17"/>
  <c r="C194" i="15"/>
  <c r="F193" i="15"/>
  <c r="C193" i="15" s="1"/>
  <c r="I285" i="18"/>
  <c r="I49" i="18"/>
  <c r="C74" i="16"/>
  <c r="F172" i="15"/>
  <c r="C172" i="15" s="1"/>
  <c r="C173" i="15"/>
  <c r="O49" i="15"/>
  <c r="O285" i="15"/>
  <c r="C230" i="15"/>
  <c r="F229" i="15"/>
  <c r="C52" i="17"/>
  <c r="M285" i="19"/>
  <c r="M49" i="19"/>
  <c r="C52" i="15"/>
  <c r="E285" i="16"/>
  <c r="E49" i="16"/>
  <c r="L49" i="15"/>
  <c r="L285" i="15"/>
  <c r="J285" i="16"/>
  <c r="J49" i="16"/>
  <c r="F74" i="17"/>
  <c r="C74" i="17" s="1"/>
  <c r="C203" i="19"/>
  <c r="F194" i="19"/>
  <c r="M285" i="20"/>
  <c r="M49" i="20"/>
  <c r="C268" i="20"/>
  <c r="C194" i="20"/>
  <c r="F193" i="20"/>
  <c r="C193" i="20" s="1"/>
  <c r="G285" i="18"/>
  <c r="G49" i="18"/>
  <c r="F74" i="18"/>
  <c r="C74" i="18" s="1"/>
  <c r="F20" i="20"/>
  <c r="I285" i="17"/>
  <c r="I49" i="17"/>
  <c r="O285" i="19"/>
  <c r="O49" i="19"/>
  <c r="C26" i="16"/>
  <c r="L20" i="16"/>
  <c r="C268" i="16"/>
  <c r="F24" i="15"/>
  <c r="D20" i="15"/>
  <c r="C52" i="18"/>
  <c r="C268" i="19"/>
  <c r="F51" i="16"/>
  <c r="C52" i="16"/>
  <c r="O193" i="16"/>
  <c r="O50" i="16" s="1"/>
  <c r="I50" i="15"/>
  <c r="C54" i="20"/>
  <c r="F53" i="20"/>
  <c r="C129" i="16"/>
  <c r="L51" i="17"/>
  <c r="L50" i="17" s="1"/>
  <c r="C52" i="19"/>
  <c r="I24" i="20"/>
  <c r="I20" i="20" s="1"/>
  <c r="G20" i="20"/>
  <c r="C82" i="20"/>
  <c r="F229" i="16"/>
  <c r="C229" i="16" s="1"/>
  <c r="C230" i="16"/>
  <c r="C269" i="16"/>
  <c r="F172" i="17"/>
  <c r="C172" i="17" s="1"/>
  <c r="C173" i="17"/>
  <c r="L51" i="18"/>
  <c r="F82" i="19"/>
  <c r="J49" i="20"/>
  <c r="J285" i="20"/>
  <c r="L51" i="20"/>
  <c r="L50" i="20" s="1"/>
  <c r="C82" i="17"/>
  <c r="O284" i="19"/>
  <c r="F193" i="19" l="1"/>
  <c r="C193" i="19" s="1"/>
  <c r="C194" i="19"/>
  <c r="C194" i="17"/>
  <c r="F193" i="17"/>
  <c r="C193" i="17" s="1"/>
  <c r="F52" i="20"/>
  <c r="C53" i="20"/>
  <c r="F51" i="18"/>
  <c r="F284" i="16"/>
  <c r="C284" i="16" s="1"/>
  <c r="C24" i="20"/>
  <c r="F51" i="15"/>
  <c r="I284" i="20"/>
  <c r="I51" i="20"/>
  <c r="I50" i="20" s="1"/>
  <c r="I285" i="16"/>
  <c r="I49" i="16"/>
  <c r="O285" i="16"/>
  <c r="O49" i="16"/>
  <c r="C24" i="15"/>
  <c r="F20" i="15"/>
  <c r="C20" i="15" s="1"/>
  <c r="C82" i="19"/>
  <c r="F74" i="19"/>
  <c r="L193" i="18"/>
  <c r="C193" i="18" s="1"/>
  <c r="C51" i="16"/>
  <c r="F50" i="16"/>
  <c r="C20" i="20"/>
  <c r="F51" i="17"/>
  <c r="C229" i="17"/>
  <c r="F284" i="17"/>
  <c r="C284" i="17" s="1"/>
  <c r="F284" i="18"/>
  <c r="C284" i="18" s="1"/>
  <c r="F193" i="16"/>
  <c r="C193" i="16" s="1"/>
  <c r="C194" i="16"/>
  <c r="C20" i="16"/>
  <c r="O285" i="20"/>
  <c r="O49" i="20"/>
  <c r="L285" i="20"/>
  <c r="L49" i="20"/>
  <c r="L50" i="18"/>
  <c r="L285" i="17"/>
  <c r="L49" i="17"/>
  <c r="I49" i="15"/>
  <c r="I285" i="15"/>
  <c r="C229" i="15"/>
  <c r="F284" i="15"/>
  <c r="C284" i="15" s="1"/>
  <c r="I285" i="19"/>
  <c r="I49" i="19"/>
  <c r="C229" i="18"/>
  <c r="I285" i="20" l="1"/>
  <c r="I49" i="20"/>
  <c r="F285" i="16"/>
  <c r="C285" i="16" s="1"/>
  <c r="C50" i="16"/>
  <c r="F49" i="16"/>
  <c r="C49" i="16" s="1"/>
  <c r="C51" i="18"/>
  <c r="F50" i="18"/>
  <c r="C51" i="15"/>
  <c r="F50" i="15"/>
  <c r="L285" i="18"/>
  <c r="L49" i="18"/>
  <c r="C74" i="19"/>
  <c r="F51" i="19"/>
  <c r="F284" i="19"/>
  <c r="C284" i="19" s="1"/>
  <c r="C51" i="17"/>
  <c r="F50" i="17"/>
  <c r="F51" i="20"/>
  <c r="C52" i="20"/>
  <c r="F284" i="20"/>
  <c r="C284" i="20" s="1"/>
  <c r="C51" i="20" l="1"/>
  <c r="F50" i="20"/>
  <c r="F49" i="15"/>
  <c r="C49" i="15" s="1"/>
  <c r="F285" i="15"/>
  <c r="C285" i="15" s="1"/>
  <c r="C50" i="15"/>
  <c r="F285" i="18"/>
  <c r="C285" i="18" s="1"/>
  <c r="F49" i="18"/>
  <c r="C49" i="18" s="1"/>
  <c r="C50" i="18"/>
  <c r="F285" i="17"/>
  <c r="C285" i="17" s="1"/>
  <c r="C50" i="17"/>
  <c r="F49" i="17"/>
  <c r="C49" i="17" s="1"/>
  <c r="C51" i="19"/>
  <c r="F50" i="19"/>
  <c r="F285" i="19" l="1"/>
  <c r="C285" i="19" s="1"/>
  <c r="F49" i="19"/>
  <c r="C49" i="19" s="1"/>
  <c r="C50" i="19"/>
  <c r="F285" i="20"/>
  <c r="C285" i="20" s="1"/>
  <c r="C50" i="20"/>
  <c r="F49" i="20"/>
  <c r="C49" i="20" s="1"/>
  <c r="G47" i="14" l="1"/>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F13" i="14"/>
  <c r="E13" i="14"/>
  <c r="O296" i="13"/>
  <c r="L296" i="13"/>
  <c r="I296" i="13"/>
  <c r="F296" i="13"/>
  <c r="C296" i="13"/>
  <c r="O295" i="13"/>
  <c r="L295" i="13"/>
  <c r="I295" i="13"/>
  <c r="F295" i="13"/>
  <c r="C295" i="13"/>
  <c r="O294" i="13"/>
  <c r="L294" i="13"/>
  <c r="I294" i="13"/>
  <c r="F294" i="13"/>
  <c r="C294" i="13" s="1"/>
  <c r="O293" i="13"/>
  <c r="L293" i="13"/>
  <c r="I293" i="13"/>
  <c r="F293" i="13"/>
  <c r="C293" i="13" s="1"/>
  <c r="O292" i="13"/>
  <c r="L292" i="13"/>
  <c r="C292" i="13" s="1"/>
  <c r="I292" i="13"/>
  <c r="F292" i="13"/>
  <c r="O291" i="13"/>
  <c r="L291" i="13"/>
  <c r="I291" i="13"/>
  <c r="F291" i="13"/>
  <c r="C291" i="13"/>
  <c r="O290" i="13"/>
  <c r="L290" i="13"/>
  <c r="I290" i="13"/>
  <c r="F290" i="13"/>
  <c r="C290" i="13" s="1"/>
  <c r="O289" i="13"/>
  <c r="L289" i="13"/>
  <c r="L288" i="13" s="1"/>
  <c r="I289" i="13"/>
  <c r="C289" i="13" s="1"/>
  <c r="F289" i="13"/>
  <c r="O288" i="13"/>
  <c r="N288" i="13"/>
  <c r="M288" i="13"/>
  <c r="K288" i="13"/>
  <c r="J288" i="13"/>
  <c r="H288" i="13"/>
  <c r="G288" i="13"/>
  <c r="F288" i="13"/>
  <c r="E288" i="13"/>
  <c r="D288" i="13"/>
  <c r="O283" i="13"/>
  <c r="O281" i="13" s="1"/>
  <c r="L283" i="13"/>
  <c r="I283" i="13"/>
  <c r="F283" i="13"/>
  <c r="C283" i="13" s="1"/>
  <c r="O282" i="13"/>
  <c r="L282" i="13"/>
  <c r="I282" i="13"/>
  <c r="F282" i="13"/>
  <c r="C282" i="13" s="1"/>
  <c r="N281" i="13"/>
  <c r="M281" i="13"/>
  <c r="L281" i="13"/>
  <c r="K281" i="13"/>
  <c r="J281" i="13"/>
  <c r="I281" i="13"/>
  <c r="H281" i="13"/>
  <c r="G281" i="13"/>
  <c r="F281" i="13"/>
  <c r="C281" i="13" s="1"/>
  <c r="E281" i="13"/>
  <c r="D281" i="13"/>
  <c r="O280" i="13"/>
  <c r="L280" i="13"/>
  <c r="I280" i="13"/>
  <c r="F280" i="13"/>
  <c r="C280" i="13"/>
  <c r="O279" i="13"/>
  <c r="N279" i="13"/>
  <c r="M279" i="13"/>
  <c r="L279" i="13"/>
  <c r="K279" i="13"/>
  <c r="J279" i="13"/>
  <c r="I279" i="13"/>
  <c r="H279" i="13"/>
  <c r="G279" i="13"/>
  <c r="F279" i="13"/>
  <c r="E279" i="13"/>
  <c r="D279" i="13"/>
  <c r="C279" i="13"/>
  <c r="O278" i="13"/>
  <c r="L278" i="13"/>
  <c r="I278" i="13"/>
  <c r="F278" i="13"/>
  <c r="C278" i="13" s="1"/>
  <c r="O277" i="13"/>
  <c r="L277" i="13"/>
  <c r="I277" i="13"/>
  <c r="I275" i="13" s="1"/>
  <c r="C275" i="13" s="1"/>
  <c r="F277" i="13"/>
  <c r="C277" i="13" s="1"/>
  <c r="O276" i="13"/>
  <c r="L276" i="13"/>
  <c r="C276" i="13" s="1"/>
  <c r="I276" i="13"/>
  <c r="F276" i="13"/>
  <c r="O275" i="13"/>
  <c r="N275" i="13"/>
  <c r="M275" i="13"/>
  <c r="L275" i="13"/>
  <c r="K275" i="13"/>
  <c r="J275" i="13"/>
  <c r="H275" i="13"/>
  <c r="G275" i="13"/>
  <c r="F275" i="13"/>
  <c r="E275" i="13"/>
  <c r="D275" i="13"/>
  <c r="O274" i="13"/>
  <c r="L274" i="13"/>
  <c r="I274" i="13"/>
  <c r="F274" i="13"/>
  <c r="C274" i="13" s="1"/>
  <c r="O273" i="13"/>
  <c r="L273" i="13"/>
  <c r="I273" i="13"/>
  <c r="C273" i="13" s="1"/>
  <c r="F273" i="13"/>
  <c r="O272" i="13"/>
  <c r="L272" i="13"/>
  <c r="C272" i="13" s="1"/>
  <c r="I272" i="13"/>
  <c r="F272" i="13"/>
  <c r="O271" i="13"/>
  <c r="O269" i="13" s="1"/>
  <c r="O268" i="13" s="1"/>
  <c r="N271" i="13"/>
  <c r="M271" i="13"/>
  <c r="L271" i="13"/>
  <c r="L269" i="13" s="1"/>
  <c r="L268" i="13" s="1"/>
  <c r="K271" i="13"/>
  <c r="K269" i="13" s="1"/>
  <c r="K268" i="13" s="1"/>
  <c r="J271" i="13"/>
  <c r="H271" i="13"/>
  <c r="H269" i="13" s="1"/>
  <c r="H268" i="13" s="1"/>
  <c r="G271" i="13"/>
  <c r="G269" i="13" s="1"/>
  <c r="G268" i="13" s="1"/>
  <c r="F271" i="13"/>
  <c r="E271" i="13"/>
  <c r="D271" i="13"/>
  <c r="D269" i="13" s="1"/>
  <c r="D268" i="13" s="1"/>
  <c r="O270" i="13"/>
  <c r="L270" i="13"/>
  <c r="I270" i="13"/>
  <c r="F270" i="13"/>
  <c r="C270" i="13" s="1"/>
  <c r="N269" i="13"/>
  <c r="M269" i="13"/>
  <c r="M268" i="13" s="1"/>
  <c r="M193" i="13" s="1"/>
  <c r="J269" i="13"/>
  <c r="F269" i="13"/>
  <c r="E269" i="13"/>
  <c r="E268" i="13" s="1"/>
  <c r="N268" i="13"/>
  <c r="J268" i="13"/>
  <c r="F268" i="13"/>
  <c r="O267" i="13"/>
  <c r="L267" i="13"/>
  <c r="I267" i="13"/>
  <c r="F267" i="13"/>
  <c r="C267" i="13"/>
  <c r="O266" i="13"/>
  <c r="L266" i="13"/>
  <c r="I266" i="13"/>
  <c r="F266" i="13"/>
  <c r="C266" i="13" s="1"/>
  <c r="O265" i="13"/>
  <c r="L265" i="13"/>
  <c r="I265" i="13"/>
  <c r="I263" i="13" s="1"/>
  <c r="F265" i="13"/>
  <c r="C265" i="13" s="1"/>
  <c r="O264" i="13"/>
  <c r="L264" i="13"/>
  <c r="C264" i="13" s="1"/>
  <c r="I264" i="13"/>
  <c r="F264" i="13"/>
  <c r="O263" i="13"/>
  <c r="N263" i="13"/>
  <c r="M263" i="13"/>
  <c r="L263" i="13"/>
  <c r="K263" i="13"/>
  <c r="J263" i="13"/>
  <c r="H263" i="13"/>
  <c r="G263" i="13"/>
  <c r="E263" i="13"/>
  <c r="D263" i="13"/>
  <c r="O262" i="13"/>
  <c r="L262" i="13"/>
  <c r="I262" i="13"/>
  <c r="F262" i="13"/>
  <c r="C262" i="13" s="1"/>
  <c r="O261" i="13"/>
  <c r="L261" i="13"/>
  <c r="I261" i="13"/>
  <c r="C261" i="13" s="1"/>
  <c r="F261" i="13"/>
  <c r="O260" i="13"/>
  <c r="L260" i="13"/>
  <c r="C260" i="13" s="1"/>
  <c r="I260" i="13"/>
  <c r="F260" i="13"/>
  <c r="O259" i="13"/>
  <c r="O258" i="13" s="1"/>
  <c r="N259" i="13"/>
  <c r="M259" i="13"/>
  <c r="L259" i="13"/>
  <c r="K259" i="13"/>
  <c r="K258" i="13" s="1"/>
  <c r="J259" i="13"/>
  <c r="H259" i="13"/>
  <c r="G259" i="13"/>
  <c r="G258" i="13" s="1"/>
  <c r="E259" i="13"/>
  <c r="D259" i="13"/>
  <c r="N258" i="13"/>
  <c r="M258" i="13"/>
  <c r="L258" i="13"/>
  <c r="J258" i="13"/>
  <c r="H258" i="13"/>
  <c r="E258" i="13"/>
  <c r="D258" i="13"/>
  <c r="O257" i="13"/>
  <c r="L257" i="13"/>
  <c r="I257" i="13"/>
  <c r="C257" i="13" s="1"/>
  <c r="F257" i="13"/>
  <c r="O256" i="13"/>
  <c r="L256" i="13"/>
  <c r="I256" i="13"/>
  <c r="F256" i="13"/>
  <c r="C256" i="13"/>
  <c r="O255" i="13"/>
  <c r="L255" i="13"/>
  <c r="I255" i="13"/>
  <c r="F255" i="13"/>
  <c r="C255" i="13" s="1"/>
  <c r="O254" i="13"/>
  <c r="L254" i="13"/>
  <c r="I254" i="13"/>
  <c r="F254" i="13"/>
  <c r="C254" i="13" s="1"/>
  <c r="O253" i="13"/>
  <c r="L253" i="13"/>
  <c r="I253" i="13"/>
  <c r="I251" i="13" s="1"/>
  <c r="I250" i="13" s="1"/>
  <c r="F253" i="13"/>
  <c r="C253" i="13" s="1"/>
  <c r="O252" i="13"/>
  <c r="L252" i="13"/>
  <c r="I252" i="13"/>
  <c r="F252" i="13"/>
  <c r="C252" i="13"/>
  <c r="O251" i="13"/>
  <c r="O250" i="13" s="1"/>
  <c r="N251" i="13"/>
  <c r="M251" i="13"/>
  <c r="L251" i="13"/>
  <c r="K251" i="13"/>
  <c r="K250" i="13" s="1"/>
  <c r="J251" i="13"/>
  <c r="H251" i="13"/>
  <c r="G251" i="13"/>
  <c r="G250" i="13" s="1"/>
  <c r="E251" i="13"/>
  <c r="D251" i="13"/>
  <c r="N250" i="13"/>
  <c r="M250" i="13"/>
  <c r="L250" i="13"/>
  <c r="J250" i="13"/>
  <c r="H250" i="13"/>
  <c r="E250" i="13"/>
  <c r="D250" i="13"/>
  <c r="O249" i="13"/>
  <c r="L249" i="13"/>
  <c r="I249" i="13"/>
  <c r="C249" i="13" s="1"/>
  <c r="F249" i="13"/>
  <c r="O248" i="13"/>
  <c r="L248" i="13"/>
  <c r="L245" i="13" s="1"/>
  <c r="I248" i="13"/>
  <c r="F248" i="13"/>
  <c r="C248" i="13"/>
  <c r="O247" i="13"/>
  <c r="O245" i="13" s="1"/>
  <c r="L247" i="13"/>
  <c r="I247" i="13"/>
  <c r="F247" i="13"/>
  <c r="C247" i="13" s="1"/>
  <c r="O246" i="13"/>
  <c r="L246" i="13"/>
  <c r="I246" i="13"/>
  <c r="F246" i="13"/>
  <c r="C246" i="13" s="1"/>
  <c r="N245" i="13"/>
  <c r="M245" i="13"/>
  <c r="K245" i="13"/>
  <c r="J245" i="13"/>
  <c r="I245" i="13"/>
  <c r="H245" i="13"/>
  <c r="G245" i="13"/>
  <c r="F245" i="13"/>
  <c r="C245" i="13" s="1"/>
  <c r="E245" i="13"/>
  <c r="D245" i="13"/>
  <c r="O244" i="13"/>
  <c r="L244" i="13"/>
  <c r="I244" i="13"/>
  <c r="F244" i="13"/>
  <c r="C244" i="13"/>
  <c r="O243" i="13"/>
  <c r="L243" i="13"/>
  <c r="I243" i="13"/>
  <c r="F243" i="13"/>
  <c r="C243" i="13" s="1"/>
  <c r="O242" i="13"/>
  <c r="L242" i="13"/>
  <c r="I242" i="13"/>
  <c r="F242" i="13"/>
  <c r="C242" i="13" s="1"/>
  <c r="O241" i="13"/>
  <c r="L241" i="13"/>
  <c r="I241" i="13"/>
  <c r="C241" i="13" s="1"/>
  <c r="F241" i="13"/>
  <c r="O240" i="13"/>
  <c r="L240" i="13"/>
  <c r="L237" i="13" s="1"/>
  <c r="I240" i="13"/>
  <c r="F240" i="13"/>
  <c r="C240" i="13"/>
  <c r="O239" i="13"/>
  <c r="O237" i="13" s="1"/>
  <c r="L239" i="13"/>
  <c r="I239" i="13"/>
  <c r="F239" i="13"/>
  <c r="C239" i="13" s="1"/>
  <c r="O238" i="13"/>
  <c r="L238" i="13"/>
  <c r="I238" i="13"/>
  <c r="F238" i="13"/>
  <c r="C238" i="13" s="1"/>
  <c r="N237" i="13"/>
  <c r="M237" i="13"/>
  <c r="K237" i="13"/>
  <c r="J237" i="13"/>
  <c r="I237" i="13"/>
  <c r="H237" i="13"/>
  <c r="G237" i="13"/>
  <c r="F237" i="13"/>
  <c r="C237" i="13" s="1"/>
  <c r="E237" i="13"/>
  <c r="D237" i="13"/>
  <c r="O236" i="13"/>
  <c r="L236" i="13"/>
  <c r="I236" i="13"/>
  <c r="F236" i="13"/>
  <c r="C236" i="13"/>
  <c r="O235" i="13"/>
  <c r="O234" i="13" s="1"/>
  <c r="L235" i="13"/>
  <c r="I235" i="13"/>
  <c r="F235" i="13"/>
  <c r="F234" i="13" s="1"/>
  <c r="N234" i="13"/>
  <c r="M234" i="13"/>
  <c r="L234" i="13"/>
  <c r="K234" i="13"/>
  <c r="J234" i="13"/>
  <c r="I234" i="13"/>
  <c r="H234" i="13"/>
  <c r="G234" i="13"/>
  <c r="E234" i="13"/>
  <c r="D234" i="13"/>
  <c r="O233" i="13"/>
  <c r="L233" i="13"/>
  <c r="L232" i="13" s="1"/>
  <c r="I233" i="13"/>
  <c r="I232" i="13" s="1"/>
  <c r="F233" i="13"/>
  <c r="C233" i="13" s="1"/>
  <c r="O232" i="13"/>
  <c r="N232" i="13"/>
  <c r="N230" i="13" s="1"/>
  <c r="N229" i="13" s="1"/>
  <c r="M232" i="13"/>
  <c r="K232" i="13"/>
  <c r="K230" i="13" s="1"/>
  <c r="K229" i="13" s="1"/>
  <c r="J232" i="13"/>
  <c r="J230" i="13" s="1"/>
  <c r="J229" i="13" s="1"/>
  <c r="J193" i="13" s="1"/>
  <c r="H232" i="13"/>
  <c r="G232" i="13"/>
  <c r="G230" i="13" s="1"/>
  <c r="F232" i="13"/>
  <c r="E232" i="13"/>
  <c r="D232" i="13"/>
  <c r="O231" i="13"/>
  <c r="O230" i="13" s="1"/>
  <c r="O229" i="13" s="1"/>
  <c r="L231" i="13"/>
  <c r="I231" i="13"/>
  <c r="F231" i="13"/>
  <c r="F230" i="13" s="1"/>
  <c r="M230" i="13"/>
  <c r="H230" i="13"/>
  <c r="H229" i="13" s="1"/>
  <c r="E230" i="13"/>
  <c r="D230" i="13"/>
  <c r="D229" i="13" s="1"/>
  <c r="M229" i="13"/>
  <c r="E229" i="13"/>
  <c r="O228" i="13"/>
  <c r="L228" i="13"/>
  <c r="I228" i="13"/>
  <c r="F228" i="13"/>
  <c r="C228" i="13"/>
  <c r="O227" i="13"/>
  <c r="O226" i="13" s="1"/>
  <c r="O203" i="13" s="1"/>
  <c r="L227" i="13"/>
  <c r="I227" i="13"/>
  <c r="F227" i="13"/>
  <c r="F226" i="13" s="1"/>
  <c r="C226" i="13" s="1"/>
  <c r="C227" i="13"/>
  <c r="N226" i="13"/>
  <c r="M226" i="13"/>
  <c r="L226" i="13"/>
  <c r="K226" i="13"/>
  <c r="J226" i="13"/>
  <c r="I226" i="13"/>
  <c r="H226" i="13"/>
  <c r="G226" i="13"/>
  <c r="E226" i="13"/>
  <c r="D226" i="13"/>
  <c r="O225" i="13"/>
  <c r="L225" i="13"/>
  <c r="I225" i="13"/>
  <c r="F225" i="13"/>
  <c r="C225" i="13" s="1"/>
  <c r="O224" i="13"/>
  <c r="L224" i="13"/>
  <c r="I224" i="13"/>
  <c r="F224" i="13"/>
  <c r="C224" i="13"/>
  <c r="O223" i="13"/>
  <c r="L223" i="13"/>
  <c r="I223" i="13"/>
  <c r="F223" i="13"/>
  <c r="C223" i="13"/>
  <c r="O222" i="13"/>
  <c r="L222" i="13"/>
  <c r="I222" i="13"/>
  <c r="F222" i="13"/>
  <c r="C222" i="13" s="1"/>
  <c r="O221" i="13"/>
  <c r="L221" i="13"/>
  <c r="I221" i="13"/>
  <c r="F221" i="13"/>
  <c r="C221" i="13" s="1"/>
  <c r="O220" i="13"/>
  <c r="L220" i="13"/>
  <c r="C220" i="13" s="1"/>
  <c r="I220" i="13"/>
  <c r="F220" i="13"/>
  <c r="O219" i="13"/>
  <c r="L219" i="13"/>
  <c r="I219" i="13"/>
  <c r="F219" i="13"/>
  <c r="C219" i="13"/>
  <c r="O218" i="13"/>
  <c r="L218" i="13"/>
  <c r="I218" i="13"/>
  <c r="F218" i="13"/>
  <c r="C218" i="13" s="1"/>
  <c r="O217" i="13"/>
  <c r="L217" i="13"/>
  <c r="I217" i="13"/>
  <c r="I215" i="13" s="1"/>
  <c r="F217" i="13"/>
  <c r="C217" i="13" s="1"/>
  <c r="O216" i="13"/>
  <c r="L216" i="13"/>
  <c r="C216" i="13" s="1"/>
  <c r="I216" i="13"/>
  <c r="F216" i="13"/>
  <c r="O215" i="13"/>
  <c r="N215" i="13"/>
  <c r="M215" i="13"/>
  <c r="L215" i="13"/>
  <c r="K215" i="13"/>
  <c r="J215" i="13"/>
  <c r="H215" i="13"/>
  <c r="G215" i="13"/>
  <c r="E215" i="13"/>
  <c r="D215" i="13"/>
  <c r="O214" i="13"/>
  <c r="L214" i="13"/>
  <c r="I214" i="13"/>
  <c r="F214" i="13"/>
  <c r="C214" i="13" s="1"/>
  <c r="O213" i="13"/>
  <c r="L213" i="13"/>
  <c r="I213" i="13"/>
  <c r="F213" i="13"/>
  <c r="C213" i="13" s="1"/>
  <c r="O212" i="13"/>
  <c r="L212" i="13"/>
  <c r="C212" i="13" s="1"/>
  <c r="I212" i="13"/>
  <c r="F212" i="13"/>
  <c r="O211" i="13"/>
  <c r="L211" i="13"/>
  <c r="I211" i="13"/>
  <c r="F211" i="13"/>
  <c r="C211" i="13"/>
  <c r="O210" i="13"/>
  <c r="L210" i="13"/>
  <c r="I210" i="13"/>
  <c r="F210" i="13"/>
  <c r="C210" i="13" s="1"/>
  <c r="O209" i="13"/>
  <c r="L209" i="13"/>
  <c r="I209" i="13"/>
  <c r="F209" i="13"/>
  <c r="C209" i="13" s="1"/>
  <c r="O208" i="13"/>
  <c r="L208" i="13"/>
  <c r="C208" i="13" s="1"/>
  <c r="I208" i="13"/>
  <c r="F208" i="13"/>
  <c r="O207" i="13"/>
  <c r="L207" i="13"/>
  <c r="I207" i="13"/>
  <c r="F207" i="13"/>
  <c r="C207" i="13"/>
  <c r="O206" i="13"/>
  <c r="L206" i="13"/>
  <c r="I206" i="13"/>
  <c r="F206" i="13"/>
  <c r="C206" i="13" s="1"/>
  <c r="O205" i="13"/>
  <c r="L205" i="13"/>
  <c r="L204" i="13" s="1"/>
  <c r="L203" i="13" s="1"/>
  <c r="I205" i="13"/>
  <c r="I204" i="13" s="1"/>
  <c r="I203" i="13" s="1"/>
  <c r="F205" i="13"/>
  <c r="C205" i="13" s="1"/>
  <c r="O204" i="13"/>
  <c r="N204" i="13"/>
  <c r="N203" i="13" s="1"/>
  <c r="M204" i="13"/>
  <c r="K204" i="13"/>
  <c r="J204" i="13"/>
  <c r="J203" i="13" s="1"/>
  <c r="H204" i="13"/>
  <c r="G204" i="13"/>
  <c r="F204" i="13"/>
  <c r="E204" i="13"/>
  <c r="D204" i="13"/>
  <c r="M203" i="13"/>
  <c r="K203" i="13"/>
  <c r="H203" i="13"/>
  <c r="G203" i="13"/>
  <c r="E203" i="13"/>
  <c r="D203" i="13"/>
  <c r="O202" i="13"/>
  <c r="L202" i="13"/>
  <c r="I202" i="13"/>
  <c r="F202" i="13"/>
  <c r="C202" i="13" s="1"/>
  <c r="O201" i="13"/>
  <c r="L201" i="13"/>
  <c r="I201" i="13"/>
  <c r="C201" i="13" s="1"/>
  <c r="F201" i="13"/>
  <c r="O200" i="13"/>
  <c r="L200" i="13"/>
  <c r="C200" i="13" s="1"/>
  <c r="I200" i="13"/>
  <c r="F200" i="13"/>
  <c r="O199" i="13"/>
  <c r="O197" i="13" s="1"/>
  <c r="O195" i="13" s="1"/>
  <c r="O194" i="13" s="1"/>
  <c r="O193" i="13" s="1"/>
  <c r="L199" i="13"/>
  <c r="I199" i="13"/>
  <c r="F199" i="13"/>
  <c r="C199" i="13"/>
  <c r="O198" i="13"/>
  <c r="L198" i="13"/>
  <c r="L197" i="13" s="1"/>
  <c r="I198" i="13"/>
  <c r="F198" i="13"/>
  <c r="F197" i="13" s="1"/>
  <c r="C197" i="13" s="1"/>
  <c r="N197" i="13"/>
  <c r="N195" i="13" s="1"/>
  <c r="N194" i="13" s="1"/>
  <c r="N193" i="13" s="1"/>
  <c r="M197" i="13"/>
  <c r="M195" i="13" s="1"/>
  <c r="K197" i="13"/>
  <c r="J197" i="13"/>
  <c r="J195" i="13" s="1"/>
  <c r="J194" i="13" s="1"/>
  <c r="I197" i="13"/>
  <c r="I195" i="13" s="1"/>
  <c r="I194" i="13" s="1"/>
  <c r="H197" i="13"/>
  <c r="G197" i="13"/>
  <c r="E197" i="13"/>
  <c r="E195" i="13" s="1"/>
  <c r="D197" i="13"/>
  <c r="O196" i="13"/>
  <c r="L196" i="13"/>
  <c r="C196" i="13" s="1"/>
  <c r="I196" i="13"/>
  <c r="F196" i="13"/>
  <c r="F195" i="13" s="1"/>
  <c r="K195" i="13"/>
  <c r="K194" i="13" s="1"/>
  <c r="H195" i="13"/>
  <c r="G195" i="13"/>
  <c r="G194" i="13" s="1"/>
  <c r="D195" i="13"/>
  <c r="M194" i="13"/>
  <c r="H194" i="13"/>
  <c r="H193" i="13" s="1"/>
  <c r="E194" i="13"/>
  <c r="D194" i="13"/>
  <c r="D193" i="13" s="1"/>
  <c r="E193" i="13"/>
  <c r="O192" i="13"/>
  <c r="L192" i="13"/>
  <c r="C192" i="13" s="1"/>
  <c r="I192" i="13"/>
  <c r="F192" i="13"/>
  <c r="O191" i="13"/>
  <c r="O190" i="13" s="1"/>
  <c r="N191" i="13"/>
  <c r="M191" i="13"/>
  <c r="K191" i="13"/>
  <c r="K190" i="13" s="1"/>
  <c r="K186" i="13" s="1"/>
  <c r="J191" i="13"/>
  <c r="I191" i="13"/>
  <c r="H191" i="13"/>
  <c r="G191" i="13"/>
  <c r="G190" i="13" s="1"/>
  <c r="G186" i="13" s="1"/>
  <c r="F191" i="13"/>
  <c r="E191" i="13"/>
  <c r="D191" i="13"/>
  <c r="D190" i="13" s="1"/>
  <c r="D186" i="13" s="1"/>
  <c r="N190" i="13"/>
  <c r="M190" i="13"/>
  <c r="J190" i="13"/>
  <c r="I190" i="13"/>
  <c r="H190" i="13"/>
  <c r="H186" i="13" s="1"/>
  <c r="F190" i="13"/>
  <c r="E190" i="13"/>
  <c r="O189" i="13"/>
  <c r="L189" i="13"/>
  <c r="I189" i="13"/>
  <c r="I187" i="13" s="1"/>
  <c r="F189" i="13"/>
  <c r="O188" i="13"/>
  <c r="O187" i="13" s="1"/>
  <c r="O186" i="13" s="1"/>
  <c r="L188" i="13"/>
  <c r="I188" i="13"/>
  <c r="F188" i="13"/>
  <c r="C188" i="13"/>
  <c r="N187" i="13"/>
  <c r="M187" i="13"/>
  <c r="L187" i="13"/>
  <c r="K187" i="13"/>
  <c r="J187" i="13"/>
  <c r="H187" i="13"/>
  <c r="G187" i="13"/>
  <c r="F187" i="13"/>
  <c r="E187" i="13"/>
  <c r="D187" i="13"/>
  <c r="N186" i="13"/>
  <c r="M186" i="13"/>
  <c r="J186" i="13"/>
  <c r="I186" i="13"/>
  <c r="F186" i="13"/>
  <c r="E186" i="13"/>
  <c r="O185" i="13"/>
  <c r="L185" i="13"/>
  <c r="I185" i="13"/>
  <c r="F185" i="13"/>
  <c r="C185" i="13" s="1"/>
  <c r="O184" i="13"/>
  <c r="O183" i="13" s="1"/>
  <c r="L184" i="13"/>
  <c r="I184" i="13"/>
  <c r="I183" i="13" s="1"/>
  <c r="F184" i="13"/>
  <c r="C184" i="13"/>
  <c r="N183" i="13"/>
  <c r="M183" i="13"/>
  <c r="L183" i="13"/>
  <c r="K183" i="13"/>
  <c r="J183" i="13"/>
  <c r="H183" i="13"/>
  <c r="G183" i="13"/>
  <c r="F183" i="13"/>
  <c r="E183" i="13"/>
  <c r="D183" i="13"/>
  <c r="O182" i="13"/>
  <c r="L182" i="13"/>
  <c r="I182" i="13"/>
  <c r="C182" i="13" s="1"/>
  <c r="F182" i="13"/>
  <c r="O181" i="13"/>
  <c r="L181" i="13"/>
  <c r="I181" i="13"/>
  <c r="F181" i="13"/>
  <c r="C181" i="13" s="1"/>
  <c r="O180" i="13"/>
  <c r="O178" i="13" s="1"/>
  <c r="L180" i="13"/>
  <c r="I180" i="13"/>
  <c r="F180" i="13"/>
  <c r="C180" i="13"/>
  <c r="O179" i="13"/>
  <c r="L179" i="13"/>
  <c r="L178" i="13" s="1"/>
  <c r="I179" i="13"/>
  <c r="F179" i="13"/>
  <c r="F178" i="13" s="1"/>
  <c r="C178" i="13" s="1"/>
  <c r="N178" i="13"/>
  <c r="M178" i="13"/>
  <c r="K178" i="13"/>
  <c r="J178" i="13"/>
  <c r="I178" i="13"/>
  <c r="H178" i="13"/>
  <c r="G178" i="13"/>
  <c r="E178" i="13"/>
  <c r="D178" i="13"/>
  <c r="O177" i="13"/>
  <c r="L177" i="13"/>
  <c r="I177" i="13"/>
  <c r="F177" i="13"/>
  <c r="C177" i="13" s="1"/>
  <c r="O176" i="13"/>
  <c r="O174" i="13" s="1"/>
  <c r="L176" i="13"/>
  <c r="I176" i="13"/>
  <c r="F176" i="13"/>
  <c r="C176" i="13"/>
  <c r="O175" i="13"/>
  <c r="L175" i="13"/>
  <c r="L174" i="13" s="1"/>
  <c r="L173" i="13" s="1"/>
  <c r="L172" i="13" s="1"/>
  <c r="I175" i="13"/>
  <c r="F175" i="13"/>
  <c r="F174" i="13" s="1"/>
  <c r="N174" i="13"/>
  <c r="M174" i="13"/>
  <c r="M173" i="13" s="1"/>
  <c r="M172" i="13" s="1"/>
  <c r="K174" i="13"/>
  <c r="K173" i="13" s="1"/>
  <c r="K172" i="13" s="1"/>
  <c r="J174" i="13"/>
  <c r="I174" i="13"/>
  <c r="I173" i="13" s="1"/>
  <c r="I172" i="13" s="1"/>
  <c r="H174" i="13"/>
  <c r="G174" i="13"/>
  <c r="G173" i="13" s="1"/>
  <c r="G172" i="13" s="1"/>
  <c r="E174" i="13"/>
  <c r="E173" i="13" s="1"/>
  <c r="E172" i="13" s="1"/>
  <c r="D174" i="13"/>
  <c r="N173" i="13"/>
  <c r="N172" i="13" s="1"/>
  <c r="J173" i="13"/>
  <c r="J172" i="13" s="1"/>
  <c r="H173" i="13"/>
  <c r="H172" i="13" s="1"/>
  <c r="D173" i="13"/>
  <c r="D172" i="13" s="1"/>
  <c r="O171" i="13"/>
  <c r="L171" i="13"/>
  <c r="I171" i="13"/>
  <c r="F171" i="13"/>
  <c r="C171" i="13" s="1"/>
  <c r="O170" i="13"/>
  <c r="L170" i="13"/>
  <c r="I170" i="13"/>
  <c r="C170" i="13" s="1"/>
  <c r="F170" i="13"/>
  <c r="O169" i="13"/>
  <c r="L169" i="13"/>
  <c r="L165" i="13" s="1"/>
  <c r="L164" i="13" s="1"/>
  <c r="I169" i="13"/>
  <c r="F169" i="13"/>
  <c r="C169" i="13" s="1"/>
  <c r="O168" i="13"/>
  <c r="L168" i="13"/>
  <c r="I168" i="13"/>
  <c r="F168" i="13"/>
  <c r="C168" i="13"/>
  <c r="O167" i="13"/>
  <c r="L167" i="13"/>
  <c r="I167" i="13"/>
  <c r="F167" i="13"/>
  <c r="C167" i="13" s="1"/>
  <c r="O166" i="13"/>
  <c r="O165" i="13" s="1"/>
  <c r="O164" i="13" s="1"/>
  <c r="L166" i="13"/>
  <c r="I166" i="13"/>
  <c r="C166" i="13" s="1"/>
  <c r="F166" i="13"/>
  <c r="N165" i="13"/>
  <c r="N164" i="13" s="1"/>
  <c r="M165" i="13"/>
  <c r="K165" i="13"/>
  <c r="J165" i="13"/>
  <c r="J164" i="13" s="1"/>
  <c r="H165" i="13"/>
  <c r="H164" i="13" s="1"/>
  <c r="G165" i="13"/>
  <c r="F165" i="13"/>
  <c r="E165" i="13"/>
  <c r="D165" i="13"/>
  <c r="D164" i="13" s="1"/>
  <c r="M164" i="13"/>
  <c r="K164" i="13"/>
  <c r="G164" i="13"/>
  <c r="E164" i="13"/>
  <c r="O163" i="13"/>
  <c r="L163" i="13"/>
  <c r="I163" i="13"/>
  <c r="F163" i="13"/>
  <c r="C163" i="13" s="1"/>
  <c r="O162" i="13"/>
  <c r="L162" i="13"/>
  <c r="I162" i="13"/>
  <c r="C162" i="13" s="1"/>
  <c r="F162" i="13"/>
  <c r="O161" i="13"/>
  <c r="L161" i="13"/>
  <c r="I161" i="13"/>
  <c r="F161" i="13"/>
  <c r="C161" i="13" s="1"/>
  <c r="O160" i="13"/>
  <c r="O159" i="13" s="1"/>
  <c r="L160" i="13"/>
  <c r="I160" i="13"/>
  <c r="I159" i="13" s="1"/>
  <c r="F160" i="13"/>
  <c r="C160" i="13"/>
  <c r="N159" i="13"/>
  <c r="M159" i="13"/>
  <c r="L159" i="13"/>
  <c r="K159" i="13"/>
  <c r="J159" i="13"/>
  <c r="H159" i="13"/>
  <c r="G159" i="13"/>
  <c r="F159" i="13"/>
  <c r="E159" i="13"/>
  <c r="D159" i="13"/>
  <c r="O158" i="13"/>
  <c r="L158" i="13"/>
  <c r="I158" i="13"/>
  <c r="C158" i="13" s="1"/>
  <c r="F158" i="13"/>
  <c r="O157" i="13"/>
  <c r="L157" i="13"/>
  <c r="I157" i="13"/>
  <c r="F157" i="13"/>
  <c r="C157" i="13" s="1"/>
  <c r="O156" i="13"/>
  <c r="L156" i="13"/>
  <c r="I156" i="13"/>
  <c r="F156" i="13"/>
  <c r="C156" i="13"/>
  <c r="O155" i="13"/>
  <c r="L155" i="13"/>
  <c r="I155" i="13"/>
  <c r="F155" i="13"/>
  <c r="C155" i="13" s="1"/>
  <c r="O154" i="13"/>
  <c r="L154" i="13"/>
  <c r="I154" i="13"/>
  <c r="C154" i="13" s="1"/>
  <c r="F154" i="13"/>
  <c r="O153" i="13"/>
  <c r="L153" i="13"/>
  <c r="I153" i="13"/>
  <c r="F153" i="13"/>
  <c r="C153" i="13" s="1"/>
  <c r="O152" i="13"/>
  <c r="O150" i="13" s="1"/>
  <c r="L152" i="13"/>
  <c r="I152" i="13"/>
  <c r="F152" i="13"/>
  <c r="C152" i="13"/>
  <c r="O151" i="13"/>
  <c r="L151" i="13"/>
  <c r="L150" i="13" s="1"/>
  <c r="I151" i="13"/>
  <c r="F151" i="13"/>
  <c r="F150" i="13" s="1"/>
  <c r="N150" i="13"/>
  <c r="M150" i="13"/>
  <c r="K150" i="13"/>
  <c r="J150" i="13"/>
  <c r="I150" i="13"/>
  <c r="H150" i="13"/>
  <c r="G150" i="13"/>
  <c r="E150" i="13"/>
  <c r="D150" i="13"/>
  <c r="O149" i="13"/>
  <c r="L149" i="13"/>
  <c r="I149" i="13"/>
  <c r="F149" i="13"/>
  <c r="C149" i="13" s="1"/>
  <c r="O148" i="13"/>
  <c r="L148" i="13"/>
  <c r="I148" i="13"/>
  <c r="F148" i="13"/>
  <c r="C148" i="13"/>
  <c r="O147" i="13"/>
  <c r="L147" i="13"/>
  <c r="I147" i="13"/>
  <c r="F147" i="13"/>
  <c r="F143" i="13" s="1"/>
  <c r="C143" i="13" s="1"/>
  <c r="O146" i="13"/>
  <c r="L146" i="13"/>
  <c r="I146" i="13"/>
  <c r="C146" i="13" s="1"/>
  <c r="F146" i="13"/>
  <c r="O145" i="13"/>
  <c r="L145" i="13"/>
  <c r="I145" i="13"/>
  <c r="F145" i="13"/>
  <c r="C145" i="13" s="1"/>
  <c r="O144" i="13"/>
  <c r="O143" i="13" s="1"/>
  <c r="L144" i="13"/>
  <c r="I144" i="13"/>
  <c r="I143" i="13" s="1"/>
  <c r="F144" i="13"/>
  <c r="C144" i="13"/>
  <c r="N143" i="13"/>
  <c r="M143" i="13"/>
  <c r="L143" i="13"/>
  <c r="K143" i="13"/>
  <c r="J143" i="13"/>
  <c r="H143" i="13"/>
  <c r="G143" i="13"/>
  <c r="E143" i="13"/>
  <c r="D143" i="13"/>
  <c r="O142" i="13"/>
  <c r="L142" i="13"/>
  <c r="I142" i="13"/>
  <c r="C142" i="13" s="1"/>
  <c r="F142" i="13"/>
  <c r="O141" i="13"/>
  <c r="L141" i="13"/>
  <c r="L140" i="13" s="1"/>
  <c r="I141" i="13"/>
  <c r="F141" i="13"/>
  <c r="C141" i="13" s="1"/>
  <c r="O140" i="13"/>
  <c r="N140" i="13"/>
  <c r="M140" i="13"/>
  <c r="K140" i="13"/>
  <c r="J140" i="13"/>
  <c r="H140" i="13"/>
  <c r="G140" i="13"/>
  <c r="E140" i="13"/>
  <c r="D140" i="13"/>
  <c r="O139" i="13"/>
  <c r="L139" i="13"/>
  <c r="I139" i="13"/>
  <c r="F139" i="13"/>
  <c r="C139" i="13" s="1"/>
  <c r="O138" i="13"/>
  <c r="L138" i="13"/>
  <c r="I138" i="13"/>
  <c r="C138" i="13" s="1"/>
  <c r="F138" i="13"/>
  <c r="O137" i="13"/>
  <c r="L137" i="13"/>
  <c r="I137" i="13"/>
  <c r="F137" i="13"/>
  <c r="C137" i="13" s="1"/>
  <c r="O136" i="13"/>
  <c r="O135" i="13" s="1"/>
  <c r="L136" i="13"/>
  <c r="I136" i="13"/>
  <c r="I135" i="13" s="1"/>
  <c r="F136" i="13"/>
  <c r="C136" i="13"/>
  <c r="N135" i="13"/>
  <c r="M135" i="13"/>
  <c r="L135" i="13"/>
  <c r="K135" i="13"/>
  <c r="J135" i="13"/>
  <c r="H135" i="13"/>
  <c r="H129" i="13" s="1"/>
  <c r="G135" i="13"/>
  <c r="F135" i="13"/>
  <c r="C135" i="13" s="1"/>
  <c r="E135" i="13"/>
  <c r="D135" i="13"/>
  <c r="D129" i="13" s="1"/>
  <c r="O134" i="13"/>
  <c r="L134" i="13"/>
  <c r="I134" i="13"/>
  <c r="C134" i="13" s="1"/>
  <c r="F134" i="13"/>
  <c r="O133" i="13"/>
  <c r="L133" i="13"/>
  <c r="I133" i="13"/>
  <c r="F133" i="13"/>
  <c r="C133" i="13" s="1"/>
  <c r="O132" i="13"/>
  <c r="O130" i="13" s="1"/>
  <c r="L132" i="13"/>
  <c r="I132" i="13"/>
  <c r="F132" i="13"/>
  <c r="C132" i="13"/>
  <c r="O131" i="13"/>
  <c r="L131" i="13"/>
  <c r="L130" i="13" s="1"/>
  <c r="I131" i="13"/>
  <c r="F131" i="13"/>
  <c r="F130" i="13" s="1"/>
  <c r="N130" i="13"/>
  <c r="M130" i="13"/>
  <c r="M129" i="13" s="1"/>
  <c r="K130" i="13"/>
  <c r="K129" i="13" s="1"/>
  <c r="J130" i="13"/>
  <c r="I130" i="13"/>
  <c r="H130" i="13"/>
  <c r="G130" i="13"/>
  <c r="G129" i="13" s="1"/>
  <c r="E130" i="13"/>
  <c r="E129" i="13" s="1"/>
  <c r="D130" i="13"/>
  <c r="N129" i="13"/>
  <c r="J129" i="13"/>
  <c r="O128" i="13"/>
  <c r="O127" i="13" s="1"/>
  <c r="L128" i="13"/>
  <c r="I128" i="13"/>
  <c r="I127" i="13" s="1"/>
  <c r="F128" i="13"/>
  <c r="C128" i="13"/>
  <c r="N127" i="13"/>
  <c r="M127" i="13"/>
  <c r="L127" i="13"/>
  <c r="K127" i="13"/>
  <c r="J127" i="13"/>
  <c r="H127" i="13"/>
  <c r="G127" i="13"/>
  <c r="F127" i="13"/>
  <c r="C127" i="13" s="1"/>
  <c r="E127" i="13"/>
  <c r="D127" i="13"/>
  <c r="O126" i="13"/>
  <c r="L126" i="13"/>
  <c r="I126" i="13"/>
  <c r="C126" i="13" s="1"/>
  <c r="F126" i="13"/>
  <c r="O125" i="13"/>
  <c r="L125" i="13"/>
  <c r="L121" i="13" s="1"/>
  <c r="I125" i="13"/>
  <c r="F125" i="13"/>
  <c r="C125" i="13" s="1"/>
  <c r="O124" i="13"/>
  <c r="L124" i="13"/>
  <c r="I124" i="13"/>
  <c r="F124" i="13"/>
  <c r="C124" i="13"/>
  <c r="O123" i="13"/>
  <c r="L123" i="13"/>
  <c r="I123" i="13"/>
  <c r="F123" i="13"/>
  <c r="C123" i="13" s="1"/>
  <c r="O122" i="13"/>
  <c r="O121" i="13" s="1"/>
  <c r="L122" i="13"/>
  <c r="I122" i="13"/>
  <c r="C122" i="13" s="1"/>
  <c r="F122" i="13"/>
  <c r="N121" i="13"/>
  <c r="N82" i="13" s="1"/>
  <c r="N74" i="13" s="1"/>
  <c r="M121" i="13"/>
  <c r="K121" i="13"/>
  <c r="J121" i="13"/>
  <c r="J82" i="13" s="1"/>
  <c r="H121" i="13"/>
  <c r="G121" i="13"/>
  <c r="F121" i="13"/>
  <c r="E121" i="13"/>
  <c r="D121" i="13"/>
  <c r="O120" i="13"/>
  <c r="L120" i="13"/>
  <c r="I120" i="13"/>
  <c r="F120" i="13"/>
  <c r="C120" i="13"/>
  <c r="O119" i="13"/>
  <c r="L119" i="13"/>
  <c r="I119" i="13"/>
  <c r="F119" i="13"/>
  <c r="F115" i="13" s="1"/>
  <c r="C115" i="13" s="1"/>
  <c r="O118" i="13"/>
  <c r="L118" i="13"/>
  <c r="I118" i="13"/>
  <c r="C118" i="13" s="1"/>
  <c r="F118" i="13"/>
  <c r="O117" i="13"/>
  <c r="L117" i="13"/>
  <c r="I117" i="13"/>
  <c r="F117" i="13"/>
  <c r="C117" i="13" s="1"/>
  <c r="O116" i="13"/>
  <c r="O115" i="13" s="1"/>
  <c r="L116" i="13"/>
  <c r="I116" i="13"/>
  <c r="I115" i="13" s="1"/>
  <c r="F116" i="13"/>
  <c r="C116" i="13"/>
  <c r="N115" i="13"/>
  <c r="M115" i="13"/>
  <c r="L115" i="13"/>
  <c r="K115" i="13"/>
  <c r="J115" i="13"/>
  <c r="H115" i="13"/>
  <c r="G115" i="13"/>
  <c r="E115" i="13"/>
  <c r="D115" i="13"/>
  <c r="O114" i="13"/>
  <c r="L114" i="13"/>
  <c r="I114" i="13"/>
  <c r="C114" i="13" s="1"/>
  <c r="F114" i="13"/>
  <c r="O113" i="13"/>
  <c r="L113" i="13"/>
  <c r="I113" i="13"/>
  <c r="F113" i="13"/>
  <c r="C113" i="13" s="1"/>
  <c r="O112" i="13"/>
  <c r="O111" i="13" s="1"/>
  <c r="L112" i="13"/>
  <c r="I112" i="13"/>
  <c r="I111" i="13" s="1"/>
  <c r="F112" i="13"/>
  <c r="C112" i="13"/>
  <c r="N111" i="13"/>
  <c r="M111" i="13"/>
  <c r="L111" i="13"/>
  <c r="K111" i="13"/>
  <c r="J111" i="13"/>
  <c r="H111" i="13"/>
  <c r="G111" i="13"/>
  <c r="F111" i="13"/>
  <c r="C111" i="13" s="1"/>
  <c r="E111" i="13"/>
  <c r="D111" i="13"/>
  <c r="O110" i="13"/>
  <c r="L110" i="13"/>
  <c r="I110" i="13"/>
  <c r="C110" i="13" s="1"/>
  <c r="F110" i="13"/>
  <c r="O109" i="13"/>
  <c r="L109" i="13"/>
  <c r="I109" i="13"/>
  <c r="F109" i="13"/>
  <c r="C109" i="13" s="1"/>
  <c r="O108" i="13"/>
  <c r="L108" i="13"/>
  <c r="I108" i="13"/>
  <c r="F108" i="13"/>
  <c r="C108" i="13"/>
  <c r="O107" i="13"/>
  <c r="L107" i="13"/>
  <c r="I107" i="13"/>
  <c r="F107" i="13"/>
  <c r="C107" i="13" s="1"/>
  <c r="O106" i="13"/>
  <c r="L106" i="13"/>
  <c r="I106" i="13"/>
  <c r="C106" i="13" s="1"/>
  <c r="F106" i="13"/>
  <c r="O105" i="13"/>
  <c r="L105" i="13"/>
  <c r="I105" i="13"/>
  <c r="F105" i="13"/>
  <c r="C105" i="13" s="1"/>
  <c r="O104" i="13"/>
  <c r="O102" i="13" s="1"/>
  <c r="L104" i="13"/>
  <c r="I104" i="13"/>
  <c r="F104" i="13"/>
  <c r="C104" i="13"/>
  <c r="O103" i="13"/>
  <c r="L103" i="13"/>
  <c r="L102" i="13" s="1"/>
  <c r="I103" i="13"/>
  <c r="F103" i="13"/>
  <c r="F102" i="13" s="1"/>
  <c r="C102" i="13" s="1"/>
  <c r="N102" i="13"/>
  <c r="M102" i="13"/>
  <c r="K102" i="13"/>
  <c r="J102" i="13"/>
  <c r="I102" i="13"/>
  <c r="H102" i="13"/>
  <c r="G102" i="13"/>
  <c r="E102" i="13"/>
  <c r="D102" i="13"/>
  <c r="O101" i="13"/>
  <c r="L101" i="13"/>
  <c r="I101" i="13"/>
  <c r="F101" i="13"/>
  <c r="C101" i="13" s="1"/>
  <c r="O100" i="13"/>
  <c r="L100" i="13"/>
  <c r="I100" i="13"/>
  <c r="F100" i="13"/>
  <c r="C100" i="13"/>
  <c r="O99" i="13"/>
  <c r="L99" i="13"/>
  <c r="I99" i="13"/>
  <c r="F99" i="13"/>
  <c r="C99" i="13" s="1"/>
  <c r="O98" i="13"/>
  <c r="L98" i="13"/>
  <c r="I98" i="13"/>
  <c r="C98" i="13" s="1"/>
  <c r="F98" i="13"/>
  <c r="O97" i="13"/>
  <c r="L97" i="13"/>
  <c r="I97" i="13"/>
  <c r="F97" i="13"/>
  <c r="C97" i="13" s="1"/>
  <c r="O96" i="13"/>
  <c r="O94" i="13" s="1"/>
  <c r="L96" i="13"/>
  <c r="I96" i="13"/>
  <c r="F96" i="13"/>
  <c r="C96" i="13"/>
  <c r="O95" i="13"/>
  <c r="L95" i="13"/>
  <c r="L94" i="13" s="1"/>
  <c r="I95" i="13"/>
  <c r="F95" i="13"/>
  <c r="F94" i="13" s="1"/>
  <c r="N94" i="13"/>
  <c r="M94" i="13"/>
  <c r="K94" i="13"/>
  <c r="J94" i="13"/>
  <c r="I94" i="13"/>
  <c r="H94" i="13"/>
  <c r="G94" i="13"/>
  <c r="E94" i="13"/>
  <c r="E82" i="13" s="1"/>
  <c r="E74" i="13" s="1"/>
  <c r="D94" i="13"/>
  <c r="O93" i="13"/>
  <c r="L93" i="13"/>
  <c r="I93" i="13"/>
  <c r="F93" i="13"/>
  <c r="C93" i="13" s="1"/>
  <c r="O92" i="13"/>
  <c r="O88" i="13" s="1"/>
  <c r="L92" i="13"/>
  <c r="I92" i="13"/>
  <c r="F92" i="13"/>
  <c r="C92" i="13"/>
  <c r="O91" i="13"/>
  <c r="L91" i="13"/>
  <c r="I91" i="13"/>
  <c r="F91" i="13"/>
  <c r="C91" i="13" s="1"/>
  <c r="O90" i="13"/>
  <c r="L90" i="13"/>
  <c r="I90" i="13"/>
  <c r="F90" i="13"/>
  <c r="O89" i="13"/>
  <c r="L89" i="13"/>
  <c r="I89" i="13"/>
  <c r="F89" i="13"/>
  <c r="F88" i="13" s="1"/>
  <c r="N88" i="13"/>
  <c r="M88" i="13"/>
  <c r="K88" i="13"/>
  <c r="K82" i="13" s="1"/>
  <c r="J88" i="13"/>
  <c r="H88" i="13"/>
  <c r="G88" i="13"/>
  <c r="G82" i="13" s="1"/>
  <c r="E88" i="13"/>
  <c r="D88" i="13"/>
  <c r="O87" i="13"/>
  <c r="L87" i="13"/>
  <c r="I87" i="13"/>
  <c r="F87" i="13"/>
  <c r="C87" i="13" s="1"/>
  <c r="O86" i="13"/>
  <c r="L86" i="13"/>
  <c r="I86" i="13"/>
  <c r="F86" i="13"/>
  <c r="O85" i="13"/>
  <c r="L85" i="13"/>
  <c r="C85" i="13" s="1"/>
  <c r="I85" i="13"/>
  <c r="F85" i="13"/>
  <c r="O84" i="13"/>
  <c r="O83" i="13" s="1"/>
  <c r="L84" i="13"/>
  <c r="I84" i="13"/>
  <c r="F84" i="13"/>
  <c r="F83" i="13" s="1"/>
  <c r="C84" i="13"/>
  <c r="N83" i="13"/>
  <c r="M83" i="13"/>
  <c r="K83" i="13"/>
  <c r="J83" i="13"/>
  <c r="H83" i="13"/>
  <c r="H82" i="13" s="1"/>
  <c r="G83" i="13"/>
  <c r="E83" i="13"/>
  <c r="D83" i="13"/>
  <c r="D82" i="13" s="1"/>
  <c r="M82" i="13"/>
  <c r="O81" i="13"/>
  <c r="L81" i="13"/>
  <c r="C81" i="13" s="1"/>
  <c r="I81" i="13"/>
  <c r="F81" i="13"/>
  <c r="O80" i="13"/>
  <c r="O79" i="13" s="1"/>
  <c r="L80" i="13"/>
  <c r="I80" i="13"/>
  <c r="F80" i="13"/>
  <c r="F79" i="13" s="1"/>
  <c r="C80" i="13"/>
  <c r="N79" i="13"/>
  <c r="M79" i="13"/>
  <c r="L79" i="13"/>
  <c r="K79" i="13"/>
  <c r="J79" i="13"/>
  <c r="I79" i="13"/>
  <c r="H79" i="13"/>
  <c r="H75" i="13" s="1"/>
  <c r="H74" i="13" s="1"/>
  <c r="G79" i="13"/>
  <c r="E79" i="13"/>
  <c r="D79" i="13"/>
  <c r="D75" i="13" s="1"/>
  <c r="D74" i="13" s="1"/>
  <c r="O78" i="13"/>
  <c r="L78" i="13"/>
  <c r="I78" i="13"/>
  <c r="F78" i="13"/>
  <c r="O77" i="13"/>
  <c r="L77" i="13"/>
  <c r="I77" i="13"/>
  <c r="F77" i="13"/>
  <c r="F76" i="13" s="1"/>
  <c r="F75" i="13" s="1"/>
  <c r="O76" i="13"/>
  <c r="N76" i="13"/>
  <c r="M76" i="13"/>
  <c r="K76" i="13"/>
  <c r="K75" i="13" s="1"/>
  <c r="J76" i="13"/>
  <c r="H76" i="13"/>
  <c r="G76" i="13"/>
  <c r="G75" i="13" s="1"/>
  <c r="E76" i="13"/>
  <c r="D76" i="13"/>
  <c r="N75" i="13"/>
  <c r="M75" i="13"/>
  <c r="J75" i="13"/>
  <c r="E75" i="13"/>
  <c r="M74" i="13"/>
  <c r="O73" i="13"/>
  <c r="L73" i="13"/>
  <c r="C73" i="13" s="1"/>
  <c r="I73" i="13"/>
  <c r="F73" i="13"/>
  <c r="O72" i="13"/>
  <c r="L72" i="13"/>
  <c r="I72" i="13"/>
  <c r="F72" i="13"/>
  <c r="C72" i="13"/>
  <c r="O71" i="13"/>
  <c r="L71" i="13"/>
  <c r="I71" i="13"/>
  <c r="F71" i="13"/>
  <c r="C71" i="13" s="1"/>
  <c r="O70" i="13"/>
  <c r="L70" i="13"/>
  <c r="I70" i="13"/>
  <c r="F70" i="13"/>
  <c r="O69" i="13"/>
  <c r="O68" i="13" s="1"/>
  <c r="O66" i="13" s="1"/>
  <c r="L69" i="13"/>
  <c r="I69" i="13"/>
  <c r="D69" i="13"/>
  <c r="F69" i="13" s="1"/>
  <c r="F68" i="13" s="1"/>
  <c r="C69" i="13"/>
  <c r="N68" i="13"/>
  <c r="M68" i="13"/>
  <c r="M66" i="13" s="1"/>
  <c r="M52" i="13" s="1"/>
  <c r="M51" i="13" s="1"/>
  <c r="M50" i="13" s="1"/>
  <c r="K68" i="13"/>
  <c r="J68" i="13"/>
  <c r="H68" i="13"/>
  <c r="H66" i="13" s="1"/>
  <c r="G68" i="13"/>
  <c r="E68" i="13"/>
  <c r="E66" i="13" s="1"/>
  <c r="E52" i="13" s="1"/>
  <c r="E51" i="13" s="1"/>
  <c r="E50" i="13" s="1"/>
  <c r="D68" i="13"/>
  <c r="D66" i="13" s="1"/>
  <c r="O67" i="13"/>
  <c r="L67" i="13"/>
  <c r="I67" i="13"/>
  <c r="F67" i="13"/>
  <c r="N66" i="13"/>
  <c r="K66" i="13"/>
  <c r="J66" i="13"/>
  <c r="G66" i="13"/>
  <c r="F66" i="13"/>
  <c r="O65" i="13"/>
  <c r="L65" i="13"/>
  <c r="I65" i="13"/>
  <c r="F65" i="13"/>
  <c r="C65" i="13"/>
  <c r="O64" i="13"/>
  <c r="L64" i="13"/>
  <c r="I64" i="13"/>
  <c r="F64" i="13"/>
  <c r="C64" i="13" s="1"/>
  <c r="O63" i="13"/>
  <c r="L63" i="13"/>
  <c r="I63" i="13"/>
  <c r="C63" i="13" s="1"/>
  <c r="F63" i="13"/>
  <c r="O62" i="13"/>
  <c r="L62" i="13"/>
  <c r="C62" i="13" s="1"/>
  <c r="I62" i="13"/>
  <c r="F62" i="13"/>
  <c r="O61" i="13"/>
  <c r="O57" i="13" s="1"/>
  <c r="O53" i="13" s="1"/>
  <c r="O52" i="13" s="1"/>
  <c r="L61" i="13"/>
  <c r="I61" i="13"/>
  <c r="F61" i="13"/>
  <c r="C61" i="13"/>
  <c r="O60" i="13"/>
  <c r="L60" i="13"/>
  <c r="I60" i="13"/>
  <c r="F60" i="13"/>
  <c r="C60" i="13" s="1"/>
  <c r="O59" i="13"/>
  <c r="L59" i="13"/>
  <c r="I59" i="13"/>
  <c r="F59" i="13"/>
  <c r="O58" i="13"/>
  <c r="L58" i="13"/>
  <c r="I58" i="13"/>
  <c r="F58" i="13"/>
  <c r="F57" i="13" s="1"/>
  <c r="N57" i="13"/>
  <c r="M57" i="13"/>
  <c r="K57" i="13"/>
  <c r="J57" i="13"/>
  <c r="H57" i="13"/>
  <c r="G57" i="13"/>
  <c r="E57" i="13"/>
  <c r="D57" i="13"/>
  <c r="O56" i="13"/>
  <c r="L56" i="13"/>
  <c r="I56" i="13"/>
  <c r="F56" i="13"/>
  <c r="C56" i="13" s="1"/>
  <c r="O55" i="13"/>
  <c r="L55" i="13"/>
  <c r="L54" i="13" s="1"/>
  <c r="I55" i="13"/>
  <c r="F55" i="13"/>
  <c r="O54" i="13"/>
  <c r="N54" i="13"/>
  <c r="N53" i="13" s="1"/>
  <c r="N52" i="13" s="1"/>
  <c r="M54" i="13"/>
  <c r="K54" i="13"/>
  <c r="K53" i="13" s="1"/>
  <c r="K52" i="13" s="1"/>
  <c r="J54" i="13"/>
  <c r="J53" i="13" s="1"/>
  <c r="J52" i="13" s="1"/>
  <c r="H54" i="13"/>
  <c r="G54" i="13"/>
  <c r="F54" i="13"/>
  <c r="E54" i="13"/>
  <c r="D54" i="13"/>
  <c r="M53" i="13"/>
  <c r="H53" i="13"/>
  <c r="H52" i="13" s="1"/>
  <c r="H51" i="13" s="1"/>
  <c r="H50" i="13" s="1"/>
  <c r="G53" i="13"/>
  <c r="G52" i="13" s="1"/>
  <c r="E53" i="13"/>
  <c r="D53" i="13"/>
  <c r="D52" i="13"/>
  <c r="N51" i="13"/>
  <c r="N50" i="13" s="1"/>
  <c r="O46" i="13"/>
  <c r="C46" i="13"/>
  <c r="O45" i="13"/>
  <c r="O44" i="13" s="1"/>
  <c r="C44" i="13" s="1"/>
  <c r="C45" i="13"/>
  <c r="N44" i="13"/>
  <c r="M44" i="13"/>
  <c r="L43" i="13"/>
  <c r="I43" i="13"/>
  <c r="F43" i="13"/>
  <c r="C43" i="13"/>
  <c r="L42" i="13"/>
  <c r="K42" i="13"/>
  <c r="J42" i="13"/>
  <c r="I42" i="13"/>
  <c r="C42" i="13" s="1"/>
  <c r="H42" i="13"/>
  <c r="G42" i="13"/>
  <c r="F42" i="13"/>
  <c r="E42" i="13"/>
  <c r="E20" i="13" s="1"/>
  <c r="D42" i="13"/>
  <c r="F41" i="13"/>
  <c r="C41" i="13"/>
  <c r="J40" i="13"/>
  <c r="L40" i="13" s="1"/>
  <c r="C40" i="13" s="1"/>
  <c r="L39" i="13"/>
  <c r="C39" i="13" s="1"/>
  <c r="L38" i="13"/>
  <c r="C38" i="13" s="1"/>
  <c r="L37" i="13"/>
  <c r="L36" i="13" s="1"/>
  <c r="C36" i="13" s="1"/>
  <c r="K36" i="13"/>
  <c r="J36" i="13"/>
  <c r="L35" i="13"/>
  <c r="C35" i="13" s="1"/>
  <c r="L34" i="13"/>
  <c r="L33" i="13" s="1"/>
  <c r="C33" i="13" s="1"/>
  <c r="K33" i="13"/>
  <c r="J33" i="13"/>
  <c r="L32" i="13"/>
  <c r="C32" i="13" s="1"/>
  <c r="L31" i="13"/>
  <c r="C31" i="13" s="1"/>
  <c r="K31" i="13"/>
  <c r="J31" i="13"/>
  <c r="L30" i="13"/>
  <c r="C30" i="13" s="1"/>
  <c r="L29" i="13"/>
  <c r="C29" i="13" s="1"/>
  <c r="L28" i="13"/>
  <c r="L27" i="13" s="1"/>
  <c r="K27" i="13"/>
  <c r="J27" i="13"/>
  <c r="K26" i="13"/>
  <c r="J26" i="13"/>
  <c r="F25" i="13"/>
  <c r="C25" i="13" s="1"/>
  <c r="O23" i="13"/>
  <c r="L23" i="13"/>
  <c r="I23" i="13"/>
  <c r="F23" i="13"/>
  <c r="C23" i="13" s="1"/>
  <c r="O22" i="13"/>
  <c r="O21" i="13" s="1"/>
  <c r="L22" i="13"/>
  <c r="I22" i="13"/>
  <c r="C22" i="13" s="1"/>
  <c r="F22" i="13"/>
  <c r="N21" i="13"/>
  <c r="N287" i="13" s="1"/>
  <c r="N286" i="13" s="1"/>
  <c r="M21" i="13"/>
  <c r="M287" i="13" s="1"/>
  <c r="M286" i="13" s="1"/>
  <c r="L21" i="13"/>
  <c r="L287" i="13" s="1"/>
  <c r="L286" i="13" s="1"/>
  <c r="K21" i="13"/>
  <c r="K287" i="13" s="1"/>
  <c r="K286" i="13" s="1"/>
  <c r="J21" i="13"/>
  <c r="J287" i="13" s="1"/>
  <c r="J286" i="13" s="1"/>
  <c r="H21" i="13"/>
  <c r="H287" i="13" s="1"/>
  <c r="H286" i="13" s="1"/>
  <c r="G21" i="13"/>
  <c r="G287" i="13" s="1"/>
  <c r="G286" i="13" s="1"/>
  <c r="F21" i="13"/>
  <c r="F287" i="13" s="1"/>
  <c r="E21" i="13"/>
  <c r="E287" i="13" s="1"/>
  <c r="E286" i="13" s="1"/>
  <c r="D21" i="13"/>
  <c r="D287" i="13" s="1"/>
  <c r="D286" i="13" s="1"/>
  <c r="M20" i="13"/>
  <c r="K20" i="13"/>
  <c r="O296" i="12"/>
  <c r="L296" i="12"/>
  <c r="I296" i="12"/>
  <c r="F296" i="12"/>
  <c r="C296" i="12" s="1"/>
  <c r="O295" i="12"/>
  <c r="L295" i="12"/>
  <c r="I295" i="12"/>
  <c r="C295" i="12" s="1"/>
  <c r="F295" i="12"/>
  <c r="O294" i="12"/>
  <c r="L294" i="12"/>
  <c r="I294" i="12"/>
  <c r="F294" i="12"/>
  <c r="C294" i="12" s="1"/>
  <c r="O293" i="12"/>
  <c r="L293" i="12"/>
  <c r="I293" i="12"/>
  <c r="F293" i="12"/>
  <c r="C293" i="12"/>
  <c r="O292" i="12"/>
  <c r="L292" i="12"/>
  <c r="I292" i="12"/>
  <c r="F292" i="12"/>
  <c r="F288" i="12" s="1"/>
  <c r="O291" i="12"/>
  <c r="L291" i="12"/>
  <c r="I291" i="12"/>
  <c r="C291" i="12" s="1"/>
  <c r="F291" i="12"/>
  <c r="O290" i="12"/>
  <c r="L290" i="12"/>
  <c r="I290" i="12"/>
  <c r="F290" i="12"/>
  <c r="C290" i="12" s="1"/>
  <c r="O289" i="12"/>
  <c r="O288" i="12" s="1"/>
  <c r="L289" i="12"/>
  <c r="I289" i="12"/>
  <c r="I288" i="12" s="1"/>
  <c r="F289" i="12"/>
  <c r="C289" i="12"/>
  <c r="N288" i="12"/>
  <c r="M288" i="12"/>
  <c r="L288" i="12"/>
  <c r="K288" i="12"/>
  <c r="J288" i="12"/>
  <c r="H288" i="12"/>
  <c r="G288" i="12"/>
  <c r="E288" i="12"/>
  <c r="D288" i="12"/>
  <c r="O283" i="12"/>
  <c r="L283" i="12"/>
  <c r="I283" i="12"/>
  <c r="F283" i="12"/>
  <c r="O282" i="12"/>
  <c r="L282" i="12"/>
  <c r="L281" i="12" s="1"/>
  <c r="I282" i="12"/>
  <c r="F282" i="12"/>
  <c r="C282" i="12" s="1"/>
  <c r="O281" i="12"/>
  <c r="N281" i="12"/>
  <c r="M281" i="12"/>
  <c r="K281" i="12"/>
  <c r="J281" i="12"/>
  <c r="H281" i="12"/>
  <c r="G281" i="12"/>
  <c r="E281" i="12"/>
  <c r="D281" i="12"/>
  <c r="O280" i="12"/>
  <c r="L280" i="12"/>
  <c r="L279" i="12" s="1"/>
  <c r="I280" i="12"/>
  <c r="F280" i="12"/>
  <c r="O279" i="12"/>
  <c r="N279" i="12"/>
  <c r="M279" i="12"/>
  <c r="K279" i="12"/>
  <c r="J279" i="12"/>
  <c r="I279" i="12"/>
  <c r="H279" i="12"/>
  <c r="G279" i="12"/>
  <c r="E279" i="12"/>
  <c r="D279" i="12"/>
  <c r="O278" i="12"/>
  <c r="L278" i="12"/>
  <c r="I278" i="12"/>
  <c r="F278" i="12"/>
  <c r="C278" i="12" s="1"/>
  <c r="O277" i="12"/>
  <c r="O275" i="12" s="1"/>
  <c r="L277" i="12"/>
  <c r="I277" i="12"/>
  <c r="F277" i="12"/>
  <c r="C277" i="12"/>
  <c r="O276" i="12"/>
  <c r="L276" i="12"/>
  <c r="L275" i="12" s="1"/>
  <c r="I276" i="12"/>
  <c r="F276" i="12"/>
  <c r="N275" i="12"/>
  <c r="M275" i="12"/>
  <c r="K275" i="12"/>
  <c r="J275" i="12"/>
  <c r="I275" i="12"/>
  <c r="H275" i="12"/>
  <c r="G275" i="12"/>
  <c r="E275" i="12"/>
  <c r="D275" i="12"/>
  <c r="O274" i="12"/>
  <c r="L274" i="12"/>
  <c r="I274" i="12"/>
  <c r="F274" i="12"/>
  <c r="O273" i="12"/>
  <c r="O271" i="12" s="1"/>
  <c r="O269" i="12" s="1"/>
  <c r="O268" i="12" s="1"/>
  <c r="L273" i="12"/>
  <c r="I273" i="12"/>
  <c r="F273" i="12"/>
  <c r="C273" i="12"/>
  <c r="O272" i="12"/>
  <c r="L272" i="12"/>
  <c r="L271" i="12" s="1"/>
  <c r="I272" i="12"/>
  <c r="F272" i="12"/>
  <c r="N271" i="12"/>
  <c r="N269" i="12" s="1"/>
  <c r="N268" i="12" s="1"/>
  <c r="M271" i="12"/>
  <c r="K271" i="12"/>
  <c r="J271" i="12"/>
  <c r="J269" i="12" s="1"/>
  <c r="J268" i="12" s="1"/>
  <c r="I271" i="12"/>
  <c r="I269" i="12" s="1"/>
  <c r="I268" i="12" s="1"/>
  <c r="H271" i="12"/>
  <c r="G271" i="12"/>
  <c r="E271" i="12"/>
  <c r="E269" i="12" s="1"/>
  <c r="E268" i="12" s="1"/>
  <c r="D271" i="12"/>
  <c r="O270" i="12"/>
  <c r="L270" i="12"/>
  <c r="I270" i="12"/>
  <c r="F270" i="12"/>
  <c r="C270" i="12" s="1"/>
  <c r="K269" i="12"/>
  <c r="K268" i="12" s="1"/>
  <c r="H269" i="12"/>
  <c r="G269" i="12"/>
  <c r="G268" i="12" s="1"/>
  <c r="D269" i="12"/>
  <c r="H268" i="12"/>
  <c r="D268" i="12"/>
  <c r="O267" i="12"/>
  <c r="L267" i="12"/>
  <c r="I267" i="12"/>
  <c r="C267" i="12" s="1"/>
  <c r="F267" i="12"/>
  <c r="O266" i="12"/>
  <c r="L266" i="12"/>
  <c r="I266" i="12"/>
  <c r="F266" i="12"/>
  <c r="O265" i="12"/>
  <c r="O263" i="12" s="1"/>
  <c r="L265" i="12"/>
  <c r="I265" i="12"/>
  <c r="F265" i="12"/>
  <c r="C265" i="12"/>
  <c r="O264" i="12"/>
  <c r="L264" i="12"/>
  <c r="L263" i="12" s="1"/>
  <c r="I264" i="12"/>
  <c r="F264" i="12"/>
  <c r="N263" i="12"/>
  <c r="M263" i="12"/>
  <c r="K263" i="12"/>
  <c r="J263" i="12"/>
  <c r="H263" i="12"/>
  <c r="G263" i="12"/>
  <c r="E263" i="12"/>
  <c r="D263" i="12"/>
  <c r="O262" i="12"/>
  <c r="L262" i="12"/>
  <c r="I262" i="12"/>
  <c r="F262" i="12"/>
  <c r="C262" i="12" s="1"/>
  <c r="O261" i="12"/>
  <c r="O259" i="12" s="1"/>
  <c r="O258" i="12" s="1"/>
  <c r="L261" i="12"/>
  <c r="I261" i="12"/>
  <c r="F261" i="12"/>
  <c r="C261" i="12"/>
  <c r="O260" i="12"/>
  <c r="L260" i="12"/>
  <c r="L259" i="12" s="1"/>
  <c r="I260" i="12"/>
  <c r="F260" i="12"/>
  <c r="N259" i="12"/>
  <c r="M259" i="12"/>
  <c r="K259" i="12"/>
  <c r="K258" i="12" s="1"/>
  <c r="J259" i="12"/>
  <c r="I259" i="12"/>
  <c r="H259" i="12"/>
  <c r="G259" i="12"/>
  <c r="G258" i="12" s="1"/>
  <c r="E259" i="12"/>
  <c r="E258" i="12" s="1"/>
  <c r="D259" i="12"/>
  <c r="N258" i="12"/>
  <c r="J258" i="12"/>
  <c r="H258" i="12"/>
  <c r="D258" i="12"/>
  <c r="O257" i="12"/>
  <c r="L257" i="12"/>
  <c r="I257" i="12"/>
  <c r="F257" i="12"/>
  <c r="C257" i="12"/>
  <c r="O256" i="12"/>
  <c r="L256" i="12"/>
  <c r="I256" i="12"/>
  <c r="F256" i="12"/>
  <c r="C256" i="12" s="1"/>
  <c r="O255" i="12"/>
  <c r="L255" i="12"/>
  <c r="I255" i="12"/>
  <c r="C255" i="12" s="1"/>
  <c r="F255" i="12"/>
  <c r="O254" i="12"/>
  <c r="L254" i="12"/>
  <c r="I254" i="12"/>
  <c r="F254" i="12"/>
  <c r="C254" i="12" s="1"/>
  <c r="O253" i="12"/>
  <c r="O251" i="12" s="1"/>
  <c r="O250" i="12" s="1"/>
  <c r="L253" i="12"/>
  <c r="I253" i="12"/>
  <c r="F253" i="12"/>
  <c r="C253" i="12"/>
  <c r="O252" i="12"/>
  <c r="L252" i="12"/>
  <c r="L251" i="12" s="1"/>
  <c r="L250" i="12" s="1"/>
  <c r="I252" i="12"/>
  <c r="F252" i="12"/>
  <c r="N251" i="12"/>
  <c r="M251" i="12"/>
  <c r="M250" i="12" s="1"/>
  <c r="K251" i="12"/>
  <c r="K250" i="12" s="1"/>
  <c r="J251" i="12"/>
  <c r="I251" i="12"/>
  <c r="I250" i="12" s="1"/>
  <c r="H251" i="12"/>
  <c r="G251" i="12"/>
  <c r="G250" i="12" s="1"/>
  <c r="E251" i="12"/>
  <c r="E250" i="12" s="1"/>
  <c r="D251" i="12"/>
  <c r="N250" i="12"/>
  <c r="J250" i="12"/>
  <c r="H250" i="12"/>
  <c r="D250" i="12"/>
  <c r="O249" i="12"/>
  <c r="L249" i="12"/>
  <c r="I249" i="12"/>
  <c r="C249" i="12" s="1"/>
  <c r="F249" i="12"/>
  <c r="O248" i="12"/>
  <c r="L248" i="12"/>
  <c r="I248" i="12"/>
  <c r="F248" i="12"/>
  <c r="O247" i="12"/>
  <c r="L247" i="12"/>
  <c r="I247" i="12"/>
  <c r="F247" i="12"/>
  <c r="C247" i="12"/>
  <c r="O246" i="12"/>
  <c r="L246" i="12"/>
  <c r="I246" i="12"/>
  <c r="F246" i="12"/>
  <c r="O245" i="12"/>
  <c r="N245" i="12"/>
  <c r="M245" i="12"/>
  <c r="K245" i="12"/>
  <c r="J245" i="12"/>
  <c r="H245" i="12"/>
  <c r="G245" i="12"/>
  <c r="E245" i="12"/>
  <c r="D245" i="12"/>
  <c r="O244" i="12"/>
  <c r="L244" i="12"/>
  <c r="I244" i="12"/>
  <c r="F244" i="12"/>
  <c r="O243" i="12"/>
  <c r="L243" i="12"/>
  <c r="I243" i="12"/>
  <c r="F243" i="12"/>
  <c r="C243" i="12"/>
  <c r="O242" i="12"/>
  <c r="L242" i="12"/>
  <c r="I242" i="12"/>
  <c r="F242" i="12"/>
  <c r="C242" i="12" s="1"/>
  <c r="O241" i="12"/>
  <c r="O237" i="12" s="1"/>
  <c r="L241" i="12"/>
  <c r="I241" i="12"/>
  <c r="I237" i="12" s="1"/>
  <c r="F241" i="12"/>
  <c r="C241" i="12"/>
  <c r="O240" i="12"/>
  <c r="L240" i="12"/>
  <c r="I240" i="12"/>
  <c r="F240" i="12"/>
  <c r="C240" i="12" s="1"/>
  <c r="O239" i="12"/>
  <c r="L239" i="12"/>
  <c r="I239" i="12"/>
  <c r="C239" i="12" s="1"/>
  <c r="F239" i="12"/>
  <c r="O238" i="12"/>
  <c r="L238" i="12"/>
  <c r="I238" i="12"/>
  <c r="F238" i="12"/>
  <c r="N237" i="12"/>
  <c r="M237" i="12"/>
  <c r="K237" i="12"/>
  <c r="J237" i="12"/>
  <c r="H237" i="12"/>
  <c r="G237" i="12"/>
  <c r="E237" i="12"/>
  <c r="D237" i="12"/>
  <c r="O236" i="12"/>
  <c r="L236" i="12"/>
  <c r="I236" i="12"/>
  <c r="F236" i="12"/>
  <c r="C236" i="12" s="1"/>
  <c r="O235" i="12"/>
  <c r="O234" i="12" s="1"/>
  <c r="L235" i="12"/>
  <c r="I235" i="12"/>
  <c r="I234" i="12" s="1"/>
  <c r="F235" i="12"/>
  <c r="N234" i="12"/>
  <c r="N230" i="12" s="1"/>
  <c r="N229" i="12" s="1"/>
  <c r="M234" i="12"/>
  <c r="L234" i="12"/>
  <c r="K234" i="12"/>
  <c r="J234" i="12"/>
  <c r="J230" i="12" s="1"/>
  <c r="J229" i="12" s="1"/>
  <c r="H234" i="12"/>
  <c r="G234" i="12"/>
  <c r="E234" i="12"/>
  <c r="D234" i="12"/>
  <c r="O233" i="12"/>
  <c r="O232" i="12" s="1"/>
  <c r="O230" i="12" s="1"/>
  <c r="O229" i="12" s="1"/>
  <c r="L233" i="12"/>
  <c r="I233" i="12"/>
  <c r="F233" i="12"/>
  <c r="F232" i="12" s="1"/>
  <c r="C232" i="12" s="1"/>
  <c r="C233" i="12"/>
  <c r="N232" i="12"/>
  <c r="M232" i="12"/>
  <c r="L232" i="12"/>
  <c r="K232" i="12"/>
  <c r="J232" i="12"/>
  <c r="I232" i="12"/>
  <c r="H232" i="12"/>
  <c r="H230" i="12" s="1"/>
  <c r="H229" i="12" s="1"/>
  <c r="G232" i="12"/>
  <c r="E232" i="12"/>
  <c r="D232" i="12"/>
  <c r="D230" i="12" s="1"/>
  <c r="D229" i="12" s="1"/>
  <c r="O231" i="12"/>
  <c r="L231" i="12"/>
  <c r="I231" i="12"/>
  <c r="F231" i="12"/>
  <c r="M230" i="12"/>
  <c r="K230" i="12"/>
  <c r="K229" i="12" s="1"/>
  <c r="G230" i="12"/>
  <c r="G229" i="12" s="1"/>
  <c r="E230" i="12"/>
  <c r="E229" i="12" s="1"/>
  <c r="O228" i="12"/>
  <c r="L228" i="12"/>
  <c r="I228" i="12"/>
  <c r="F228" i="12"/>
  <c r="C228" i="12"/>
  <c r="O227" i="12"/>
  <c r="L227" i="12"/>
  <c r="L226" i="12" s="1"/>
  <c r="I227" i="12"/>
  <c r="F227" i="12"/>
  <c r="F226" i="12" s="1"/>
  <c r="C226" i="12" s="1"/>
  <c r="O226" i="12"/>
  <c r="N226" i="12"/>
  <c r="M226" i="12"/>
  <c r="K226" i="12"/>
  <c r="J226" i="12"/>
  <c r="I226" i="12"/>
  <c r="H226" i="12"/>
  <c r="G226" i="12"/>
  <c r="E226" i="12"/>
  <c r="D226" i="12"/>
  <c r="O225" i="12"/>
  <c r="L225" i="12"/>
  <c r="I225" i="12"/>
  <c r="F225" i="12"/>
  <c r="C225" i="12" s="1"/>
  <c r="O224" i="12"/>
  <c r="L224" i="12"/>
  <c r="I224" i="12"/>
  <c r="F224" i="12"/>
  <c r="C224" i="12"/>
  <c r="O223" i="12"/>
  <c r="L223" i="12"/>
  <c r="I223" i="12"/>
  <c r="F223" i="12"/>
  <c r="C223" i="12" s="1"/>
  <c r="O222" i="12"/>
  <c r="L222" i="12"/>
  <c r="I222" i="12"/>
  <c r="C222" i="12" s="1"/>
  <c r="F222" i="12"/>
  <c r="O221" i="12"/>
  <c r="L221" i="12"/>
  <c r="I221" i="12"/>
  <c r="F221" i="12"/>
  <c r="C221" i="12" s="1"/>
  <c r="O220" i="12"/>
  <c r="L220" i="12"/>
  <c r="I220" i="12"/>
  <c r="F220" i="12"/>
  <c r="C220" i="12"/>
  <c r="O219" i="12"/>
  <c r="L219" i="12"/>
  <c r="I219" i="12"/>
  <c r="F219" i="12"/>
  <c r="F215" i="12" s="1"/>
  <c r="O218" i="12"/>
  <c r="L218" i="12"/>
  <c r="I218" i="12"/>
  <c r="C218" i="12" s="1"/>
  <c r="F218" i="12"/>
  <c r="O217" i="12"/>
  <c r="L217" i="12"/>
  <c r="I217" i="12"/>
  <c r="F217" i="12"/>
  <c r="C217" i="12" s="1"/>
  <c r="O216" i="12"/>
  <c r="O215" i="12" s="1"/>
  <c r="L216" i="12"/>
  <c r="I216" i="12"/>
  <c r="I215" i="12" s="1"/>
  <c r="F216" i="12"/>
  <c r="C216" i="12"/>
  <c r="N215" i="12"/>
  <c r="M215" i="12"/>
  <c r="L215" i="12"/>
  <c r="K215" i="12"/>
  <c r="J215" i="12"/>
  <c r="H215" i="12"/>
  <c r="G215" i="12"/>
  <c r="E215" i="12"/>
  <c r="D215" i="12"/>
  <c r="O214" i="12"/>
  <c r="L214" i="12"/>
  <c r="I214" i="12"/>
  <c r="C214" i="12" s="1"/>
  <c r="F214" i="12"/>
  <c r="O213" i="12"/>
  <c r="L213" i="12"/>
  <c r="I213" i="12"/>
  <c r="F213" i="12"/>
  <c r="C213" i="12" s="1"/>
  <c r="O212" i="12"/>
  <c r="L212" i="12"/>
  <c r="I212" i="12"/>
  <c r="F212" i="12"/>
  <c r="C212" i="12"/>
  <c r="O211" i="12"/>
  <c r="L211" i="12"/>
  <c r="I211" i="12"/>
  <c r="F211" i="12"/>
  <c r="C211" i="12" s="1"/>
  <c r="O210" i="12"/>
  <c r="L210" i="12"/>
  <c r="I210" i="12"/>
  <c r="C210" i="12" s="1"/>
  <c r="F210" i="12"/>
  <c r="O209" i="12"/>
  <c r="L209" i="12"/>
  <c r="I209" i="12"/>
  <c r="F209" i="12"/>
  <c r="C209" i="12" s="1"/>
  <c r="O208" i="12"/>
  <c r="L208" i="12"/>
  <c r="I208" i="12"/>
  <c r="F208" i="12"/>
  <c r="C208" i="12"/>
  <c r="O207" i="12"/>
  <c r="L207" i="12"/>
  <c r="I207" i="12"/>
  <c r="F207" i="12"/>
  <c r="C207" i="12" s="1"/>
  <c r="O206" i="12"/>
  <c r="L206" i="12"/>
  <c r="I206" i="12"/>
  <c r="C206" i="12" s="1"/>
  <c r="F206" i="12"/>
  <c r="O205" i="12"/>
  <c r="L205" i="12"/>
  <c r="L204" i="12" s="1"/>
  <c r="L203" i="12" s="1"/>
  <c r="I205" i="12"/>
  <c r="F205" i="12"/>
  <c r="C205" i="12" s="1"/>
  <c r="O204" i="12"/>
  <c r="O203" i="12" s="1"/>
  <c r="N204" i="12"/>
  <c r="M204" i="12"/>
  <c r="M203" i="12" s="1"/>
  <c r="M194" i="12" s="1"/>
  <c r="K204" i="12"/>
  <c r="K203" i="12" s="1"/>
  <c r="J204" i="12"/>
  <c r="H204" i="12"/>
  <c r="G204" i="12"/>
  <c r="G203" i="12" s="1"/>
  <c r="E204" i="12"/>
  <c r="E203" i="12" s="1"/>
  <c r="E194" i="12" s="1"/>
  <c r="D204" i="12"/>
  <c r="N203" i="12"/>
  <c r="J203" i="12"/>
  <c r="H203" i="12"/>
  <c r="D203" i="12"/>
  <c r="O202" i="12"/>
  <c r="L202" i="12"/>
  <c r="I202" i="12"/>
  <c r="C202" i="12" s="1"/>
  <c r="F202" i="12"/>
  <c r="O201" i="12"/>
  <c r="L201" i="12"/>
  <c r="I201" i="12"/>
  <c r="F201" i="12"/>
  <c r="C201" i="12" s="1"/>
  <c r="O200" i="12"/>
  <c r="L200" i="12"/>
  <c r="I200" i="12"/>
  <c r="F200" i="12"/>
  <c r="C200" i="12"/>
  <c r="O199" i="12"/>
  <c r="L199" i="12"/>
  <c r="I199" i="12"/>
  <c r="F199" i="12"/>
  <c r="C199" i="12" s="1"/>
  <c r="O198" i="12"/>
  <c r="O197" i="12" s="1"/>
  <c r="L198" i="12"/>
  <c r="I198" i="12"/>
  <c r="C198" i="12" s="1"/>
  <c r="F198" i="12"/>
  <c r="N197" i="12"/>
  <c r="N195" i="12" s="1"/>
  <c r="N194" i="12" s="1"/>
  <c r="N193" i="12" s="1"/>
  <c r="M197" i="12"/>
  <c r="L197" i="12"/>
  <c r="K197" i="12"/>
  <c r="K195" i="12" s="1"/>
  <c r="J197" i="12"/>
  <c r="J195" i="12" s="1"/>
  <c r="J194" i="12" s="1"/>
  <c r="J193" i="12" s="1"/>
  <c r="H197" i="12"/>
  <c r="G197" i="12"/>
  <c r="G195" i="12" s="1"/>
  <c r="G194" i="12" s="1"/>
  <c r="G193" i="12" s="1"/>
  <c r="F197" i="12"/>
  <c r="F195" i="12" s="1"/>
  <c r="E197" i="12"/>
  <c r="D197" i="12"/>
  <c r="O196" i="12"/>
  <c r="O195" i="12" s="1"/>
  <c r="O194" i="12" s="1"/>
  <c r="O193" i="12" s="1"/>
  <c r="L196" i="12"/>
  <c r="I196" i="12"/>
  <c r="F196" i="12"/>
  <c r="C196" i="12"/>
  <c r="M195" i="12"/>
  <c r="L195" i="12"/>
  <c r="L194" i="12" s="1"/>
  <c r="H195" i="12"/>
  <c r="H194" i="12" s="1"/>
  <c r="H193" i="12" s="1"/>
  <c r="E195" i="12"/>
  <c r="D195" i="12"/>
  <c r="D194" i="12" s="1"/>
  <c r="O192" i="12"/>
  <c r="O191" i="12" s="1"/>
  <c r="O190" i="12" s="1"/>
  <c r="L192" i="12"/>
  <c r="I192" i="12"/>
  <c r="I191" i="12" s="1"/>
  <c r="I190" i="12" s="1"/>
  <c r="F192" i="12"/>
  <c r="C192" i="12"/>
  <c r="N191" i="12"/>
  <c r="N190" i="12" s="1"/>
  <c r="M191" i="12"/>
  <c r="L191" i="12"/>
  <c r="L190" i="12" s="1"/>
  <c r="K191" i="12"/>
  <c r="J191" i="12"/>
  <c r="J190" i="12" s="1"/>
  <c r="H191" i="12"/>
  <c r="H190" i="12" s="1"/>
  <c r="G191" i="12"/>
  <c r="F191" i="12"/>
  <c r="F190" i="12" s="1"/>
  <c r="E191" i="12"/>
  <c r="D191" i="12"/>
  <c r="D190" i="12" s="1"/>
  <c r="M190" i="12"/>
  <c r="K190" i="12"/>
  <c r="G190" i="12"/>
  <c r="E190" i="12"/>
  <c r="O189" i="12"/>
  <c r="L189" i="12"/>
  <c r="I189" i="12"/>
  <c r="F189" i="12"/>
  <c r="C189" i="12" s="1"/>
  <c r="O188" i="12"/>
  <c r="O187" i="12" s="1"/>
  <c r="L188" i="12"/>
  <c r="I188" i="12"/>
  <c r="I187" i="12" s="1"/>
  <c r="F188" i="12"/>
  <c r="C188" i="12"/>
  <c r="N187" i="12"/>
  <c r="N186" i="12" s="1"/>
  <c r="M187" i="12"/>
  <c r="L187" i="12"/>
  <c r="L186" i="12" s="1"/>
  <c r="K187" i="12"/>
  <c r="J187" i="12"/>
  <c r="J186" i="12" s="1"/>
  <c r="H187" i="12"/>
  <c r="G187" i="12"/>
  <c r="F187" i="12"/>
  <c r="E187" i="12"/>
  <c r="D187" i="12"/>
  <c r="M186" i="12"/>
  <c r="K186" i="12"/>
  <c r="G186" i="12"/>
  <c r="E186" i="12"/>
  <c r="O185" i="12"/>
  <c r="L185" i="12"/>
  <c r="I185" i="12"/>
  <c r="F185" i="12"/>
  <c r="C185" i="12" s="1"/>
  <c r="O184" i="12"/>
  <c r="O183" i="12" s="1"/>
  <c r="L184" i="12"/>
  <c r="I184" i="12"/>
  <c r="I183" i="12" s="1"/>
  <c r="F184" i="12"/>
  <c r="C184" i="12"/>
  <c r="N183" i="12"/>
  <c r="M183" i="12"/>
  <c r="L183" i="12"/>
  <c r="K183" i="12"/>
  <c r="J183" i="12"/>
  <c r="H183" i="12"/>
  <c r="G183" i="12"/>
  <c r="F183" i="12"/>
  <c r="C183" i="12" s="1"/>
  <c r="E183" i="12"/>
  <c r="D183" i="12"/>
  <c r="O182" i="12"/>
  <c r="L182" i="12"/>
  <c r="I182" i="12"/>
  <c r="C182" i="12" s="1"/>
  <c r="F182" i="12"/>
  <c r="O181" i="12"/>
  <c r="L181" i="12"/>
  <c r="I181" i="12"/>
  <c r="F181" i="12"/>
  <c r="C181" i="12" s="1"/>
  <c r="O180" i="12"/>
  <c r="O178" i="12" s="1"/>
  <c r="L180" i="12"/>
  <c r="I180" i="12"/>
  <c r="F180" i="12"/>
  <c r="C180" i="12"/>
  <c r="O179" i="12"/>
  <c r="L179" i="12"/>
  <c r="L178" i="12" s="1"/>
  <c r="I179" i="12"/>
  <c r="F179" i="12"/>
  <c r="F178" i="12" s="1"/>
  <c r="C178" i="12" s="1"/>
  <c r="N178" i="12"/>
  <c r="M178" i="12"/>
  <c r="K178" i="12"/>
  <c r="J178" i="12"/>
  <c r="I178" i="12"/>
  <c r="H178" i="12"/>
  <c r="G178" i="12"/>
  <c r="E178" i="12"/>
  <c r="D178" i="12"/>
  <c r="O177" i="12"/>
  <c r="L177" i="12"/>
  <c r="I177" i="12"/>
  <c r="F177" i="12"/>
  <c r="C177" i="12" s="1"/>
  <c r="O176" i="12"/>
  <c r="O174" i="12" s="1"/>
  <c r="L176" i="12"/>
  <c r="I176" i="12"/>
  <c r="F176" i="12"/>
  <c r="C176" i="12"/>
  <c r="O175" i="12"/>
  <c r="L175" i="12"/>
  <c r="L174" i="12" s="1"/>
  <c r="L173" i="12" s="1"/>
  <c r="L172" i="12" s="1"/>
  <c r="I175" i="12"/>
  <c r="F175" i="12"/>
  <c r="F174" i="12" s="1"/>
  <c r="N174" i="12"/>
  <c r="M174" i="12"/>
  <c r="M173" i="12" s="1"/>
  <c r="M172" i="12" s="1"/>
  <c r="K174" i="12"/>
  <c r="K173" i="12" s="1"/>
  <c r="K172" i="12" s="1"/>
  <c r="J174" i="12"/>
  <c r="I174" i="12"/>
  <c r="I173" i="12" s="1"/>
  <c r="I172" i="12" s="1"/>
  <c r="H174" i="12"/>
  <c r="G174" i="12"/>
  <c r="G173" i="12" s="1"/>
  <c r="G172" i="12" s="1"/>
  <c r="E174" i="12"/>
  <c r="E173" i="12" s="1"/>
  <c r="E172" i="12" s="1"/>
  <c r="D174" i="12"/>
  <c r="N173" i="12"/>
  <c r="N172" i="12" s="1"/>
  <c r="J173" i="12"/>
  <c r="J172" i="12" s="1"/>
  <c r="H173" i="12"/>
  <c r="H172" i="12" s="1"/>
  <c r="D173" i="12"/>
  <c r="D172" i="12" s="1"/>
  <c r="O171" i="12"/>
  <c r="L171" i="12"/>
  <c r="I171" i="12"/>
  <c r="F171" i="12"/>
  <c r="C171" i="12" s="1"/>
  <c r="O170" i="12"/>
  <c r="L170" i="12"/>
  <c r="I170" i="12"/>
  <c r="C170" i="12" s="1"/>
  <c r="F170" i="12"/>
  <c r="O169" i="12"/>
  <c r="L169" i="12"/>
  <c r="L165" i="12" s="1"/>
  <c r="L164" i="12" s="1"/>
  <c r="I169" i="12"/>
  <c r="F169" i="12"/>
  <c r="C169" i="12" s="1"/>
  <c r="O168" i="12"/>
  <c r="L168" i="12"/>
  <c r="I168" i="12"/>
  <c r="F168" i="12"/>
  <c r="C168" i="12"/>
  <c r="O167" i="12"/>
  <c r="L167" i="12"/>
  <c r="I167" i="12"/>
  <c r="F167" i="12"/>
  <c r="C167" i="12" s="1"/>
  <c r="O166" i="12"/>
  <c r="O165" i="12" s="1"/>
  <c r="O164" i="12" s="1"/>
  <c r="L166" i="12"/>
  <c r="I166" i="12"/>
  <c r="C166" i="12" s="1"/>
  <c r="F166" i="12"/>
  <c r="N165" i="12"/>
  <c r="N164" i="12" s="1"/>
  <c r="M165" i="12"/>
  <c r="K165" i="12"/>
  <c r="J165" i="12"/>
  <c r="J164" i="12" s="1"/>
  <c r="H165" i="12"/>
  <c r="H164" i="12" s="1"/>
  <c r="G165" i="12"/>
  <c r="F165" i="12"/>
  <c r="E165" i="12"/>
  <c r="D165" i="12"/>
  <c r="D164" i="12" s="1"/>
  <c r="M164" i="12"/>
  <c r="K164" i="12"/>
  <c r="G164" i="12"/>
  <c r="E164" i="12"/>
  <c r="O163" i="12"/>
  <c r="L163" i="12"/>
  <c r="I163" i="12"/>
  <c r="F163" i="12"/>
  <c r="C163" i="12" s="1"/>
  <c r="O162" i="12"/>
  <c r="L162" i="12"/>
  <c r="I162" i="12"/>
  <c r="C162" i="12" s="1"/>
  <c r="F162" i="12"/>
  <c r="O161" i="12"/>
  <c r="L161" i="12"/>
  <c r="I161" i="12"/>
  <c r="F161" i="12"/>
  <c r="C161" i="12" s="1"/>
  <c r="O160" i="12"/>
  <c r="O159" i="12" s="1"/>
  <c r="L160" i="12"/>
  <c r="I160" i="12"/>
  <c r="I159" i="12" s="1"/>
  <c r="F160" i="12"/>
  <c r="C160" i="12"/>
  <c r="N159" i="12"/>
  <c r="M159" i="12"/>
  <c r="L159" i="12"/>
  <c r="K159" i="12"/>
  <c r="J159" i="12"/>
  <c r="H159" i="12"/>
  <c r="G159" i="12"/>
  <c r="F159" i="12"/>
  <c r="E159" i="12"/>
  <c r="D159" i="12"/>
  <c r="O158" i="12"/>
  <c r="L158" i="12"/>
  <c r="I158" i="12"/>
  <c r="C158" i="12" s="1"/>
  <c r="F158" i="12"/>
  <c r="O157" i="12"/>
  <c r="L157" i="12"/>
  <c r="I157" i="12"/>
  <c r="F157" i="12"/>
  <c r="C157" i="12" s="1"/>
  <c r="O156" i="12"/>
  <c r="L156" i="12"/>
  <c r="I156" i="12"/>
  <c r="F156" i="12"/>
  <c r="C156" i="12"/>
  <c r="O155" i="12"/>
  <c r="L155" i="12"/>
  <c r="I155" i="12"/>
  <c r="F155" i="12"/>
  <c r="C155" i="12" s="1"/>
  <c r="O154" i="12"/>
  <c r="L154" i="12"/>
  <c r="I154" i="12"/>
  <c r="C154" i="12" s="1"/>
  <c r="F154" i="12"/>
  <c r="O153" i="12"/>
  <c r="L153" i="12"/>
  <c r="I153" i="12"/>
  <c r="F153" i="12"/>
  <c r="C153" i="12" s="1"/>
  <c r="O152" i="12"/>
  <c r="O150" i="12" s="1"/>
  <c r="L152" i="12"/>
  <c r="I152" i="12"/>
  <c r="F152" i="12"/>
  <c r="C152" i="12"/>
  <c r="O151" i="12"/>
  <c r="L151" i="12"/>
  <c r="L150" i="12" s="1"/>
  <c r="I151" i="12"/>
  <c r="F151" i="12"/>
  <c r="F150" i="12" s="1"/>
  <c r="N150" i="12"/>
  <c r="M150" i="12"/>
  <c r="K150" i="12"/>
  <c r="J150" i="12"/>
  <c r="I150" i="12"/>
  <c r="H150" i="12"/>
  <c r="G150" i="12"/>
  <c r="E150" i="12"/>
  <c r="D150" i="12"/>
  <c r="O149" i="12"/>
  <c r="L149" i="12"/>
  <c r="I149" i="12"/>
  <c r="F149" i="12"/>
  <c r="C149" i="12" s="1"/>
  <c r="O148" i="12"/>
  <c r="L148" i="12"/>
  <c r="I148" i="12"/>
  <c r="F148" i="12"/>
  <c r="C148" i="12"/>
  <c r="O147" i="12"/>
  <c r="L147" i="12"/>
  <c r="I147" i="12"/>
  <c r="F147" i="12"/>
  <c r="F143" i="12" s="1"/>
  <c r="O146" i="12"/>
  <c r="L146" i="12"/>
  <c r="I146" i="12"/>
  <c r="C146" i="12" s="1"/>
  <c r="F146" i="12"/>
  <c r="O145" i="12"/>
  <c r="L145" i="12"/>
  <c r="I145" i="12"/>
  <c r="F145" i="12"/>
  <c r="C145" i="12" s="1"/>
  <c r="O144" i="12"/>
  <c r="O143" i="12" s="1"/>
  <c r="L144" i="12"/>
  <c r="I144" i="12"/>
  <c r="I143" i="12" s="1"/>
  <c r="F144" i="12"/>
  <c r="C144" i="12"/>
  <c r="N143" i="12"/>
  <c r="M143" i="12"/>
  <c r="L143" i="12"/>
  <c r="K143" i="12"/>
  <c r="J143" i="12"/>
  <c r="H143" i="12"/>
  <c r="G143" i="12"/>
  <c r="E143" i="12"/>
  <c r="D143" i="12"/>
  <c r="O142" i="12"/>
  <c r="L142" i="12"/>
  <c r="I142" i="12"/>
  <c r="C142" i="12" s="1"/>
  <c r="F142" i="12"/>
  <c r="O141" i="12"/>
  <c r="L141" i="12"/>
  <c r="L140" i="12" s="1"/>
  <c r="I141" i="12"/>
  <c r="F141" i="12"/>
  <c r="C141" i="12" s="1"/>
  <c r="O140" i="12"/>
  <c r="N140" i="12"/>
  <c r="M140" i="12"/>
  <c r="K140" i="12"/>
  <c r="J140" i="12"/>
  <c r="H140" i="12"/>
  <c r="G140" i="12"/>
  <c r="E140" i="12"/>
  <c r="D140" i="12"/>
  <c r="O139" i="12"/>
  <c r="L139" i="12"/>
  <c r="I139" i="12"/>
  <c r="F139" i="12"/>
  <c r="C139" i="12" s="1"/>
  <c r="O138" i="12"/>
  <c r="L138" i="12"/>
  <c r="I138" i="12"/>
  <c r="C138" i="12" s="1"/>
  <c r="F138" i="12"/>
  <c r="O137" i="12"/>
  <c r="L137" i="12"/>
  <c r="I137" i="12"/>
  <c r="F137" i="12"/>
  <c r="C137" i="12" s="1"/>
  <c r="O136" i="12"/>
  <c r="O135" i="12" s="1"/>
  <c r="L136" i="12"/>
  <c r="I136" i="12"/>
  <c r="I135" i="12" s="1"/>
  <c r="F136" i="12"/>
  <c r="C136" i="12"/>
  <c r="N135" i="12"/>
  <c r="M135" i="12"/>
  <c r="L135" i="12"/>
  <c r="K135" i="12"/>
  <c r="J135" i="12"/>
  <c r="H135" i="12"/>
  <c r="H129" i="12" s="1"/>
  <c r="G135" i="12"/>
  <c r="F135" i="12"/>
  <c r="C135" i="12" s="1"/>
  <c r="E135" i="12"/>
  <c r="D135" i="12"/>
  <c r="D129" i="12" s="1"/>
  <c r="O134" i="12"/>
  <c r="L134" i="12"/>
  <c r="I134" i="12"/>
  <c r="C134" i="12" s="1"/>
  <c r="F134" i="12"/>
  <c r="O133" i="12"/>
  <c r="L133" i="12"/>
  <c r="I133" i="12"/>
  <c r="F133" i="12"/>
  <c r="C133" i="12" s="1"/>
  <c r="O132" i="12"/>
  <c r="O130" i="12" s="1"/>
  <c r="L132" i="12"/>
  <c r="I132" i="12"/>
  <c r="F132" i="12"/>
  <c r="C132" i="12"/>
  <c r="O131" i="12"/>
  <c r="L131" i="12"/>
  <c r="L130" i="12" s="1"/>
  <c r="L129" i="12" s="1"/>
  <c r="I131" i="12"/>
  <c r="F131" i="12"/>
  <c r="F130" i="12" s="1"/>
  <c r="N130" i="12"/>
  <c r="M130" i="12"/>
  <c r="M129" i="12" s="1"/>
  <c r="K130" i="12"/>
  <c r="K129" i="12" s="1"/>
  <c r="J130" i="12"/>
  <c r="I130" i="12"/>
  <c r="H130" i="12"/>
  <c r="G130" i="12"/>
  <c r="G129" i="12" s="1"/>
  <c r="E130" i="12"/>
  <c r="E129" i="12" s="1"/>
  <c r="D130" i="12"/>
  <c r="N129" i="12"/>
  <c r="J129" i="12"/>
  <c r="O128" i="12"/>
  <c r="O127" i="12" s="1"/>
  <c r="L128" i="12"/>
  <c r="I128" i="12"/>
  <c r="I127" i="12" s="1"/>
  <c r="F128" i="12"/>
  <c r="C128" i="12"/>
  <c r="N127" i="12"/>
  <c r="M127" i="12"/>
  <c r="L127" i="12"/>
  <c r="K127" i="12"/>
  <c r="J127" i="12"/>
  <c r="H127" i="12"/>
  <c r="G127" i="12"/>
  <c r="F127" i="12"/>
  <c r="E127" i="12"/>
  <c r="D127" i="12"/>
  <c r="O126" i="12"/>
  <c r="L126" i="12"/>
  <c r="I126" i="12"/>
  <c r="C126" i="12" s="1"/>
  <c r="F126" i="12"/>
  <c r="O125" i="12"/>
  <c r="L125" i="12"/>
  <c r="L121" i="12" s="1"/>
  <c r="I125" i="12"/>
  <c r="F125" i="12"/>
  <c r="C125" i="12" s="1"/>
  <c r="O124" i="12"/>
  <c r="L124" i="12"/>
  <c r="I124" i="12"/>
  <c r="F124" i="12"/>
  <c r="C124" i="12"/>
  <c r="O123" i="12"/>
  <c r="L123" i="12"/>
  <c r="I123" i="12"/>
  <c r="F123" i="12"/>
  <c r="C123" i="12" s="1"/>
  <c r="O122" i="12"/>
  <c r="O121" i="12" s="1"/>
  <c r="L122" i="12"/>
  <c r="I122" i="12"/>
  <c r="C122" i="12" s="1"/>
  <c r="F122" i="12"/>
  <c r="N121" i="12"/>
  <c r="M121" i="12"/>
  <c r="K121" i="12"/>
  <c r="J121" i="12"/>
  <c r="J82" i="12" s="1"/>
  <c r="J74" i="12" s="1"/>
  <c r="H121" i="12"/>
  <c r="G121" i="12"/>
  <c r="F121" i="12"/>
  <c r="E121" i="12"/>
  <c r="D121" i="12"/>
  <c r="O120" i="12"/>
  <c r="L120" i="12"/>
  <c r="I120" i="12"/>
  <c r="F120" i="12"/>
  <c r="C120" i="12"/>
  <c r="O119" i="12"/>
  <c r="L119" i="12"/>
  <c r="I119" i="12"/>
  <c r="F119" i="12"/>
  <c r="F115" i="12" s="1"/>
  <c r="O118" i="12"/>
  <c r="L118" i="12"/>
  <c r="I118" i="12"/>
  <c r="C118" i="12" s="1"/>
  <c r="F118" i="12"/>
  <c r="O117" i="12"/>
  <c r="L117" i="12"/>
  <c r="I117" i="12"/>
  <c r="F117" i="12"/>
  <c r="C117" i="12" s="1"/>
  <c r="O116" i="12"/>
  <c r="O115" i="12" s="1"/>
  <c r="L116" i="12"/>
  <c r="I116" i="12"/>
  <c r="I115" i="12" s="1"/>
  <c r="F116" i="12"/>
  <c r="C116" i="12"/>
  <c r="N115" i="12"/>
  <c r="M115" i="12"/>
  <c r="L115" i="12"/>
  <c r="K115" i="12"/>
  <c r="J115" i="12"/>
  <c r="H115" i="12"/>
  <c r="G115" i="12"/>
  <c r="E115" i="12"/>
  <c r="D115" i="12"/>
  <c r="O114" i="12"/>
  <c r="L114" i="12"/>
  <c r="I114" i="12"/>
  <c r="C114" i="12" s="1"/>
  <c r="F114" i="12"/>
  <c r="O113" i="12"/>
  <c r="L113" i="12"/>
  <c r="I113" i="12"/>
  <c r="F113" i="12"/>
  <c r="C113" i="12" s="1"/>
  <c r="O112" i="12"/>
  <c r="O111" i="12" s="1"/>
  <c r="L112" i="12"/>
  <c r="I112" i="12"/>
  <c r="I111" i="12" s="1"/>
  <c r="F112" i="12"/>
  <c r="C112" i="12"/>
  <c r="N111" i="12"/>
  <c r="M111" i="12"/>
  <c r="L111" i="12"/>
  <c r="K111" i="12"/>
  <c r="J111" i="12"/>
  <c r="H111" i="12"/>
  <c r="G111" i="12"/>
  <c r="F111" i="12"/>
  <c r="E111" i="12"/>
  <c r="D111" i="12"/>
  <c r="O110" i="12"/>
  <c r="L110" i="12"/>
  <c r="I110" i="12"/>
  <c r="C110" i="12" s="1"/>
  <c r="F110" i="12"/>
  <c r="O109" i="12"/>
  <c r="L109" i="12"/>
  <c r="I109" i="12"/>
  <c r="F109" i="12"/>
  <c r="C109" i="12" s="1"/>
  <c r="O108" i="12"/>
  <c r="L108" i="12"/>
  <c r="I108" i="12"/>
  <c r="F108" i="12"/>
  <c r="C108" i="12"/>
  <c r="O107" i="12"/>
  <c r="L107" i="12"/>
  <c r="I107" i="12"/>
  <c r="F107" i="12"/>
  <c r="C107" i="12" s="1"/>
  <c r="O106" i="12"/>
  <c r="L106" i="12"/>
  <c r="I106" i="12"/>
  <c r="C106" i="12" s="1"/>
  <c r="F106" i="12"/>
  <c r="O105" i="12"/>
  <c r="L105" i="12"/>
  <c r="I105" i="12"/>
  <c r="F105" i="12"/>
  <c r="C105" i="12" s="1"/>
  <c r="O104" i="12"/>
  <c r="O102" i="12" s="1"/>
  <c r="L104" i="12"/>
  <c r="I104" i="12"/>
  <c r="F104" i="12"/>
  <c r="C104" i="12"/>
  <c r="O103" i="12"/>
  <c r="L103" i="12"/>
  <c r="L102" i="12" s="1"/>
  <c r="I103" i="12"/>
  <c r="F103" i="12"/>
  <c r="F102" i="12" s="1"/>
  <c r="N102" i="12"/>
  <c r="M102" i="12"/>
  <c r="K102" i="12"/>
  <c r="J102" i="12"/>
  <c r="I102" i="12"/>
  <c r="H102" i="12"/>
  <c r="G102" i="12"/>
  <c r="E102" i="12"/>
  <c r="D102" i="12"/>
  <c r="O101" i="12"/>
  <c r="L101" i="12"/>
  <c r="I101" i="12"/>
  <c r="F101" i="12"/>
  <c r="C101" i="12" s="1"/>
  <c r="O100" i="12"/>
  <c r="L100" i="12"/>
  <c r="I100" i="12"/>
  <c r="F100" i="12"/>
  <c r="C100" i="12"/>
  <c r="O99" i="12"/>
  <c r="L99" i="12"/>
  <c r="I99" i="12"/>
  <c r="F99" i="12"/>
  <c r="C99" i="12" s="1"/>
  <c r="O98" i="12"/>
  <c r="L98" i="12"/>
  <c r="I98" i="12"/>
  <c r="C98" i="12" s="1"/>
  <c r="F98" i="12"/>
  <c r="O97" i="12"/>
  <c r="L97" i="12"/>
  <c r="I97" i="12"/>
  <c r="F97" i="12"/>
  <c r="C97" i="12" s="1"/>
  <c r="O96" i="12"/>
  <c r="L96" i="12"/>
  <c r="I96" i="12"/>
  <c r="F96" i="12"/>
  <c r="C96" i="12"/>
  <c r="O95" i="12"/>
  <c r="L95" i="12"/>
  <c r="I95" i="12"/>
  <c r="F95" i="12"/>
  <c r="N94" i="12"/>
  <c r="M94" i="12"/>
  <c r="K94" i="12"/>
  <c r="J94" i="12"/>
  <c r="I94" i="12"/>
  <c r="H94" i="12"/>
  <c r="G94" i="12"/>
  <c r="E94" i="12"/>
  <c r="D94" i="12"/>
  <c r="O93" i="12"/>
  <c r="L93" i="12"/>
  <c r="I93" i="12"/>
  <c r="F93" i="12"/>
  <c r="O92" i="12"/>
  <c r="L92" i="12"/>
  <c r="I92" i="12"/>
  <c r="F92" i="12"/>
  <c r="C92" i="12"/>
  <c r="O91" i="12"/>
  <c r="L91" i="12"/>
  <c r="I91" i="12"/>
  <c r="F91" i="12"/>
  <c r="C91" i="12" s="1"/>
  <c r="O90" i="12"/>
  <c r="L90" i="12"/>
  <c r="I90" i="12"/>
  <c r="F90" i="12"/>
  <c r="O89" i="12"/>
  <c r="L89" i="12"/>
  <c r="I89" i="12"/>
  <c r="F89" i="12"/>
  <c r="C89" i="12" s="1"/>
  <c r="O88" i="12"/>
  <c r="N88" i="12"/>
  <c r="M88" i="12"/>
  <c r="K88" i="12"/>
  <c r="K82" i="12" s="1"/>
  <c r="J88" i="12"/>
  <c r="H88" i="12"/>
  <c r="G88" i="12"/>
  <c r="G82" i="12" s="1"/>
  <c r="E88" i="12"/>
  <c r="D88" i="12"/>
  <c r="O87" i="12"/>
  <c r="L87" i="12"/>
  <c r="I87" i="12"/>
  <c r="F87" i="12"/>
  <c r="O86" i="12"/>
  <c r="L86" i="12"/>
  <c r="I86" i="12"/>
  <c r="C86" i="12" s="1"/>
  <c r="F86" i="12"/>
  <c r="O85" i="12"/>
  <c r="L85" i="12"/>
  <c r="L83" i="12" s="1"/>
  <c r="I85" i="12"/>
  <c r="F85" i="12"/>
  <c r="O84" i="12"/>
  <c r="O83" i="12" s="1"/>
  <c r="L84" i="12"/>
  <c r="I84" i="12"/>
  <c r="I83" i="12" s="1"/>
  <c r="F84" i="12"/>
  <c r="C84" i="12"/>
  <c r="N83" i="12"/>
  <c r="N82" i="12" s="1"/>
  <c r="M83" i="12"/>
  <c r="K83" i="12"/>
  <c r="J83" i="12"/>
  <c r="H83" i="12"/>
  <c r="H82" i="12" s="1"/>
  <c r="G83" i="12"/>
  <c r="E83" i="12"/>
  <c r="D83" i="12"/>
  <c r="D82" i="12" s="1"/>
  <c r="M82" i="12"/>
  <c r="M74" i="12" s="1"/>
  <c r="E82" i="12"/>
  <c r="O81" i="12"/>
  <c r="L81" i="12"/>
  <c r="C81" i="12" s="1"/>
  <c r="I81" i="12"/>
  <c r="F81" i="12"/>
  <c r="O80" i="12"/>
  <c r="O79" i="12" s="1"/>
  <c r="L80" i="12"/>
  <c r="I80" i="12"/>
  <c r="F80" i="12"/>
  <c r="C80" i="12"/>
  <c r="N79" i="12"/>
  <c r="M79" i="12"/>
  <c r="K79" i="12"/>
  <c r="J79" i="12"/>
  <c r="I79" i="12"/>
  <c r="H79" i="12"/>
  <c r="G79" i="12"/>
  <c r="F79" i="12"/>
  <c r="E79" i="12"/>
  <c r="D79" i="12"/>
  <c r="D75" i="12" s="1"/>
  <c r="D74" i="12" s="1"/>
  <c r="O78" i="12"/>
  <c r="L78" i="12"/>
  <c r="I78" i="12"/>
  <c r="I76" i="12" s="1"/>
  <c r="I75" i="12" s="1"/>
  <c r="F78" i="12"/>
  <c r="C78" i="12" s="1"/>
  <c r="O77" i="12"/>
  <c r="L77" i="12"/>
  <c r="I77" i="12"/>
  <c r="F77" i="12"/>
  <c r="O76" i="12"/>
  <c r="O75" i="12" s="1"/>
  <c r="N76" i="12"/>
  <c r="M76" i="12"/>
  <c r="K76" i="12"/>
  <c r="K75" i="12" s="1"/>
  <c r="K74" i="12" s="1"/>
  <c r="J76" i="12"/>
  <c r="H76" i="12"/>
  <c r="G76" i="12"/>
  <c r="G75" i="12" s="1"/>
  <c r="F76" i="12"/>
  <c r="E76" i="12"/>
  <c r="D76" i="12"/>
  <c r="N75" i="12"/>
  <c r="M75" i="12"/>
  <c r="J75" i="12"/>
  <c r="H75" i="12"/>
  <c r="F75" i="12"/>
  <c r="E75" i="12"/>
  <c r="E74" i="12"/>
  <c r="O73" i="12"/>
  <c r="L73" i="12"/>
  <c r="C73" i="12" s="1"/>
  <c r="I73" i="12"/>
  <c r="F73" i="12"/>
  <c r="O72" i="12"/>
  <c r="L72" i="12"/>
  <c r="I72" i="12"/>
  <c r="F72" i="12"/>
  <c r="C72" i="12"/>
  <c r="O71" i="12"/>
  <c r="L71" i="12"/>
  <c r="I71" i="12"/>
  <c r="F71" i="12"/>
  <c r="C71" i="12" s="1"/>
  <c r="O70" i="12"/>
  <c r="L70" i="12"/>
  <c r="I70" i="12"/>
  <c r="F70" i="12"/>
  <c r="O69" i="12"/>
  <c r="O68" i="12" s="1"/>
  <c r="O66" i="12" s="1"/>
  <c r="L69" i="12"/>
  <c r="L68" i="12" s="1"/>
  <c r="L66" i="12" s="1"/>
  <c r="I69" i="12"/>
  <c r="E69" i="12"/>
  <c r="F69" i="12" s="1"/>
  <c r="F68" i="12" s="1"/>
  <c r="C69" i="12"/>
  <c r="N68" i="12"/>
  <c r="M68" i="12"/>
  <c r="K68" i="12"/>
  <c r="J68" i="12"/>
  <c r="H68" i="12"/>
  <c r="H66" i="12" s="1"/>
  <c r="G68" i="12"/>
  <c r="E68" i="12"/>
  <c r="D68" i="12"/>
  <c r="D66" i="12" s="1"/>
  <c r="O67" i="12"/>
  <c r="L67" i="12"/>
  <c r="I67" i="12"/>
  <c r="F67" i="12"/>
  <c r="N66" i="12"/>
  <c r="N52" i="12" s="1"/>
  <c r="M66" i="12"/>
  <c r="K66" i="12"/>
  <c r="J66" i="12"/>
  <c r="J52" i="12" s="1"/>
  <c r="J51" i="12" s="1"/>
  <c r="J50" i="12" s="1"/>
  <c r="G66" i="12"/>
  <c r="F66" i="12"/>
  <c r="E66" i="12"/>
  <c r="O65" i="12"/>
  <c r="L65" i="12"/>
  <c r="I65" i="12"/>
  <c r="F65" i="12"/>
  <c r="C65" i="12"/>
  <c r="O64" i="12"/>
  <c r="L64" i="12"/>
  <c r="I64" i="12"/>
  <c r="F64" i="12"/>
  <c r="C64" i="12" s="1"/>
  <c r="O63" i="12"/>
  <c r="L63" i="12"/>
  <c r="I63" i="12"/>
  <c r="F63" i="12"/>
  <c r="O62" i="12"/>
  <c r="L62" i="12"/>
  <c r="I62" i="12"/>
  <c r="E62" i="12"/>
  <c r="F62" i="12" s="1"/>
  <c r="C62" i="12"/>
  <c r="O61" i="12"/>
  <c r="L61" i="12"/>
  <c r="I61" i="12"/>
  <c r="F61" i="12"/>
  <c r="O60" i="12"/>
  <c r="L60" i="12"/>
  <c r="I60" i="12"/>
  <c r="F60" i="12"/>
  <c r="O59" i="12"/>
  <c r="L59" i="12"/>
  <c r="C59" i="12" s="1"/>
  <c r="I59" i="12"/>
  <c r="F59" i="12"/>
  <c r="O58" i="12"/>
  <c r="O57" i="12" s="1"/>
  <c r="L58" i="12"/>
  <c r="I58" i="12"/>
  <c r="F58" i="12"/>
  <c r="C58" i="12"/>
  <c r="N57" i="12"/>
  <c r="M57" i="12"/>
  <c r="L57" i="12"/>
  <c r="K57" i="12"/>
  <c r="J57" i="12"/>
  <c r="H57" i="12"/>
  <c r="G57" i="12"/>
  <c r="E57" i="12"/>
  <c r="D57" i="12"/>
  <c r="O56" i="12"/>
  <c r="L56" i="12"/>
  <c r="I56" i="12"/>
  <c r="F56" i="12"/>
  <c r="O55" i="12"/>
  <c r="L55" i="12"/>
  <c r="I55" i="12"/>
  <c r="F55" i="12"/>
  <c r="O54" i="12"/>
  <c r="O53" i="12" s="1"/>
  <c r="N54" i="12"/>
  <c r="M54" i="12"/>
  <c r="K54" i="12"/>
  <c r="K53" i="12" s="1"/>
  <c r="K52" i="12" s="1"/>
  <c r="K51" i="12" s="1"/>
  <c r="J54" i="12"/>
  <c r="H54" i="12"/>
  <c r="G54" i="12"/>
  <c r="G53" i="12" s="1"/>
  <c r="G52" i="12" s="1"/>
  <c r="F54" i="12"/>
  <c r="E54" i="12"/>
  <c r="D54" i="12"/>
  <c r="N53" i="12"/>
  <c r="M53" i="12"/>
  <c r="J53" i="12"/>
  <c r="H53" i="12"/>
  <c r="E53" i="12"/>
  <c r="D53" i="12"/>
  <c r="D52" i="12" s="1"/>
  <c r="M52" i="12"/>
  <c r="E52" i="12"/>
  <c r="O46" i="12"/>
  <c r="C46" i="12"/>
  <c r="O45" i="12"/>
  <c r="N44" i="12"/>
  <c r="M44" i="12"/>
  <c r="L43" i="12"/>
  <c r="I43" i="12"/>
  <c r="I42" i="12" s="1"/>
  <c r="F43" i="12"/>
  <c r="C43" i="12" s="1"/>
  <c r="L42" i="12"/>
  <c r="K42" i="12"/>
  <c r="J42" i="12"/>
  <c r="H42" i="12"/>
  <c r="G42" i="12"/>
  <c r="F42" i="12"/>
  <c r="E42" i="12"/>
  <c r="D42" i="12"/>
  <c r="F41" i="12"/>
  <c r="C41" i="12" s="1"/>
  <c r="L40" i="12"/>
  <c r="C40" i="12"/>
  <c r="L39" i="12"/>
  <c r="C39" i="12" s="1"/>
  <c r="L38" i="12"/>
  <c r="C38" i="12"/>
  <c r="L37" i="12"/>
  <c r="K36" i="12"/>
  <c r="J36" i="12"/>
  <c r="L35" i="12"/>
  <c r="C35" i="12"/>
  <c r="L34" i="12"/>
  <c r="K33" i="12"/>
  <c r="J33" i="12"/>
  <c r="L32" i="12"/>
  <c r="C32" i="12"/>
  <c r="L31" i="12"/>
  <c r="C31" i="12" s="1"/>
  <c r="K31" i="12"/>
  <c r="J31" i="12"/>
  <c r="L30" i="12"/>
  <c r="C30" i="12" s="1"/>
  <c r="L29" i="12"/>
  <c r="C29" i="12"/>
  <c r="L28" i="12"/>
  <c r="K27" i="12"/>
  <c r="J27" i="12"/>
  <c r="K26" i="12"/>
  <c r="J26" i="12"/>
  <c r="J20" i="12" s="1"/>
  <c r="F25" i="12"/>
  <c r="C25" i="12"/>
  <c r="I24" i="12"/>
  <c r="F24" i="12"/>
  <c r="C24" i="12" s="1"/>
  <c r="O23" i="12"/>
  <c r="L23" i="12"/>
  <c r="I23" i="12"/>
  <c r="C23" i="12" s="1"/>
  <c r="F23" i="12"/>
  <c r="O22" i="12"/>
  <c r="L22" i="12"/>
  <c r="L21" i="12" s="1"/>
  <c r="I22" i="12"/>
  <c r="F22" i="12"/>
  <c r="C22" i="12" s="1"/>
  <c r="O21" i="12"/>
  <c r="O287" i="12" s="1"/>
  <c r="N21" i="12"/>
  <c r="N287" i="12" s="1"/>
  <c r="N286" i="12" s="1"/>
  <c r="M21" i="12"/>
  <c r="M287" i="12" s="1"/>
  <c r="M286" i="12" s="1"/>
  <c r="K21" i="12"/>
  <c r="K287" i="12" s="1"/>
  <c r="K286" i="12" s="1"/>
  <c r="J21" i="12"/>
  <c r="J287" i="12" s="1"/>
  <c r="J286" i="12" s="1"/>
  <c r="H21" i="12"/>
  <c r="H287" i="12" s="1"/>
  <c r="H286" i="12" s="1"/>
  <c r="G21" i="12"/>
  <c r="G287" i="12" s="1"/>
  <c r="G286" i="12" s="1"/>
  <c r="E21" i="12"/>
  <c r="E287" i="12" s="1"/>
  <c r="E286" i="12" s="1"/>
  <c r="D21" i="12"/>
  <c r="D287" i="12" s="1"/>
  <c r="D286" i="12" s="1"/>
  <c r="N20" i="12"/>
  <c r="H20" i="12"/>
  <c r="D20" i="12"/>
  <c r="O296" i="11"/>
  <c r="L296" i="11"/>
  <c r="I296" i="11"/>
  <c r="C296" i="11" s="1"/>
  <c r="F296" i="11"/>
  <c r="O295" i="11"/>
  <c r="L295" i="11"/>
  <c r="I295" i="11"/>
  <c r="F295" i="11"/>
  <c r="C295" i="11" s="1"/>
  <c r="O294" i="11"/>
  <c r="L294" i="11"/>
  <c r="I294" i="11"/>
  <c r="F294" i="11"/>
  <c r="C294" i="11"/>
  <c r="O293" i="11"/>
  <c r="L293" i="11"/>
  <c r="I293" i="11"/>
  <c r="F293" i="11"/>
  <c r="C293" i="11" s="1"/>
  <c r="O292" i="11"/>
  <c r="L292" i="11"/>
  <c r="I292" i="11"/>
  <c r="C292" i="11" s="1"/>
  <c r="F292" i="11"/>
  <c r="O291" i="11"/>
  <c r="L291" i="11"/>
  <c r="I291" i="11"/>
  <c r="F291" i="11"/>
  <c r="C291" i="11" s="1"/>
  <c r="O290" i="11"/>
  <c r="O288" i="11" s="1"/>
  <c r="L290" i="11"/>
  <c r="I290" i="11"/>
  <c r="F290" i="11"/>
  <c r="C290" i="11"/>
  <c r="O289" i="11"/>
  <c r="L289" i="11"/>
  <c r="L288" i="11" s="1"/>
  <c r="I289" i="11"/>
  <c r="F289" i="11"/>
  <c r="F288" i="11" s="1"/>
  <c r="C288" i="11" s="1"/>
  <c r="N288" i="11"/>
  <c r="M288" i="11"/>
  <c r="K288" i="11"/>
  <c r="J288" i="11"/>
  <c r="I288" i="11"/>
  <c r="H288" i="11"/>
  <c r="G288" i="11"/>
  <c r="E288" i="11"/>
  <c r="D288" i="11"/>
  <c r="O283" i="11"/>
  <c r="L283" i="11"/>
  <c r="I283" i="11"/>
  <c r="F283" i="11"/>
  <c r="C283" i="11" s="1"/>
  <c r="O282" i="11"/>
  <c r="O281" i="11" s="1"/>
  <c r="L282" i="11"/>
  <c r="I282" i="11"/>
  <c r="I281" i="11" s="1"/>
  <c r="F282" i="11"/>
  <c r="C282" i="11"/>
  <c r="N281" i="11"/>
  <c r="M281" i="11"/>
  <c r="L281" i="11"/>
  <c r="K281" i="11"/>
  <c r="J281" i="11"/>
  <c r="H281" i="11"/>
  <c r="G281" i="11"/>
  <c r="F281" i="11"/>
  <c r="E281" i="11"/>
  <c r="D281" i="11"/>
  <c r="O280" i="11"/>
  <c r="O279" i="11" s="1"/>
  <c r="L280" i="11"/>
  <c r="I280" i="11"/>
  <c r="C280" i="11" s="1"/>
  <c r="F280" i="11"/>
  <c r="N279" i="11"/>
  <c r="N268" i="11" s="1"/>
  <c r="M279" i="11"/>
  <c r="L279" i="11"/>
  <c r="K279" i="11"/>
  <c r="J279" i="11"/>
  <c r="H279" i="11"/>
  <c r="G279" i="11"/>
  <c r="F279" i="11"/>
  <c r="E279" i="11"/>
  <c r="D279" i="11"/>
  <c r="O278" i="11"/>
  <c r="L278" i="11"/>
  <c r="I278" i="11"/>
  <c r="F278" i="11"/>
  <c r="C278" i="11"/>
  <c r="O277" i="11"/>
  <c r="L277" i="11"/>
  <c r="I277" i="11"/>
  <c r="F277" i="11"/>
  <c r="C277" i="11" s="1"/>
  <c r="O276" i="11"/>
  <c r="O275" i="11" s="1"/>
  <c r="L276" i="11"/>
  <c r="I276" i="11"/>
  <c r="C276" i="11" s="1"/>
  <c r="F276" i="11"/>
  <c r="N275" i="11"/>
  <c r="M275" i="11"/>
  <c r="L275" i="11"/>
  <c r="K275" i="11"/>
  <c r="J275" i="11"/>
  <c r="H275" i="11"/>
  <c r="G275" i="11"/>
  <c r="F275" i="11"/>
  <c r="E275" i="11"/>
  <c r="D275" i="11"/>
  <c r="O274" i="11"/>
  <c r="L274" i="11"/>
  <c r="I274" i="11"/>
  <c r="F274" i="11"/>
  <c r="C274" i="11"/>
  <c r="O273" i="11"/>
  <c r="L273" i="11"/>
  <c r="I273" i="11"/>
  <c r="F273" i="11"/>
  <c r="C273" i="11" s="1"/>
  <c r="O272" i="11"/>
  <c r="O271" i="11" s="1"/>
  <c r="L272" i="11"/>
  <c r="I272" i="11"/>
  <c r="C272" i="11" s="1"/>
  <c r="F272" i="11"/>
  <c r="N271" i="11"/>
  <c r="M271" i="11"/>
  <c r="L271" i="11"/>
  <c r="K271" i="11"/>
  <c r="J271" i="11"/>
  <c r="J269" i="11" s="1"/>
  <c r="J268" i="11" s="1"/>
  <c r="H271" i="11"/>
  <c r="G271" i="11"/>
  <c r="F271" i="11"/>
  <c r="E271" i="11"/>
  <c r="D271" i="11"/>
  <c r="D269" i="11" s="1"/>
  <c r="D268" i="11" s="1"/>
  <c r="O270" i="11"/>
  <c r="L270" i="11"/>
  <c r="I270" i="11"/>
  <c r="F270" i="11"/>
  <c r="F269" i="11" s="1"/>
  <c r="C270" i="11"/>
  <c r="L269" i="11"/>
  <c r="E269" i="11"/>
  <c r="E268" i="11" s="1"/>
  <c r="M268" i="11"/>
  <c r="L268" i="11"/>
  <c r="K268" i="11"/>
  <c r="H268" i="11"/>
  <c r="G268" i="11"/>
  <c r="O267" i="11"/>
  <c r="L267" i="11"/>
  <c r="I267" i="11"/>
  <c r="C267" i="11" s="1"/>
  <c r="F267" i="11"/>
  <c r="O266" i="11"/>
  <c r="L266" i="11"/>
  <c r="I266" i="11"/>
  <c r="F266" i="11"/>
  <c r="C266" i="11" s="1"/>
  <c r="O265" i="11"/>
  <c r="O263" i="11" s="1"/>
  <c r="L265" i="11"/>
  <c r="I265" i="11"/>
  <c r="F265" i="11"/>
  <c r="C265" i="11"/>
  <c r="O264" i="11"/>
  <c r="L264" i="11"/>
  <c r="L263" i="11" s="1"/>
  <c r="I264" i="11"/>
  <c r="F264" i="11"/>
  <c r="F263" i="11" s="1"/>
  <c r="N263" i="11"/>
  <c r="M263" i="11"/>
  <c r="K263" i="11"/>
  <c r="J263" i="11"/>
  <c r="I263" i="11"/>
  <c r="H263" i="11"/>
  <c r="G263" i="11"/>
  <c r="E263" i="11"/>
  <c r="D263" i="11"/>
  <c r="O262" i="11"/>
  <c r="L262" i="11"/>
  <c r="I262" i="11"/>
  <c r="F262" i="11"/>
  <c r="C262" i="11" s="1"/>
  <c r="O261" i="11"/>
  <c r="O259" i="11" s="1"/>
  <c r="O258" i="11" s="1"/>
  <c r="L261" i="11"/>
  <c r="I261" i="11"/>
  <c r="F261" i="11"/>
  <c r="C261" i="11"/>
  <c r="O260" i="11"/>
  <c r="L260" i="11"/>
  <c r="L259" i="11" s="1"/>
  <c r="I260" i="11"/>
  <c r="F260" i="11"/>
  <c r="F259" i="11" s="1"/>
  <c r="N259" i="11"/>
  <c r="M259" i="11"/>
  <c r="M258" i="11" s="1"/>
  <c r="K259" i="11"/>
  <c r="K258" i="11" s="1"/>
  <c r="J259" i="11"/>
  <c r="I259" i="11"/>
  <c r="I258" i="11" s="1"/>
  <c r="H259" i="11"/>
  <c r="G259" i="11"/>
  <c r="G258" i="11" s="1"/>
  <c r="E259" i="11"/>
  <c r="E258" i="11" s="1"/>
  <c r="D259" i="11"/>
  <c r="N258" i="11"/>
  <c r="J258" i="11"/>
  <c r="H258" i="11"/>
  <c r="D258" i="11"/>
  <c r="O257" i="11"/>
  <c r="L257" i="11"/>
  <c r="I257" i="11"/>
  <c r="F257" i="11"/>
  <c r="C257" i="11"/>
  <c r="O256" i="11"/>
  <c r="L256" i="11"/>
  <c r="I256" i="11"/>
  <c r="F256" i="11"/>
  <c r="C256" i="11" s="1"/>
  <c r="O255" i="11"/>
  <c r="L255" i="11"/>
  <c r="I255" i="11"/>
  <c r="C255" i="11" s="1"/>
  <c r="F255" i="11"/>
  <c r="O254" i="11"/>
  <c r="L254" i="11"/>
  <c r="I254" i="11"/>
  <c r="F254" i="11"/>
  <c r="C254" i="11" s="1"/>
  <c r="O253" i="11"/>
  <c r="O251" i="11" s="1"/>
  <c r="O250" i="11" s="1"/>
  <c r="L253" i="11"/>
  <c r="I253" i="11"/>
  <c r="F253" i="11"/>
  <c r="C253" i="11"/>
  <c r="O252" i="11"/>
  <c r="L252" i="11"/>
  <c r="L251" i="11" s="1"/>
  <c r="L250" i="11" s="1"/>
  <c r="I252" i="11"/>
  <c r="F252" i="11"/>
  <c r="F251" i="11" s="1"/>
  <c r="N251" i="11"/>
  <c r="M251" i="11"/>
  <c r="M250" i="11" s="1"/>
  <c r="K251" i="11"/>
  <c r="K250" i="11" s="1"/>
  <c r="J251" i="11"/>
  <c r="I251" i="11"/>
  <c r="I250" i="11" s="1"/>
  <c r="H251" i="11"/>
  <c r="G251" i="11"/>
  <c r="G250" i="11" s="1"/>
  <c r="E251" i="11"/>
  <c r="E250" i="11" s="1"/>
  <c r="D251" i="11"/>
  <c r="N250" i="11"/>
  <c r="J250" i="11"/>
  <c r="H250" i="11"/>
  <c r="D250" i="11"/>
  <c r="O249" i="11"/>
  <c r="L249" i="11"/>
  <c r="I249" i="11"/>
  <c r="F249" i="11"/>
  <c r="C249" i="11"/>
  <c r="O248" i="11"/>
  <c r="L248" i="11"/>
  <c r="I248" i="11"/>
  <c r="F248" i="11"/>
  <c r="C248" i="11" s="1"/>
  <c r="O247" i="11"/>
  <c r="L247" i="11"/>
  <c r="I247" i="11"/>
  <c r="C247" i="11" s="1"/>
  <c r="F247" i="11"/>
  <c r="O246" i="11"/>
  <c r="L246" i="11"/>
  <c r="L245" i="11" s="1"/>
  <c r="I246" i="11"/>
  <c r="F246" i="11"/>
  <c r="C246" i="11" s="1"/>
  <c r="O245" i="11"/>
  <c r="N245" i="11"/>
  <c r="M245" i="11"/>
  <c r="K245" i="11"/>
  <c r="J245" i="11"/>
  <c r="H245" i="11"/>
  <c r="G245" i="11"/>
  <c r="E245" i="11"/>
  <c r="D245" i="11"/>
  <c r="O244" i="11"/>
  <c r="L244" i="11"/>
  <c r="I244" i="11"/>
  <c r="F244" i="11"/>
  <c r="C244" i="11" s="1"/>
  <c r="O243" i="11"/>
  <c r="L243" i="11"/>
  <c r="I243" i="11"/>
  <c r="C243" i="11" s="1"/>
  <c r="F243" i="11"/>
  <c r="O242" i="11"/>
  <c r="L242" i="11"/>
  <c r="I242" i="11"/>
  <c r="F242" i="11"/>
  <c r="C242" i="11" s="1"/>
  <c r="O241" i="11"/>
  <c r="L241" i="11"/>
  <c r="I241" i="11"/>
  <c r="F241" i="11"/>
  <c r="C241" i="11"/>
  <c r="O240" i="11"/>
  <c r="L240" i="11"/>
  <c r="I240" i="11"/>
  <c r="F240" i="11"/>
  <c r="C240" i="11" s="1"/>
  <c r="O239" i="11"/>
  <c r="L239" i="11"/>
  <c r="I239" i="11"/>
  <c r="C239" i="11" s="1"/>
  <c r="F239" i="11"/>
  <c r="O238" i="11"/>
  <c r="L238" i="11"/>
  <c r="L237" i="11" s="1"/>
  <c r="I238" i="11"/>
  <c r="F238" i="11"/>
  <c r="C238" i="11" s="1"/>
  <c r="O237" i="11"/>
  <c r="N237" i="11"/>
  <c r="M237" i="11"/>
  <c r="M230" i="11" s="1"/>
  <c r="M229" i="11" s="1"/>
  <c r="K237" i="11"/>
  <c r="K230" i="11" s="1"/>
  <c r="J237" i="11"/>
  <c r="H237" i="11"/>
  <c r="G237" i="11"/>
  <c r="G230" i="11" s="1"/>
  <c r="G229" i="11" s="1"/>
  <c r="E237" i="11"/>
  <c r="E230" i="11" s="1"/>
  <c r="D237" i="11"/>
  <c r="O236" i="11"/>
  <c r="L236" i="11"/>
  <c r="I236" i="11"/>
  <c r="F236" i="11"/>
  <c r="C236" i="11" s="1"/>
  <c r="O235" i="11"/>
  <c r="O234" i="11" s="1"/>
  <c r="L235" i="11"/>
  <c r="I235" i="11"/>
  <c r="C235" i="11" s="1"/>
  <c r="F235" i="11"/>
  <c r="N234" i="11"/>
  <c r="M234" i="11"/>
  <c r="L234" i="11"/>
  <c r="K234" i="11"/>
  <c r="J234" i="11"/>
  <c r="H234" i="11"/>
  <c r="G234" i="11"/>
  <c r="F234" i="11"/>
  <c r="E234" i="11"/>
  <c r="D234" i="11"/>
  <c r="O233" i="11"/>
  <c r="O232" i="11" s="1"/>
  <c r="L233" i="11"/>
  <c r="I233" i="11"/>
  <c r="I232" i="11" s="1"/>
  <c r="F233" i="11"/>
  <c r="C233" i="11"/>
  <c r="N232" i="11"/>
  <c r="M232" i="11"/>
  <c r="L232" i="11"/>
  <c r="L230" i="11" s="1"/>
  <c r="K232" i="11"/>
  <c r="J232" i="11"/>
  <c r="H232" i="11"/>
  <c r="H230" i="11" s="1"/>
  <c r="H229" i="11" s="1"/>
  <c r="G232" i="11"/>
  <c r="F232" i="11"/>
  <c r="E232" i="11"/>
  <c r="D232" i="11"/>
  <c r="D230" i="11" s="1"/>
  <c r="D229" i="11" s="1"/>
  <c r="O231" i="11"/>
  <c r="O230" i="11" s="1"/>
  <c r="O229" i="11" s="1"/>
  <c r="L231" i="11"/>
  <c r="I231" i="11"/>
  <c r="C231" i="11" s="1"/>
  <c r="F231" i="11"/>
  <c r="N230" i="11"/>
  <c r="N229" i="11" s="1"/>
  <c r="J230" i="11"/>
  <c r="J229" i="11" s="1"/>
  <c r="O228" i="11"/>
  <c r="L228" i="11"/>
  <c r="I228" i="11"/>
  <c r="F228" i="11"/>
  <c r="C228" i="11" s="1"/>
  <c r="O227" i="11"/>
  <c r="O226" i="11" s="1"/>
  <c r="L227" i="11"/>
  <c r="I227" i="11"/>
  <c r="C227" i="11" s="1"/>
  <c r="F227" i="11"/>
  <c r="N226" i="11"/>
  <c r="M226" i="11"/>
  <c r="L226" i="11"/>
  <c r="K226" i="11"/>
  <c r="J226" i="11"/>
  <c r="H226" i="11"/>
  <c r="G226" i="11"/>
  <c r="F226" i="11"/>
  <c r="E226" i="11"/>
  <c r="D226" i="11"/>
  <c r="O225" i="11"/>
  <c r="L225" i="11"/>
  <c r="I225" i="11"/>
  <c r="F225" i="11"/>
  <c r="C225" i="11"/>
  <c r="O224" i="11"/>
  <c r="L224" i="11"/>
  <c r="I224" i="11"/>
  <c r="F224" i="11"/>
  <c r="C224" i="11" s="1"/>
  <c r="O223" i="11"/>
  <c r="L223" i="11"/>
  <c r="I223" i="11"/>
  <c r="C223" i="11" s="1"/>
  <c r="F223" i="11"/>
  <c r="O222" i="11"/>
  <c r="L222" i="11"/>
  <c r="I222" i="11"/>
  <c r="F222" i="11"/>
  <c r="C222" i="11" s="1"/>
  <c r="O221" i="11"/>
  <c r="L221" i="11"/>
  <c r="I221" i="11"/>
  <c r="F221" i="11"/>
  <c r="C221" i="11"/>
  <c r="O220" i="11"/>
  <c r="L220" i="11"/>
  <c r="I220" i="11"/>
  <c r="F220" i="11"/>
  <c r="C220" i="11" s="1"/>
  <c r="O219" i="11"/>
  <c r="L219" i="11"/>
  <c r="I219" i="11"/>
  <c r="C219" i="11" s="1"/>
  <c r="F219" i="11"/>
  <c r="O218" i="11"/>
  <c r="L218" i="11"/>
  <c r="I218" i="11"/>
  <c r="F218" i="11"/>
  <c r="C218" i="11" s="1"/>
  <c r="O217" i="11"/>
  <c r="O215" i="11" s="1"/>
  <c r="L217" i="11"/>
  <c r="I217" i="11"/>
  <c r="F217" i="11"/>
  <c r="C217" i="11"/>
  <c r="O216" i="11"/>
  <c r="L216" i="11"/>
  <c r="L215" i="11" s="1"/>
  <c r="I216" i="11"/>
  <c r="F216" i="11"/>
  <c r="F215" i="11" s="1"/>
  <c r="N215" i="11"/>
  <c r="M215" i="11"/>
  <c r="K215" i="11"/>
  <c r="J215" i="11"/>
  <c r="I215" i="11"/>
  <c r="H215" i="11"/>
  <c r="G215" i="11"/>
  <c r="E215" i="11"/>
  <c r="D215" i="11"/>
  <c r="O214" i="11"/>
  <c r="L214" i="11"/>
  <c r="I214" i="11"/>
  <c r="F214" i="11"/>
  <c r="C214" i="11" s="1"/>
  <c r="O213" i="11"/>
  <c r="L213" i="11"/>
  <c r="I213" i="11"/>
  <c r="F213" i="11"/>
  <c r="C213" i="11"/>
  <c r="O212" i="11"/>
  <c r="L212" i="11"/>
  <c r="I212" i="11"/>
  <c r="F212" i="11"/>
  <c r="C212" i="11" s="1"/>
  <c r="O211" i="11"/>
  <c r="L211" i="11"/>
  <c r="I211" i="11"/>
  <c r="C211" i="11" s="1"/>
  <c r="F211" i="11"/>
  <c r="O210" i="11"/>
  <c r="L210" i="11"/>
  <c r="I210" i="11"/>
  <c r="F210" i="11"/>
  <c r="C210" i="11" s="1"/>
  <c r="O209" i="11"/>
  <c r="L209" i="11"/>
  <c r="I209" i="11"/>
  <c r="F209" i="11"/>
  <c r="C209" i="11"/>
  <c r="O208" i="11"/>
  <c r="L208" i="11"/>
  <c r="I208" i="11"/>
  <c r="F208" i="11"/>
  <c r="F204" i="11" s="1"/>
  <c r="O207" i="11"/>
  <c r="L207" i="11"/>
  <c r="I207" i="11"/>
  <c r="C207" i="11" s="1"/>
  <c r="F207" i="11"/>
  <c r="O206" i="11"/>
  <c r="L206" i="11"/>
  <c r="I206" i="11"/>
  <c r="F206" i="11"/>
  <c r="C206" i="11" s="1"/>
  <c r="O205" i="11"/>
  <c r="O204" i="11" s="1"/>
  <c r="O203" i="11" s="1"/>
  <c r="L205" i="11"/>
  <c r="I205" i="11"/>
  <c r="I204" i="11" s="1"/>
  <c r="F205" i="11"/>
  <c r="C205" i="11"/>
  <c r="N204" i="11"/>
  <c r="N203" i="11" s="1"/>
  <c r="N194" i="11" s="1"/>
  <c r="N193" i="11" s="1"/>
  <c r="M204" i="11"/>
  <c r="L204" i="11"/>
  <c r="K204" i="11"/>
  <c r="J204" i="11"/>
  <c r="J203" i="11" s="1"/>
  <c r="J194" i="11" s="1"/>
  <c r="J193" i="11" s="1"/>
  <c r="H204" i="11"/>
  <c r="H203" i="11" s="1"/>
  <c r="H194" i="11" s="1"/>
  <c r="H193" i="11" s="1"/>
  <c r="G204" i="11"/>
  <c r="E204" i="11"/>
  <c r="D204" i="11"/>
  <c r="D203" i="11" s="1"/>
  <c r="D194" i="11" s="1"/>
  <c r="D193" i="11" s="1"/>
  <c r="M203" i="11"/>
  <c r="K203" i="11"/>
  <c r="G203" i="11"/>
  <c r="E203" i="11"/>
  <c r="O202" i="11"/>
  <c r="L202" i="11"/>
  <c r="I202" i="11"/>
  <c r="F202" i="11"/>
  <c r="C202" i="11" s="1"/>
  <c r="O201" i="11"/>
  <c r="L201" i="11"/>
  <c r="I201" i="11"/>
  <c r="F201" i="11"/>
  <c r="C201" i="11"/>
  <c r="O200" i="11"/>
  <c r="L200" i="11"/>
  <c r="I200" i="11"/>
  <c r="F200" i="11"/>
  <c r="C200" i="11" s="1"/>
  <c r="O199" i="11"/>
  <c r="L199" i="11"/>
  <c r="I199" i="11"/>
  <c r="C199" i="11" s="1"/>
  <c r="F199" i="11"/>
  <c r="O198" i="11"/>
  <c r="L198" i="11"/>
  <c r="L197" i="11" s="1"/>
  <c r="I198" i="11"/>
  <c r="F198" i="11"/>
  <c r="C198" i="11" s="1"/>
  <c r="O197" i="11"/>
  <c r="O195" i="11" s="1"/>
  <c r="N197" i="11"/>
  <c r="M197" i="11"/>
  <c r="K197" i="11"/>
  <c r="K195" i="11" s="1"/>
  <c r="K194" i="11" s="1"/>
  <c r="J197" i="11"/>
  <c r="H197" i="11"/>
  <c r="G197" i="11"/>
  <c r="G195" i="11" s="1"/>
  <c r="G194" i="11" s="1"/>
  <c r="G193" i="11" s="1"/>
  <c r="E197" i="11"/>
  <c r="D197" i="11"/>
  <c r="O196" i="11"/>
  <c r="L196" i="11"/>
  <c r="L195" i="11" s="1"/>
  <c r="I196" i="11"/>
  <c r="F196" i="11"/>
  <c r="N195" i="11"/>
  <c r="M195" i="11"/>
  <c r="M194" i="11" s="1"/>
  <c r="M193" i="11" s="1"/>
  <c r="J195" i="11"/>
  <c r="H195" i="11"/>
  <c r="E195" i="11"/>
  <c r="E194" i="11" s="1"/>
  <c r="D195" i="11"/>
  <c r="O192" i="11"/>
  <c r="L192" i="11"/>
  <c r="L191" i="11" s="1"/>
  <c r="L190" i="11" s="1"/>
  <c r="I192" i="11"/>
  <c r="F192" i="11"/>
  <c r="F191" i="11" s="1"/>
  <c r="O191" i="11"/>
  <c r="O190" i="11" s="1"/>
  <c r="N191" i="11"/>
  <c r="M191" i="11"/>
  <c r="M190" i="11" s="1"/>
  <c r="K191" i="11"/>
  <c r="K190" i="11" s="1"/>
  <c r="J191" i="11"/>
  <c r="I191" i="11"/>
  <c r="I190" i="11" s="1"/>
  <c r="H191" i="11"/>
  <c r="G191" i="11"/>
  <c r="G190" i="11" s="1"/>
  <c r="E191" i="11"/>
  <c r="E190" i="11" s="1"/>
  <c r="D191" i="11"/>
  <c r="N190" i="11"/>
  <c r="J190" i="11"/>
  <c r="H190" i="11"/>
  <c r="D190" i="11"/>
  <c r="O189" i="11"/>
  <c r="O187" i="11" s="1"/>
  <c r="L189" i="11"/>
  <c r="I189" i="11"/>
  <c r="F189" i="11"/>
  <c r="C189" i="11"/>
  <c r="O188" i="11"/>
  <c r="L188" i="11"/>
  <c r="L187" i="11" s="1"/>
  <c r="L186" i="11" s="1"/>
  <c r="I188" i="11"/>
  <c r="F188" i="11"/>
  <c r="F187" i="11" s="1"/>
  <c r="N187" i="11"/>
  <c r="M187" i="11"/>
  <c r="M186" i="11" s="1"/>
  <c r="K187" i="11"/>
  <c r="J187" i="11"/>
  <c r="I187" i="11"/>
  <c r="I186" i="11" s="1"/>
  <c r="H187" i="11"/>
  <c r="G187" i="11"/>
  <c r="E187" i="11"/>
  <c r="D187" i="11"/>
  <c r="N186" i="11"/>
  <c r="J186" i="11"/>
  <c r="H186" i="11"/>
  <c r="D186" i="11"/>
  <c r="O185" i="11"/>
  <c r="O183" i="11" s="1"/>
  <c r="L185" i="11"/>
  <c r="I185" i="11"/>
  <c r="F185" i="11"/>
  <c r="C185" i="11"/>
  <c r="O184" i="11"/>
  <c r="L184" i="11"/>
  <c r="L183" i="11" s="1"/>
  <c r="I184" i="11"/>
  <c r="F184" i="11"/>
  <c r="F183" i="11" s="1"/>
  <c r="C183" i="11" s="1"/>
  <c r="N183" i="11"/>
  <c r="M183" i="11"/>
  <c r="K183" i="11"/>
  <c r="J183" i="11"/>
  <c r="I183" i="11"/>
  <c r="H183" i="11"/>
  <c r="G183" i="11"/>
  <c r="E183" i="11"/>
  <c r="D183" i="11"/>
  <c r="O182" i="11"/>
  <c r="L182" i="11"/>
  <c r="L178" i="11" s="1"/>
  <c r="I182" i="11"/>
  <c r="F182" i="11"/>
  <c r="C182" i="11" s="1"/>
  <c r="O181" i="11"/>
  <c r="L181" i="11"/>
  <c r="I181" i="11"/>
  <c r="F181" i="11"/>
  <c r="C181" i="11"/>
  <c r="O180" i="11"/>
  <c r="L180" i="11"/>
  <c r="I180" i="11"/>
  <c r="F180" i="11"/>
  <c r="C180" i="11" s="1"/>
  <c r="O179" i="11"/>
  <c r="O178" i="11" s="1"/>
  <c r="L179" i="11"/>
  <c r="I179" i="11"/>
  <c r="C179" i="11" s="1"/>
  <c r="F179" i="11"/>
  <c r="N178" i="11"/>
  <c r="M178" i="11"/>
  <c r="K178" i="11"/>
  <c r="J178" i="11"/>
  <c r="H178" i="11"/>
  <c r="G178" i="11"/>
  <c r="F178" i="11"/>
  <c r="E178" i="11"/>
  <c r="D178" i="11"/>
  <c r="O177" i="11"/>
  <c r="L177" i="11"/>
  <c r="I177" i="11"/>
  <c r="F177" i="11"/>
  <c r="C177" i="11"/>
  <c r="O176" i="11"/>
  <c r="L176" i="11"/>
  <c r="I176" i="11"/>
  <c r="F176" i="11"/>
  <c r="C176" i="11" s="1"/>
  <c r="O175" i="11"/>
  <c r="O174" i="11" s="1"/>
  <c r="L175" i="11"/>
  <c r="I175" i="11"/>
  <c r="C175" i="11" s="1"/>
  <c r="F175" i="11"/>
  <c r="N174" i="11"/>
  <c r="N173" i="11" s="1"/>
  <c r="N172" i="11" s="1"/>
  <c r="M174" i="11"/>
  <c r="L174" i="11"/>
  <c r="L173" i="11" s="1"/>
  <c r="L172" i="11" s="1"/>
  <c r="K174" i="11"/>
  <c r="J174" i="11"/>
  <c r="J173" i="11" s="1"/>
  <c r="J172" i="11" s="1"/>
  <c r="H174" i="11"/>
  <c r="H173" i="11" s="1"/>
  <c r="H172" i="11" s="1"/>
  <c r="G174" i="11"/>
  <c r="F174" i="11"/>
  <c r="E174" i="11"/>
  <c r="D174" i="11"/>
  <c r="D173" i="11" s="1"/>
  <c r="D172" i="11" s="1"/>
  <c r="M173" i="11"/>
  <c r="M172" i="11" s="1"/>
  <c r="K173" i="11"/>
  <c r="K172" i="11" s="1"/>
  <c r="G173" i="11"/>
  <c r="G172" i="11" s="1"/>
  <c r="E173" i="11"/>
  <c r="E172" i="11" s="1"/>
  <c r="O171" i="11"/>
  <c r="L171" i="11"/>
  <c r="I171" i="11"/>
  <c r="C171" i="11" s="1"/>
  <c r="F171" i="11"/>
  <c r="O170" i="11"/>
  <c r="L170" i="11"/>
  <c r="I170" i="11"/>
  <c r="F170" i="11"/>
  <c r="C170" i="11" s="1"/>
  <c r="O169" i="11"/>
  <c r="L169" i="11"/>
  <c r="I169" i="11"/>
  <c r="F169" i="11"/>
  <c r="C169" i="11"/>
  <c r="O168" i="11"/>
  <c r="L168" i="11"/>
  <c r="I168" i="11"/>
  <c r="F168" i="11"/>
  <c r="C168" i="11" s="1"/>
  <c r="O167" i="11"/>
  <c r="L167" i="11"/>
  <c r="I167" i="11"/>
  <c r="C167" i="11" s="1"/>
  <c r="F167" i="11"/>
  <c r="O166" i="11"/>
  <c r="L166" i="11"/>
  <c r="L165" i="11" s="1"/>
  <c r="L164" i="11" s="1"/>
  <c r="I166" i="11"/>
  <c r="F166" i="11"/>
  <c r="C166" i="11" s="1"/>
  <c r="O165" i="11"/>
  <c r="O164" i="11" s="1"/>
  <c r="N165" i="11"/>
  <c r="M165" i="11"/>
  <c r="M164" i="11" s="1"/>
  <c r="K165" i="11"/>
  <c r="K164" i="11" s="1"/>
  <c r="J165" i="11"/>
  <c r="H165" i="11"/>
  <c r="G165" i="11"/>
  <c r="G164" i="11" s="1"/>
  <c r="E165" i="11"/>
  <c r="E164" i="11" s="1"/>
  <c r="D165" i="11"/>
  <c r="N164" i="11"/>
  <c r="J164" i="11"/>
  <c r="H164" i="11"/>
  <c r="D164" i="11"/>
  <c r="O163" i="11"/>
  <c r="L163" i="11"/>
  <c r="I163" i="11"/>
  <c r="C163" i="11" s="1"/>
  <c r="F163" i="11"/>
  <c r="O162" i="11"/>
  <c r="L162" i="11"/>
  <c r="I162" i="11"/>
  <c r="F162" i="11"/>
  <c r="C162" i="11" s="1"/>
  <c r="O161" i="11"/>
  <c r="O159" i="11" s="1"/>
  <c r="L161" i="11"/>
  <c r="I161" i="11"/>
  <c r="F161" i="11"/>
  <c r="C161" i="11"/>
  <c r="O160" i="11"/>
  <c r="L160" i="11"/>
  <c r="L159" i="11" s="1"/>
  <c r="I160" i="11"/>
  <c r="F160" i="11"/>
  <c r="F159" i="11" s="1"/>
  <c r="N159" i="11"/>
  <c r="M159" i="11"/>
  <c r="K159" i="11"/>
  <c r="J159" i="11"/>
  <c r="I159" i="11"/>
  <c r="H159" i="11"/>
  <c r="G159" i="11"/>
  <c r="E159" i="11"/>
  <c r="D159" i="11"/>
  <c r="O158" i="11"/>
  <c r="L158" i="11"/>
  <c r="I158" i="11"/>
  <c r="F158" i="11"/>
  <c r="C158" i="11" s="1"/>
  <c r="O157" i="11"/>
  <c r="L157" i="11"/>
  <c r="I157" i="11"/>
  <c r="F157" i="11"/>
  <c r="C157" i="11"/>
  <c r="O156" i="11"/>
  <c r="L156" i="11"/>
  <c r="I156" i="11"/>
  <c r="F156" i="11"/>
  <c r="C156" i="11" s="1"/>
  <c r="O155" i="11"/>
  <c r="L155" i="11"/>
  <c r="I155" i="11"/>
  <c r="C155" i="11" s="1"/>
  <c r="F155" i="11"/>
  <c r="O154" i="11"/>
  <c r="L154" i="11"/>
  <c r="L150" i="11" s="1"/>
  <c r="I154" i="11"/>
  <c r="F154" i="11"/>
  <c r="C154" i="11" s="1"/>
  <c r="O153" i="11"/>
  <c r="O150" i="11" s="1"/>
  <c r="L153" i="11"/>
  <c r="I153" i="11"/>
  <c r="F153" i="11"/>
  <c r="C153" i="11"/>
  <c r="O152" i="11"/>
  <c r="L152" i="11"/>
  <c r="I152" i="11"/>
  <c r="F152" i="11"/>
  <c r="C152" i="11" s="1"/>
  <c r="O151" i="11"/>
  <c r="L151" i="11"/>
  <c r="I151" i="11"/>
  <c r="C151" i="11" s="1"/>
  <c r="F151" i="11"/>
  <c r="N150" i="11"/>
  <c r="M150" i="11"/>
  <c r="K150" i="11"/>
  <c r="J150" i="11"/>
  <c r="H150" i="11"/>
  <c r="G150" i="11"/>
  <c r="F150" i="11"/>
  <c r="E150" i="11"/>
  <c r="D150" i="11"/>
  <c r="O149" i="11"/>
  <c r="L149" i="11"/>
  <c r="I149" i="11"/>
  <c r="F149" i="11"/>
  <c r="C149" i="11"/>
  <c r="O148" i="11"/>
  <c r="L148" i="11"/>
  <c r="I148" i="11"/>
  <c r="F148" i="11"/>
  <c r="C148" i="11" s="1"/>
  <c r="O147" i="11"/>
  <c r="L147" i="11"/>
  <c r="I147" i="11"/>
  <c r="C147" i="11" s="1"/>
  <c r="F147" i="11"/>
  <c r="O146" i="11"/>
  <c r="L146" i="11"/>
  <c r="C146" i="11" s="1"/>
  <c r="I146" i="11"/>
  <c r="F146" i="11"/>
  <c r="O145" i="11"/>
  <c r="O143" i="11" s="1"/>
  <c r="L145" i="11"/>
  <c r="I145" i="11"/>
  <c r="F145" i="11"/>
  <c r="C145" i="11"/>
  <c r="O144" i="11"/>
  <c r="L144" i="11"/>
  <c r="L143" i="11" s="1"/>
  <c r="I144" i="11"/>
  <c r="F144" i="11"/>
  <c r="F143" i="11" s="1"/>
  <c r="C143" i="11" s="1"/>
  <c r="N143" i="11"/>
  <c r="M143" i="11"/>
  <c r="K143" i="11"/>
  <c r="J143" i="11"/>
  <c r="I143" i="11"/>
  <c r="H143" i="11"/>
  <c r="G143" i="11"/>
  <c r="E143" i="11"/>
  <c r="D143" i="11"/>
  <c r="O142" i="11"/>
  <c r="L142" i="11"/>
  <c r="C142" i="11" s="1"/>
  <c r="I142" i="11"/>
  <c r="F142" i="11"/>
  <c r="O141" i="11"/>
  <c r="O140" i="11" s="1"/>
  <c r="L141" i="11"/>
  <c r="I141" i="11"/>
  <c r="F141" i="11"/>
  <c r="C141" i="11"/>
  <c r="N140" i="11"/>
  <c r="M140" i="11"/>
  <c r="L140" i="11"/>
  <c r="K140" i="11"/>
  <c r="J140" i="11"/>
  <c r="I140" i="11"/>
  <c r="H140" i="11"/>
  <c r="H129" i="11" s="1"/>
  <c r="G140" i="11"/>
  <c r="F140" i="11"/>
  <c r="C140" i="11" s="1"/>
  <c r="E140" i="11"/>
  <c r="D140" i="11"/>
  <c r="D129" i="11" s="1"/>
  <c r="O139" i="11"/>
  <c r="L139" i="11"/>
  <c r="I139" i="11"/>
  <c r="C139" i="11" s="1"/>
  <c r="F139" i="11"/>
  <c r="O138" i="11"/>
  <c r="L138" i="11"/>
  <c r="C138" i="11" s="1"/>
  <c r="I138" i="11"/>
  <c r="F138" i="11"/>
  <c r="O137" i="11"/>
  <c r="O135" i="11" s="1"/>
  <c r="L137" i="11"/>
  <c r="I137" i="11"/>
  <c r="F137" i="11"/>
  <c r="C137" i="11"/>
  <c r="O136" i="11"/>
  <c r="L136" i="11"/>
  <c r="L135" i="11" s="1"/>
  <c r="I136" i="11"/>
  <c r="F136" i="11"/>
  <c r="F135" i="11" s="1"/>
  <c r="N135" i="11"/>
  <c r="M135" i="11"/>
  <c r="M129" i="11" s="1"/>
  <c r="K135" i="11"/>
  <c r="J135" i="11"/>
  <c r="I135" i="11"/>
  <c r="H135" i="11"/>
  <c r="G135" i="11"/>
  <c r="E135" i="11"/>
  <c r="E129" i="11" s="1"/>
  <c r="D135" i="11"/>
  <c r="O134" i="11"/>
  <c r="L134" i="11"/>
  <c r="C134" i="11" s="1"/>
  <c r="I134" i="11"/>
  <c r="F134" i="11"/>
  <c r="O133" i="11"/>
  <c r="O130" i="11" s="1"/>
  <c r="O129" i="11" s="1"/>
  <c r="L133" i="11"/>
  <c r="I133" i="11"/>
  <c r="F133" i="11"/>
  <c r="C133" i="11"/>
  <c r="O132" i="11"/>
  <c r="L132" i="11"/>
  <c r="I132" i="11"/>
  <c r="F132" i="11"/>
  <c r="C132" i="11" s="1"/>
  <c r="O131" i="11"/>
  <c r="L131" i="11"/>
  <c r="L130" i="11" s="1"/>
  <c r="I131" i="11"/>
  <c r="C131" i="11" s="1"/>
  <c r="F131" i="11"/>
  <c r="N130" i="11"/>
  <c r="N129" i="11" s="1"/>
  <c r="M130" i="11"/>
  <c r="K130" i="11"/>
  <c r="J130" i="11"/>
  <c r="J129" i="11" s="1"/>
  <c r="H130" i="11"/>
  <c r="G130" i="11"/>
  <c r="F130" i="11"/>
  <c r="E130" i="11"/>
  <c r="D130" i="11"/>
  <c r="K129" i="11"/>
  <c r="G129" i="11"/>
  <c r="O128" i="11"/>
  <c r="L128" i="11"/>
  <c r="L127" i="11" s="1"/>
  <c r="I128" i="11"/>
  <c r="F128" i="11"/>
  <c r="F127" i="11" s="1"/>
  <c r="O127" i="11"/>
  <c r="N127" i="11"/>
  <c r="M127" i="11"/>
  <c r="K127" i="11"/>
  <c r="J127" i="11"/>
  <c r="I127" i="11"/>
  <c r="H127" i="11"/>
  <c r="G127" i="11"/>
  <c r="E127" i="11"/>
  <c r="D127" i="11"/>
  <c r="O126" i="11"/>
  <c r="L126" i="11"/>
  <c r="C126" i="11" s="1"/>
  <c r="I126" i="11"/>
  <c r="F126" i="11"/>
  <c r="O125" i="11"/>
  <c r="L125" i="11"/>
  <c r="I125" i="11"/>
  <c r="F125" i="11"/>
  <c r="C125" i="11"/>
  <c r="O124" i="11"/>
  <c r="L124" i="11"/>
  <c r="I124" i="11"/>
  <c r="F124" i="11"/>
  <c r="C124" i="11" s="1"/>
  <c r="O123" i="11"/>
  <c r="L123" i="11"/>
  <c r="I123" i="11"/>
  <c r="F123" i="11"/>
  <c r="O122" i="11"/>
  <c r="L122" i="11"/>
  <c r="I122" i="11"/>
  <c r="F122" i="11"/>
  <c r="F121" i="11" s="1"/>
  <c r="O121" i="11"/>
  <c r="N121" i="11"/>
  <c r="M121" i="11"/>
  <c r="K121" i="11"/>
  <c r="J121" i="11"/>
  <c r="H121" i="11"/>
  <c r="G121" i="11"/>
  <c r="E121" i="11"/>
  <c r="D121" i="11"/>
  <c r="O120" i="11"/>
  <c r="L120" i="11"/>
  <c r="I120" i="11"/>
  <c r="F120" i="11"/>
  <c r="C120" i="11" s="1"/>
  <c r="O119" i="11"/>
  <c r="L119" i="11"/>
  <c r="I119" i="11"/>
  <c r="C119" i="11" s="1"/>
  <c r="F119" i="11"/>
  <c r="O118" i="11"/>
  <c r="L118" i="11"/>
  <c r="C118" i="11" s="1"/>
  <c r="I118" i="11"/>
  <c r="F118" i="11"/>
  <c r="O117" i="11"/>
  <c r="O115" i="11" s="1"/>
  <c r="L117" i="11"/>
  <c r="I117" i="11"/>
  <c r="F117" i="11"/>
  <c r="C117" i="11"/>
  <c r="O116" i="11"/>
  <c r="L116" i="11"/>
  <c r="L115" i="11" s="1"/>
  <c r="I116" i="11"/>
  <c r="F116" i="11"/>
  <c r="N115" i="11"/>
  <c r="M115" i="11"/>
  <c r="K115" i="11"/>
  <c r="J115" i="11"/>
  <c r="H115" i="11"/>
  <c r="G115" i="11"/>
  <c r="E115" i="11"/>
  <c r="D115" i="11"/>
  <c r="O114" i="11"/>
  <c r="L114" i="11"/>
  <c r="C114" i="11" s="1"/>
  <c r="I114" i="11"/>
  <c r="F114" i="11"/>
  <c r="O113" i="11"/>
  <c r="O111" i="11" s="1"/>
  <c r="L113" i="11"/>
  <c r="I113" i="11"/>
  <c r="F113" i="11"/>
  <c r="C113" i="11"/>
  <c r="O112" i="11"/>
  <c r="L112" i="11"/>
  <c r="I112" i="11"/>
  <c r="F112" i="11"/>
  <c r="N111" i="11"/>
  <c r="M111" i="11"/>
  <c r="K111" i="11"/>
  <c r="J111" i="11"/>
  <c r="I111" i="11"/>
  <c r="H111" i="11"/>
  <c r="G111" i="11"/>
  <c r="E111" i="11"/>
  <c r="D111" i="11"/>
  <c r="O110" i="11"/>
  <c r="L110" i="11"/>
  <c r="C110" i="11" s="1"/>
  <c r="I110" i="11"/>
  <c r="F110" i="11"/>
  <c r="O109" i="11"/>
  <c r="L109" i="11"/>
  <c r="I109" i="11"/>
  <c r="F109" i="11"/>
  <c r="C109" i="11"/>
  <c r="O108" i="11"/>
  <c r="L108" i="11"/>
  <c r="I108" i="11"/>
  <c r="F108" i="11"/>
  <c r="C108" i="11" s="1"/>
  <c r="O107" i="11"/>
  <c r="L107" i="11"/>
  <c r="I107" i="11"/>
  <c r="C107" i="11" s="1"/>
  <c r="F107" i="11"/>
  <c r="O106" i="11"/>
  <c r="L106" i="11"/>
  <c r="C106" i="11" s="1"/>
  <c r="I106" i="11"/>
  <c r="F106" i="11"/>
  <c r="O105" i="11"/>
  <c r="L105" i="11"/>
  <c r="I105" i="11"/>
  <c r="F105" i="11"/>
  <c r="C105" i="11"/>
  <c r="O104" i="11"/>
  <c r="L104" i="11"/>
  <c r="I104" i="11"/>
  <c r="F104" i="11"/>
  <c r="C104" i="11" s="1"/>
  <c r="O103" i="11"/>
  <c r="L103" i="11"/>
  <c r="L102" i="11" s="1"/>
  <c r="I103" i="11"/>
  <c r="F103" i="11"/>
  <c r="N102" i="11"/>
  <c r="M102" i="11"/>
  <c r="K102" i="11"/>
  <c r="J102" i="11"/>
  <c r="H102" i="11"/>
  <c r="G102" i="11"/>
  <c r="F102" i="11"/>
  <c r="E102" i="11"/>
  <c r="D102" i="11"/>
  <c r="O101" i="11"/>
  <c r="L101" i="11"/>
  <c r="I101" i="11"/>
  <c r="F101" i="11"/>
  <c r="C101" i="11"/>
  <c r="O100" i="11"/>
  <c r="L100" i="11"/>
  <c r="I100" i="11"/>
  <c r="F100" i="11"/>
  <c r="C100" i="11" s="1"/>
  <c r="O99" i="11"/>
  <c r="L99" i="11"/>
  <c r="I99" i="11"/>
  <c r="C99" i="11" s="1"/>
  <c r="F99" i="11"/>
  <c r="O98" i="11"/>
  <c r="L98" i="11"/>
  <c r="C98" i="11" s="1"/>
  <c r="I98" i="11"/>
  <c r="F98" i="11"/>
  <c r="O97" i="11"/>
  <c r="L97" i="11"/>
  <c r="I97" i="11"/>
  <c r="F97" i="11"/>
  <c r="C97" i="11"/>
  <c r="O96" i="11"/>
  <c r="L96" i="11"/>
  <c r="I96" i="11"/>
  <c r="F96" i="11"/>
  <c r="C96" i="11" s="1"/>
  <c r="O95" i="11"/>
  <c r="L95" i="11"/>
  <c r="L94" i="11" s="1"/>
  <c r="I95" i="11"/>
  <c r="F95" i="11"/>
  <c r="N94" i="11"/>
  <c r="M94" i="11"/>
  <c r="K94" i="11"/>
  <c r="J94" i="11"/>
  <c r="J82" i="11" s="1"/>
  <c r="H94" i="11"/>
  <c r="G94" i="11"/>
  <c r="F94" i="11"/>
  <c r="E94" i="11"/>
  <c r="D94" i="11"/>
  <c r="O93" i="11"/>
  <c r="L93" i="11"/>
  <c r="I93" i="11"/>
  <c r="F93" i="11"/>
  <c r="C93" i="11"/>
  <c r="O92" i="11"/>
  <c r="L92" i="11"/>
  <c r="I92" i="11"/>
  <c r="F92" i="11"/>
  <c r="C92" i="11" s="1"/>
  <c r="O91" i="11"/>
  <c r="L91" i="11"/>
  <c r="I91" i="11"/>
  <c r="F91" i="11"/>
  <c r="O90" i="11"/>
  <c r="L90" i="11"/>
  <c r="C90" i="11" s="1"/>
  <c r="I90" i="11"/>
  <c r="F90" i="11"/>
  <c r="O89" i="11"/>
  <c r="O88" i="11" s="1"/>
  <c r="L89" i="11"/>
  <c r="I89" i="11"/>
  <c r="F89" i="11"/>
  <c r="F88" i="11" s="1"/>
  <c r="C89" i="11"/>
  <c r="N88" i="11"/>
  <c r="M88" i="11"/>
  <c r="K88" i="11"/>
  <c r="J88" i="11"/>
  <c r="H88" i="11"/>
  <c r="H82" i="11" s="1"/>
  <c r="G88" i="11"/>
  <c r="E88" i="11"/>
  <c r="D88" i="11"/>
  <c r="D82" i="11" s="1"/>
  <c r="O87" i="11"/>
  <c r="L87" i="11"/>
  <c r="I87" i="11"/>
  <c r="C87" i="11" s="1"/>
  <c r="F87" i="11"/>
  <c r="O86" i="11"/>
  <c r="L86" i="11"/>
  <c r="I86" i="11"/>
  <c r="F86" i="11"/>
  <c r="O85" i="11"/>
  <c r="O83" i="11" s="1"/>
  <c r="L85" i="11"/>
  <c r="I85" i="11"/>
  <c r="F85" i="11"/>
  <c r="C85" i="11"/>
  <c r="O84" i="11"/>
  <c r="L84" i="11"/>
  <c r="I84" i="11"/>
  <c r="F84" i="11"/>
  <c r="N83" i="11"/>
  <c r="M83" i="11"/>
  <c r="M82" i="11" s="1"/>
  <c r="K83" i="11"/>
  <c r="J83" i="11"/>
  <c r="H83" i="11"/>
  <c r="G83" i="11"/>
  <c r="E83" i="11"/>
  <c r="D83" i="11"/>
  <c r="N82" i="11"/>
  <c r="K82" i="11"/>
  <c r="G82" i="11"/>
  <c r="O81" i="11"/>
  <c r="L81" i="11"/>
  <c r="I81" i="11"/>
  <c r="F81" i="11"/>
  <c r="C81" i="11" s="1"/>
  <c r="O80" i="11"/>
  <c r="L80" i="11"/>
  <c r="L79" i="11" s="1"/>
  <c r="I80" i="11"/>
  <c r="C80" i="11" s="1"/>
  <c r="F80" i="11"/>
  <c r="O79" i="11"/>
  <c r="N79" i="11"/>
  <c r="M79" i="11"/>
  <c r="K79" i="11"/>
  <c r="J79" i="11"/>
  <c r="H79" i="11"/>
  <c r="G79" i="11"/>
  <c r="F79" i="11"/>
  <c r="E79" i="11"/>
  <c r="D79" i="11"/>
  <c r="O78" i="11"/>
  <c r="O76" i="11" s="1"/>
  <c r="O75" i="11" s="1"/>
  <c r="L78" i="11"/>
  <c r="I78" i="11"/>
  <c r="F78" i="11"/>
  <c r="C78" i="11" s="1"/>
  <c r="O77" i="11"/>
  <c r="L77" i="11"/>
  <c r="L76" i="11" s="1"/>
  <c r="I77" i="11"/>
  <c r="I76" i="11" s="1"/>
  <c r="F77" i="11"/>
  <c r="C77" i="11" s="1"/>
  <c r="N76" i="11"/>
  <c r="N75" i="11" s="1"/>
  <c r="N74" i="11" s="1"/>
  <c r="M76" i="11"/>
  <c r="M75" i="11" s="1"/>
  <c r="M74" i="11" s="1"/>
  <c r="K76" i="11"/>
  <c r="J76" i="11"/>
  <c r="J75" i="11" s="1"/>
  <c r="H76" i="11"/>
  <c r="G76" i="11"/>
  <c r="F76" i="11"/>
  <c r="C76" i="11" s="1"/>
  <c r="E76" i="11"/>
  <c r="E75" i="11" s="1"/>
  <c r="D76" i="11"/>
  <c r="K75" i="11"/>
  <c r="K74" i="11" s="1"/>
  <c r="H75" i="11"/>
  <c r="G75" i="11"/>
  <c r="G74" i="11" s="1"/>
  <c r="D75" i="11"/>
  <c r="H74" i="11"/>
  <c r="D74" i="11"/>
  <c r="O73" i="11"/>
  <c r="L73" i="11"/>
  <c r="I73" i="11"/>
  <c r="F73" i="11"/>
  <c r="C73" i="11" s="1"/>
  <c r="O72" i="11"/>
  <c r="L72" i="11"/>
  <c r="I72" i="11"/>
  <c r="C72" i="11" s="1"/>
  <c r="F72" i="11"/>
  <c r="O71" i="11"/>
  <c r="L71" i="11"/>
  <c r="I71" i="11"/>
  <c r="F71" i="11"/>
  <c r="C71" i="11"/>
  <c r="O70" i="11"/>
  <c r="O68" i="11" s="1"/>
  <c r="L70" i="11"/>
  <c r="I70" i="11"/>
  <c r="F70" i="11"/>
  <c r="C70" i="11" s="1"/>
  <c r="O69" i="11"/>
  <c r="L69" i="11"/>
  <c r="L68" i="11" s="1"/>
  <c r="L66" i="11" s="1"/>
  <c r="I69" i="11"/>
  <c r="I68" i="11" s="1"/>
  <c r="I66" i="11" s="1"/>
  <c r="F69" i="11"/>
  <c r="C69" i="11" s="1"/>
  <c r="N68" i="11"/>
  <c r="N66" i="11" s="1"/>
  <c r="M68" i="11"/>
  <c r="M66" i="11" s="1"/>
  <c r="K68" i="11"/>
  <c r="J68" i="11"/>
  <c r="J66" i="11" s="1"/>
  <c r="H68" i="11"/>
  <c r="G68" i="11"/>
  <c r="F68" i="11"/>
  <c r="C68" i="11" s="1"/>
  <c r="E68" i="11"/>
  <c r="E66" i="11" s="1"/>
  <c r="D68" i="11"/>
  <c r="O67" i="11"/>
  <c r="O66" i="11" s="1"/>
  <c r="L67" i="11"/>
  <c r="I67" i="11"/>
  <c r="F67" i="11"/>
  <c r="F66" i="11" s="1"/>
  <c r="C67" i="11"/>
  <c r="K66" i="11"/>
  <c r="H66" i="11"/>
  <c r="G66" i="11"/>
  <c r="D66" i="11"/>
  <c r="O65" i="11"/>
  <c r="L65" i="11"/>
  <c r="I65" i="11"/>
  <c r="F65" i="11"/>
  <c r="C65" i="11" s="1"/>
  <c r="O64" i="11"/>
  <c r="L64" i="11"/>
  <c r="I64" i="11"/>
  <c r="C64" i="11" s="1"/>
  <c r="F64" i="11"/>
  <c r="O63" i="11"/>
  <c r="L63" i="11"/>
  <c r="I63" i="11"/>
  <c r="F63" i="11"/>
  <c r="C63" i="11"/>
  <c r="O62" i="11"/>
  <c r="L62" i="11"/>
  <c r="I62" i="11"/>
  <c r="F62" i="11"/>
  <c r="C62" i="11" s="1"/>
  <c r="O61" i="11"/>
  <c r="L61" i="11"/>
  <c r="I61" i="11"/>
  <c r="F61" i="11"/>
  <c r="C61" i="11" s="1"/>
  <c r="O60" i="11"/>
  <c r="L60" i="11"/>
  <c r="L57" i="11" s="1"/>
  <c r="I60" i="11"/>
  <c r="C60" i="11" s="1"/>
  <c r="F60" i="11"/>
  <c r="O59" i="11"/>
  <c r="L59" i="11"/>
  <c r="I59" i="11"/>
  <c r="F59" i="11"/>
  <c r="C59" i="11"/>
  <c r="O58" i="11"/>
  <c r="O57" i="11" s="1"/>
  <c r="L58" i="11"/>
  <c r="I58" i="11"/>
  <c r="F58" i="11"/>
  <c r="F57" i="11" s="1"/>
  <c r="N57" i="11"/>
  <c r="M57" i="11"/>
  <c r="M53" i="11" s="1"/>
  <c r="M52" i="11" s="1"/>
  <c r="M51" i="11" s="1"/>
  <c r="M50" i="11" s="1"/>
  <c r="K57" i="11"/>
  <c r="J57" i="11"/>
  <c r="I57" i="11"/>
  <c r="H57" i="11"/>
  <c r="H53" i="11" s="1"/>
  <c r="H52" i="11" s="1"/>
  <c r="H51" i="11" s="1"/>
  <c r="H50" i="11" s="1"/>
  <c r="G57" i="11"/>
  <c r="E57" i="11"/>
  <c r="E53" i="11" s="1"/>
  <c r="E52" i="11" s="1"/>
  <c r="D57" i="11"/>
  <c r="D53" i="11" s="1"/>
  <c r="D52" i="11" s="1"/>
  <c r="D51" i="11" s="1"/>
  <c r="D50" i="11" s="1"/>
  <c r="O56" i="11"/>
  <c r="L56" i="11"/>
  <c r="I56" i="11"/>
  <c r="C56" i="11" s="1"/>
  <c r="F56" i="11"/>
  <c r="O55" i="11"/>
  <c r="O54" i="11" s="1"/>
  <c r="O53" i="11" s="1"/>
  <c r="O52" i="11" s="1"/>
  <c r="L55" i="11"/>
  <c r="L54" i="11" s="1"/>
  <c r="L53" i="11" s="1"/>
  <c r="L52" i="11" s="1"/>
  <c r="I55" i="11"/>
  <c r="F55" i="11"/>
  <c r="C55" i="11"/>
  <c r="J54" i="11"/>
  <c r="I54" i="11"/>
  <c r="I53" i="11" s="1"/>
  <c r="F54" i="11"/>
  <c r="D54" i="11"/>
  <c r="N53" i="11"/>
  <c r="N52" i="11" s="1"/>
  <c r="N51" i="11" s="1"/>
  <c r="N50" i="11" s="1"/>
  <c r="K53" i="11"/>
  <c r="K52" i="11" s="1"/>
  <c r="J53" i="11"/>
  <c r="G53" i="11"/>
  <c r="G52" i="11" s="1"/>
  <c r="O46" i="11"/>
  <c r="C46" i="11" s="1"/>
  <c r="O45" i="11"/>
  <c r="C45" i="11"/>
  <c r="O44" i="11"/>
  <c r="N44" i="11"/>
  <c r="M44" i="11"/>
  <c r="C44" i="11"/>
  <c r="L43" i="11"/>
  <c r="I43" i="11"/>
  <c r="F43" i="11"/>
  <c r="C43" i="11"/>
  <c r="L42" i="11"/>
  <c r="K42" i="11"/>
  <c r="J42" i="11"/>
  <c r="I42" i="11"/>
  <c r="H42" i="11"/>
  <c r="G42" i="11"/>
  <c r="F42" i="11"/>
  <c r="C42" i="11" s="1"/>
  <c r="E42" i="11"/>
  <c r="E20" i="11" s="1"/>
  <c r="D42" i="11"/>
  <c r="F41" i="11"/>
  <c r="C41" i="11"/>
  <c r="L40" i="11"/>
  <c r="C40" i="11" s="1"/>
  <c r="L39" i="11"/>
  <c r="C39" i="11"/>
  <c r="L38" i="11"/>
  <c r="C38" i="11" s="1"/>
  <c r="L37" i="11"/>
  <c r="C37" i="11"/>
  <c r="L36" i="11"/>
  <c r="K36" i="11"/>
  <c r="J36" i="11"/>
  <c r="C36" i="11"/>
  <c r="L35" i="11"/>
  <c r="C35" i="11" s="1"/>
  <c r="L34" i="11"/>
  <c r="C34" i="11"/>
  <c r="L33" i="11"/>
  <c r="K33" i="11"/>
  <c r="J33" i="11"/>
  <c r="C33" i="11"/>
  <c r="L32" i="11"/>
  <c r="L31" i="11" s="1"/>
  <c r="K31" i="11"/>
  <c r="K26" i="11" s="1"/>
  <c r="J31" i="11"/>
  <c r="J26" i="11" s="1"/>
  <c r="L30" i="11"/>
  <c r="C30" i="11"/>
  <c r="L29" i="11"/>
  <c r="C29" i="11" s="1"/>
  <c r="L28" i="11"/>
  <c r="C28" i="11"/>
  <c r="L27" i="11"/>
  <c r="K27" i="11"/>
  <c r="J27" i="11"/>
  <c r="C27" i="11"/>
  <c r="F25" i="11"/>
  <c r="C25" i="11" s="1"/>
  <c r="I24" i="11"/>
  <c r="F24" i="11"/>
  <c r="C24" i="11" s="1"/>
  <c r="O23" i="11"/>
  <c r="L23" i="11"/>
  <c r="I23" i="11"/>
  <c r="F23" i="11"/>
  <c r="C23" i="11" s="1"/>
  <c r="O22" i="11"/>
  <c r="L22" i="11"/>
  <c r="L21" i="11" s="1"/>
  <c r="I22" i="11"/>
  <c r="C22" i="11" s="1"/>
  <c r="F22" i="11"/>
  <c r="O21" i="11"/>
  <c r="O287" i="11" s="1"/>
  <c r="O286" i="11" s="1"/>
  <c r="N21" i="11"/>
  <c r="N287" i="11" s="1"/>
  <c r="N286" i="11" s="1"/>
  <c r="M21" i="11"/>
  <c r="M287" i="11" s="1"/>
  <c r="M286" i="11" s="1"/>
  <c r="K21" i="11"/>
  <c r="K287" i="11" s="1"/>
  <c r="K286" i="11" s="1"/>
  <c r="J21" i="11"/>
  <c r="J287" i="11" s="1"/>
  <c r="J286" i="11" s="1"/>
  <c r="H21" i="11"/>
  <c r="H287" i="11" s="1"/>
  <c r="H286" i="11" s="1"/>
  <c r="G21" i="11"/>
  <c r="G287" i="11" s="1"/>
  <c r="G286" i="11" s="1"/>
  <c r="F21" i="11"/>
  <c r="F287" i="11" s="1"/>
  <c r="E21" i="11"/>
  <c r="E287" i="11" s="1"/>
  <c r="E286" i="11" s="1"/>
  <c r="D21" i="11"/>
  <c r="D287" i="11" s="1"/>
  <c r="D286" i="11" s="1"/>
  <c r="M20" i="11"/>
  <c r="H20" i="11"/>
  <c r="D20" i="11"/>
  <c r="O296" i="10"/>
  <c r="L296" i="10"/>
  <c r="I296" i="10"/>
  <c r="F296" i="10"/>
  <c r="C296" i="10" s="1"/>
  <c r="O295" i="10"/>
  <c r="L295" i="10"/>
  <c r="L286" i="10" s="1"/>
  <c r="I295" i="10"/>
  <c r="C295" i="10" s="1"/>
  <c r="F295" i="10"/>
  <c r="O294" i="10"/>
  <c r="L294" i="10"/>
  <c r="I294" i="10"/>
  <c r="F294" i="10"/>
  <c r="C294" i="10"/>
  <c r="O293" i="10"/>
  <c r="L293" i="10"/>
  <c r="I293" i="10"/>
  <c r="F293" i="10"/>
  <c r="C293" i="10" s="1"/>
  <c r="O292" i="10"/>
  <c r="L292" i="10"/>
  <c r="I292" i="10"/>
  <c r="F292" i="10"/>
  <c r="C292" i="10" s="1"/>
  <c r="O291" i="10"/>
  <c r="L291" i="10"/>
  <c r="L288" i="10" s="1"/>
  <c r="I291" i="10"/>
  <c r="C291" i="10" s="1"/>
  <c r="F291" i="10"/>
  <c r="O290" i="10"/>
  <c r="L290" i="10"/>
  <c r="I290" i="10"/>
  <c r="F290" i="10"/>
  <c r="C290" i="10"/>
  <c r="O289" i="10"/>
  <c r="O288" i="10" s="1"/>
  <c r="L289" i="10"/>
  <c r="I289" i="10"/>
  <c r="F289" i="10"/>
  <c r="F288" i="10" s="1"/>
  <c r="C288" i="10" s="1"/>
  <c r="N288" i="10"/>
  <c r="M288" i="10"/>
  <c r="K288" i="10"/>
  <c r="J288" i="10"/>
  <c r="I288" i="10"/>
  <c r="H288" i="10"/>
  <c r="G288" i="10"/>
  <c r="E288" i="10"/>
  <c r="D288" i="10"/>
  <c r="O283" i="10"/>
  <c r="L283" i="10"/>
  <c r="I283" i="10"/>
  <c r="C283" i="10" s="1"/>
  <c r="F283" i="10"/>
  <c r="O282" i="10"/>
  <c r="O281" i="10" s="1"/>
  <c r="L282" i="10"/>
  <c r="I282" i="10"/>
  <c r="F282" i="10"/>
  <c r="F281" i="10" s="1"/>
  <c r="C282" i="10"/>
  <c r="N281" i="10"/>
  <c r="M281" i="10"/>
  <c r="L281" i="10"/>
  <c r="K281" i="10"/>
  <c r="J281" i="10"/>
  <c r="H281" i="10"/>
  <c r="G281" i="10"/>
  <c r="E281" i="10"/>
  <c r="D281" i="10"/>
  <c r="O280" i="10"/>
  <c r="L280" i="10"/>
  <c r="L279" i="10" s="1"/>
  <c r="I280" i="10"/>
  <c r="I279" i="10" s="1"/>
  <c r="F280" i="10"/>
  <c r="C280" i="10" s="1"/>
  <c r="O279" i="10"/>
  <c r="N279" i="10"/>
  <c r="N268" i="10" s="1"/>
  <c r="M279" i="10"/>
  <c r="M268" i="10" s="1"/>
  <c r="K279" i="10"/>
  <c r="J279" i="10"/>
  <c r="J268" i="10" s="1"/>
  <c r="H279" i="10"/>
  <c r="G279" i="10"/>
  <c r="F279" i="10"/>
  <c r="E279" i="10"/>
  <c r="D279" i="10"/>
  <c r="O278" i="10"/>
  <c r="L278" i="10"/>
  <c r="I278" i="10"/>
  <c r="F278" i="10"/>
  <c r="C278" i="10"/>
  <c r="O277" i="10"/>
  <c r="O275" i="10" s="1"/>
  <c r="L277" i="10"/>
  <c r="I277" i="10"/>
  <c r="F277" i="10"/>
  <c r="C277" i="10" s="1"/>
  <c r="O276" i="10"/>
  <c r="L276" i="10"/>
  <c r="L275" i="10" s="1"/>
  <c r="I276" i="10"/>
  <c r="I275" i="10" s="1"/>
  <c r="F276" i="10"/>
  <c r="C276" i="10" s="1"/>
  <c r="N275" i="10"/>
  <c r="M275" i="10"/>
  <c r="K275" i="10"/>
  <c r="J275" i="10"/>
  <c r="H275" i="10"/>
  <c r="G275" i="10"/>
  <c r="F275" i="10"/>
  <c r="E275" i="10"/>
  <c r="D275" i="10"/>
  <c r="O274" i="10"/>
  <c r="L274" i="10"/>
  <c r="I274" i="10"/>
  <c r="F274" i="10"/>
  <c r="C274" i="10"/>
  <c r="O273" i="10"/>
  <c r="O271" i="10" s="1"/>
  <c r="L273" i="10"/>
  <c r="I273" i="10"/>
  <c r="F273" i="10"/>
  <c r="C273" i="10" s="1"/>
  <c r="O272" i="10"/>
  <c r="L272" i="10"/>
  <c r="L271" i="10" s="1"/>
  <c r="I272" i="10"/>
  <c r="I271" i="10" s="1"/>
  <c r="F272" i="10"/>
  <c r="C272" i="10" s="1"/>
  <c r="N271" i="10"/>
  <c r="M271" i="10"/>
  <c r="K271" i="10"/>
  <c r="J271" i="10"/>
  <c r="H271" i="10"/>
  <c r="G271" i="10"/>
  <c r="F271" i="10"/>
  <c r="E271" i="10"/>
  <c r="D271" i="10"/>
  <c r="O270" i="10"/>
  <c r="L270" i="10"/>
  <c r="I270" i="10"/>
  <c r="F270" i="10"/>
  <c r="C270" i="10"/>
  <c r="F269" i="10"/>
  <c r="E269" i="10"/>
  <c r="E268" i="10" s="1"/>
  <c r="D269" i="10"/>
  <c r="K268" i="10"/>
  <c r="H268" i="10"/>
  <c r="G268" i="10"/>
  <c r="D268" i="10"/>
  <c r="O267" i="10"/>
  <c r="L267" i="10"/>
  <c r="I267" i="10"/>
  <c r="F267" i="10"/>
  <c r="C267" i="10" s="1"/>
  <c r="O266" i="10"/>
  <c r="L266" i="10"/>
  <c r="I266" i="10"/>
  <c r="F266" i="10"/>
  <c r="C266" i="10" s="1"/>
  <c r="O265" i="10"/>
  <c r="L265" i="10"/>
  <c r="L263" i="10" s="1"/>
  <c r="I265" i="10"/>
  <c r="F265" i="10"/>
  <c r="O264" i="10"/>
  <c r="O263" i="10" s="1"/>
  <c r="L264" i="10"/>
  <c r="I264" i="10"/>
  <c r="F264" i="10"/>
  <c r="F263" i="10" s="1"/>
  <c r="C264" i="10"/>
  <c r="N263" i="10"/>
  <c r="M263" i="10"/>
  <c r="K263" i="10"/>
  <c r="J263" i="10"/>
  <c r="H263" i="10"/>
  <c r="G263" i="10"/>
  <c r="E263" i="10"/>
  <c r="D263" i="10"/>
  <c r="D258" i="10" s="1"/>
  <c r="O262" i="10"/>
  <c r="L262" i="10"/>
  <c r="I262" i="10"/>
  <c r="F262" i="10"/>
  <c r="O261" i="10"/>
  <c r="L261" i="10"/>
  <c r="I261" i="10"/>
  <c r="C261" i="10" s="1"/>
  <c r="F261" i="10"/>
  <c r="O260" i="10"/>
  <c r="O259" i="10" s="1"/>
  <c r="L260" i="10"/>
  <c r="I260" i="10"/>
  <c r="F260" i="10"/>
  <c r="F259" i="10" s="1"/>
  <c r="C260" i="10"/>
  <c r="N259" i="10"/>
  <c r="M259" i="10"/>
  <c r="L259" i="10"/>
  <c r="K259" i="10"/>
  <c r="K258" i="10" s="1"/>
  <c r="J259" i="10"/>
  <c r="H259" i="10"/>
  <c r="H258" i="10" s="1"/>
  <c r="G259" i="10"/>
  <c r="G258" i="10" s="1"/>
  <c r="E259" i="10"/>
  <c r="D259" i="10"/>
  <c r="N258" i="10"/>
  <c r="M258" i="10"/>
  <c r="J258" i="10"/>
  <c r="E258" i="10"/>
  <c r="O257" i="10"/>
  <c r="L257" i="10"/>
  <c r="I257" i="10"/>
  <c r="F257" i="10"/>
  <c r="O256" i="10"/>
  <c r="L256" i="10"/>
  <c r="I256" i="10"/>
  <c r="F256" i="10"/>
  <c r="C256" i="10"/>
  <c r="O255" i="10"/>
  <c r="L255" i="10"/>
  <c r="I255" i="10"/>
  <c r="F255" i="10"/>
  <c r="C255" i="10" s="1"/>
  <c r="O254" i="10"/>
  <c r="L254" i="10"/>
  <c r="I254" i="10"/>
  <c r="F254" i="10"/>
  <c r="O253" i="10"/>
  <c r="L253" i="10"/>
  <c r="I253" i="10"/>
  <c r="F253" i="10"/>
  <c r="O252" i="10"/>
  <c r="O251" i="10" s="1"/>
  <c r="O250" i="10" s="1"/>
  <c r="L252" i="10"/>
  <c r="I252" i="10"/>
  <c r="F252" i="10"/>
  <c r="C252" i="10"/>
  <c r="N251" i="10"/>
  <c r="M251" i="10"/>
  <c r="L251" i="10"/>
  <c r="K251" i="10"/>
  <c r="K250" i="10" s="1"/>
  <c r="J251" i="10"/>
  <c r="H251" i="10"/>
  <c r="H250" i="10" s="1"/>
  <c r="G251" i="10"/>
  <c r="G250" i="10" s="1"/>
  <c r="E251" i="10"/>
  <c r="D251" i="10"/>
  <c r="D250" i="10" s="1"/>
  <c r="N250" i="10"/>
  <c r="M250" i="10"/>
  <c r="L250" i="10"/>
  <c r="J250" i="10"/>
  <c r="E250" i="10"/>
  <c r="O249" i="10"/>
  <c r="L249" i="10"/>
  <c r="I249" i="10"/>
  <c r="C249" i="10" s="1"/>
  <c r="F249" i="10"/>
  <c r="O248" i="10"/>
  <c r="L248" i="10"/>
  <c r="I248" i="10"/>
  <c r="F248" i="10"/>
  <c r="C248" i="10"/>
  <c r="O247" i="10"/>
  <c r="L247" i="10"/>
  <c r="I247" i="10"/>
  <c r="F247" i="10"/>
  <c r="C247" i="10" s="1"/>
  <c r="O246" i="10"/>
  <c r="L246" i="10"/>
  <c r="L245" i="10" s="1"/>
  <c r="I246" i="10"/>
  <c r="F246" i="10"/>
  <c r="N245" i="10"/>
  <c r="N230" i="10" s="1"/>
  <c r="N229" i="10" s="1"/>
  <c r="M245" i="10"/>
  <c r="M230" i="10" s="1"/>
  <c r="M229" i="10" s="1"/>
  <c r="K245" i="10"/>
  <c r="J245" i="10"/>
  <c r="I245" i="10"/>
  <c r="H245" i="10"/>
  <c r="G245" i="10"/>
  <c r="F245" i="10"/>
  <c r="E245" i="10"/>
  <c r="E230" i="10" s="1"/>
  <c r="E229" i="10" s="1"/>
  <c r="D245" i="10"/>
  <c r="O244" i="10"/>
  <c r="L244" i="10"/>
  <c r="I244" i="10"/>
  <c r="F244" i="10"/>
  <c r="C244" i="10"/>
  <c r="O243" i="10"/>
  <c r="L243" i="10"/>
  <c r="I243" i="10"/>
  <c r="F243" i="10"/>
  <c r="C243" i="10"/>
  <c r="O242" i="10"/>
  <c r="L242" i="10"/>
  <c r="I242" i="10"/>
  <c r="F242" i="10"/>
  <c r="C242" i="10" s="1"/>
  <c r="O241" i="10"/>
  <c r="L241" i="10"/>
  <c r="I241" i="10"/>
  <c r="F241" i="10"/>
  <c r="O240" i="10"/>
  <c r="L240" i="10"/>
  <c r="I240" i="10"/>
  <c r="F240" i="10"/>
  <c r="C240" i="10"/>
  <c r="O239" i="10"/>
  <c r="L239" i="10"/>
  <c r="I239" i="10"/>
  <c r="F239" i="10"/>
  <c r="C239" i="10" s="1"/>
  <c r="O238" i="10"/>
  <c r="L238" i="10"/>
  <c r="I238" i="10"/>
  <c r="I237" i="10" s="1"/>
  <c r="I230" i="10" s="1"/>
  <c r="F238" i="10"/>
  <c r="N237" i="10"/>
  <c r="M237" i="10"/>
  <c r="K237" i="10"/>
  <c r="J237" i="10"/>
  <c r="H237" i="10"/>
  <c r="G237" i="10"/>
  <c r="E237" i="10"/>
  <c r="D237" i="10"/>
  <c r="O236" i="10"/>
  <c r="L236" i="10"/>
  <c r="I236" i="10"/>
  <c r="F236" i="10"/>
  <c r="C236" i="10"/>
  <c r="O235" i="10"/>
  <c r="L235" i="10"/>
  <c r="I235" i="10"/>
  <c r="F235" i="10"/>
  <c r="F234" i="10" s="1"/>
  <c r="N234" i="10"/>
  <c r="M234" i="10"/>
  <c r="L234" i="10"/>
  <c r="K234" i="10"/>
  <c r="J234" i="10"/>
  <c r="I234" i="10"/>
  <c r="H234" i="10"/>
  <c r="H230" i="10" s="1"/>
  <c r="G234" i="10"/>
  <c r="E234" i="10"/>
  <c r="D234" i="10"/>
  <c r="O233" i="10"/>
  <c r="L233" i="10"/>
  <c r="I233" i="10"/>
  <c r="I232" i="10" s="1"/>
  <c r="F233" i="10"/>
  <c r="C233" i="10"/>
  <c r="O232" i="10"/>
  <c r="N232" i="10"/>
  <c r="M232" i="10"/>
  <c r="L232" i="10"/>
  <c r="K232" i="10"/>
  <c r="K230" i="10" s="1"/>
  <c r="K229" i="10" s="1"/>
  <c r="J232" i="10"/>
  <c r="H232" i="10"/>
  <c r="G232" i="10"/>
  <c r="G230" i="10" s="1"/>
  <c r="G229" i="10" s="1"/>
  <c r="F232" i="10"/>
  <c r="E232" i="10"/>
  <c r="D232" i="10"/>
  <c r="C232" i="10"/>
  <c r="O231" i="10"/>
  <c r="L231" i="10"/>
  <c r="I231" i="10"/>
  <c r="F231" i="10"/>
  <c r="C231" i="10" s="1"/>
  <c r="J230" i="10"/>
  <c r="J229" i="10" s="1"/>
  <c r="D230" i="10"/>
  <c r="O228" i="10"/>
  <c r="L228" i="10"/>
  <c r="I228" i="10"/>
  <c r="F228" i="10"/>
  <c r="C228" i="10" s="1"/>
  <c r="O227" i="10"/>
  <c r="O226" i="10" s="1"/>
  <c r="L227" i="10"/>
  <c r="I227" i="10"/>
  <c r="F227" i="10"/>
  <c r="C227" i="10" s="1"/>
  <c r="N226" i="10"/>
  <c r="M226" i="10"/>
  <c r="L226" i="10"/>
  <c r="K226" i="10"/>
  <c r="J226" i="10"/>
  <c r="I226" i="10"/>
  <c r="H226" i="10"/>
  <c r="G226" i="10"/>
  <c r="E226" i="10"/>
  <c r="D226" i="10"/>
  <c r="O225" i="10"/>
  <c r="L225" i="10"/>
  <c r="I225" i="10"/>
  <c r="C225" i="10" s="1"/>
  <c r="F225" i="10"/>
  <c r="O224" i="10"/>
  <c r="L224" i="10"/>
  <c r="I224" i="10"/>
  <c r="F224" i="10"/>
  <c r="C224" i="10" s="1"/>
  <c r="O223" i="10"/>
  <c r="L223" i="10"/>
  <c r="I223" i="10"/>
  <c r="F223" i="10"/>
  <c r="C223" i="10"/>
  <c r="O222" i="10"/>
  <c r="L222" i="10"/>
  <c r="I222" i="10"/>
  <c r="F222" i="10"/>
  <c r="C222" i="10" s="1"/>
  <c r="O221" i="10"/>
  <c r="L221" i="10"/>
  <c r="I221" i="10"/>
  <c r="F221" i="10"/>
  <c r="C221" i="10"/>
  <c r="O220" i="10"/>
  <c r="L220" i="10"/>
  <c r="I220" i="10"/>
  <c r="F220" i="10"/>
  <c r="C220" i="10" s="1"/>
  <c r="O219" i="10"/>
  <c r="L219" i="10"/>
  <c r="I219" i="10"/>
  <c r="F219" i="10"/>
  <c r="C219" i="10" s="1"/>
  <c r="O218" i="10"/>
  <c r="L218" i="10"/>
  <c r="I218" i="10"/>
  <c r="F218" i="10"/>
  <c r="O217" i="10"/>
  <c r="L217" i="10"/>
  <c r="I217" i="10"/>
  <c r="F217" i="10"/>
  <c r="C217" i="10"/>
  <c r="O216" i="10"/>
  <c r="O215" i="10" s="1"/>
  <c r="L216" i="10"/>
  <c r="I216" i="10"/>
  <c r="F216" i="10"/>
  <c r="C216" i="10" s="1"/>
  <c r="N215" i="10"/>
  <c r="M215" i="10"/>
  <c r="L215" i="10"/>
  <c r="K215" i="10"/>
  <c r="J215" i="10"/>
  <c r="I215" i="10"/>
  <c r="H215" i="10"/>
  <c r="G215" i="10"/>
  <c r="E215" i="10"/>
  <c r="D215" i="10"/>
  <c r="O214" i="10"/>
  <c r="L214" i="10"/>
  <c r="I214" i="10"/>
  <c r="F214" i="10"/>
  <c r="C214" i="10" s="1"/>
  <c r="O213" i="10"/>
  <c r="L213" i="10"/>
  <c r="I213" i="10"/>
  <c r="F213" i="10"/>
  <c r="C213" i="10"/>
  <c r="O212" i="10"/>
  <c r="L212" i="10"/>
  <c r="I212" i="10"/>
  <c r="F212" i="10"/>
  <c r="C212" i="10" s="1"/>
  <c r="O211" i="10"/>
  <c r="L211" i="10"/>
  <c r="I211" i="10"/>
  <c r="F211" i="10"/>
  <c r="C211" i="10" s="1"/>
  <c r="O210" i="10"/>
  <c r="L210" i="10"/>
  <c r="I210" i="10"/>
  <c r="F210" i="10"/>
  <c r="C210" i="10" s="1"/>
  <c r="O209" i="10"/>
  <c r="L209" i="10"/>
  <c r="I209" i="10"/>
  <c r="F209" i="10"/>
  <c r="C209" i="10"/>
  <c r="O208" i="10"/>
  <c r="L208" i="10"/>
  <c r="I208" i="10"/>
  <c r="F208" i="10"/>
  <c r="C208" i="10" s="1"/>
  <c r="O207" i="10"/>
  <c r="L207" i="10"/>
  <c r="I207" i="10"/>
  <c r="F207" i="10"/>
  <c r="C207" i="10" s="1"/>
  <c r="O206" i="10"/>
  <c r="L206" i="10"/>
  <c r="I206" i="10"/>
  <c r="F206" i="10"/>
  <c r="C206" i="10" s="1"/>
  <c r="O205" i="10"/>
  <c r="O204" i="10" s="1"/>
  <c r="O203" i="10" s="1"/>
  <c r="L205" i="10"/>
  <c r="I205" i="10"/>
  <c r="I204" i="10" s="1"/>
  <c r="I203" i="10" s="1"/>
  <c r="F205" i="10"/>
  <c r="C205" i="10"/>
  <c r="N204" i="10"/>
  <c r="N203" i="10" s="1"/>
  <c r="M204" i="10"/>
  <c r="L204" i="10"/>
  <c r="L203" i="10" s="1"/>
  <c r="K204" i="10"/>
  <c r="K203" i="10" s="1"/>
  <c r="J204" i="10"/>
  <c r="J203" i="10" s="1"/>
  <c r="H204" i="10"/>
  <c r="H203" i="10" s="1"/>
  <c r="G204" i="10"/>
  <c r="G203" i="10" s="1"/>
  <c r="E204" i="10"/>
  <c r="D204" i="10"/>
  <c r="D203" i="10" s="1"/>
  <c r="M203" i="10"/>
  <c r="E203" i="10"/>
  <c r="O202" i="10"/>
  <c r="L202" i="10"/>
  <c r="I202" i="10"/>
  <c r="F202" i="10"/>
  <c r="C202" i="10" s="1"/>
  <c r="O201" i="10"/>
  <c r="L201" i="10"/>
  <c r="I201" i="10"/>
  <c r="F201" i="10"/>
  <c r="C201" i="10"/>
  <c r="O200" i="10"/>
  <c r="L200" i="10"/>
  <c r="I200" i="10"/>
  <c r="F200" i="10"/>
  <c r="C200" i="10" s="1"/>
  <c r="O199" i="10"/>
  <c r="L199" i="10"/>
  <c r="I199" i="10"/>
  <c r="F199" i="10"/>
  <c r="C199" i="10" s="1"/>
  <c r="O198" i="10"/>
  <c r="L198" i="10"/>
  <c r="L197" i="10" s="1"/>
  <c r="L195" i="10" s="1"/>
  <c r="I198" i="10"/>
  <c r="I197" i="10" s="1"/>
  <c r="F198" i="10"/>
  <c r="C198" i="10" s="1"/>
  <c r="O197" i="10"/>
  <c r="N197" i="10"/>
  <c r="N195" i="10" s="1"/>
  <c r="M197" i="10"/>
  <c r="K197" i="10"/>
  <c r="K195" i="10" s="1"/>
  <c r="K194" i="10" s="1"/>
  <c r="J197" i="10"/>
  <c r="J195" i="10" s="1"/>
  <c r="J194" i="10" s="1"/>
  <c r="J193" i="10" s="1"/>
  <c r="H197" i="10"/>
  <c r="G197" i="10"/>
  <c r="G195" i="10" s="1"/>
  <c r="G194" i="10" s="1"/>
  <c r="G193" i="10" s="1"/>
  <c r="F197" i="10"/>
  <c r="E197" i="10"/>
  <c r="D197" i="10"/>
  <c r="O196" i="10"/>
  <c r="O195" i="10" s="1"/>
  <c r="O194" i="10" s="1"/>
  <c r="L196" i="10"/>
  <c r="I196" i="10"/>
  <c r="F196" i="10"/>
  <c r="C196" i="10" s="1"/>
  <c r="M195" i="10"/>
  <c r="M194" i="10" s="1"/>
  <c r="H195" i="10"/>
  <c r="H194" i="10" s="1"/>
  <c r="E195" i="10"/>
  <c r="E194" i="10" s="1"/>
  <c r="E193" i="10" s="1"/>
  <c r="D195" i="10"/>
  <c r="O192" i="10"/>
  <c r="O191" i="10" s="1"/>
  <c r="O190" i="10" s="1"/>
  <c r="L192" i="10"/>
  <c r="I192" i="10"/>
  <c r="F192" i="10"/>
  <c r="N191" i="10"/>
  <c r="M191" i="10"/>
  <c r="M190" i="10" s="1"/>
  <c r="L191" i="10"/>
  <c r="L190" i="10" s="1"/>
  <c r="K191" i="10"/>
  <c r="J191" i="10"/>
  <c r="I191" i="10"/>
  <c r="I190" i="10" s="1"/>
  <c r="H191" i="10"/>
  <c r="H190" i="10" s="1"/>
  <c r="G191" i="10"/>
  <c r="E191" i="10"/>
  <c r="E190" i="10" s="1"/>
  <c r="D191" i="10"/>
  <c r="D190" i="10" s="1"/>
  <c r="N190" i="10"/>
  <c r="K190" i="10"/>
  <c r="J190" i="10"/>
  <c r="G190" i="10"/>
  <c r="O189" i="10"/>
  <c r="L189" i="10"/>
  <c r="I189" i="10"/>
  <c r="F189" i="10"/>
  <c r="C189" i="10"/>
  <c r="O188" i="10"/>
  <c r="O187" i="10" s="1"/>
  <c r="O186" i="10" s="1"/>
  <c r="L188" i="10"/>
  <c r="I188" i="10"/>
  <c r="F188" i="10"/>
  <c r="N187" i="10"/>
  <c r="M187" i="10"/>
  <c r="M186" i="10" s="1"/>
  <c r="L187" i="10"/>
  <c r="L186" i="10" s="1"/>
  <c r="K187" i="10"/>
  <c r="J187" i="10"/>
  <c r="I187" i="10"/>
  <c r="I186" i="10" s="1"/>
  <c r="H187" i="10"/>
  <c r="H186" i="10" s="1"/>
  <c r="G187" i="10"/>
  <c r="E187" i="10"/>
  <c r="E186" i="10" s="1"/>
  <c r="D187" i="10"/>
  <c r="D186" i="10" s="1"/>
  <c r="N186" i="10"/>
  <c r="K186" i="10"/>
  <c r="J186" i="10"/>
  <c r="G186" i="10"/>
  <c r="O185" i="10"/>
  <c r="L185" i="10"/>
  <c r="I185" i="10"/>
  <c r="F185" i="10"/>
  <c r="C185" i="10"/>
  <c r="O184" i="10"/>
  <c r="O183" i="10" s="1"/>
  <c r="L184" i="10"/>
  <c r="I184" i="10"/>
  <c r="F184" i="10"/>
  <c r="N183" i="10"/>
  <c r="M183" i="10"/>
  <c r="L183" i="10"/>
  <c r="K183" i="10"/>
  <c r="J183" i="10"/>
  <c r="I183" i="10"/>
  <c r="H183" i="10"/>
  <c r="G183" i="10"/>
  <c r="E183" i="10"/>
  <c r="D183" i="10"/>
  <c r="O182" i="10"/>
  <c r="L182" i="10"/>
  <c r="I182" i="10"/>
  <c r="F182" i="10"/>
  <c r="C182" i="10" s="1"/>
  <c r="O181" i="10"/>
  <c r="L181" i="10"/>
  <c r="L178" i="10" s="1"/>
  <c r="I181" i="10"/>
  <c r="F181" i="10"/>
  <c r="C181" i="10"/>
  <c r="O180" i="10"/>
  <c r="L180" i="10"/>
  <c r="I180" i="10"/>
  <c r="F180" i="10"/>
  <c r="C180" i="10" s="1"/>
  <c r="O179" i="10"/>
  <c r="L179" i="10"/>
  <c r="I179" i="10"/>
  <c r="I178" i="10" s="1"/>
  <c r="F179" i="10"/>
  <c r="C179" i="10" s="1"/>
  <c r="N178" i="10"/>
  <c r="M178" i="10"/>
  <c r="K178" i="10"/>
  <c r="J178" i="10"/>
  <c r="H178" i="10"/>
  <c r="G178" i="10"/>
  <c r="E178" i="10"/>
  <c r="D178" i="10"/>
  <c r="O177" i="10"/>
  <c r="L177" i="10"/>
  <c r="L174" i="10" s="1"/>
  <c r="L173" i="10" s="1"/>
  <c r="I177" i="10"/>
  <c r="F177" i="10"/>
  <c r="C177" i="10"/>
  <c r="O176" i="10"/>
  <c r="L176" i="10"/>
  <c r="I176" i="10"/>
  <c r="F176" i="10"/>
  <c r="C176" i="10" s="1"/>
  <c r="O175" i="10"/>
  <c r="L175" i="10"/>
  <c r="I175" i="10"/>
  <c r="I174" i="10" s="1"/>
  <c r="F175" i="10"/>
  <c r="C175" i="10" s="1"/>
  <c r="N174" i="10"/>
  <c r="N173" i="10" s="1"/>
  <c r="N172" i="10" s="1"/>
  <c r="M174" i="10"/>
  <c r="M173" i="10" s="1"/>
  <c r="M172" i="10" s="1"/>
  <c r="K174" i="10"/>
  <c r="J174" i="10"/>
  <c r="H174" i="10"/>
  <c r="G174" i="10"/>
  <c r="E174" i="10"/>
  <c r="E173" i="10" s="1"/>
  <c r="E172" i="10" s="1"/>
  <c r="D174" i="10"/>
  <c r="K173" i="10"/>
  <c r="K172" i="10" s="1"/>
  <c r="H173" i="10"/>
  <c r="G173" i="10"/>
  <c r="G172" i="10" s="1"/>
  <c r="D173" i="10"/>
  <c r="L172" i="10"/>
  <c r="H172" i="10"/>
  <c r="D172" i="10"/>
  <c r="O171" i="10"/>
  <c r="L171" i="10"/>
  <c r="I171" i="10"/>
  <c r="F171" i="10"/>
  <c r="C171" i="10" s="1"/>
  <c r="O170" i="10"/>
  <c r="L170" i="10"/>
  <c r="I170" i="10"/>
  <c r="F170" i="10"/>
  <c r="C170" i="10" s="1"/>
  <c r="O169" i="10"/>
  <c r="L169" i="10"/>
  <c r="I169" i="10"/>
  <c r="F169" i="10"/>
  <c r="C169" i="10"/>
  <c r="O168" i="10"/>
  <c r="L168" i="10"/>
  <c r="I168" i="10"/>
  <c r="F168" i="10"/>
  <c r="O167" i="10"/>
  <c r="L167" i="10"/>
  <c r="I167" i="10"/>
  <c r="F167" i="10"/>
  <c r="O166" i="10"/>
  <c r="L166" i="10"/>
  <c r="L165" i="10" s="1"/>
  <c r="L164" i="10" s="1"/>
  <c r="I166" i="10"/>
  <c r="I165" i="10" s="1"/>
  <c r="I164" i="10" s="1"/>
  <c r="F166" i="10"/>
  <c r="O165" i="10"/>
  <c r="O164" i="10" s="1"/>
  <c r="N165" i="10"/>
  <c r="N164" i="10" s="1"/>
  <c r="M165" i="10"/>
  <c r="K165" i="10"/>
  <c r="K164" i="10" s="1"/>
  <c r="J165" i="10"/>
  <c r="J164" i="10" s="1"/>
  <c r="H165" i="10"/>
  <c r="G165" i="10"/>
  <c r="G164" i="10" s="1"/>
  <c r="E165" i="10"/>
  <c r="D165" i="10"/>
  <c r="M164" i="10"/>
  <c r="H164" i="10"/>
  <c r="E164" i="10"/>
  <c r="D164" i="10"/>
  <c r="O163" i="10"/>
  <c r="L163" i="10"/>
  <c r="I163" i="10"/>
  <c r="F163" i="10"/>
  <c r="C163" i="10" s="1"/>
  <c r="O162" i="10"/>
  <c r="L162" i="10"/>
  <c r="I162" i="10"/>
  <c r="F162" i="10"/>
  <c r="C162" i="10" s="1"/>
  <c r="O161" i="10"/>
  <c r="L161" i="10"/>
  <c r="I161" i="10"/>
  <c r="F161" i="10"/>
  <c r="C161" i="10"/>
  <c r="O160" i="10"/>
  <c r="O159" i="10" s="1"/>
  <c r="L160" i="10"/>
  <c r="I160" i="10"/>
  <c r="F160" i="10"/>
  <c r="N159" i="10"/>
  <c r="M159" i="10"/>
  <c r="L159" i="10"/>
  <c r="K159" i="10"/>
  <c r="J159" i="10"/>
  <c r="I159" i="10"/>
  <c r="H159" i="10"/>
  <c r="G159" i="10"/>
  <c r="E159" i="10"/>
  <c r="D159" i="10"/>
  <c r="O158" i="10"/>
  <c r="L158" i="10"/>
  <c r="I158" i="10"/>
  <c r="F158" i="10"/>
  <c r="C158" i="10" s="1"/>
  <c r="O157" i="10"/>
  <c r="L157" i="10"/>
  <c r="I157" i="10"/>
  <c r="F157" i="10"/>
  <c r="C157" i="10"/>
  <c r="O156" i="10"/>
  <c r="L156" i="10"/>
  <c r="I156" i="10"/>
  <c r="F156" i="10"/>
  <c r="C156" i="10" s="1"/>
  <c r="O155" i="10"/>
  <c r="L155" i="10"/>
  <c r="I155" i="10"/>
  <c r="F155" i="10"/>
  <c r="C155" i="10" s="1"/>
  <c r="O154" i="10"/>
  <c r="L154" i="10"/>
  <c r="I154" i="10"/>
  <c r="F154" i="10"/>
  <c r="C154" i="10" s="1"/>
  <c r="O153" i="10"/>
  <c r="L153" i="10"/>
  <c r="L150" i="10" s="1"/>
  <c r="I153" i="10"/>
  <c r="F153" i="10"/>
  <c r="C153" i="10"/>
  <c r="O152" i="10"/>
  <c r="L152" i="10"/>
  <c r="I152" i="10"/>
  <c r="F152" i="10"/>
  <c r="C152" i="10" s="1"/>
  <c r="O151" i="10"/>
  <c r="L151" i="10"/>
  <c r="I151" i="10"/>
  <c r="I150" i="10" s="1"/>
  <c r="F151" i="10"/>
  <c r="N150" i="10"/>
  <c r="M150" i="10"/>
  <c r="K150" i="10"/>
  <c r="J150" i="10"/>
  <c r="H150" i="10"/>
  <c r="G150" i="10"/>
  <c r="F150" i="10"/>
  <c r="E150" i="10"/>
  <c r="D150" i="10"/>
  <c r="O149" i="10"/>
  <c r="L149" i="10"/>
  <c r="I149" i="10"/>
  <c r="F149" i="10"/>
  <c r="C149" i="10"/>
  <c r="O148" i="10"/>
  <c r="L148" i="10"/>
  <c r="I148" i="10"/>
  <c r="F148" i="10"/>
  <c r="C148" i="10" s="1"/>
  <c r="O147" i="10"/>
  <c r="L147" i="10"/>
  <c r="I147" i="10"/>
  <c r="I143" i="10" s="1"/>
  <c r="F147" i="10"/>
  <c r="O146" i="10"/>
  <c r="L146" i="10"/>
  <c r="L143" i="10" s="1"/>
  <c r="I146" i="10"/>
  <c r="F146" i="10"/>
  <c r="C146" i="10" s="1"/>
  <c r="O145" i="10"/>
  <c r="L145" i="10"/>
  <c r="I145" i="10"/>
  <c r="F145" i="10"/>
  <c r="C145" i="10"/>
  <c r="O144" i="10"/>
  <c r="L144" i="10"/>
  <c r="I144" i="10"/>
  <c r="F144" i="10"/>
  <c r="N143" i="10"/>
  <c r="M143" i="10"/>
  <c r="K143" i="10"/>
  <c r="J143" i="10"/>
  <c r="H143" i="10"/>
  <c r="G143" i="10"/>
  <c r="E143" i="10"/>
  <c r="D143" i="10"/>
  <c r="O142" i="10"/>
  <c r="L142" i="10"/>
  <c r="L140" i="10" s="1"/>
  <c r="I142" i="10"/>
  <c r="C142" i="10" s="1"/>
  <c r="F142" i="10"/>
  <c r="O141" i="10"/>
  <c r="O140" i="10" s="1"/>
  <c r="L141" i="10"/>
  <c r="I141" i="10"/>
  <c r="F141" i="10"/>
  <c r="C141" i="10"/>
  <c r="N140" i="10"/>
  <c r="M140" i="10"/>
  <c r="K140" i="10"/>
  <c r="J140" i="10"/>
  <c r="H140" i="10"/>
  <c r="G140" i="10"/>
  <c r="F140" i="10"/>
  <c r="E140" i="10"/>
  <c r="D140" i="10"/>
  <c r="O139" i="10"/>
  <c r="L139" i="10"/>
  <c r="I139" i="10"/>
  <c r="F139" i="10"/>
  <c r="C139" i="10" s="1"/>
  <c r="O138" i="10"/>
  <c r="L138" i="10"/>
  <c r="L135" i="10" s="1"/>
  <c r="I138" i="10"/>
  <c r="F138" i="10"/>
  <c r="O137" i="10"/>
  <c r="L137" i="10"/>
  <c r="I137" i="10"/>
  <c r="F137" i="10"/>
  <c r="C137" i="10"/>
  <c r="O136" i="10"/>
  <c r="O135" i="10" s="1"/>
  <c r="L136" i="10"/>
  <c r="I136" i="10"/>
  <c r="F136" i="10"/>
  <c r="N135" i="10"/>
  <c r="M135" i="10"/>
  <c r="K135" i="10"/>
  <c r="J135" i="10"/>
  <c r="I135" i="10"/>
  <c r="H135" i="10"/>
  <c r="G135" i="10"/>
  <c r="E135" i="10"/>
  <c r="D135" i="10"/>
  <c r="O134" i="10"/>
  <c r="L134" i="10"/>
  <c r="I134" i="10"/>
  <c r="F134" i="10"/>
  <c r="O133" i="10"/>
  <c r="L133" i="10"/>
  <c r="L130" i="10" s="1"/>
  <c r="I133" i="10"/>
  <c r="F133" i="10"/>
  <c r="C133" i="10"/>
  <c r="O132" i="10"/>
  <c r="O130" i="10" s="1"/>
  <c r="L132" i="10"/>
  <c r="I132" i="10"/>
  <c r="F132" i="10"/>
  <c r="C132" i="10" s="1"/>
  <c r="O131" i="10"/>
  <c r="L131" i="10"/>
  <c r="I131" i="10"/>
  <c r="I130" i="10" s="1"/>
  <c r="F131" i="10"/>
  <c r="N130" i="10"/>
  <c r="N129" i="10" s="1"/>
  <c r="M130" i="10"/>
  <c r="K130" i="10"/>
  <c r="J130" i="10"/>
  <c r="J129" i="10" s="1"/>
  <c r="H130" i="10"/>
  <c r="G130" i="10"/>
  <c r="F130" i="10"/>
  <c r="E130" i="10"/>
  <c r="D130" i="10"/>
  <c r="K129" i="10"/>
  <c r="G129" i="10"/>
  <c r="O128" i="10"/>
  <c r="O127" i="10" s="1"/>
  <c r="L128" i="10"/>
  <c r="I128" i="10"/>
  <c r="F128" i="10"/>
  <c r="N127" i="10"/>
  <c r="M127" i="10"/>
  <c r="L127" i="10"/>
  <c r="K127" i="10"/>
  <c r="J127" i="10"/>
  <c r="I127" i="10"/>
  <c r="H127" i="10"/>
  <c r="G127" i="10"/>
  <c r="E127" i="10"/>
  <c r="D127" i="10"/>
  <c r="O126" i="10"/>
  <c r="L126" i="10"/>
  <c r="I126" i="10"/>
  <c r="F126" i="10"/>
  <c r="O125" i="10"/>
  <c r="L125" i="10"/>
  <c r="I125" i="10"/>
  <c r="F125" i="10"/>
  <c r="C125" i="10"/>
  <c r="O124" i="10"/>
  <c r="L124" i="10"/>
  <c r="I124" i="10"/>
  <c r="F124" i="10"/>
  <c r="D124" i="10"/>
  <c r="O123" i="10"/>
  <c r="L123" i="10"/>
  <c r="I123" i="10"/>
  <c r="F123" i="10"/>
  <c r="C123" i="10" s="1"/>
  <c r="O122" i="10"/>
  <c r="L122" i="10"/>
  <c r="I122" i="10"/>
  <c r="I121" i="10" s="1"/>
  <c r="F122" i="10"/>
  <c r="C122" i="10"/>
  <c r="N121" i="10"/>
  <c r="M121" i="10"/>
  <c r="L121" i="10"/>
  <c r="K121" i="10"/>
  <c r="J121" i="10"/>
  <c r="H121" i="10"/>
  <c r="G121" i="10"/>
  <c r="E121" i="10"/>
  <c r="D121" i="10"/>
  <c r="O120" i="10"/>
  <c r="L120" i="10"/>
  <c r="I120" i="10"/>
  <c r="F120" i="10"/>
  <c r="C120" i="10" s="1"/>
  <c r="O119" i="10"/>
  <c r="L119" i="10"/>
  <c r="I119" i="10"/>
  <c r="F119" i="10"/>
  <c r="O118" i="10"/>
  <c r="L118" i="10"/>
  <c r="L115" i="10" s="1"/>
  <c r="I118" i="10"/>
  <c r="F118" i="10"/>
  <c r="C118" i="10"/>
  <c r="O117" i="10"/>
  <c r="O115" i="10" s="1"/>
  <c r="L117" i="10"/>
  <c r="I117" i="10"/>
  <c r="F117" i="10"/>
  <c r="C117" i="10" s="1"/>
  <c r="O116" i="10"/>
  <c r="L116" i="10"/>
  <c r="I116" i="10"/>
  <c r="I115" i="10" s="1"/>
  <c r="F116" i="10"/>
  <c r="N115" i="10"/>
  <c r="M115" i="10"/>
  <c r="K115" i="10"/>
  <c r="J115" i="10"/>
  <c r="H115" i="10"/>
  <c r="G115" i="10"/>
  <c r="F115" i="10"/>
  <c r="E115" i="10"/>
  <c r="D115" i="10"/>
  <c r="O114" i="10"/>
  <c r="L114" i="10"/>
  <c r="L111" i="10" s="1"/>
  <c r="I114" i="10"/>
  <c r="F114" i="10"/>
  <c r="C114" i="10"/>
  <c r="O113" i="10"/>
  <c r="L113" i="10"/>
  <c r="I113" i="10"/>
  <c r="F113" i="10"/>
  <c r="C113" i="10" s="1"/>
  <c r="O112" i="10"/>
  <c r="O111" i="10" s="1"/>
  <c r="L112" i="10"/>
  <c r="I112" i="10"/>
  <c r="I111" i="10" s="1"/>
  <c r="F112" i="10"/>
  <c r="N111" i="10"/>
  <c r="M111" i="10"/>
  <c r="K111" i="10"/>
  <c r="J111" i="10"/>
  <c r="H111" i="10"/>
  <c r="G111" i="10"/>
  <c r="F111" i="10"/>
  <c r="C111" i="10" s="1"/>
  <c r="E111" i="10"/>
  <c r="D111" i="10"/>
  <c r="O110" i="10"/>
  <c r="L110" i="10"/>
  <c r="I110" i="10"/>
  <c r="F110" i="10"/>
  <c r="C110" i="10"/>
  <c r="O109" i="10"/>
  <c r="L109" i="10"/>
  <c r="I109" i="10"/>
  <c r="F109" i="10"/>
  <c r="C109" i="10" s="1"/>
  <c r="O108" i="10"/>
  <c r="L108" i="10"/>
  <c r="I108" i="10"/>
  <c r="F108" i="10"/>
  <c r="O107" i="10"/>
  <c r="L107" i="10"/>
  <c r="I107" i="10"/>
  <c r="F107" i="10"/>
  <c r="C107" i="10" s="1"/>
  <c r="O106" i="10"/>
  <c r="O102" i="10" s="1"/>
  <c r="L106" i="10"/>
  <c r="I106" i="10"/>
  <c r="F106" i="10"/>
  <c r="C106" i="10"/>
  <c r="O105" i="10"/>
  <c r="L105" i="10"/>
  <c r="I105" i="10"/>
  <c r="F105" i="10"/>
  <c r="O104" i="10"/>
  <c r="L104" i="10"/>
  <c r="I104" i="10"/>
  <c r="F104" i="10"/>
  <c r="C104" i="10" s="1"/>
  <c r="O103" i="10"/>
  <c r="L103" i="10"/>
  <c r="L102" i="10" s="1"/>
  <c r="I103" i="10"/>
  <c r="F103" i="10"/>
  <c r="C103" i="10" s="1"/>
  <c r="N102" i="10"/>
  <c r="M102" i="10"/>
  <c r="K102" i="10"/>
  <c r="K82" i="10" s="1"/>
  <c r="J102" i="10"/>
  <c r="H102" i="10"/>
  <c r="G102" i="10"/>
  <c r="E102" i="10"/>
  <c r="D102" i="10"/>
  <c r="O101" i="10"/>
  <c r="L101" i="10"/>
  <c r="I101" i="10"/>
  <c r="F101" i="10"/>
  <c r="C101" i="10" s="1"/>
  <c r="O100" i="10"/>
  <c r="L100" i="10"/>
  <c r="I100" i="10"/>
  <c r="F100" i="10"/>
  <c r="C100" i="10" s="1"/>
  <c r="O99" i="10"/>
  <c r="L99" i="10"/>
  <c r="I99" i="10"/>
  <c r="F99" i="10"/>
  <c r="O98" i="10"/>
  <c r="L98" i="10"/>
  <c r="I98" i="10"/>
  <c r="F98" i="10"/>
  <c r="C98" i="10"/>
  <c r="O97" i="10"/>
  <c r="L97" i="10"/>
  <c r="I97" i="10"/>
  <c r="F97" i="10"/>
  <c r="O96" i="10"/>
  <c r="L96" i="10"/>
  <c r="I96" i="10"/>
  <c r="F96" i="10"/>
  <c r="O95" i="10"/>
  <c r="L95" i="10"/>
  <c r="I95" i="10"/>
  <c r="I94" i="10" s="1"/>
  <c r="F95" i="10"/>
  <c r="C95" i="10" s="1"/>
  <c r="O94" i="10"/>
  <c r="N94" i="10"/>
  <c r="M94" i="10"/>
  <c r="K94" i="10"/>
  <c r="J94" i="10"/>
  <c r="H94" i="10"/>
  <c r="G94" i="10"/>
  <c r="E94" i="10"/>
  <c r="D94" i="10"/>
  <c r="O93" i="10"/>
  <c r="L93" i="10"/>
  <c r="I93" i="10"/>
  <c r="F93" i="10"/>
  <c r="C93" i="10" s="1"/>
  <c r="O92" i="10"/>
  <c r="L92" i="10"/>
  <c r="I92" i="10"/>
  <c r="I88" i="10" s="1"/>
  <c r="F92" i="10"/>
  <c r="O91" i="10"/>
  <c r="L91" i="10"/>
  <c r="L88" i="10" s="1"/>
  <c r="I91" i="10"/>
  <c r="F91" i="10"/>
  <c r="O90" i="10"/>
  <c r="L90" i="10"/>
  <c r="I90" i="10"/>
  <c r="F90" i="10"/>
  <c r="C90" i="10"/>
  <c r="O89" i="10"/>
  <c r="L89" i="10"/>
  <c r="I89" i="10"/>
  <c r="F89" i="10"/>
  <c r="N88" i="10"/>
  <c r="M88" i="10"/>
  <c r="K88" i="10"/>
  <c r="J88" i="10"/>
  <c r="H88" i="10"/>
  <c r="G88" i="10"/>
  <c r="E88" i="10"/>
  <c r="D88" i="10"/>
  <c r="O87" i="10"/>
  <c r="L87" i="10"/>
  <c r="I87" i="10"/>
  <c r="F87" i="10"/>
  <c r="C87" i="10" s="1"/>
  <c r="O86" i="10"/>
  <c r="L86" i="10"/>
  <c r="L83" i="10" s="1"/>
  <c r="I86" i="10"/>
  <c r="F86" i="10"/>
  <c r="C86" i="10"/>
  <c r="O85" i="10"/>
  <c r="L85" i="10"/>
  <c r="I85" i="10"/>
  <c r="F85" i="10"/>
  <c r="C85" i="10" s="1"/>
  <c r="O84" i="10"/>
  <c r="L84" i="10"/>
  <c r="I84" i="10"/>
  <c r="I83" i="10" s="1"/>
  <c r="F84" i="10"/>
  <c r="C84" i="10" s="1"/>
  <c r="N83" i="10"/>
  <c r="M83" i="10"/>
  <c r="K83" i="10"/>
  <c r="J83" i="10"/>
  <c r="J82" i="10" s="1"/>
  <c r="H83" i="10"/>
  <c r="G83" i="10"/>
  <c r="E83" i="10"/>
  <c r="E82" i="10" s="1"/>
  <c r="D83" i="10"/>
  <c r="G82" i="10"/>
  <c r="O81" i="10"/>
  <c r="L81" i="10"/>
  <c r="I81" i="10"/>
  <c r="F81" i="10"/>
  <c r="C81" i="10" s="1"/>
  <c r="O80" i="10"/>
  <c r="O79" i="10" s="1"/>
  <c r="L80" i="10"/>
  <c r="I80" i="10"/>
  <c r="I79" i="10" s="1"/>
  <c r="F80" i="10"/>
  <c r="N79" i="10"/>
  <c r="N75" i="10" s="1"/>
  <c r="M79" i="10"/>
  <c r="L79" i="10"/>
  <c r="K79" i="10"/>
  <c r="J79" i="10"/>
  <c r="H79" i="10"/>
  <c r="G79" i="10"/>
  <c r="F79" i="10"/>
  <c r="E79" i="10"/>
  <c r="D79" i="10"/>
  <c r="O78" i="10"/>
  <c r="L78" i="10"/>
  <c r="I78" i="10"/>
  <c r="F78" i="10"/>
  <c r="C78" i="10"/>
  <c r="O77" i="10"/>
  <c r="L77" i="10"/>
  <c r="I77" i="10"/>
  <c r="F77" i="10"/>
  <c r="N76" i="10"/>
  <c r="M76" i="10"/>
  <c r="M75" i="10" s="1"/>
  <c r="L76" i="10"/>
  <c r="L75" i="10" s="1"/>
  <c r="K76" i="10"/>
  <c r="K75" i="10" s="1"/>
  <c r="K74" i="10" s="1"/>
  <c r="J76" i="10"/>
  <c r="I76" i="10"/>
  <c r="H76" i="10"/>
  <c r="H75" i="10" s="1"/>
  <c r="G76" i="10"/>
  <c r="G75" i="10" s="1"/>
  <c r="E76" i="10"/>
  <c r="E75" i="10" s="1"/>
  <c r="D76" i="10"/>
  <c r="D75" i="10" s="1"/>
  <c r="J75" i="10"/>
  <c r="J74" i="10" s="1"/>
  <c r="G74" i="10"/>
  <c r="O73" i="10"/>
  <c r="L73" i="10"/>
  <c r="I73" i="10"/>
  <c r="F73" i="10"/>
  <c r="C73" i="10" s="1"/>
  <c r="O72" i="10"/>
  <c r="L72" i="10"/>
  <c r="I72" i="10"/>
  <c r="I68" i="10" s="1"/>
  <c r="F72" i="10"/>
  <c r="O71" i="10"/>
  <c r="L71" i="10"/>
  <c r="L68" i="10" s="1"/>
  <c r="I71" i="10"/>
  <c r="F71" i="10"/>
  <c r="O70" i="10"/>
  <c r="L70" i="10"/>
  <c r="I70" i="10"/>
  <c r="F70" i="10"/>
  <c r="C70" i="10"/>
  <c r="O69" i="10"/>
  <c r="L69" i="10"/>
  <c r="I69" i="10"/>
  <c r="F69" i="10"/>
  <c r="N68" i="10"/>
  <c r="M68" i="10"/>
  <c r="M66" i="10" s="1"/>
  <c r="K68" i="10"/>
  <c r="J68" i="10"/>
  <c r="H68" i="10"/>
  <c r="H66" i="10" s="1"/>
  <c r="G68" i="10"/>
  <c r="E68" i="10"/>
  <c r="E66" i="10" s="1"/>
  <c r="D68" i="10"/>
  <c r="D66" i="10" s="1"/>
  <c r="O67" i="10"/>
  <c r="L67" i="10"/>
  <c r="I67" i="10"/>
  <c r="F67" i="10"/>
  <c r="C67" i="10" s="1"/>
  <c r="N66" i="10"/>
  <c r="K66" i="10"/>
  <c r="J66" i="10"/>
  <c r="G66" i="10"/>
  <c r="O65" i="10"/>
  <c r="L65" i="10"/>
  <c r="I65" i="10"/>
  <c r="F65" i="10"/>
  <c r="C65" i="10" s="1"/>
  <c r="O64" i="10"/>
  <c r="L64" i="10"/>
  <c r="I64" i="10"/>
  <c r="F64" i="10"/>
  <c r="O63" i="10"/>
  <c r="L63" i="10"/>
  <c r="I63" i="10"/>
  <c r="F63" i="10"/>
  <c r="O62" i="10"/>
  <c r="L62" i="10"/>
  <c r="I62" i="10"/>
  <c r="F62" i="10"/>
  <c r="C62" i="10"/>
  <c r="O61" i="10"/>
  <c r="L61" i="10"/>
  <c r="I61" i="10"/>
  <c r="F61" i="10"/>
  <c r="C61" i="10" s="1"/>
  <c r="O60" i="10"/>
  <c r="L60" i="10"/>
  <c r="I60" i="10"/>
  <c r="F60" i="10"/>
  <c r="C60" i="10" s="1"/>
  <c r="O59" i="10"/>
  <c r="L59" i="10"/>
  <c r="L57" i="10" s="1"/>
  <c r="I59" i="10"/>
  <c r="F59" i="10"/>
  <c r="O58" i="10"/>
  <c r="L58" i="10"/>
  <c r="I58" i="10"/>
  <c r="F58" i="10"/>
  <c r="C58" i="10"/>
  <c r="N57" i="10"/>
  <c r="M57" i="10"/>
  <c r="K57" i="10"/>
  <c r="J57" i="10"/>
  <c r="H57" i="10"/>
  <c r="G57" i="10"/>
  <c r="E57" i="10"/>
  <c r="D57" i="10"/>
  <c r="D53" i="10" s="1"/>
  <c r="D52" i="10" s="1"/>
  <c r="O56" i="10"/>
  <c r="L56" i="10"/>
  <c r="I56" i="10"/>
  <c r="F56" i="10"/>
  <c r="C56" i="10" s="1"/>
  <c r="O55" i="10"/>
  <c r="L55" i="10"/>
  <c r="L54" i="10" s="1"/>
  <c r="I55" i="10"/>
  <c r="I54" i="10" s="1"/>
  <c r="F55" i="10"/>
  <c r="C55" i="10" s="1"/>
  <c r="O54" i="10"/>
  <c r="N53" i="10"/>
  <c r="N52" i="10" s="1"/>
  <c r="M53" i="10"/>
  <c r="K53" i="10"/>
  <c r="K52" i="10" s="1"/>
  <c r="J53" i="10"/>
  <c r="J52" i="10" s="1"/>
  <c r="H53" i="10"/>
  <c r="H52" i="10" s="1"/>
  <c r="G53" i="10"/>
  <c r="E53" i="10"/>
  <c r="M52" i="10"/>
  <c r="E52" i="10"/>
  <c r="O46" i="10"/>
  <c r="C46" i="10" s="1"/>
  <c r="O45" i="10"/>
  <c r="N44" i="10"/>
  <c r="M44" i="10"/>
  <c r="L43" i="10"/>
  <c r="I43" i="10"/>
  <c r="F43" i="10"/>
  <c r="C43" i="10" s="1"/>
  <c r="L42" i="10"/>
  <c r="K42" i="10"/>
  <c r="J42" i="10"/>
  <c r="J20" i="10" s="1"/>
  <c r="I42" i="10"/>
  <c r="H42" i="10"/>
  <c r="G42" i="10"/>
  <c r="F42" i="10"/>
  <c r="C42" i="10" s="1"/>
  <c r="E42" i="10"/>
  <c r="D42" i="10"/>
  <c r="F41" i="10"/>
  <c r="C41" i="10" s="1"/>
  <c r="L40" i="10"/>
  <c r="C40" i="10" s="1"/>
  <c r="L39" i="10"/>
  <c r="C39" i="10" s="1"/>
  <c r="L38" i="10"/>
  <c r="C38" i="10" s="1"/>
  <c r="L37" i="10"/>
  <c r="K36" i="10"/>
  <c r="J36" i="10"/>
  <c r="L35" i="10"/>
  <c r="C35" i="10" s="1"/>
  <c r="L34" i="10"/>
  <c r="K33" i="10"/>
  <c r="J33" i="10"/>
  <c r="L32" i="10"/>
  <c r="C32" i="10" s="1"/>
  <c r="L31" i="10"/>
  <c r="C31" i="10" s="1"/>
  <c r="K31" i="10"/>
  <c r="K26" i="10" s="1"/>
  <c r="J31" i="10"/>
  <c r="L30" i="10"/>
  <c r="C30" i="10" s="1"/>
  <c r="L29" i="10"/>
  <c r="C29" i="10" s="1"/>
  <c r="L28" i="10"/>
  <c r="K27" i="10"/>
  <c r="J27" i="10"/>
  <c r="J26" i="10" s="1"/>
  <c r="F25" i="10"/>
  <c r="C25" i="10" s="1"/>
  <c r="I24" i="10"/>
  <c r="O23" i="10"/>
  <c r="L23" i="10"/>
  <c r="I23" i="10"/>
  <c r="F23" i="10"/>
  <c r="C23" i="10"/>
  <c r="O22" i="10"/>
  <c r="L22" i="10"/>
  <c r="I22" i="10"/>
  <c r="F22" i="10"/>
  <c r="N21" i="10"/>
  <c r="N287" i="10" s="1"/>
  <c r="N286" i="10" s="1"/>
  <c r="M21" i="10"/>
  <c r="L21" i="10"/>
  <c r="L287" i="10" s="1"/>
  <c r="K21" i="10"/>
  <c r="K287" i="10" s="1"/>
  <c r="K286" i="10" s="1"/>
  <c r="J21" i="10"/>
  <c r="J287" i="10" s="1"/>
  <c r="J286" i="10" s="1"/>
  <c r="I21" i="10"/>
  <c r="H21" i="10"/>
  <c r="H287" i="10" s="1"/>
  <c r="H286" i="10" s="1"/>
  <c r="G21" i="10"/>
  <c r="G287" i="10" s="1"/>
  <c r="G286" i="10" s="1"/>
  <c r="E21" i="10"/>
  <c r="D21" i="10"/>
  <c r="D287" i="10" s="1"/>
  <c r="D286" i="10" s="1"/>
  <c r="N20" i="10"/>
  <c r="K20" i="10"/>
  <c r="G20" i="10"/>
  <c r="L53" i="10" l="1"/>
  <c r="L52" i="10" s="1"/>
  <c r="C105" i="10"/>
  <c r="F102" i="10"/>
  <c r="C102" i="10" s="1"/>
  <c r="C144" i="10"/>
  <c r="F143" i="10"/>
  <c r="O57" i="10"/>
  <c r="O68" i="10"/>
  <c r="O66" i="10" s="1"/>
  <c r="F83" i="10"/>
  <c r="I82" i="10"/>
  <c r="O88" i="10"/>
  <c r="C96" i="10"/>
  <c r="C97" i="10"/>
  <c r="F94" i="10"/>
  <c r="C94" i="10" s="1"/>
  <c r="I102" i="10"/>
  <c r="C108" i="10"/>
  <c r="C116" i="10"/>
  <c r="C124" i="10"/>
  <c r="F121" i="10"/>
  <c r="E129" i="10"/>
  <c r="C131" i="10"/>
  <c r="H129" i="10"/>
  <c r="C138" i="10"/>
  <c r="C147" i="10"/>
  <c r="O174" i="10"/>
  <c r="F178" i="10"/>
  <c r="K193" i="10"/>
  <c r="H229" i="10"/>
  <c r="H193" i="10" s="1"/>
  <c r="L258" i="10"/>
  <c r="C22" i="10"/>
  <c r="F21" i="10"/>
  <c r="C77" i="10"/>
  <c r="F76" i="10"/>
  <c r="I20" i="10"/>
  <c r="C28" i="10"/>
  <c r="L27" i="10"/>
  <c r="C45" i="10"/>
  <c r="O44" i="10"/>
  <c r="I66" i="10"/>
  <c r="I75" i="10"/>
  <c r="C89" i="10"/>
  <c r="F88" i="10"/>
  <c r="C88" i="10" s="1"/>
  <c r="C115" i="10"/>
  <c r="C119" i="10"/>
  <c r="C126" i="10"/>
  <c r="C130" i="10"/>
  <c r="D129" i="10"/>
  <c r="O150" i="10"/>
  <c r="C150" i="10" s="1"/>
  <c r="J173" i="10"/>
  <c r="J172" i="10" s="1"/>
  <c r="J51" i="10" s="1"/>
  <c r="J50" i="10" s="1"/>
  <c r="M193" i="10"/>
  <c r="C197" i="10"/>
  <c r="I195" i="10"/>
  <c r="I194" i="10" s="1"/>
  <c r="C128" i="10"/>
  <c r="F127" i="10"/>
  <c r="C127" i="10" s="1"/>
  <c r="L129" i="10"/>
  <c r="M287" i="10"/>
  <c r="M286" i="10" s="1"/>
  <c r="M20" i="10"/>
  <c r="K51" i="10"/>
  <c r="K50" i="10" s="1"/>
  <c r="C59" i="10"/>
  <c r="C69" i="10"/>
  <c r="F68" i="10"/>
  <c r="M82" i="10"/>
  <c r="C99" i="10"/>
  <c r="E287" i="10"/>
  <c r="E286" i="10" s="1"/>
  <c r="E20" i="10"/>
  <c r="O21" i="10"/>
  <c r="C34" i="10"/>
  <c r="L33" i="10"/>
  <c r="C33" i="10" s="1"/>
  <c r="C37" i="10"/>
  <c r="L36" i="10"/>
  <c r="C36" i="10" s="1"/>
  <c r="G52" i="10"/>
  <c r="G51" i="10" s="1"/>
  <c r="G50" i="10" s="1"/>
  <c r="O53" i="10"/>
  <c r="I57" i="10"/>
  <c r="I53" i="10" s="1"/>
  <c r="I52" i="10" s="1"/>
  <c r="C63" i="10"/>
  <c r="C64" i="10"/>
  <c r="L66" i="10"/>
  <c r="C71" i="10"/>
  <c r="C72" i="10"/>
  <c r="E74" i="10"/>
  <c r="E51" i="10" s="1"/>
  <c r="E50" i="10" s="1"/>
  <c r="O76" i="10"/>
  <c r="O75" i="10" s="1"/>
  <c r="C79" i="10"/>
  <c r="C80" i="10"/>
  <c r="D82" i="10"/>
  <c r="D74" i="10" s="1"/>
  <c r="H82" i="10"/>
  <c r="H74" i="10" s="1"/>
  <c r="N82" i="10"/>
  <c r="N74" i="10" s="1"/>
  <c r="N51" i="10" s="1"/>
  <c r="N50" i="10" s="1"/>
  <c r="O83" i="10"/>
  <c r="O82" i="10" s="1"/>
  <c r="L82" i="10"/>
  <c r="L74" i="10" s="1"/>
  <c r="C91" i="10"/>
  <c r="C92" i="10"/>
  <c r="L94" i="10"/>
  <c r="C112" i="10"/>
  <c r="O121" i="10"/>
  <c r="M129" i="10"/>
  <c r="M74" i="10" s="1"/>
  <c r="C134" i="10"/>
  <c r="C136" i="10"/>
  <c r="F135" i="10"/>
  <c r="C135" i="10" s="1"/>
  <c r="O143" i="10"/>
  <c r="O129" i="10" s="1"/>
  <c r="C151" i="10"/>
  <c r="C160" i="10"/>
  <c r="F159" i="10"/>
  <c r="C159" i="10" s="1"/>
  <c r="C166" i="10"/>
  <c r="C167" i="10"/>
  <c r="C168" i="10"/>
  <c r="F165" i="10"/>
  <c r="F174" i="10"/>
  <c r="I173" i="10"/>
  <c r="I172" i="10" s="1"/>
  <c r="O178" i="10"/>
  <c r="C184" i="10"/>
  <c r="F183" i="10"/>
  <c r="C183" i="10" s="1"/>
  <c r="C188" i="10"/>
  <c r="F187" i="10"/>
  <c r="C192" i="10"/>
  <c r="F191" i="10"/>
  <c r="D194" i="10"/>
  <c r="N194" i="10"/>
  <c r="N193" i="10" s="1"/>
  <c r="L194" i="10"/>
  <c r="J284" i="10"/>
  <c r="I75" i="11"/>
  <c r="F54" i="10"/>
  <c r="I140" i="10"/>
  <c r="C140" i="10" s="1"/>
  <c r="F195" i="10"/>
  <c r="F215" i="10"/>
  <c r="C215" i="10" s="1"/>
  <c r="C218" i="10"/>
  <c r="F226" i="10"/>
  <c r="C226" i="10" s="1"/>
  <c r="L237" i="10"/>
  <c r="L230" i="10" s="1"/>
  <c r="C246" i="10"/>
  <c r="O245" i="10"/>
  <c r="C245" i="10" s="1"/>
  <c r="F268" i="10"/>
  <c r="L269" i="10"/>
  <c r="L268" i="10" s="1"/>
  <c r="C271" i="10"/>
  <c r="I269" i="10"/>
  <c r="I268" i="10" s="1"/>
  <c r="C279" i="10"/>
  <c r="L287" i="11"/>
  <c r="L20" i="11"/>
  <c r="L26" i="11"/>
  <c r="C31" i="11"/>
  <c r="H285" i="11"/>
  <c r="H49" i="11"/>
  <c r="M285" i="11"/>
  <c r="M49" i="11"/>
  <c r="L75" i="11"/>
  <c r="C253" i="10"/>
  <c r="I251" i="10"/>
  <c r="I250" i="10" s="1"/>
  <c r="N285" i="11"/>
  <c r="N49" i="11"/>
  <c r="H20" i="10"/>
  <c r="L20" i="10"/>
  <c r="F57" i="10"/>
  <c r="F204" i="10"/>
  <c r="D229" i="10"/>
  <c r="C241" i="10"/>
  <c r="C257" i="10"/>
  <c r="O258" i="10"/>
  <c r="C265" i="10"/>
  <c r="O269" i="10"/>
  <c r="O268" i="10" s="1"/>
  <c r="K284" i="10"/>
  <c r="J52" i="11"/>
  <c r="J51" i="11" s="1"/>
  <c r="J50" i="11" s="1"/>
  <c r="J49" i="11" s="1"/>
  <c r="C54" i="11"/>
  <c r="D285" i="11"/>
  <c r="D49" i="11"/>
  <c r="C66" i="11"/>
  <c r="C235" i="10"/>
  <c r="O234" i="10"/>
  <c r="C234" i="10" s="1"/>
  <c r="F237" i="10"/>
  <c r="C238" i="10"/>
  <c r="O237" i="10"/>
  <c r="F251" i="10"/>
  <c r="C254" i="10"/>
  <c r="F258" i="10"/>
  <c r="C259" i="10"/>
  <c r="C262" i="10"/>
  <c r="C275" i="10"/>
  <c r="I52" i="11"/>
  <c r="F53" i="11"/>
  <c r="C57" i="11"/>
  <c r="J74" i="11"/>
  <c r="J284" i="11" s="1"/>
  <c r="F20" i="11"/>
  <c r="J20" i="11"/>
  <c r="N20" i="11"/>
  <c r="I21" i="11"/>
  <c r="C32" i="11"/>
  <c r="I79" i="11"/>
  <c r="C79" i="11" s="1"/>
  <c r="E82" i="11"/>
  <c r="E74" i="11" s="1"/>
  <c r="E51" i="11" s="1"/>
  <c r="F83" i="11"/>
  <c r="C84" i="11"/>
  <c r="C91" i="11"/>
  <c r="I88" i="11"/>
  <c r="C88" i="11" s="1"/>
  <c r="O102" i="11"/>
  <c r="I115" i="11"/>
  <c r="L129" i="11"/>
  <c r="C135" i="11"/>
  <c r="C159" i="11"/>
  <c r="O173" i="11"/>
  <c r="O172" i="11" s="1"/>
  <c r="G186" i="11"/>
  <c r="G51" i="11" s="1"/>
  <c r="G50" i="11" s="1"/>
  <c r="K186" i="11"/>
  <c r="K51" i="11" s="1"/>
  <c r="K50" i="11" s="1"/>
  <c r="O194" i="11"/>
  <c r="O193" i="11" s="1"/>
  <c r="L203" i="11"/>
  <c r="F203" i="11"/>
  <c r="C203" i="11" s="1"/>
  <c r="C204" i="11"/>
  <c r="C232" i="11"/>
  <c r="E229" i="11"/>
  <c r="E193" i="11" s="1"/>
  <c r="K229" i="11"/>
  <c r="C251" i="11"/>
  <c r="F250" i="11"/>
  <c r="C250" i="11" s="1"/>
  <c r="C271" i="11"/>
  <c r="J285" i="12"/>
  <c r="J49" i="12"/>
  <c r="C289" i="10"/>
  <c r="G20" i="11"/>
  <c r="K20" i="11"/>
  <c r="O20" i="11"/>
  <c r="C58" i="11"/>
  <c r="F75" i="11"/>
  <c r="O94" i="11"/>
  <c r="O82" i="11" s="1"/>
  <c r="O74" i="11" s="1"/>
  <c r="C103" i="11"/>
  <c r="I102" i="11"/>
  <c r="C102" i="11" s="1"/>
  <c r="L111" i="11"/>
  <c r="F115" i="11"/>
  <c r="C115" i="11" s="1"/>
  <c r="C116" i="11"/>
  <c r="C123" i="11"/>
  <c r="I121" i="11"/>
  <c r="C121" i="11" s="1"/>
  <c r="K193" i="11"/>
  <c r="I203" i="11"/>
  <c r="L229" i="11"/>
  <c r="M284" i="11"/>
  <c r="L258" i="11"/>
  <c r="C263" i="11"/>
  <c r="O269" i="11"/>
  <c r="O268" i="11" s="1"/>
  <c r="C95" i="11"/>
  <c r="I94" i="11"/>
  <c r="C122" i="11"/>
  <c r="L121" i="11"/>
  <c r="C150" i="11"/>
  <c r="C191" i="11"/>
  <c r="F190" i="11"/>
  <c r="C190" i="11" s="1"/>
  <c r="L194" i="11"/>
  <c r="F268" i="11"/>
  <c r="D284" i="11"/>
  <c r="H284" i="11"/>
  <c r="L286" i="11"/>
  <c r="L287" i="12"/>
  <c r="L286" i="12" s="1"/>
  <c r="I259" i="10"/>
  <c r="I263" i="10"/>
  <c r="C263" i="10" s="1"/>
  <c r="I281" i="10"/>
  <c r="I287" i="10" s="1"/>
  <c r="I286" i="10" s="1"/>
  <c r="I83" i="11"/>
  <c r="C86" i="11"/>
  <c r="L83" i="11"/>
  <c r="L88" i="11"/>
  <c r="F111" i="11"/>
  <c r="C112" i="11"/>
  <c r="C127" i="11"/>
  <c r="E186" i="11"/>
  <c r="C187" i="11"/>
  <c r="F186" i="11"/>
  <c r="C186" i="11" s="1"/>
  <c r="O186" i="11"/>
  <c r="C215" i="11"/>
  <c r="C259" i="11"/>
  <c r="F258" i="11"/>
  <c r="C275" i="11"/>
  <c r="N284" i="11"/>
  <c r="L82" i="12"/>
  <c r="C128" i="11"/>
  <c r="F129" i="11"/>
  <c r="I130" i="11"/>
  <c r="I129" i="11" s="1"/>
  <c r="C136" i="11"/>
  <c r="C144" i="11"/>
  <c r="I150" i="11"/>
  <c r="C160" i="11"/>
  <c r="F165" i="11"/>
  <c r="F173" i="11"/>
  <c r="I174" i="11"/>
  <c r="I178" i="11"/>
  <c r="C178" i="11" s="1"/>
  <c r="C184" i="11"/>
  <c r="C188" i="11"/>
  <c r="C192" i="11"/>
  <c r="C196" i="11"/>
  <c r="F197" i="11"/>
  <c r="C197" i="11" s="1"/>
  <c r="C208" i="11"/>
  <c r="C216" i="11"/>
  <c r="I226" i="11"/>
  <c r="C226" i="11" s="1"/>
  <c r="I234" i="11"/>
  <c r="C234" i="11" s="1"/>
  <c r="F237" i="11"/>
  <c r="F245" i="11"/>
  <c r="C252" i="11"/>
  <c r="C260" i="11"/>
  <c r="C264" i="11"/>
  <c r="I271" i="11"/>
  <c r="I275" i="11"/>
  <c r="I279" i="11"/>
  <c r="C279" i="11" s="1"/>
  <c r="C281" i="11"/>
  <c r="F286" i="11"/>
  <c r="C289" i="11"/>
  <c r="G20" i="12"/>
  <c r="K20" i="12"/>
  <c r="O20" i="12"/>
  <c r="F21" i="12"/>
  <c r="L33" i="12"/>
  <c r="C33" i="12" s="1"/>
  <c r="C34" i="12"/>
  <c r="M51" i="12"/>
  <c r="C56" i="12"/>
  <c r="I54" i="12"/>
  <c r="C68" i="12"/>
  <c r="G74" i="12"/>
  <c r="G51" i="12" s="1"/>
  <c r="G50" i="12" s="1"/>
  <c r="C85" i="12"/>
  <c r="F83" i="12"/>
  <c r="C87" i="12"/>
  <c r="L88" i="12"/>
  <c r="F94" i="12"/>
  <c r="C95" i="12"/>
  <c r="O94" i="12"/>
  <c r="O82" i="12" s="1"/>
  <c r="O74" i="12" s="1"/>
  <c r="O284" i="12" s="1"/>
  <c r="C150" i="12"/>
  <c r="C159" i="12"/>
  <c r="C174" i="12"/>
  <c r="F173" i="12"/>
  <c r="O173" i="12"/>
  <c r="O172" i="12" s="1"/>
  <c r="F186" i="12"/>
  <c r="O186" i="12"/>
  <c r="D193" i="12"/>
  <c r="K194" i="12"/>
  <c r="K193" i="12" s="1"/>
  <c r="K50" i="12" s="1"/>
  <c r="L27" i="12"/>
  <c r="C28" i="12"/>
  <c r="L36" i="12"/>
  <c r="C36" i="12" s="1"/>
  <c r="C37" i="12"/>
  <c r="O44" i="12"/>
  <c r="C44" i="12" s="1"/>
  <c r="C45" i="12"/>
  <c r="D51" i="12"/>
  <c r="C55" i="12"/>
  <c r="L54" i="12"/>
  <c r="L53" i="12" s="1"/>
  <c r="L52" i="12" s="1"/>
  <c r="F57" i="12"/>
  <c r="C61" i="12"/>
  <c r="C70" i="12"/>
  <c r="I68" i="12"/>
  <c r="C77" i="12"/>
  <c r="L76" i="12"/>
  <c r="C121" i="12"/>
  <c r="E20" i="12"/>
  <c r="M20" i="12"/>
  <c r="C42" i="12"/>
  <c r="E51" i="12"/>
  <c r="O52" i="12"/>
  <c r="C60" i="12"/>
  <c r="I57" i="12"/>
  <c r="C63" i="12"/>
  <c r="N74" i="12"/>
  <c r="N51" i="12" s="1"/>
  <c r="N50" i="12" s="1"/>
  <c r="L94" i="12"/>
  <c r="C115" i="12"/>
  <c r="C143" i="12"/>
  <c r="D186" i="12"/>
  <c r="H186" i="12"/>
  <c r="I186" i="12"/>
  <c r="E193" i="12"/>
  <c r="C215" i="12"/>
  <c r="H284" i="12"/>
  <c r="I165" i="11"/>
  <c r="I164" i="11" s="1"/>
  <c r="I197" i="11"/>
  <c r="I195" i="11" s="1"/>
  <c r="I237" i="11"/>
  <c r="I245" i="11"/>
  <c r="I21" i="12"/>
  <c r="H52" i="12"/>
  <c r="H51" i="12" s="1"/>
  <c r="H50" i="12" s="1"/>
  <c r="C67" i="12"/>
  <c r="I66" i="12"/>
  <c r="C66" i="12" s="1"/>
  <c r="H74" i="12"/>
  <c r="L79" i="12"/>
  <c r="C79" i="12" s="1"/>
  <c r="C90" i="12"/>
  <c r="I88" i="12"/>
  <c r="I82" i="12" s="1"/>
  <c r="I74" i="12" s="1"/>
  <c r="C93" i="12"/>
  <c r="C102" i="12"/>
  <c r="C111" i="12"/>
  <c r="C127" i="12"/>
  <c r="C130" i="12"/>
  <c r="F129" i="12"/>
  <c r="O129" i="12"/>
  <c r="C190" i="12"/>
  <c r="I195" i="12"/>
  <c r="C195" i="12" s="1"/>
  <c r="D284" i="12"/>
  <c r="F88" i="12"/>
  <c r="C88" i="12" s="1"/>
  <c r="C103" i="12"/>
  <c r="C119" i="12"/>
  <c r="I121" i="12"/>
  <c r="C131" i="12"/>
  <c r="F140" i="12"/>
  <c r="C147" i="12"/>
  <c r="C151" i="12"/>
  <c r="F164" i="12"/>
  <c r="C164" i="12" s="1"/>
  <c r="I165" i="12"/>
  <c r="I164" i="12" s="1"/>
  <c r="C175" i="12"/>
  <c r="C179" i="12"/>
  <c r="C187" i="12"/>
  <c r="C191" i="12"/>
  <c r="I197" i="12"/>
  <c r="F204" i="12"/>
  <c r="C219" i="12"/>
  <c r="C227" i="12"/>
  <c r="C231" i="12"/>
  <c r="F234" i="12"/>
  <c r="C234" i="12" s="1"/>
  <c r="C235" i="12"/>
  <c r="C238" i="12"/>
  <c r="F237" i="12"/>
  <c r="I245" i="12"/>
  <c r="I230" i="12" s="1"/>
  <c r="L245" i="12"/>
  <c r="C266" i="12"/>
  <c r="M269" i="12"/>
  <c r="M268" i="12" s="1"/>
  <c r="F275" i="12"/>
  <c r="C275" i="12" s="1"/>
  <c r="C276" i="12"/>
  <c r="C288" i="12"/>
  <c r="O286" i="12"/>
  <c r="O287" i="13"/>
  <c r="O20" i="13"/>
  <c r="N285" i="13"/>
  <c r="N49" i="13"/>
  <c r="F251" i="12"/>
  <c r="C252" i="12"/>
  <c r="F259" i="12"/>
  <c r="C260" i="12"/>
  <c r="E284" i="12"/>
  <c r="H285" i="13"/>
  <c r="H49" i="13"/>
  <c r="C54" i="13"/>
  <c r="E285" i="13"/>
  <c r="E49" i="13"/>
  <c r="C88" i="13"/>
  <c r="C197" i="12"/>
  <c r="L237" i="12"/>
  <c r="L230" i="12" s="1"/>
  <c r="L229" i="12" s="1"/>
  <c r="C246" i="12"/>
  <c r="F245" i="12"/>
  <c r="I263" i="12"/>
  <c r="I258" i="12" s="1"/>
  <c r="J284" i="12"/>
  <c r="F271" i="12"/>
  <c r="C271" i="12" s="1"/>
  <c r="C272" i="12"/>
  <c r="C283" i="12"/>
  <c r="I281" i="12"/>
  <c r="L26" i="13"/>
  <c r="C26" i="13" s="1"/>
  <c r="C27" i="13"/>
  <c r="M285" i="13"/>
  <c r="M49" i="13"/>
  <c r="I140" i="12"/>
  <c r="I129" i="12" s="1"/>
  <c r="I204" i="12"/>
  <c r="I203" i="12" s="1"/>
  <c r="C244" i="12"/>
  <c r="C248" i="12"/>
  <c r="M258" i="12"/>
  <c r="M229" i="12" s="1"/>
  <c r="L258" i="12"/>
  <c r="F263" i="12"/>
  <c r="C264" i="12"/>
  <c r="L269" i="12"/>
  <c r="L268" i="12" s="1"/>
  <c r="C274" i="12"/>
  <c r="F279" i="12"/>
  <c r="C279" i="12" s="1"/>
  <c r="C280" i="12"/>
  <c r="F281" i="12"/>
  <c r="C292" i="12"/>
  <c r="J20" i="13"/>
  <c r="N20" i="13"/>
  <c r="I21" i="13"/>
  <c r="C28" i="13"/>
  <c r="C34" i="13"/>
  <c r="C37" i="13"/>
  <c r="C55" i="13"/>
  <c r="I54" i="13"/>
  <c r="I53" i="13" s="1"/>
  <c r="G74" i="13"/>
  <c r="G51" i="13" s="1"/>
  <c r="G50" i="13" s="1"/>
  <c r="C78" i="13"/>
  <c r="I76" i="13"/>
  <c r="C86" i="13"/>
  <c r="I83" i="13"/>
  <c r="I82" i="13" s="1"/>
  <c r="L129" i="13"/>
  <c r="C183" i="13"/>
  <c r="C67" i="13"/>
  <c r="I66" i="13"/>
  <c r="C77" i="13"/>
  <c r="L76" i="13"/>
  <c r="L75" i="13" s="1"/>
  <c r="H20" i="13"/>
  <c r="C21" i="13"/>
  <c r="C59" i="13"/>
  <c r="I57" i="13"/>
  <c r="L68" i="13"/>
  <c r="L66" i="13" s="1"/>
  <c r="C66" i="13" s="1"/>
  <c r="C68" i="13"/>
  <c r="O75" i="13"/>
  <c r="C79" i="13"/>
  <c r="O82" i="13"/>
  <c r="C90" i="13"/>
  <c r="I88" i="13"/>
  <c r="C130" i="13"/>
  <c r="O129" i="13"/>
  <c r="D51" i="13"/>
  <c r="D50" i="13" s="1"/>
  <c r="F53" i="13"/>
  <c r="C58" i="13"/>
  <c r="L57" i="13"/>
  <c r="L53" i="13" s="1"/>
  <c r="C70" i="13"/>
  <c r="I68" i="13"/>
  <c r="K74" i="13"/>
  <c r="K51" i="13" s="1"/>
  <c r="K50" i="13" s="1"/>
  <c r="L83" i="13"/>
  <c r="F82" i="13"/>
  <c r="C89" i="13"/>
  <c r="L88" i="13"/>
  <c r="C94" i="13"/>
  <c r="J74" i="13"/>
  <c r="J51" i="13" s="1"/>
  <c r="J50" i="13" s="1"/>
  <c r="C150" i="13"/>
  <c r="C159" i="13"/>
  <c r="C174" i="13"/>
  <c r="F173" i="13"/>
  <c r="O173" i="13"/>
  <c r="O172" i="13" s="1"/>
  <c r="C187" i="13"/>
  <c r="C95" i="13"/>
  <c r="C103" i="13"/>
  <c r="C119" i="13"/>
  <c r="I121" i="13"/>
  <c r="C121" i="13" s="1"/>
  <c r="C131" i="13"/>
  <c r="F140" i="13"/>
  <c r="C140" i="13" s="1"/>
  <c r="C147" i="13"/>
  <c r="C151" i="13"/>
  <c r="F164" i="13"/>
  <c r="I165" i="13"/>
  <c r="I164" i="13" s="1"/>
  <c r="C175" i="13"/>
  <c r="C179" i="13"/>
  <c r="C189" i="13"/>
  <c r="L230" i="13"/>
  <c r="L229" i="13" s="1"/>
  <c r="C234" i="13"/>
  <c r="E284" i="13"/>
  <c r="M284" i="13"/>
  <c r="G193" i="13"/>
  <c r="K284" i="13"/>
  <c r="J284" i="13"/>
  <c r="N284" i="13"/>
  <c r="O286" i="13"/>
  <c r="L191" i="13"/>
  <c r="G284" i="13"/>
  <c r="F286" i="13"/>
  <c r="I140" i="13"/>
  <c r="I129" i="13" s="1"/>
  <c r="K193" i="13"/>
  <c r="C204" i="13"/>
  <c r="G229" i="13"/>
  <c r="C232" i="13"/>
  <c r="I230" i="13"/>
  <c r="D284" i="13"/>
  <c r="H284" i="13"/>
  <c r="C198" i="13"/>
  <c r="F215" i="13"/>
  <c r="C215" i="13" s="1"/>
  <c r="F251" i="13"/>
  <c r="F259" i="13"/>
  <c r="F263" i="13"/>
  <c r="C263" i="13" s="1"/>
  <c r="I288" i="13"/>
  <c r="C288" i="13" s="1"/>
  <c r="C231" i="13"/>
  <c r="C235" i="13"/>
  <c r="L195" i="13"/>
  <c r="L194" i="13" s="1"/>
  <c r="L193" i="13" s="1"/>
  <c r="I259" i="13"/>
  <c r="I258" i="13" s="1"/>
  <c r="I271" i="13"/>
  <c r="G285" i="13" l="1"/>
  <c r="G49" i="13"/>
  <c r="G24" i="13"/>
  <c r="M51" i="10"/>
  <c r="M50" i="10" s="1"/>
  <c r="M284" i="10"/>
  <c r="N285" i="10"/>
  <c r="N49" i="10"/>
  <c r="I51" i="10"/>
  <c r="K285" i="13"/>
  <c r="K49" i="13"/>
  <c r="M193" i="12"/>
  <c r="M284" i="12"/>
  <c r="H284" i="10"/>
  <c r="H51" i="10"/>
  <c r="H50" i="10" s="1"/>
  <c r="J49" i="13"/>
  <c r="J285" i="13"/>
  <c r="L193" i="12"/>
  <c r="I229" i="12"/>
  <c r="G285" i="12"/>
  <c r="G49" i="12"/>
  <c r="K49" i="11"/>
  <c r="K285" i="11"/>
  <c r="E50" i="11"/>
  <c r="I229" i="10"/>
  <c r="I193" i="10" s="1"/>
  <c r="D51" i="10"/>
  <c r="D284" i="10"/>
  <c r="E285" i="10"/>
  <c r="E49" i="10"/>
  <c r="O51" i="11"/>
  <c r="O50" i="11" s="1"/>
  <c r="O284" i="11"/>
  <c r="G285" i="11"/>
  <c r="G49" i="11"/>
  <c r="C53" i="13"/>
  <c r="F52" i="13"/>
  <c r="C281" i="12"/>
  <c r="C173" i="12"/>
  <c r="F172" i="12"/>
  <c r="C172" i="12" s="1"/>
  <c r="F172" i="11"/>
  <c r="C173" i="11"/>
  <c r="C195" i="13"/>
  <c r="C173" i="13"/>
  <c r="F172" i="13"/>
  <c r="C172" i="13" s="1"/>
  <c r="C83" i="13"/>
  <c r="F129" i="13"/>
  <c r="I52" i="13"/>
  <c r="F269" i="12"/>
  <c r="G284" i="12"/>
  <c r="N284" i="12"/>
  <c r="C251" i="12"/>
  <c r="F250" i="12"/>
  <c r="C250" i="12" s="1"/>
  <c r="F203" i="12"/>
  <c r="C204" i="12"/>
  <c r="C129" i="12"/>
  <c r="O51" i="12"/>
  <c r="O50" i="12" s="1"/>
  <c r="L75" i="12"/>
  <c r="C76" i="12"/>
  <c r="D50" i="12"/>
  <c r="K285" i="12"/>
  <c r="K49" i="12"/>
  <c r="F82" i="12"/>
  <c r="C83" i="12"/>
  <c r="F287" i="12"/>
  <c r="F20" i="12"/>
  <c r="C21" i="12"/>
  <c r="I230" i="11"/>
  <c r="I229" i="11" s="1"/>
  <c r="F164" i="11"/>
  <c r="C164" i="11" s="1"/>
  <c r="C165" i="11"/>
  <c r="E284" i="11"/>
  <c r="L82" i="11"/>
  <c r="L193" i="11"/>
  <c r="C94" i="11"/>
  <c r="C75" i="11"/>
  <c r="C83" i="11"/>
  <c r="F82" i="11"/>
  <c r="C82" i="11" s="1"/>
  <c r="I287" i="11"/>
  <c r="I20" i="11"/>
  <c r="C21" i="11"/>
  <c r="C53" i="11"/>
  <c r="F52" i="11"/>
  <c r="J285" i="11"/>
  <c r="G284" i="10"/>
  <c r="L74" i="11"/>
  <c r="L51" i="11" s="1"/>
  <c r="L50" i="11" s="1"/>
  <c r="L49" i="11" s="1"/>
  <c r="C26" i="11"/>
  <c r="C268" i="10"/>
  <c r="F53" i="10"/>
  <c r="C54" i="10"/>
  <c r="D193" i="10"/>
  <c r="O287" i="10"/>
  <c r="O286" i="10" s="1"/>
  <c r="O20" i="10"/>
  <c r="I129" i="10"/>
  <c r="I74" i="10"/>
  <c r="C44" i="10"/>
  <c r="O173" i="10"/>
  <c r="O172" i="10" s="1"/>
  <c r="F82" i="10"/>
  <c r="C82" i="10" s="1"/>
  <c r="C83" i="10"/>
  <c r="F250" i="13"/>
  <c r="C251" i="13"/>
  <c r="N285" i="12"/>
  <c r="N49" i="12"/>
  <c r="F250" i="10"/>
  <c r="C250" i="10" s="1"/>
  <c r="C251" i="10"/>
  <c r="C76" i="10"/>
  <c r="F75" i="10"/>
  <c r="C178" i="10"/>
  <c r="C164" i="13"/>
  <c r="F230" i="12"/>
  <c r="H285" i="12"/>
  <c r="H49" i="12"/>
  <c r="E50" i="12"/>
  <c r="F53" i="12"/>
  <c r="C57" i="12"/>
  <c r="C186" i="12"/>
  <c r="C94" i="12"/>
  <c r="M50" i="12"/>
  <c r="I269" i="11"/>
  <c r="C245" i="11"/>
  <c r="C258" i="11"/>
  <c r="C111" i="11"/>
  <c r="I258" i="10"/>
  <c r="C281" i="10"/>
  <c r="N284" i="10"/>
  <c r="C258" i="10"/>
  <c r="O230" i="10"/>
  <c r="O229" i="10" s="1"/>
  <c r="O193" i="10" s="1"/>
  <c r="C204" i="10"/>
  <c r="F203" i="10"/>
  <c r="C203" i="10" s="1"/>
  <c r="E284" i="10"/>
  <c r="C269" i="10"/>
  <c r="C191" i="10"/>
  <c r="F190" i="10"/>
  <c r="C190" i="10" s="1"/>
  <c r="F173" i="10"/>
  <c r="C174" i="10"/>
  <c r="K285" i="10"/>
  <c r="K49" i="10"/>
  <c r="J285" i="10"/>
  <c r="J49" i="10"/>
  <c r="F287" i="10"/>
  <c r="C21" i="10"/>
  <c r="I229" i="13"/>
  <c r="I194" i="12"/>
  <c r="I193" i="12" s="1"/>
  <c r="C20" i="11"/>
  <c r="C187" i="10"/>
  <c r="F186" i="10"/>
  <c r="C186" i="10" s="1"/>
  <c r="G285" i="10"/>
  <c r="G49" i="10"/>
  <c r="L51" i="10"/>
  <c r="L190" i="13"/>
  <c r="C191" i="13"/>
  <c r="D49" i="13"/>
  <c r="D24" i="13"/>
  <c r="F203" i="13"/>
  <c r="C230" i="13"/>
  <c r="L52" i="13"/>
  <c r="L20" i="13"/>
  <c r="I75" i="13"/>
  <c r="C76" i="13"/>
  <c r="I287" i="13"/>
  <c r="C245" i="12"/>
  <c r="C57" i="13"/>
  <c r="C237" i="12"/>
  <c r="C271" i="13"/>
  <c r="I269" i="13"/>
  <c r="F258" i="13"/>
  <c r="C258" i="13" s="1"/>
  <c r="C259" i="13"/>
  <c r="L82" i="13"/>
  <c r="L74" i="13" s="1"/>
  <c r="C165" i="13"/>
  <c r="O74" i="13"/>
  <c r="O51" i="13" s="1"/>
  <c r="O50" i="13" s="1"/>
  <c r="C263" i="12"/>
  <c r="K284" i="12"/>
  <c r="C259" i="12"/>
  <c r="F258" i="12"/>
  <c r="C258" i="12" s="1"/>
  <c r="C140" i="12"/>
  <c r="C165" i="12"/>
  <c r="I287" i="12"/>
  <c r="I286" i="12" s="1"/>
  <c r="I20" i="12"/>
  <c r="I194" i="11"/>
  <c r="L26" i="12"/>
  <c r="C27" i="12"/>
  <c r="I53" i="12"/>
  <c r="I52" i="12" s="1"/>
  <c r="I51" i="12" s="1"/>
  <c r="C54" i="12"/>
  <c r="C237" i="11"/>
  <c r="F230" i="11"/>
  <c r="I173" i="11"/>
  <c r="I172" i="11" s="1"/>
  <c r="C129" i="11"/>
  <c r="C130" i="11"/>
  <c r="I82" i="11"/>
  <c r="I74" i="11" s="1"/>
  <c r="I51" i="11" s="1"/>
  <c r="G284" i="11"/>
  <c r="C174" i="11"/>
  <c r="K284" i="11"/>
  <c r="F195" i="11"/>
  <c r="C237" i="10"/>
  <c r="F230" i="10"/>
  <c r="C57" i="10"/>
  <c r="L229" i="10"/>
  <c r="L284" i="10" s="1"/>
  <c r="C195" i="10"/>
  <c r="F194" i="10"/>
  <c r="F164" i="10"/>
  <c r="C164" i="10" s="1"/>
  <c r="C165" i="10"/>
  <c r="O74" i="10"/>
  <c r="O52" i="10"/>
  <c r="O51" i="10" s="1"/>
  <c r="O50" i="10" s="1"/>
  <c r="O49" i="10" s="1"/>
  <c r="F66" i="10"/>
  <c r="C66" i="10" s="1"/>
  <c r="C68" i="10"/>
  <c r="F129" i="10"/>
  <c r="C129" i="10" s="1"/>
  <c r="C27" i="10"/>
  <c r="L26" i="10"/>
  <c r="C26" i="10" s="1"/>
  <c r="C121" i="10"/>
  <c r="C143" i="10"/>
  <c r="I268" i="13" l="1"/>
  <c r="C269" i="13"/>
  <c r="C82" i="13"/>
  <c r="I193" i="13"/>
  <c r="M285" i="12"/>
  <c r="M49" i="12"/>
  <c r="F52" i="12"/>
  <c r="C53" i="12"/>
  <c r="C230" i="12"/>
  <c r="F229" i="12"/>
  <c r="C229" i="12" s="1"/>
  <c r="O285" i="10"/>
  <c r="C287" i="12"/>
  <c r="F286" i="12"/>
  <c r="C286" i="12" s="1"/>
  <c r="O285" i="12"/>
  <c r="O49" i="12"/>
  <c r="F268" i="12"/>
  <c r="C269" i="12"/>
  <c r="C172" i="11"/>
  <c r="O284" i="10"/>
  <c r="H285" i="10"/>
  <c r="H49" i="10"/>
  <c r="I24" i="13"/>
  <c r="I20" i="13" s="1"/>
  <c r="G20" i="13"/>
  <c r="C26" i="12"/>
  <c r="L20" i="12"/>
  <c r="O285" i="13"/>
  <c r="O49" i="13"/>
  <c r="C203" i="13"/>
  <c r="F194" i="13"/>
  <c r="I286" i="13"/>
  <c r="C286" i="13" s="1"/>
  <c r="C287" i="13"/>
  <c r="F24" i="13"/>
  <c r="D20" i="13"/>
  <c r="L186" i="13"/>
  <c r="L51" i="13" s="1"/>
  <c r="L50" i="13" s="1"/>
  <c r="C190" i="13"/>
  <c r="C287" i="10"/>
  <c r="F286" i="10"/>
  <c r="C286" i="10" s="1"/>
  <c r="F74" i="10"/>
  <c r="C74" i="10" s="1"/>
  <c r="C75" i="10"/>
  <c r="C250" i="13"/>
  <c r="F229" i="13"/>
  <c r="C53" i="10"/>
  <c r="F52" i="10"/>
  <c r="C20" i="12"/>
  <c r="L74" i="12"/>
  <c r="C75" i="12"/>
  <c r="C203" i="12"/>
  <c r="F194" i="12"/>
  <c r="I50" i="10"/>
  <c r="M285" i="10"/>
  <c r="M49" i="10"/>
  <c r="L193" i="10"/>
  <c r="L50" i="10" s="1"/>
  <c r="C195" i="11"/>
  <c r="F194" i="11"/>
  <c r="I50" i="12"/>
  <c r="F193" i="10"/>
  <c r="C193" i="10" s="1"/>
  <c r="C194" i="10"/>
  <c r="C230" i="10"/>
  <c r="F229" i="10"/>
  <c r="C230" i="11"/>
  <c r="F229" i="11"/>
  <c r="I284" i="12"/>
  <c r="I74" i="13"/>
  <c r="C75" i="13"/>
  <c r="D285" i="13"/>
  <c r="E285" i="12"/>
  <c r="E49" i="12"/>
  <c r="F74" i="11"/>
  <c r="C74" i="11" s="1"/>
  <c r="D285" i="12"/>
  <c r="D49" i="12"/>
  <c r="I51" i="13"/>
  <c r="I50" i="13" s="1"/>
  <c r="C52" i="13"/>
  <c r="E285" i="11"/>
  <c r="E49" i="11"/>
  <c r="O284" i="13"/>
  <c r="I284" i="10"/>
  <c r="F172" i="10"/>
  <c r="C172" i="10" s="1"/>
  <c r="C173" i="10"/>
  <c r="I268" i="11"/>
  <c r="I193" i="11" s="1"/>
  <c r="I50" i="11" s="1"/>
  <c r="C269" i="11"/>
  <c r="L285" i="11"/>
  <c r="C52" i="11"/>
  <c r="C287" i="11"/>
  <c r="I286" i="11"/>
  <c r="C286" i="11" s="1"/>
  <c r="C82" i="12"/>
  <c r="F74" i="12"/>
  <c r="C74" i="12" s="1"/>
  <c r="C129" i="13"/>
  <c r="F74" i="13"/>
  <c r="O285" i="11"/>
  <c r="O49" i="11"/>
  <c r="D50" i="10"/>
  <c r="L284" i="11"/>
  <c r="I285" i="11" l="1"/>
  <c r="I49" i="11"/>
  <c r="L285" i="13"/>
  <c r="L49" i="13"/>
  <c r="L285" i="10"/>
  <c r="L49" i="10"/>
  <c r="L284" i="12"/>
  <c r="L51" i="12"/>
  <c r="L50" i="12" s="1"/>
  <c r="C229" i="13"/>
  <c r="F284" i="13"/>
  <c r="F51" i="11"/>
  <c r="C194" i="12"/>
  <c r="F193" i="12"/>
  <c r="C193" i="12" s="1"/>
  <c r="C24" i="13"/>
  <c r="F20" i="13"/>
  <c r="C20" i="13" s="1"/>
  <c r="C74" i="13"/>
  <c r="I285" i="12"/>
  <c r="I49" i="12"/>
  <c r="C52" i="10"/>
  <c r="F51" i="10"/>
  <c r="C268" i="12"/>
  <c r="F284" i="12"/>
  <c r="C268" i="13"/>
  <c r="I284" i="13"/>
  <c r="I284" i="11"/>
  <c r="C268" i="11"/>
  <c r="I285" i="10"/>
  <c r="I49" i="10"/>
  <c r="I285" i="13"/>
  <c r="I49" i="13"/>
  <c r="C229" i="10"/>
  <c r="F284" i="10"/>
  <c r="C284" i="10" s="1"/>
  <c r="C194" i="13"/>
  <c r="F193" i="13"/>
  <c r="C193" i="13" s="1"/>
  <c r="D24" i="10"/>
  <c r="D49" i="10"/>
  <c r="F51" i="13"/>
  <c r="C229" i="11"/>
  <c r="F284" i="11"/>
  <c r="C284" i="11" s="1"/>
  <c r="C194" i="11"/>
  <c r="F193" i="11"/>
  <c r="C193" i="11" s="1"/>
  <c r="C186" i="13"/>
  <c r="L284" i="13"/>
  <c r="C52" i="12"/>
  <c r="F51" i="12"/>
  <c r="F24" i="10" l="1"/>
  <c r="D20" i="10"/>
  <c r="F50" i="10"/>
  <c r="C51" i="10"/>
  <c r="L285" i="12"/>
  <c r="L49" i="12"/>
  <c r="D285" i="10"/>
  <c r="F50" i="11"/>
  <c r="C51" i="11"/>
  <c r="C51" i="12"/>
  <c r="F50" i="12"/>
  <c r="C51" i="13"/>
  <c r="F50" i="13"/>
  <c r="C284" i="12"/>
  <c r="C284" i="13"/>
  <c r="F285" i="11" l="1"/>
  <c r="C285" i="11" s="1"/>
  <c r="C50" i="11"/>
  <c r="F49" i="11"/>
  <c r="C49" i="11" s="1"/>
  <c r="F285" i="10"/>
  <c r="C285" i="10" s="1"/>
  <c r="F49" i="10"/>
  <c r="C49" i="10" s="1"/>
  <c r="C50" i="10"/>
  <c r="F285" i="12"/>
  <c r="C285" i="12" s="1"/>
  <c r="F49" i="12"/>
  <c r="C49" i="12" s="1"/>
  <c r="C50" i="12"/>
  <c r="F285" i="13"/>
  <c r="C285" i="13" s="1"/>
  <c r="F49" i="13"/>
  <c r="C49" i="13" s="1"/>
  <c r="C50" i="13"/>
  <c r="C24" i="10"/>
  <c r="F20" i="10"/>
  <c r="C20" i="10" s="1"/>
  <c r="O296" i="9" l="1"/>
  <c r="L296" i="9"/>
  <c r="I296" i="9"/>
  <c r="C296" i="9" s="1"/>
  <c r="F296" i="9"/>
  <c r="O295" i="9"/>
  <c r="L295" i="9"/>
  <c r="I295" i="9"/>
  <c r="F295" i="9"/>
  <c r="C295" i="9"/>
  <c r="O294" i="9"/>
  <c r="L294" i="9"/>
  <c r="I294" i="9"/>
  <c r="F294" i="9"/>
  <c r="C294" i="9"/>
  <c r="O293" i="9"/>
  <c r="L293" i="9"/>
  <c r="I293" i="9"/>
  <c r="F293" i="9"/>
  <c r="C293" i="9" s="1"/>
  <c r="O292" i="9"/>
  <c r="L292" i="9"/>
  <c r="I292" i="9"/>
  <c r="C292" i="9" s="1"/>
  <c r="F292" i="9"/>
  <c r="O291" i="9"/>
  <c r="O288" i="9" s="1"/>
  <c r="L291" i="9"/>
  <c r="C291" i="9" s="1"/>
  <c r="I291" i="9"/>
  <c r="F291" i="9"/>
  <c r="O290" i="9"/>
  <c r="L290" i="9"/>
  <c r="I290" i="9"/>
  <c r="F290" i="9"/>
  <c r="C290" i="9"/>
  <c r="O289" i="9"/>
  <c r="L289" i="9"/>
  <c r="L288" i="9" s="1"/>
  <c r="I289" i="9"/>
  <c r="F289" i="9"/>
  <c r="C289" i="9" s="1"/>
  <c r="N288" i="9"/>
  <c r="M288" i="9"/>
  <c r="K288" i="9"/>
  <c r="J288" i="9"/>
  <c r="I288" i="9"/>
  <c r="H288" i="9"/>
  <c r="G288" i="9"/>
  <c r="F288" i="9"/>
  <c r="C288" i="9" s="1"/>
  <c r="E288" i="9"/>
  <c r="D288" i="9"/>
  <c r="O283" i="9"/>
  <c r="L283" i="9"/>
  <c r="I283" i="9"/>
  <c r="F283" i="9"/>
  <c r="C283" i="9"/>
  <c r="O282" i="9"/>
  <c r="O281" i="9" s="1"/>
  <c r="L282" i="9"/>
  <c r="I282" i="9"/>
  <c r="F282" i="9"/>
  <c r="F281" i="9" s="1"/>
  <c r="N281" i="9"/>
  <c r="M281" i="9"/>
  <c r="L281" i="9"/>
  <c r="K281" i="9"/>
  <c r="J281" i="9"/>
  <c r="I281" i="9"/>
  <c r="H281" i="9"/>
  <c r="G281" i="9"/>
  <c r="E281" i="9"/>
  <c r="D281" i="9"/>
  <c r="O280" i="9"/>
  <c r="L280" i="9"/>
  <c r="L279" i="9" s="1"/>
  <c r="I280" i="9"/>
  <c r="C280" i="9" s="1"/>
  <c r="F280" i="9"/>
  <c r="O279" i="9"/>
  <c r="N279" i="9"/>
  <c r="N268" i="9" s="1"/>
  <c r="M279" i="9"/>
  <c r="K279" i="9"/>
  <c r="J279" i="9"/>
  <c r="J268" i="9" s="1"/>
  <c r="H279" i="9"/>
  <c r="G279" i="9"/>
  <c r="F279" i="9"/>
  <c r="E279" i="9"/>
  <c r="D279" i="9"/>
  <c r="O278" i="9"/>
  <c r="L278" i="9"/>
  <c r="I278" i="9"/>
  <c r="F278" i="9"/>
  <c r="C278" i="9" s="1"/>
  <c r="O277" i="9"/>
  <c r="L277" i="9"/>
  <c r="I277" i="9"/>
  <c r="F277" i="9"/>
  <c r="C277" i="9" s="1"/>
  <c r="O276" i="9"/>
  <c r="L276" i="9"/>
  <c r="L275" i="9" s="1"/>
  <c r="I276" i="9"/>
  <c r="I275" i="9" s="1"/>
  <c r="C275" i="9" s="1"/>
  <c r="F276" i="9"/>
  <c r="C276" i="9" s="1"/>
  <c r="O275" i="9"/>
  <c r="N275" i="9"/>
  <c r="M275" i="9"/>
  <c r="K275" i="9"/>
  <c r="J275" i="9"/>
  <c r="H275" i="9"/>
  <c r="G275" i="9"/>
  <c r="F275" i="9"/>
  <c r="E275" i="9"/>
  <c r="D275" i="9"/>
  <c r="O274" i="9"/>
  <c r="L274" i="9"/>
  <c r="I274" i="9"/>
  <c r="F274" i="9"/>
  <c r="C274" i="9" s="1"/>
  <c r="O273" i="9"/>
  <c r="L273" i="9"/>
  <c r="I273" i="9"/>
  <c r="F273" i="9"/>
  <c r="C273" i="9" s="1"/>
  <c r="O272" i="9"/>
  <c r="L272" i="9"/>
  <c r="L271" i="9" s="1"/>
  <c r="L269" i="9" s="1"/>
  <c r="L268" i="9" s="1"/>
  <c r="I272" i="9"/>
  <c r="I271" i="9" s="1"/>
  <c r="F272" i="9"/>
  <c r="C272" i="9" s="1"/>
  <c r="O271" i="9"/>
  <c r="N271" i="9"/>
  <c r="M271" i="9"/>
  <c r="K271" i="9"/>
  <c r="J271" i="9"/>
  <c r="H271" i="9"/>
  <c r="G271" i="9"/>
  <c r="F271" i="9"/>
  <c r="E271" i="9"/>
  <c r="D271" i="9"/>
  <c r="O270" i="9"/>
  <c r="O269" i="9" s="1"/>
  <c r="O268" i="9" s="1"/>
  <c r="L270" i="9"/>
  <c r="I270" i="9"/>
  <c r="F270" i="9"/>
  <c r="C270" i="9" s="1"/>
  <c r="F269" i="9"/>
  <c r="F268" i="9" s="1"/>
  <c r="E269" i="9"/>
  <c r="D269" i="9"/>
  <c r="M268" i="9"/>
  <c r="K268" i="9"/>
  <c r="H268" i="9"/>
  <c r="G268" i="9"/>
  <c r="E268" i="9"/>
  <c r="D268" i="9"/>
  <c r="O267" i="9"/>
  <c r="L267" i="9"/>
  <c r="I267" i="9"/>
  <c r="F267" i="9"/>
  <c r="C267" i="9" s="1"/>
  <c r="O266" i="9"/>
  <c r="L266" i="9"/>
  <c r="I266" i="9"/>
  <c r="F266" i="9"/>
  <c r="C266" i="9" s="1"/>
  <c r="O265" i="9"/>
  <c r="L265" i="9"/>
  <c r="I265" i="9"/>
  <c r="F265" i="9"/>
  <c r="C265" i="9"/>
  <c r="O264" i="9"/>
  <c r="O263" i="9" s="1"/>
  <c r="L264" i="9"/>
  <c r="I264" i="9"/>
  <c r="F264" i="9"/>
  <c r="F263" i="9" s="1"/>
  <c r="N263" i="9"/>
  <c r="M263" i="9"/>
  <c r="L263" i="9"/>
  <c r="K263" i="9"/>
  <c r="J263" i="9"/>
  <c r="I263" i="9"/>
  <c r="H263" i="9"/>
  <c r="G263" i="9"/>
  <c r="E263" i="9"/>
  <c r="D263" i="9"/>
  <c r="O262" i="9"/>
  <c r="L262" i="9"/>
  <c r="I262" i="9"/>
  <c r="F262" i="9"/>
  <c r="C262" i="9" s="1"/>
  <c r="O261" i="9"/>
  <c r="L261" i="9"/>
  <c r="I261" i="9"/>
  <c r="F261" i="9"/>
  <c r="C261" i="9"/>
  <c r="O260" i="9"/>
  <c r="O259" i="9" s="1"/>
  <c r="L260" i="9"/>
  <c r="I260" i="9"/>
  <c r="F260" i="9"/>
  <c r="F259" i="9" s="1"/>
  <c r="N259" i="9"/>
  <c r="M259" i="9"/>
  <c r="L259" i="9"/>
  <c r="L258" i="9" s="1"/>
  <c r="K259" i="9"/>
  <c r="J259" i="9"/>
  <c r="I259" i="9"/>
  <c r="H259" i="9"/>
  <c r="H258" i="9" s="1"/>
  <c r="G259" i="9"/>
  <c r="E259" i="9"/>
  <c r="D259" i="9"/>
  <c r="D258" i="9" s="1"/>
  <c r="N258" i="9"/>
  <c r="M258" i="9"/>
  <c r="K258" i="9"/>
  <c r="J258" i="9"/>
  <c r="I258" i="9"/>
  <c r="G258" i="9"/>
  <c r="E258" i="9"/>
  <c r="O257" i="9"/>
  <c r="L257" i="9"/>
  <c r="I257" i="9"/>
  <c r="F257" i="9"/>
  <c r="C257" i="9"/>
  <c r="O256" i="9"/>
  <c r="L256" i="9"/>
  <c r="I256" i="9"/>
  <c r="F256" i="9"/>
  <c r="C256" i="9" s="1"/>
  <c r="O255" i="9"/>
  <c r="L255" i="9"/>
  <c r="I255" i="9"/>
  <c r="F255" i="9"/>
  <c r="C255" i="9" s="1"/>
  <c r="O254" i="9"/>
  <c r="L254" i="9"/>
  <c r="I254" i="9"/>
  <c r="F254" i="9"/>
  <c r="C254" i="9" s="1"/>
  <c r="O253" i="9"/>
  <c r="L253" i="9"/>
  <c r="I253" i="9"/>
  <c r="F253" i="9"/>
  <c r="C253" i="9"/>
  <c r="O252" i="9"/>
  <c r="O251" i="9" s="1"/>
  <c r="O250" i="9" s="1"/>
  <c r="L252" i="9"/>
  <c r="I252" i="9"/>
  <c r="F252" i="9"/>
  <c r="F251" i="9" s="1"/>
  <c r="N251" i="9"/>
  <c r="M251" i="9"/>
  <c r="M250" i="9" s="1"/>
  <c r="L251" i="9"/>
  <c r="L250" i="9" s="1"/>
  <c r="K251" i="9"/>
  <c r="J251" i="9"/>
  <c r="I251" i="9"/>
  <c r="I250" i="9" s="1"/>
  <c r="H251" i="9"/>
  <c r="H250" i="9" s="1"/>
  <c r="G251" i="9"/>
  <c r="E251" i="9"/>
  <c r="D251" i="9"/>
  <c r="D250" i="9" s="1"/>
  <c r="N250" i="9"/>
  <c r="K250" i="9"/>
  <c r="J250" i="9"/>
  <c r="G250" i="9"/>
  <c r="E250" i="9"/>
  <c r="O249" i="9"/>
  <c r="L249" i="9"/>
  <c r="I249" i="9"/>
  <c r="F249" i="9"/>
  <c r="C249" i="9"/>
  <c r="O248" i="9"/>
  <c r="L248" i="9"/>
  <c r="I248" i="9"/>
  <c r="F248" i="9"/>
  <c r="C248" i="9" s="1"/>
  <c r="O247" i="9"/>
  <c r="L247" i="9"/>
  <c r="I247" i="9"/>
  <c r="F247" i="9"/>
  <c r="C247" i="9" s="1"/>
  <c r="O246" i="9"/>
  <c r="L246" i="9"/>
  <c r="L245" i="9" s="1"/>
  <c r="I246" i="9"/>
  <c r="C246" i="9" s="1"/>
  <c r="F246" i="9"/>
  <c r="O245" i="9"/>
  <c r="N245" i="9"/>
  <c r="M245" i="9"/>
  <c r="K245" i="9"/>
  <c r="J245" i="9"/>
  <c r="H245" i="9"/>
  <c r="G245" i="9"/>
  <c r="E245" i="9"/>
  <c r="D245" i="9"/>
  <c r="O244" i="9"/>
  <c r="L244" i="9"/>
  <c r="I244" i="9"/>
  <c r="F244" i="9"/>
  <c r="C244" i="9" s="1"/>
  <c r="O243" i="9"/>
  <c r="L243" i="9"/>
  <c r="I243" i="9"/>
  <c r="F243" i="9"/>
  <c r="C243" i="9" s="1"/>
  <c r="O242" i="9"/>
  <c r="L242" i="9"/>
  <c r="I242" i="9"/>
  <c r="C242" i="9" s="1"/>
  <c r="F242" i="9"/>
  <c r="O241" i="9"/>
  <c r="L241" i="9"/>
  <c r="I241" i="9"/>
  <c r="F241" i="9"/>
  <c r="C241" i="9"/>
  <c r="O240" i="9"/>
  <c r="L240" i="9"/>
  <c r="I240" i="9"/>
  <c r="F240" i="9"/>
  <c r="C240" i="9" s="1"/>
  <c r="O239" i="9"/>
  <c r="L239" i="9"/>
  <c r="I239" i="9"/>
  <c r="F239" i="9"/>
  <c r="C239" i="9" s="1"/>
  <c r="O238" i="9"/>
  <c r="L238" i="9"/>
  <c r="L237" i="9" s="1"/>
  <c r="I238" i="9"/>
  <c r="C238" i="9" s="1"/>
  <c r="F238" i="9"/>
  <c r="O237" i="9"/>
  <c r="N237" i="9"/>
  <c r="M237" i="9"/>
  <c r="K237" i="9"/>
  <c r="J237" i="9"/>
  <c r="H237" i="9"/>
  <c r="G237" i="9"/>
  <c r="E237" i="9"/>
  <c r="D237" i="9"/>
  <c r="O236" i="9"/>
  <c r="O234" i="9" s="1"/>
  <c r="L236" i="9"/>
  <c r="I236" i="9"/>
  <c r="F236" i="9"/>
  <c r="C236" i="9" s="1"/>
  <c r="O235" i="9"/>
  <c r="L235" i="9"/>
  <c r="I235" i="9"/>
  <c r="I234" i="9" s="1"/>
  <c r="F235" i="9"/>
  <c r="C235" i="9" s="1"/>
  <c r="N234" i="9"/>
  <c r="M234" i="9"/>
  <c r="L234" i="9"/>
  <c r="K234" i="9"/>
  <c r="J234" i="9"/>
  <c r="H234" i="9"/>
  <c r="G234" i="9"/>
  <c r="F234" i="9"/>
  <c r="E234" i="9"/>
  <c r="D234" i="9"/>
  <c r="O233" i="9"/>
  <c r="O232" i="9" s="1"/>
  <c r="L233" i="9"/>
  <c r="I233" i="9"/>
  <c r="F233" i="9"/>
  <c r="C233" i="9"/>
  <c r="N232" i="9"/>
  <c r="M232" i="9"/>
  <c r="L232" i="9"/>
  <c r="C232" i="9" s="1"/>
  <c r="K232" i="9"/>
  <c r="K230" i="9" s="1"/>
  <c r="K229" i="9" s="1"/>
  <c r="J232" i="9"/>
  <c r="I232" i="9"/>
  <c r="H232" i="9"/>
  <c r="H230" i="9" s="1"/>
  <c r="H229" i="9" s="1"/>
  <c r="G232" i="9"/>
  <c r="G230" i="9" s="1"/>
  <c r="G229" i="9" s="1"/>
  <c r="F232" i="9"/>
  <c r="E232" i="9"/>
  <c r="D232" i="9"/>
  <c r="D230" i="9" s="1"/>
  <c r="D229" i="9" s="1"/>
  <c r="O231" i="9"/>
  <c r="L231" i="9"/>
  <c r="I231" i="9"/>
  <c r="F231" i="9"/>
  <c r="C231" i="9" s="1"/>
  <c r="N230" i="9"/>
  <c r="M230" i="9"/>
  <c r="M229" i="9" s="1"/>
  <c r="J230" i="9"/>
  <c r="E230" i="9"/>
  <c r="E229" i="9" s="1"/>
  <c r="N229" i="9"/>
  <c r="J229" i="9"/>
  <c r="O228" i="9"/>
  <c r="L228" i="9"/>
  <c r="I228" i="9"/>
  <c r="F228" i="9"/>
  <c r="C228" i="9" s="1"/>
  <c r="O227" i="9"/>
  <c r="L227" i="9"/>
  <c r="I227" i="9"/>
  <c r="F227" i="9"/>
  <c r="C227" i="9" s="1"/>
  <c r="O226" i="9"/>
  <c r="N226" i="9"/>
  <c r="M226" i="9"/>
  <c r="L226" i="9"/>
  <c r="K226" i="9"/>
  <c r="J226" i="9"/>
  <c r="I226" i="9"/>
  <c r="H226" i="9"/>
  <c r="G226" i="9"/>
  <c r="F226" i="9"/>
  <c r="C226" i="9" s="1"/>
  <c r="E226" i="9"/>
  <c r="D226" i="9"/>
  <c r="O225" i="9"/>
  <c r="L225" i="9"/>
  <c r="I225" i="9"/>
  <c r="F225" i="9"/>
  <c r="C225" i="9"/>
  <c r="O224" i="9"/>
  <c r="L224" i="9"/>
  <c r="I224" i="9"/>
  <c r="F224" i="9"/>
  <c r="C224" i="9" s="1"/>
  <c r="O223" i="9"/>
  <c r="L223" i="9"/>
  <c r="I223" i="9"/>
  <c r="F223" i="9"/>
  <c r="C223" i="9" s="1"/>
  <c r="O222" i="9"/>
  <c r="L222" i="9"/>
  <c r="I222" i="9"/>
  <c r="F222" i="9"/>
  <c r="C222" i="9" s="1"/>
  <c r="O221" i="9"/>
  <c r="L221" i="9"/>
  <c r="I221" i="9"/>
  <c r="F221" i="9"/>
  <c r="C221" i="9"/>
  <c r="O220" i="9"/>
  <c r="L220" i="9"/>
  <c r="I220" i="9"/>
  <c r="F220" i="9"/>
  <c r="C220" i="9" s="1"/>
  <c r="O219" i="9"/>
  <c r="L219" i="9"/>
  <c r="I219" i="9"/>
  <c r="F219" i="9"/>
  <c r="C219" i="9" s="1"/>
  <c r="O218" i="9"/>
  <c r="L218" i="9"/>
  <c r="I218" i="9"/>
  <c r="F218" i="9"/>
  <c r="C218" i="9" s="1"/>
  <c r="O217" i="9"/>
  <c r="L217" i="9"/>
  <c r="I217" i="9"/>
  <c r="F217" i="9"/>
  <c r="C217" i="9"/>
  <c r="O216" i="9"/>
  <c r="O215" i="9" s="1"/>
  <c r="L216" i="9"/>
  <c r="I216" i="9"/>
  <c r="F216" i="9"/>
  <c r="F215" i="9" s="1"/>
  <c r="N215" i="9"/>
  <c r="M215" i="9"/>
  <c r="L215" i="9"/>
  <c r="K215" i="9"/>
  <c r="J215" i="9"/>
  <c r="I215" i="9"/>
  <c r="H215" i="9"/>
  <c r="G215" i="9"/>
  <c r="E215" i="9"/>
  <c r="D215" i="9"/>
  <c r="O214" i="9"/>
  <c r="L214" i="9"/>
  <c r="I214" i="9"/>
  <c r="F214" i="9"/>
  <c r="C214" i="9" s="1"/>
  <c r="O213" i="9"/>
  <c r="L213" i="9"/>
  <c r="I213" i="9"/>
  <c r="F213" i="9"/>
  <c r="C213" i="9"/>
  <c r="O212" i="9"/>
  <c r="L212" i="9"/>
  <c r="I212" i="9"/>
  <c r="F212" i="9"/>
  <c r="C212" i="9" s="1"/>
  <c r="O211" i="9"/>
  <c r="L211" i="9"/>
  <c r="I211" i="9"/>
  <c r="F211" i="9"/>
  <c r="C211" i="9" s="1"/>
  <c r="O210" i="9"/>
  <c r="L210" i="9"/>
  <c r="I210" i="9"/>
  <c r="F210" i="9"/>
  <c r="C210" i="9" s="1"/>
  <c r="O209" i="9"/>
  <c r="L209" i="9"/>
  <c r="I209" i="9"/>
  <c r="F209" i="9"/>
  <c r="C209" i="9"/>
  <c r="O208" i="9"/>
  <c r="L208" i="9"/>
  <c r="I208" i="9"/>
  <c r="F208" i="9"/>
  <c r="C208" i="9" s="1"/>
  <c r="O207" i="9"/>
  <c r="L207" i="9"/>
  <c r="I207" i="9"/>
  <c r="F207" i="9"/>
  <c r="C207" i="9" s="1"/>
  <c r="O206" i="9"/>
  <c r="L206" i="9"/>
  <c r="I206" i="9"/>
  <c r="I204" i="9" s="1"/>
  <c r="I203" i="9" s="1"/>
  <c r="F206" i="9"/>
  <c r="C206" i="9" s="1"/>
  <c r="O205" i="9"/>
  <c r="O204" i="9" s="1"/>
  <c r="O203" i="9" s="1"/>
  <c r="L205" i="9"/>
  <c r="I205" i="9"/>
  <c r="F205" i="9"/>
  <c r="C205" i="9"/>
  <c r="N204" i="9"/>
  <c r="M204" i="9"/>
  <c r="L204" i="9"/>
  <c r="K204" i="9"/>
  <c r="K203" i="9" s="1"/>
  <c r="J204" i="9"/>
  <c r="H204" i="9"/>
  <c r="G204" i="9"/>
  <c r="G203" i="9" s="1"/>
  <c r="E204" i="9"/>
  <c r="D204" i="9"/>
  <c r="N203" i="9"/>
  <c r="M203" i="9"/>
  <c r="L203" i="9"/>
  <c r="J203" i="9"/>
  <c r="H203" i="9"/>
  <c r="E203" i="9"/>
  <c r="D203" i="9"/>
  <c r="O202" i="9"/>
  <c r="L202" i="9"/>
  <c r="I202" i="9"/>
  <c r="C202" i="9" s="1"/>
  <c r="F202" i="9"/>
  <c r="O201" i="9"/>
  <c r="L201" i="9"/>
  <c r="I201" i="9"/>
  <c r="F201" i="9"/>
  <c r="C201" i="9"/>
  <c r="O200" i="9"/>
  <c r="L200" i="9"/>
  <c r="I200" i="9"/>
  <c r="F200" i="9"/>
  <c r="C200" i="9" s="1"/>
  <c r="O199" i="9"/>
  <c r="L199" i="9"/>
  <c r="I199" i="9"/>
  <c r="F199" i="9"/>
  <c r="C199" i="9" s="1"/>
  <c r="O198" i="9"/>
  <c r="L198" i="9"/>
  <c r="L197" i="9" s="1"/>
  <c r="L195" i="9" s="1"/>
  <c r="L194" i="9" s="1"/>
  <c r="I198" i="9"/>
  <c r="C198" i="9" s="1"/>
  <c r="F198" i="9"/>
  <c r="O197" i="9"/>
  <c r="N197" i="9"/>
  <c r="N195" i="9" s="1"/>
  <c r="M197" i="9"/>
  <c r="K197" i="9"/>
  <c r="K195" i="9" s="1"/>
  <c r="K194" i="9" s="1"/>
  <c r="J197" i="9"/>
  <c r="J195" i="9" s="1"/>
  <c r="J194" i="9" s="1"/>
  <c r="J193" i="9" s="1"/>
  <c r="H197" i="9"/>
  <c r="G197" i="9"/>
  <c r="G195" i="9" s="1"/>
  <c r="G194" i="9" s="1"/>
  <c r="G193" i="9" s="1"/>
  <c r="F197" i="9"/>
  <c r="E197" i="9"/>
  <c r="D197" i="9"/>
  <c r="O196" i="9"/>
  <c r="O195" i="9" s="1"/>
  <c r="O194" i="9" s="1"/>
  <c r="L196" i="9"/>
  <c r="I196" i="9"/>
  <c r="F196" i="9"/>
  <c r="F195" i="9" s="1"/>
  <c r="M195" i="9"/>
  <c r="H195" i="9"/>
  <c r="H194" i="9" s="1"/>
  <c r="H193" i="9" s="1"/>
  <c r="E195" i="9"/>
  <c r="D195" i="9"/>
  <c r="D194" i="9" s="1"/>
  <c r="N194" i="9"/>
  <c r="N193" i="9" s="1"/>
  <c r="M194" i="9"/>
  <c r="M193" i="9" s="1"/>
  <c r="E194" i="9"/>
  <c r="E193" i="9" s="1"/>
  <c r="K193" i="9"/>
  <c r="O192" i="9"/>
  <c r="O191" i="9" s="1"/>
  <c r="O190" i="9" s="1"/>
  <c r="L192" i="9"/>
  <c r="I192" i="9"/>
  <c r="F192" i="9"/>
  <c r="F191" i="9" s="1"/>
  <c r="F190" i="9" s="1"/>
  <c r="C192" i="9"/>
  <c r="N191" i="9"/>
  <c r="M191" i="9"/>
  <c r="L191" i="9"/>
  <c r="L190" i="9" s="1"/>
  <c r="K191" i="9"/>
  <c r="J191" i="9"/>
  <c r="I191" i="9"/>
  <c r="H191" i="9"/>
  <c r="H190" i="9" s="1"/>
  <c r="G191" i="9"/>
  <c r="E191" i="9"/>
  <c r="D191" i="9"/>
  <c r="D190" i="9" s="1"/>
  <c r="N190" i="9"/>
  <c r="M190" i="9"/>
  <c r="K190" i="9"/>
  <c r="J190" i="9"/>
  <c r="I190" i="9"/>
  <c r="G190" i="9"/>
  <c r="E190" i="9"/>
  <c r="O189" i="9"/>
  <c r="L189" i="9"/>
  <c r="C189" i="9" s="1"/>
  <c r="I189" i="9"/>
  <c r="F189" i="9"/>
  <c r="O188" i="9"/>
  <c r="O187" i="9" s="1"/>
  <c r="O186" i="9" s="1"/>
  <c r="L188" i="9"/>
  <c r="I188" i="9"/>
  <c r="F188" i="9"/>
  <c r="F187" i="9" s="1"/>
  <c r="C188" i="9"/>
  <c r="N187" i="9"/>
  <c r="M187" i="9"/>
  <c r="K187" i="9"/>
  <c r="J187" i="9"/>
  <c r="I187" i="9"/>
  <c r="H187" i="9"/>
  <c r="H186" i="9" s="1"/>
  <c r="G187" i="9"/>
  <c r="E187" i="9"/>
  <c r="D187" i="9"/>
  <c r="D186" i="9" s="1"/>
  <c r="N186" i="9"/>
  <c r="M186" i="9"/>
  <c r="K186" i="9"/>
  <c r="J186" i="9"/>
  <c r="I186" i="9"/>
  <c r="G186" i="9"/>
  <c r="E186" i="9"/>
  <c r="O185" i="9"/>
  <c r="L185" i="9"/>
  <c r="C185" i="9" s="1"/>
  <c r="I185" i="9"/>
  <c r="F185" i="9"/>
  <c r="O184" i="9"/>
  <c r="O183" i="9" s="1"/>
  <c r="L184" i="9"/>
  <c r="I184" i="9"/>
  <c r="F184" i="9"/>
  <c r="F183" i="9" s="1"/>
  <c r="C183" i="9" s="1"/>
  <c r="C184" i="9"/>
  <c r="N183" i="9"/>
  <c r="M183" i="9"/>
  <c r="L183" i="9"/>
  <c r="K183" i="9"/>
  <c r="J183" i="9"/>
  <c r="I183" i="9"/>
  <c r="H183" i="9"/>
  <c r="G183" i="9"/>
  <c r="E183" i="9"/>
  <c r="D183" i="9"/>
  <c r="O182" i="9"/>
  <c r="L182" i="9"/>
  <c r="I182" i="9"/>
  <c r="C182" i="9" s="1"/>
  <c r="F182" i="9"/>
  <c r="O181" i="9"/>
  <c r="L181" i="9"/>
  <c r="C181" i="9" s="1"/>
  <c r="I181" i="9"/>
  <c r="F181" i="9"/>
  <c r="O180" i="9"/>
  <c r="O178" i="9" s="1"/>
  <c r="L180" i="9"/>
  <c r="I180" i="9"/>
  <c r="F180" i="9"/>
  <c r="C180" i="9"/>
  <c r="O179" i="9"/>
  <c r="L179" i="9"/>
  <c r="L178" i="9" s="1"/>
  <c r="I179" i="9"/>
  <c r="F179" i="9"/>
  <c r="F178" i="9" s="1"/>
  <c r="N178" i="9"/>
  <c r="M178" i="9"/>
  <c r="K178" i="9"/>
  <c r="J178" i="9"/>
  <c r="I178" i="9"/>
  <c r="H178" i="9"/>
  <c r="G178" i="9"/>
  <c r="E178" i="9"/>
  <c r="D178" i="9"/>
  <c r="O177" i="9"/>
  <c r="L177" i="9"/>
  <c r="C177" i="9" s="1"/>
  <c r="I177" i="9"/>
  <c r="F177" i="9"/>
  <c r="O176" i="9"/>
  <c r="O174" i="9" s="1"/>
  <c r="O173" i="9" s="1"/>
  <c r="O172" i="9" s="1"/>
  <c r="L176" i="9"/>
  <c r="I176" i="9"/>
  <c r="F176" i="9"/>
  <c r="C176" i="9"/>
  <c r="O175" i="9"/>
  <c r="L175" i="9"/>
  <c r="L174" i="9" s="1"/>
  <c r="L173" i="9" s="1"/>
  <c r="L172" i="9" s="1"/>
  <c r="I175" i="9"/>
  <c r="F175" i="9"/>
  <c r="F174" i="9" s="1"/>
  <c r="N174" i="9"/>
  <c r="M174" i="9"/>
  <c r="M173" i="9" s="1"/>
  <c r="M172" i="9" s="1"/>
  <c r="K174" i="9"/>
  <c r="J174" i="9"/>
  <c r="I174" i="9"/>
  <c r="I173" i="9" s="1"/>
  <c r="I172" i="9" s="1"/>
  <c r="H174" i="9"/>
  <c r="G174" i="9"/>
  <c r="E174" i="9"/>
  <c r="E173" i="9" s="1"/>
  <c r="E172" i="9" s="1"/>
  <c r="D174" i="9"/>
  <c r="N173" i="9"/>
  <c r="N172" i="9" s="1"/>
  <c r="K173" i="9"/>
  <c r="J173" i="9"/>
  <c r="J172" i="9" s="1"/>
  <c r="H173" i="9"/>
  <c r="G173" i="9"/>
  <c r="D173" i="9"/>
  <c r="K172" i="9"/>
  <c r="H172" i="9"/>
  <c r="G172" i="9"/>
  <c r="D172" i="9"/>
  <c r="O171" i="9"/>
  <c r="L171" i="9"/>
  <c r="I171" i="9"/>
  <c r="F171" i="9"/>
  <c r="C171" i="9" s="1"/>
  <c r="O170" i="9"/>
  <c r="L170" i="9"/>
  <c r="I170" i="9"/>
  <c r="C170" i="9" s="1"/>
  <c r="F170" i="9"/>
  <c r="O169" i="9"/>
  <c r="L169" i="9"/>
  <c r="C169" i="9" s="1"/>
  <c r="I169" i="9"/>
  <c r="F169" i="9"/>
  <c r="O168" i="9"/>
  <c r="O165" i="9" s="1"/>
  <c r="O164" i="9" s="1"/>
  <c r="L168" i="9"/>
  <c r="I168" i="9"/>
  <c r="F168" i="9"/>
  <c r="C168" i="9"/>
  <c r="O167" i="9"/>
  <c r="L167" i="9"/>
  <c r="I167" i="9"/>
  <c r="F167" i="9"/>
  <c r="C167" i="9" s="1"/>
  <c r="O166" i="9"/>
  <c r="L166" i="9"/>
  <c r="L165" i="9" s="1"/>
  <c r="L164" i="9" s="1"/>
  <c r="I166" i="9"/>
  <c r="C166" i="9" s="1"/>
  <c r="F166" i="9"/>
  <c r="N165" i="9"/>
  <c r="N164" i="9" s="1"/>
  <c r="M165" i="9"/>
  <c r="K165" i="9"/>
  <c r="J165" i="9"/>
  <c r="J164" i="9" s="1"/>
  <c r="J74" i="9" s="1"/>
  <c r="H165" i="9"/>
  <c r="G165" i="9"/>
  <c r="F165" i="9"/>
  <c r="E165" i="9"/>
  <c r="D165" i="9"/>
  <c r="M164" i="9"/>
  <c r="K164" i="9"/>
  <c r="H164" i="9"/>
  <c r="G164" i="9"/>
  <c r="E164" i="9"/>
  <c r="D164" i="9"/>
  <c r="O163" i="9"/>
  <c r="L163" i="9"/>
  <c r="I163" i="9"/>
  <c r="F163" i="9"/>
  <c r="C163" i="9" s="1"/>
  <c r="O162" i="9"/>
  <c r="L162" i="9"/>
  <c r="I162" i="9"/>
  <c r="C162" i="9" s="1"/>
  <c r="F162" i="9"/>
  <c r="O161" i="9"/>
  <c r="L161" i="9"/>
  <c r="C161" i="9" s="1"/>
  <c r="I161" i="9"/>
  <c r="F161" i="9"/>
  <c r="O160" i="9"/>
  <c r="O159" i="9" s="1"/>
  <c r="L160" i="9"/>
  <c r="I160" i="9"/>
  <c r="F160" i="9"/>
  <c r="F159" i="9" s="1"/>
  <c r="C160" i="9"/>
  <c r="N159" i="9"/>
  <c r="M159" i="9"/>
  <c r="L159" i="9"/>
  <c r="K159" i="9"/>
  <c r="J159" i="9"/>
  <c r="I159" i="9"/>
  <c r="H159" i="9"/>
  <c r="G159" i="9"/>
  <c r="E159" i="9"/>
  <c r="D159" i="9"/>
  <c r="O158" i="9"/>
  <c r="L158" i="9"/>
  <c r="I158" i="9"/>
  <c r="C158" i="9" s="1"/>
  <c r="F158" i="9"/>
  <c r="O157" i="9"/>
  <c r="L157" i="9"/>
  <c r="C157" i="9" s="1"/>
  <c r="I157" i="9"/>
  <c r="F157" i="9"/>
  <c r="O156" i="9"/>
  <c r="L156" i="9"/>
  <c r="I156" i="9"/>
  <c r="F156" i="9"/>
  <c r="C156" i="9"/>
  <c r="O155" i="9"/>
  <c r="L155" i="9"/>
  <c r="I155" i="9"/>
  <c r="F155" i="9"/>
  <c r="C155" i="9" s="1"/>
  <c r="O154" i="9"/>
  <c r="L154" i="9"/>
  <c r="I154" i="9"/>
  <c r="C154" i="9" s="1"/>
  <c r="F154" i="9"/>
  <c r="O153" i="9"/>
  <c r="L153" i="9"/>
  <c r="C153" i="9" s="1"/>
  <c r="I153" i="9"/>
  <c r="F153" i="9"/>
  <c r="O152" i="9"/>
  <c r="O150" i="9" s="1"/>
  <c r="L152" i="9"/>
  <c r="I152" i="9"/>
  <c r="F152" i="9"/>
  <c r="C152" i="9"/>
  <c r="O151" i="9"/>
  <c r="L151" i="9"/>
  <c r="L150" i="9" s="1"/>
  <c r="I151" i="9"/>
  <c r="F151" i="9"/>
  <c r="F150" i="9" s="1"/>
  <c r="C150" i="9" s="1"/>
  <c r="N150" i="9"/>
  <c r="M150" i="9"/>
  <c r="K150" i="9"/>
  <c r="J150" i="9"/>
  <c r="I150" i="9"/>
  <c r="H150" i="9"/>
  <c r="G150" i="9"/>
  <c r="E150" i="9"/>
  <c r="D150" i="9"/>
  <c r="O149" i="9"/>
  <c r="L149" i="9"/>
  <c r="C149" i="9" s="1"/>
  <c r="I149" i="9"/>
  <c r="F149" i="9"/>
  <c r="O148" i="9"/>
  <c r="L148" i="9"/>
  <c r="I148" i="9"/>
  <c r="F148" i="9"/>
  <c r="C148" i="9"/>
  <c r="O147" i="9"/>
  <c r="L147" i="9"/>
  <c r="I147" i="9"/>
  <c r="F147" i="9"/>
  <c r="C147" i="9" s="1"/>
  <c r="O146" i="9"/>
  <c r="L146" i="9"/>
  <c r="I146" i="9"/>
  <c r="C146" i="9" s="1"/>
  <c r="F146" i="9"/>
  <c r="O145" i="9"/>
  <c r="L145" i="9"/>
  <c r="C145" i="9" s="1"/>
  <c r="I145" i="9"/>
  <c r="F145" i="9"/>
  <c r="O144" i="9"/>
  <c r="O143" i="9" s="1"/>
  <c r="L144" i="9"/>
  <c r="I144" i="9"/>
  <c r="F144" i="9"/>
  <c r="F143" i="9" s="1"/>
  <c r="C144" i="9"/>
  <c r="N143" i="9"/>
  <c r="M143" i="9"/>
  <c r="L143" i="9"/>
  <c r="K143" i="9"/>
  <c r="J143" i="9"/>
  <c r="H143" i="9"/>
  <c r="G143" i="9"/>
  <c r="E143" i="9"/>
  <c r="D143" i="9"/>
  <c r="O142" i="9"/>
  <c r="L142" i="9"/>
  <c r="I142" i="9"/>
  <c r="C142" i="9" s="1"/>
  <c r="F142" i="9"/>
  <c r="O141" i="9"/>
  <c r="L141" i="9"/>
  <c r="C141" i="9" s="1"/>
  <c r="I141" i="9"/>
  <c r="F141" i="9"/>
  <c r="F140" i="9" s="1"/>
  <c r="O140" i="9"/>
  <c r="N140" i="9"/>
  <c r="M140" i="9"/>
  <c r="K140" i="9"/>
  <c r="J140" i="9"/>
  <c r="H140" i="9"/>
  <c r="G140" i="9"/>
  <c r="E140" i="9"/>
  <c r="D140" i="9"/>
  <c r="O139" i="9"/>
  <c r="L139" i="9"/>
  <c r="I139" i="9"/>
  <c r="F139" i="9"/>
  <c r="C139" i="9" s="1"/>
  <c r="O138" i="9"/>
  <c r="L138" i="9"/>
  <c r="I138" i="9"/>
  <c r="C138" i="9" s="1"/>
  <c r="F138" i="9"/>
  <c r="O137" i="9"/>
  <c r="L137" i="9"/>
  <c r="C137" i="9" s="1"/>
  <c r="I137" i="9"/>
  <c r="F137" i="9"/>
  <c r="O136" i="9"/>
  <c r="O135" i="9" s="1"/>
  <c r="L136" i="9"/>
  <c r="I136" i="9"/>
  <c r="F136" i="9"/>
  <c r="F135" i="9" s="1"/>
  <c r="C136" i="9"/>
  <c r="N135" i="9"/>
  <c r="M135" i="9"/>
  <c r="L135" i="9"/>
  <c r="K135" i="9"/>
  <c r="J135" i="9"/>
  <c r="H135" i="9"/>
  <c r="H129" i="9" s="1"/>
  <c r="G135" i="9"/>
  <c r="E135" i="9"/>
  <c r="D135" i="9"/>
  <c r="D129" i="9" s="1"/>
  <c r="O134" i="9"/>
  <c r="L134" i="9"/>
  <c r="I134" i="9"/>
  <c r="C134" i="9" s="1"/>
  <c r="F134" i="9"/>
  <c r="O133" i="9"/>
  <c r="L133" i="9"/>
  <c r="C133" i="9" s="1"/>
  <c r="I133" i="9"/>
  <c r="F133" i="9"/>
  <c r="O132" i="9"/>
  <c r="O130" i="9" s="1"/>
  <c r="O129" i="9" s="1"/>
  <c r="L132" i="9"/>
  <c r="I132" i="9"/>
  <c r="F132" i="9"/>
  <c r="C132" i="9"/>
  <c r="O131" i="9"/>
  <c r="L131" i="9"/>
  <c r="L130" i="9" s="1"/>
  <c r="I131" i="9"/>
  <c r="F131" i="9"/>
  <c r="F130" i="9" s="1"/>
  <c r="N130" i="9"/>
  <c r="M130" i="9"/>
  <c r="M129" i="9" s="1"/>
  <c r="K130" i="9"/>
  <c r="J130" i="9"/>
  <c r="I130" i="9"/>
  <c r="H130" i="9"/>
  <c r="G130" i="9"/>
  <c r="E130" i="9"/>
  <c r="E129" i="9" s="1"/>
  <c r="D130" i="9"/>
  <c r="N129" i="9"/>
  <c r="K129" i="9"/>
  <c r="J129" i="9"/>
  <c r="G129" i="9"/>
  <c r="O128" i="9"/>
  <c r="O127" i="9" s="1"/>
  <c r="L128" i="9"/>
  <c r="I128" i="9"/>
  <c r="F128" i="9"/>
  <c r="F127" i="9" s="1"/>
  <c r="C128" i="9"/>
  <c r="N127" i="9"/>
  <c r="M127" i="9"/>
  <c r="L127" i="9"/>
  <c r="K127" i="9"/>
  <c r="J127" i="9"/>
  <c r="I127" i="9"/>
  <c r="H127" i="9"/>
  <c r="G127" i="9"/>
  <c r="E127" i="9"/>
  <c r="D127" i="9"/>
  <c r="O126" i="9"/>
  <c r="L126" i="9"/>
  <c r="I126" i="9"/>
  <c r="C126" i="9" s="1"/>
  <c r="F126" i="9"/>
  <c r="O125" i="9"/>
  <c r="L125" i="9"/>
  <c r="C125" i="9" s="1"/>
  <c r="I125" i="9"/>
  <c r="F125" i="9"/>
  <c r="O124" i="9"/>
  <c r="O121" i="9" s="1"/>
  <c r="L124" i="9"/>
  <c r="I124" i="9"/>
  <c r="F124" i="9"/>
  <c r="C124" i="9"/>
  <c r="O123" i="9"/>
  <c r="L123" i="9"/>
  <c r="I123" i="9"/>
  <c r="F123" i="9"/>
  <c r="C123" i="9" s="1"/>
  <c r="O122" i="9"/>
  <c r="L122" i="9"/>
  <c r="L121" i="9" s="1"/>
  <c r="I122" i="9"/>
  <c r="C122" i="9" s="1"/>
  <c r="F122" i="9"/>
  <c r="N121" i="9"/>
  <c r="M121" i="9"/>
  <c r="K121" i="9"/>
  <c r="J121" i="9"/>
  <c r="H121" i="9"/>
  <c r="G121" i="9"/>
  <c r="F121" i="9"/>
  <c r="E121" i="9"/>
  <c r="D121" i="9"/>
  <c r="O120" i="9"/>
  <c r="L120" i="9"/>
  <c r="I120" i="9"/>
  <c r="F120" i="9"/>
  <c r="C120" i="9"/>
  <c r="O119" i="9"/>
  <c r="L119" i="9"/>
  <c r="I119" i="9"/>
  <c r="F119" i="9"/>
  <c r="C119" i="9" s="1"/>
  <c r="O118" i="9"/>
  <c r="L118" i="9"/>
  <c r="I118" i="9"/>
  <c r="C118" i="9" s="1"/>
  <c r="F118" i="9"/>
  <c r="O117" i="9"/>
  <c r="L117" i="9"/>
  <c r="C117" i="9" s="1"/>
  <c r="I117" i="9"/>
  <c r="F117" i="9"/>
  <c r="O116" i="9"/>
  <c r="O115" i="9" s="1"/>
  <c r="L116" i="9"/>
  <c r="I116" i="9"/>
  <c r="F116" i="9"/>
  <c r="F115" i="9" s="1"/>
  <c r="C116" i="9"/>
  <c r="N115" i="9"/>
  <c r="M115" i="9"/>
  <c r="L115" i="9"/>
  <c r="K115" i="9"/>
  <c r="J115" i="9"/>
  <c r="H115" i="9"/>
  <c r="G115" i="9"/>
  <c r="E115" i="9"/>
  <c r="D115" i="9"/>
  <c r="O114" i="9"/>
  <c r="L114" i="9"/>
  <c r="I114" i="9"/>
  <c r="C114" i="9" s="1"/>
  <c r="F114" i="9"/>
  <c r="O113" i="9"/>
  <c r="L113" i="9"/>
  <c r="C113" i="9" s="1"/>
  <c r="I113" i="9"/>
  <c r="F113" i="9"/>
  <c r="O112" i="9"/>
  <c r="O111" i="9" s="1"/>
  <c r="L112" i="9"/>
  <c r="I112" i="9"/>
  <c r="F112" i="9"/>
  <c r="F111" i="9" s="1"/>
  <c r="C112" i="9"/>
  <c r="N111" i="9"/>
  <c r="M111" i="9"/>
  <c r="L111" i="9"/>
  <c r="K111" i="9"/>
  <c r="J111" i="9"/>
  <c r="H111" i="9"/>
  <c r="G111" i="9"/>
  <c r="E111" i="9"/>
  <c r="D111" i="9"/>
  <c r="O110" i="9"/>
  <c r="L110" i="9"/>
  <c r="I110" i="9"/>
  <c r="C110" i="9" s="1"/>
  <c r="F110" i="9"/>
  <c r="O109" i="9"/>
  <c r="L109" i="9"/>
  <c r="C109" i="9" s="1"/>
  <c r="I109" i="9"/>
  <c r="F109" i="9"/>
  <c r="O108" i="9"/>
  <c r="L108" i="9"/>
  <c r="I108" i="9"/>
  <c r="F108" i="9"/>
  <c r="C108" i="9"/>
  <c r="O107" i="9"/>
  <c r="L107" i="9"/>
  <c r="I107" i="9"/>
  <c r="F107" i="9"/>
  <c r="C107" i="9" s="1"/>
  <c r="O106" i="9"/>
  <c r="L106" i="9"/>
  <c r="I106" i="9"/>
  <c r="C106" i="9" s="1"/>
  <c r="F106" i="9"/>
  <c r="O105" i="9"/>
  <c r="L105" i="9"/>
  <c r="C105" i="9" s="1"/>
  <c r="I105" i="9"/>
  <c r="F105" i="9"/>
  <c r="O104" i="9"/>
  <c r="O102" i="9" s="1"/>
  <c r="L104" i="9"/>
  <c r="I104" i="9"/>
  <c r="F104" i="9"/>
  <c r="C104" i="9"/>
  <c r="O103" i="9"/>
  <c r="L103" i="9"/>
  <c r="L102" i="9" s="1"/>
  <c r="I103" i="9"/>
  <c r="F103" i="9"/>
  <c r="F102" i="9" s="1"/>
  <c r="C102" i="9" s="1"/>
  <c r="N102" i="9"/>
  <c r="M102" i="9"/>
  <c r="K102" i="9"/>
  <c r="J102" i="9"/>
  <c r="I102" i="9"/>
  <c r="H102" i="9"/>
  <c r="G102" i="9"/>
  <c r="E102" i="9"/>
  <c r="D102" i="9"/>
  <c r="O101" i="9"/>
  <c r="L101" i="9"/>
  <c r="C101" i="9" s="1"/>
  <c r="I101" i="9"/>
  <c r="F101" i="9"/>
  <c r="O100" i="9"/>
  <c r="L100" i="9"/>
  <c r="I100" i="9"/>
  <c r="F100" i="9"/>
  <c r="C100" i="9"/>
  <c r="O99" i="9"/>
  <c r="L99" i="9"/>
  <c r="I99" i="9"/>
  <c r="F99" i="9"/>
  <c r="C99" i="9" s="1"/>
  <c r="O98" i="9"/>
  <c r="L98" i="9"/>
  <c r="I98" i="9"/>
  <c r="C98" i="9" s="1"/>
  <c r="F98" i="9"/>
  <c r="O97" i="9"/>
  <c r="L97" i="9"/>
  <c r="C97" i="9" s="1"/>
  <c r="I97" i="9"/>
  <c r="F97" i="9"/>
  <c r="O96" i="9"/>
  <c r="O94" i="9" s="1"/>
  <c r="L96" i="9"/>
  <c r="I96" i="9"/>
  <c r="F96" i="9"/>
  <c r="C96" i="9"/>
  <c r="O95" i="9"/>
  <c r="L95" i="9"/>
  <c r="I95" i="9"/>
  <c r="F95" i="9"/>
  <c r="F94" i="9" s="1"/>
  <c r="N94" i="9"/>
  <c r="M94" i="9"/>
  <c r="K94" i="9"/>
  <c r="J94" i="9"/>
  <c r="I94" i="9"/>
  <c r="H94" i="9"/>
  <c r="G94" i="9"/>
  <c r="E94" i="9"/>
  <c r="D94" i="9"/>
  <c r="O93" i="9"/>
  <c r="L93" i="9"/>
  <c r="C93" i="9" s="1"/>
  <c r="I93" i="9"/>
  <c r="F93" i="9"/>
  <c r="O92" i="9"/>
  <c r="L92" i="9"/>
  <c r="I92" i="9"/>
  <c r="F92" i="9"/>
  <c r="C92" i="9"/>
  <c r="O91" i="9"/>
  <c r="L91" i="9"/>
  <c r="I91" i="9"/>
  <c r="F91" i="9"/>
  <c r="C91" i="9" s="1"/>
  <c r="O90" i="9"/>
  <c r="L90" i="9"/>
  <c r="I90" i="9"/>
  <c r="I88" i="9" s="1"/>
  <c r="F90" i="9"/>
  <c r="C90" i="9" s="1"/>
  <c r="O89" i="9"/>
  <c r="L89" i="9"/>
  <c r="C89" i="9" s="1"/>
  <c r="I89" i="9"/>
  <c r="F89" i="9"/>
  <c r="O88" i="9"/>
  <c r="N88" i="9"/>
  <c r="M88" i="9"/>
  <c r="K88" i="9"/>
  <c r="K82" i="9" s="1"/>
  <c r="J88" i="9"/>
  <c r="H88" i="9"/>
  <c r="G88" i="9"/>
  <c r="G82" i="9" s="1"/>
  <c r="E88" i="9"/>
  <c r="D88" i="9"/>
  <c r="O87" i="9"/>
  <c r="L87" i="9"/>
  <c r="I87" i="9"/>
  <c r="F87" i="9"/>
  <c r="C87" i="9" s="1"/>
  <c r="O86" i="9"/>
  <c r="L86" i="9"/>
  <c r="I86" i="9"/>
  <c r="I83" i="9" s="1"/>
  <c r="F86" i="9"/>
  <c r="C86" i="9" s="1"/>
  <c r="O85" i="9"/>
  <c r="L85" i="9"/>
  <c r="C85" i="9" s="1"/>
  <c r="I85" i="9"/>
  <c r="F85" i="9"/>
  <c r="O84" i="9"/>
  <c r="O83" i="9" s="1"/>
  <c r="L84" i="9"/>
  <c r="I84" i="9"/>
  <c r="F84" i="9"/>
  <c r="F83" i="9" s="1"/>
  <c r="C84" i="9"/>
  <c r="N83" i="9"/>
  <c r="M83" i="9"/>
  <c r="L83" i="9"/>
  <c r="K83" i="9"/>
  <c r="J83" i="9"/>
  <c r="H83" i="9"/>
  <c r="H82" i="9" s="1"/>
  <c r="G83" i="9"/>
  <c r="E83" i="9"/>
  <c r="D83" i="9"/>
  <c r="D82" i="9" s="1"/>
  <c r="N82" i="9"/>
  <c r="M82" i="9"/>
  <c r="J82" i="9"/>
  <c r="E82" i="9"/>
  <c r="O81" i="9"/>
  <c r="L81" i="9"/>
  <c r="I81" i="9"/>
  <c r="F81" i="9"/>
  <c r="C81" i="9"/>
  <c r="O80" i="9"/>
  <c r="O79" i="9" s="1"/>
  <c r="L80" i="9"/>
  <c r="I80" i="9"/>
  <c r="F80" i="9"/>
  <c r="F79" i="9" s="1"/>
  <c r="N79" i="9"/>
  <c r="M79" i="9"/>
  <c r="L79" i="9"/>
  <c r="K79" i="9"/>
  <c r="J79" i="9"/>
  <c r="I79" i="9"/>
  <c r="H79" i="9"/>
  <c r="H75" i="9" s="1"/>
  <c r="H74" i="9" s="1"/>
  <c r="G79" i="9"/>
  <c r="E79" i="9"/>
  <c r="E75" i="9" s="1"/>
  <c r="E74" i="9" s="1"/>
  <c r="D79" i="9"/>
  <c r="O78" i="9"/>
  <c r="L78" i="9"/>
  <c r="I78" i="9"/>
  <c r="F78" i="9"/>
  <c r="O77" i="9"/>
  <c r="O76" i="9" s="1"/>
  <c r="L77" i="9"/>
  <c r="I77" i="9"/>
  <c r="I76" i="9" s="1"/>
  <c r="I75" i="9" s="1"/>
  <c r="F77" i="9"/>
  <c r="C77" i="9"/>
  <c r="N76" i="9"/>
  <c r="M76" i="9"/>
  <c r="L76" i="9"/>
  <c r="L75" i="9" s="1"/>
  <c r="K76" i="9"/>
  <c r="K75" i="9" s="1"/>
  <c r="K74" i="9" s="1"/>
  <c r="J76" i="9"/>
  <c r="H76" i="9"/>
  <c r="G76" i="9"/>
  <c r="G75" i="9" s="1"/>
  <c r="G74" i="9" s="1"/>
  <c r="F76" i="9"/>
  <c r="E76" i="9"/>
  <c r="D76" i="9"/>
  <c r="N75" i="9"/>
  <c r="M75" i="9"/>
  <c r="J75" i="9"/>
  <c r="D75" i="9"/>
  <c r="D74" i="9" s="1"/>
  <c r="N74" i="9"/>
  <c r="M74" i="9"/>
  <c r="O73" i="9"/>
  <c r="L73" i="9"/>
  <c r="C73" i="9" s="1"/>
  <c r="I73" i="9"/>
  <c r="F73" i="9"/>
  <c r="O72" i="9"/>
  <c r="O68" i="9" s="1"/>
  <c r="L72" i="9"/>
  <c r="I72" i="9"/>
  <c r="F72" i="9"/>
  <c r="C72" i="9"/>
  <c r="O71" i="9"/>
  <c r="L71" i="9"/>
  <c r="I71" i="9"/>
  <c r="F71" i="9"/>
  <c r="O70" i="9"/>
  <c r="L70" i="9"/>
  <c r="I70" i="9"/>
  <c r="F70" i="9"/>
  <c r="C70" i="9" s="1"/>
  <c r="O69" i="9"/>
  <c r="L69" i="9"/>
  <c r="C69" i="9" s="1"/>
  <c r="I69" i="9"/>
  <c r="I68" i="9" s="1"/>
  <c r="F69" i="9"/>
  <c r="N68" i="9"/>
  <c r="M68" i="9"/>
  <c r="K68" i="9"/>
  <c r="K66" i="9" s="1"/>
  <c r="J68" i="9"/>
  <c r="H68" i="9"/>
  <c r="H66" i="9" s="1"/>
  <c r="G68" i="9"/>
  <c r="G66" i="9" s="1"/>
  <c r="E68" i="9"/>
  <c r="D68" i="9"/>
  <c r="D66" i="9" s="1"/>
  <c r="O67" i="9"/>
  <c r="L67" i="9"/>
  <c r="I67" i="9"/>
  <c r="F67" i="9"/>
  <c r="C67" i="9" s="1"/>
  <c r="N66" i="9"/>
  <c r="M66" i="9"/>
  <c r="J66" i="9"/>
  <c r="I66" i="9"/>
  <c r="E66" i="9"/>
  <c r="O65" i="9"/>
  <c r="L65" i="9"/>
  <c r="C65" i="9" s="1"/>
  <c r="I65" i="9"/>
  <c r="F65" i="9"/>
  <c r="O64" i="9"/>
  <c r="L64" i="9"/>
  <c r="I64" i="9"/>
  <c r="F64" i="9"/>
  <c r="C64" i="9"/>
  <c r="O63" i="9"/>
  <c r="L63" i="9"/>
  <c r="I63" i="9"/>
  <c r="F63" i="9"/>
  <c r="C63" i="9" s="1"/>
  <c r="O62" i="9"/>
  <c r="L62" i="9"/>
  <c r="I62" i="9"/>
  <c r="F62" i="9"/>
  <c r="C62" i="9" s="1"/>
  <c r="O61" i="9"/>
  <c r="L61" i="9"/>
  <c r="C61" i="9" s="1"/>
  <c r="I61" i="9"/>
  <c r="F61" i="9"/>
  <c r="O60" i="9"/>
  <c r="O57" i="9" s="1"/>
  <c r="L60" i="9"/>
  <c r="I60" i="9"/>
  <c r="F60" i="9"/>
  <c r="C60" i="9"/>
  <c r="O59" i="9"/>
  <c r="L59" i="9"/>
  <c r="I59" i="9"/>
  <c r="F59" i="9"/>
  <c r="C59" i="9" s="1"/>
  <c r="O58" i="9"/>
  <c r="L58" i="9"/>
  <c r="L57" i="9" s="1"/>
  <c r="L53" i="9" s="1"/>
  <c r="I58" i="9"/>
  <c r="I57" i="9" s="1"/>
  <c r="F58" i="9"/>
  <c r="N57" i="9"/>
  <c r="N53" i="9" s="1"/>
  <c r="N52" i="9" s="1"/>
  <c r="N51" i="9" s="1"/>
  <c r="N50" i="9" s="1"/>
  <c r="M57" i="9"/>
  <c r="K57" i="9"/>
  <c r="J57" i="9"/>
  <c r="H57" i="9"/>
  <c r="G57" i="9"/>
  <c r="G53" i="9" s="1"/>
  <c r="G52" i="9" s="1"/>
  <c r="G51" i="9" s="1"/>
  <c r="G50" i="9" s="1"/>
  <c r="E57" i="9"/>
  <c r="D57" i="9"/>
  <c r="O56" i="9"/>
  <c r="L56" i="9"/>
  <c r="I56" i="9"/>
  <c r="F56" i="9"/>
  <c r="C56" i="9"/>
  <c r="O55" i="9"/>
  <c r="L55" i="9"/>
  <c r="I55" i="9"/>
  <c r="F55" i="9"/>
  <c r="C55" i="9" s="1"/>
  <c r="N54" i="9"/>
  <c r="M54" i="9"/>
  <c r="M53" i="9" s="1"/>
  <c r="M52" i="9" s="1"/>
  <c r="L54" i="9"/>
  <c r="K54" i="9"/>
  <c r="J54" i="9"/>
  <c r="I54" i="9"/>
  <c r="I53" i="9" s="1"/>
  <c r="I52" i="9" s="1"/>
  <c r="H54" i="9"/>
  <c r="G54" i="9"/>
  <c r="E54" i="9"/>
  <c r="E53" i="9" s="1"/>
  <c r="E52" i="9" s="1"/>
  <c r="E51" i="9" s="1"/>
  <c r="E50" i="9" s="1"/>
  <c r="D54" i="9"/>
  <c r="K53" i="9"/>
  <c r="K52" i="9" s="1"/>
  <c r="K51" i="9" s="1"/>
  <c r="K50" i="9" s="1"/>
  <c r="J53" i="9"/>
  <c r="H53" i="9"/>
  <c r="D53" i="9"/>
  <c r="J52" i="9"/>
  <c r="H52" i="9"/>
  <c r="H51" i="9" s="1"/>
  <c r="H50" i="9" s="1"/>
  <c r="D52" i="9"/>
  <c r="D51" i="9" s="1"/>
  <c r="M51" i="9"/>
  <c r="M50" i="9" s="1"/>
  <c r="O46" i="9"/>
  <c r="C46" i="9"/>
  <c r="O45" i="9"/>
  <c r="C45" i="9"/>
  <c r="O44" i="9"/>
  <c r="N44" i="9"/>
  <c r="M44" i="9"/>
  <c r="C44" i="9"/>
  <c r="L43" i="9"/>
  <c r="I43" i="9"/>
  <c r="F43" i="9"/>
  <c r="C43" i="9"/>
  <c r="L42" i="9"/>
  <c r="K42" i="9"/>
  <c r="J42" i="9"/>
  <c r="I42" i="9"/>
  <c r="C42" i="9" s="1"/>
  <c r="H42" i="9"/>
  <c r="G42" i="9"/>
  <c r="F42" i="9"/>
  <c r="E42" i="9"/>
  <c r="D42" i="9"/>
  <c r="F41" i="9"/>
  <c r="C41" i="9"/>
  <c r="L40" i="9"/>
  <c r="C40" i="9"/>
  <c r="L39" i="9"/>
  <c r="C39" i="9"/>
  <c r="L38" i="9"/>
  <c r="C38" i="9"/>
  <c r="L37" i="9"/>
  <c r="C37" i="9"/>
  <c r="L36" i="9"/>
  <c r="K36" i="9"/>
  <c r="J36" i="9"/>
  <c r="C36" i="9"/>
  <c r="L35" i="9"/>
  <c r="C35" i="9"/>
  <c r="L34" i="9"/>
  <c r="C34" i="9"/>
  <c r="L33" i="9"/>
  <c r="K33" i="9"/>
  <c r="J33" i="9"/>
  <c r="C33" i="9"/>
  <c r="L32" i="9"/>
  <c r="L31" i="9" s="1"/>
  <c r="C32" i="9"/>
  <c r="K31" i="9"/>
  <c r="K26" i="9" s="1"/>
  <c r="J31" i="9"/>
  <c r="J26" i="9" s="1"/>
  <c r="J20" i="9" s="1"/>
  <c r="L30" i="9"/>
  <c r="C30" i="9"/>
  <c r="L29" i="9"/>
  <c r="C29" i="9"/>
  <c r="L28" i="9"/>
  <c r="C28" i="9"/>
  <c r="L27" i="9"/>
  <c r="K27" i="9"/>
  <c r="J27" i="9"/>
  <c r="C27" i="9"/>
  <c r="F25" i="9"/>
  <c r="C25" i="9"/>
  <c r="I24" i="9"/>
  <c r="F24" i="9"/>
  <c r="C24" i="9" s="1"/>
  <c r="O23" i="9"/>
  <c r="L23" i="9"/>
  <c r="I23" i="9"/>
  <c r="C23" i="9" s="1"/>
  <c r="F23" i="9"/>
  <c r="O22" i="9"/>
  <c r="L22" i="9"/>
  <c r="L21" i="9" s="1"/>
  <c r="I22" i="9"/>
  <c r="F22" i="9"/>
  <c r="F21" i="9" s="1"/>
  <c r="O21" i="9"/>
  <c r="O287" i="9" s="1"/>
  <c r="O286" i="9" s="1"/>
  <c r="N21" i="9"/>
  <c r="N287" i="9" s="1"/>
  <c r="N286" i="9" s="1"/>
  <c r="M21" i="9"/>
  <c r="M287" i="9" s="1"/>
  <c r="M286" i="9" s="1"/>
  <c r="K21" i="9"/>
  <c r="K287" i="9" s="1"/>
  <c r="K286" i="9" s="1"/>
  <c r="J21" i="9"/>
  <c r="J287" i="9" s="1"/>
  <c r="J286" i="9" s="1"/>
  <c r="H21" i="9"/>
  <c r="H287" i="9" s="1"/>
  <c r="H286" i="9" s="1"/>
  <c r="G21" i="9"/>
  <c r="G287" i="9" s="1"/>
  <c r="G286" i="9" s="1"/>
  <c r="E21" i="9"/>
  <c r="E287" i="9" s="1"/>
  <c r="E286" i="9" s="1"/>
  <c r="D21" i="9"/>
  <c r="D287" i="9" s="1"/>
  <c r="D286" i="9" s="1"/>
  <c r="N20" i="9"/>
  <c r="H20" i="9"/>
  <c r="D20" i="9"/>
  <c r="O37" i="8"/>
  <c r="P36" i="8"/>
  <c r="O36" i="8"/>
  <c r="P35" i="8"/>
  <c r="O35" i="8"/>
  <c r="P34" i="8"/>
  <c r="O34" i="8"/>
  <c r="P33" i="8"/>
  <c r="O33" i="8"/>
  <c r="P32" i="8"/>
  <c r="O32" i="8"/>
  <c r="P31" i="8"/>
  <c r="O31" i="8"/>
  <c r="P30" i="8"/>
  <c r="O30" i="8"/>
  <c r="P29" i="8"/>
  <c r="O29" i="8"/>
  <c r="M29" i="8"/>
  <c r="H29" i="8"/>
  <c r="P28" i="8"/>
  <c r="O28" i="8"/>
  <c r="P27" i="8"/>
  <c r="O27" i="8"/>
  <c r="P26" i="8"/>
  <c r="O26" i="8"/>
  <c r="P25" i="8"/>
  <c r="O25" i="8"/>
  <c r="P24" i="8"/>
  <c r="O24" i="8"/>
  <c r="P23" i="8"/>
  <c r="O23" i="8"/>
  <c r="P22" i="8"/>
  <c r="O22" i="8"/>
  <c r="H22" i="8"/>
  <c r="P21" i="8"/>
  <c r="O21" i="8"/>
  <c r="P20" i="8"/>
  <c r="O20" i="8"/>
  <c r="P19" i="8"/>
  <c r="O19" i="8"/>
  <c r="P18" i="8"/>
  <c r="O18" i="8"/>
  <c r="P17" i="8"/>
  <c r="O17" i="8"/>
  <c r="P16" i="8"/>
  <c r="P13" i="8" s="1"/>
  <c r="M16" i="8"/>
  <c r="O16" i="8" s="1"/>
  <c r="P15" i="8"/>
  <c r="O15" i="8"/>
  <c r="P14" i="8"/>
  <c r="O14" i="8"/>
  <c r="O13" i="8" s="1"/>
  <c r="N13" i="8"/>
  <c r="M13" i="8"/>
  <c r="L13" i="8"/>
  <c r="K13" i="8"/>
  <c r="I13" i="8"/>
  <c r="H13" i="8"/>
  <c r="G13" i="8"/>
  <c r="F13" i="8"/>
  <c r="E13" i="8"/>
  <c r="D13" i="8"/>
  <c r="O296" i="7"/>
  <c r="L296" i="7"/>
  <c r="I296" i="7"/>
  <c r="F296" i="7"/>
  <c r="C296" i="7" s="1"/>
  <c r="O295" i="7"/>
  <c r="L295" i="7"/>
  <c r="I295" i="7"/>
  <c r="F295" i="7"/>
  <c r="O294" i="7"/>
  <c r="L294" i="7"/>
  <c r="I294" i="7"/>
  <c r="F294" i="7"/>
  <c r="C294" i="7" s="1"/>
  <c r="O293" i="7"/>
  <c r="L293" i="7"/>
  <c r="I293" i="7"/>
  <c r="F293" i="7"/>
  <c r="C293" i="7"/>
  <c r="O292" i="7"/>
  <c r="L292" i="7"/>
  <c r="I292" i="7"/>
  <c r="F292" i="7"/>
  <c r="C292" i="7" s="1"/>
  <c r="O291" i="7"/>
  <c r="L291" i="7"/>
  <c r="I291" i="7"/>
  <c r="C291" i="7" s="1"/>
  <c r="F291" i="7"/>
  <c r="O290" i="7"/>
  <c r="L290" i="7"/>
  <c r="I290" i="7"/>
  <c r="F290" i="7"/>
  <c r="C290" i="7" s="1"/>
  <c r="O289" i="7"/>
  <c r="O288" i="7" s="1"/>
  <c r="L289" i="7"/>
  <c r="I289" i="7"/>
  <c r="I288" i="7" s="1"/>
  <c r="F289" i="7"/>
  <c r="C289" i="7"/>
  <c r="N288" i="7"/>
  <c r="M288" i="7"/>
  <c r="L288" i="7"/>
  <c r="K288" i="7"/>
  <c r="J288" i="7"/>
  <c r="H288" i="7"/>
  <c r="G288" i="7"/>
  <c r="E288" i="7"/>
  <c r="D288" i="7"/>
  <c r="O283" i="7"/>
  <c r="L283" i="7"/>
  <c r="I283" i="7"/>
  <c r="C283" i="7" s="1"/>
  <c r="F283" i="7"/>
  <c r="O282" i="7"/>
  <c r="L282" i="7"/>
  <c r="L281" i="7" s="1"/>
  <c r="I282" i="7"/>
  <c r="F282" i="7"/>
  <c r="F281" i="7" s="1"/>
  <c r="O281" i="7"/>
  <c r="N281" i="7"/>
  <c r="M281" i="7"/>
  <c r="K281" i="7"/>
  <c r="J281" i="7"/>
  <c r="H281" i="7"/>
  <c r="G281" i="7"/>
  <c r="E281" i="7"/>
  <c r="D281" i="7"/>
  <c r="O280" i="7"/>
  <c r="L280" i="7"/>
  <c r="L279" i="7" s="1"/>
  <c r="I280" i="7"/>
  <c r="F280" i="7"/>
  <c r="C280" i="7" s="1"/>
  <c r="O279" i="7"/>
  <c r="N279" i="7"/>
  <c r="M279" i="7"/>
  <c r="K279" i="7"/>
  <c r="J279" i="7"/>
  <c r="I279" i="7"/>
  <c r="H279" i="7"/>
  <c r="H268" i="7" s="1"/>
  <c r="G279" i="7"/>
  <c r="E279" i="7"/>
  <c r="D279" i="7"/>
  <c r="O278" i="7"/>
  <c r="L278" i="7"/>
  <c r="I278" i="7"/>
  <c r="F278" i="7"/>
  <c r="C278" i="7" s="1"/>
  <c r="O277" i="7"/>
  <c r="O275" i="7" s="1"/>
  <c r="L277" i="7"/>
  <c r="I277" i="7"/>
  <c r="F277" i="7"/>
  <c r="C277" i="7"/>
  <c r="O276" i="7"/>
  <c r="L276" i="7"/>
  <c r="L275" i="7" s="1"/>
  <c r="I276" i="7"/>
  <c r="F276" i="7"/>
  <c r="C276" i="7" s="1"/>
  <c r="N275" i="7"/>
  <c r="M275" i="7"/>
  <c r="K275" i="7"/>
  <c r="J275" i="7"/>
  <c r="I275" i="7"/>
  <c r="H275" i="7"/>
  <c r="G275" i="7"/>
  <c r="E275" i="7"/>
  <c r="D275" i="7"/>
  <c r="O274" i="7"/>
  <c r="L274" i="7"/>
  <c r="I274" i="7"/>
  <c r="F274" i="7"/>
  <c r="C274" i="7" s="1"/>
  <c r="O273" i="7"/>
  <c r="O271" i="7" s="1"/>
  <c r="L273" i="7"/>
  <c r="I273" i="7"/>
  <c r="F273" i="7"/>
  <c r="C273" i="7"/>
  <c r="O272" i="7"/>
  <c r="L272" i="7"/>
  <c r="L271" i="7" s="1"/>
  <c r="I272" i="7"/>
  <c r="F272" i="7"/>
  <c r="C272" i="7" s="1"/>
  <c r="N271" i="7"/>
  <c r="M271" i="7"/>
  <c r="K271" i="7"/>
  <c r="J271" i="7"/>
  <c r="I271" i="7"/>
  <c r="H271" i="7"/>
  <c r="G271" i="7"/>
  <c r="E271" i="7"/>
  <c r="E269" i="7" s="1"/>
  <c r="E268" i="7" s="1"/>
  <c r="D271" i="7"/>
  <c r="O270" i="7"/>
  <c r="L270" i="7"/>
  <c r="I270" i="7"/>
  <c r="I269" i="7" s="1"/>
  <c r="I268" i="7" s="1"/>
  <c r="F270" i="7"/>
  <c r="C270" i="7" s="1"/>
  <c r="J269" i="7"/>
  <c r="J268" i="7" s="1"/>
  <c r="D269" i="7"/>
  <c r="D268" i="7" s="1"/>
  <c r="N268" i="7"/>
  <c r="M268" i="7"/>
  <c r="K268" i="7"/>
  <c r="G268" i="7"/>
  <c r="O267" i="7"/>
  <c r="L267" i="7"/>
  <c r="I267" i="7"/>
  <c r="F267" i="7"/>
  <c r="C267" i="7" s="1"/>
  <c r="O266" i="7"/>
  <c r="L266" i="7"/>
  <c r="I266" i="7"/>
  <c r="C266" i="7" s="1"/>
  <c r="F266" i="7"/>
  <c r="O265" i="7"/>
  <c r="L265" i="7"/>
  <c r="I265" i="7"/>
  <c r="F265" i="7"/>
  <c r="C265" i="7" s="1"/>
  <c r="O264" i="7"/>
  <c r="O263" i="7" s="1"/>
  <c r="L264" i="7"/>
  <c r="I264" i="7"/>
  <c r="I263" i="7" s="1"/>
  <c r="F264" i="7"/>
  <c r="C264" i="7"/>
  <c r="N263" i="7"/>
  <c r="M263" i="7"/>
  <c r="L263" i="7"/>
  <c r="K263" i="7"/>
  <c r="J263" i="7"/>
  <c r="H263" i="7"/>
  <c r="G263" i="7"/>
  <c r="E263" i="7"/>
  <c r="D263" i="7"/>
  <c r="O262" i="7"/>
  <c r="L262" i="7"/>
  <c r="I262" i="7"/>
  <c r="C262" i="7" s="1"/>
  <c r="F262" i="7"/>
  <c r="O261" i="7"/>
  <c r="L261" i="7"/>
  <c r="I261" i="7"/>
  <c r="F261" i="7"/>
  <c r="C261" i="7" s="1"/>
  <c r="O260" i="7"/>
  <c r="O259" i="7" s="1"/>
  <c r="O258" i="7" s="1"/>
  <c r="L260" i="7"/>
  <c r="I260" i="7"/>
  <c r="I259" i="7" s="1"/>
  <c r="F260" i="7"/>
  <c r="C260" i="7"/>
  <c r="N259" i="7"/>
  <c r="N258" i="7" s="1"/>
  <c r="M259" i="7"/>
  <c r="L259" i="7"/>
  <c r="L258" i="7" s="1"/>
  <c r="K259" i="7"/>
  <c r="J259" i="7"/>
  <c r="J258" i="7" s="1"/>
  <c r="H259" i="7"/>
  <c r="H258" i="7" s="1"/>
  <c r="G259" i="7"/>
  <c r="F259" i="7"/>
  <c r="C259" i="7" s="1"/>
  <c r="E259" i="7"/>
  <c r="D259" i="7"/>
  <c r="D258" i="7" s="1"/>
  <c r="M258" i="7"/>
  <c r="K258" i="7"/>
  <c r="G258" i="7"/>
  <c r="E258" i="7"/>
  <c r="O257" i="7"/>
  <c r="L257" i="7"/>
  <c r="I257" i="7"/>
  <c r="F257" i="7"/>
  <c r="C257" i="7" s="1"/>
  <c r="O256" i="7"/>
  <c r="L256" i="7"/>
  <c r="I256" i="7"/>
  <c r="F256" i="7"/>
  <c r="C256" i="7"/>
  <c r="O255" i="7"/>
  <c r="L255" i="7"/>
  <c r="I255" i="7"/>
  <c r="F255" i="7"/>
  <c r="C255" i="7" s="1"/>
  <c r="O254" i="7"/>
  <c r="L254" i="7"/>
  <c r="I254" i="7"/>
  <c r="C254" i="7" s="1"/>
  <c r="F254" i="7"/>
  <c r="O253" i="7"/>
  <c r="L253" i="7"/>
  <c r="I253" i="7"/>
  <c r="F253" i="7"/>
  <c r="C253" i="7" s="1"/>
  <c r="O252" i="7"/>
  <c r="O251" i="7" s="1"/>
  <c r="O250" i="7" s="1"/>
  <c r="L252" i="7"/>
  <c r="I252" i="7"/>
  <c r="I251" i="7" s="1"/>
  <c r="I250" i="7" s="1"/>
  <c r="F252" i="7"/>
  <c r="C252" i="7"/>
  <c r="N251" i="7"/>
  <c r="N250" i="7" s="1"/>
  <c r="M251" i="7"/>
  <c r="L251" i="7"/>
  <c r="L250" i="7" s="1"/>
  <c r="K251" i="7"/>
  <c r="J251" i="7"/>
  <c r="J250" i="7" s="1"/>
  <c r="H251" i="7"/>
  <c r="H250" i="7" s="1"/>
  <c r="G251" i="7"/>
  <c r="F251" i="7"/>
  <c r="C251" i="7" s="1"/>
  <c r="E251" i="7"/>
  <c r="D251" i="7"/>
  <c r="D250" i="7" s="1"/>
  <c r="M250" i="7"/>
  <c r="K250" i="7"/>
  <c r="G250" i="7"/>
  <c r="E250" i="7"/>
  <c r="O249" i="7"/>
  <c r="L249" i="7"/>
  <c r="L245" i="7" s="1"/>
  <c r="I249" i="7"/>
  <c r="F249" i="7"/>
  <c r="C249" i="7" s="1"/>
  <c r="O248" i="7"/>
  <c r="L248" i="7"/>
  <c r="I248" i="7"/>
  <c r="F248" i="7"/>
  <c r="C248" i="7"/>
  <c r="O247" i="7"/>
  <c r="L247" i="7"/>
  <c r="I247" i="7"/>
  <c r="F247" i="7"/>
  <c r="C247" i="7" s="1"/>
  <c r="O246" i="7"/>
  <c r="O245" i="7" s="1"/>
  <c r="L246" i="7"/>
  <c r="I246" i="7"/>
  <c r="I245" i="7" s="1"/>
  <c r="F246" i="7"/>
  <c r="N245" i="7"/>
  <c r="M245" i="7"/>
  <c r="K245" i="7"/>
  <c r="J245" i="7"/>
  <c r="H245" i="7"/>
  <c r="G245" i="7"/>
  <c r="E245" i="7"/>
  <c r="D245" i="7"/>
  <c r="O244" i="7"/>
  <c r="L244" i="7"/>
  <c r="I244" i="7"/>
  <c r="F244" i="7"/>
  <c r="C244" i="7"/>
  <c r="O243" i="7"/>
  <c r="L243" i="7"/>
  <c r="I243" i="7"/>
  <c r="F243" i="7"/>
  <c r="C243" i="7" s="1"/>
  <c r="O242" i="7"/>
  <c r="L242" i="7"/>
  <c r="I242" i="7"/>
  <c r="C242" i="7" s="1"/>
  <c r="F242" i="7"/>
  <c r="O241" i="7"/>
  <c r="L241" i="7"/>
  <c r="I241" i="7"/>
  <c r="F241" i="7"/>
  <c r="O240" i="7"/>
  <c r="L240" i="7"/>
  <c r="I240" i="7"/>
  <c r="C240" i="7" s="1"/>
  <c r="F240" i="7"/>
  <c r="O239" i="7"/>
  <c r="L239" i="7"/>
  <c r="L237" i="7" s="1"/>
  <c r="I239" i="7"/>
  <c r="F239" i="7"/>
  <c r="O238" i="7"/>
  <c r="O237" i="7" s="1"/>
  <c r="L238" i="7"/>
  <c r="I238" i="7"/>
  <c r="F238" i="7"/>
  <c r="C238" i="7"/>
  <c r="N237" i="7"/>
  <c r="M237" i="7"/>
  <c r="K237" i="7"/>
  <c r="J237" i="7"/>
  <c r="H237" i="7"/>
  <c r="G237" i="7"/>
  <c r="F237" i="7"/>
  <c r="E237" i="7"/>
  <c r="D237" i="7"/>
  <c r="D230" i="7" s="1"/>
  <c r="D229" i="7" s="1"/>
  <c r="O236" i="7"/>
  <c r="L236" i="7"/>
  <c r="I236" i="7"/>
  <c r="C236" i="7" s="1"/>
  <c r="F236" i="7"/>
  <c r="O235" i="7"/>
  <c r="L235" i="7"/>
  <c r="L234" i="7" s="1"/>
  <c r="I235" i="7"/>
  <c r="F235" i="7"/>
  <c r="O234" i="7"/>
  <c r="N234" i="7"/>
  <c r="M234" i="7"/>
  <c r="K234" i="7"/>
  <c r="J234" i="7"/>
  <c r="I234" i="7"/>
  <c r="H234" i="7"/>
  <c r="G234" i="7"/>
  <c r="E234" i="7"/>
  <c r="E230" i="7" s="1"/>
  <c r="E229" i="7" s="1"/>
  <c r="D234" i="7"/>
  <c r="O233" i="7"/>
  <c r="L233" i="7"/>
  <c r="L232" i="7" s="1"/>
  <c r="L230" i="7" s="1"/>
  <c r="L229" i="7" s="1"/>
  <c r="I233" i="7"/>
  <c r="F233" i="7"/>
  <c r="O232" i="7"/>
  <c r="N232" i="7"/>
  <c r="N230" i="7" s="1"/>
  <c r="N229" i="7" s="1"/>
  <c r="M232" i="7"/>
  <c r="K232" i="7"/>
  <c r="J232" i="7"/>
  <c r="I232" i="7"/>
  <c r="H232" i="7"/>
  <c r="G232" i="7"/>
  <c r="E232" i="7"/>
  <c r="D232" i="7"/>
  <c r="O231" i="7"/>
  <c r="O230" i="7" s="1"/>
  <c r="O229" i="7" s="1"/>
  <c r="L231" i="7"/>
  <c r="I231" i="7"/>
  <c r="F231" i="7"/>
  <c r="C231" i="7"/>
  <c r="M230" i="7"/>
  <c r="M229" i="7" s="1"/>
  <c r="K230" i="7"/>
  <c r="K229" i="7" s="1"/>
  <c r="H230" i="7"/>
  <c r="H229" i="7" s="1"/>
  <c r="G230" i="7"/>
  <c r="G229" i="7" s="1"/>
  <c r="O228" i="7"/>
  <c r="L228" i="7"/>
  <c r="I228" i="7"/>
  <c r="C228" i="7" s="1"/>
  <c r="F228" i="7"/>
  <c r="O227" i="7"/>
  <c r="L227" i="7"/>
  <c r="L226" i="7" s="1"/>
  <c r="I227" i="7"/>
  <c r="F227" i="7"/>
  <c r="F226" i="7" s="1"/>
  <c r="C226" i="7" s="1"/>
  <c r="O226" i="7"/>
  <c r="N226" i="7"/>
  <c r="M226" i="7"/>
  <c r="K226" i="7"/>
  <c r="J226" i="7"/>
  <c r="I226" i="7"/>
  <c r="H226" i="7"/>
  <c r="G226" i="7"/>
  <c r="E226" i="7"/>
  <c r="D226" i="7"/>
  <c r="O225" i="7"/>
  <c r="L225" i="7"/>
  <c r="I225" i="7"/>
  <c r="F225" i="7"/>
  <c r="O224" i="7"/>
  <c r="L224" i="7"/>
  <c r="I224" i="7"/>
  <c r="F224" i="7"/>
  <c r="C224" i="7"/>
  <c r="O223" i="7"/>
  <c r="L223" i="7"/>
  <c r="I223" i="7"/>
  <c r="F223" i="7"/>
  <c r="C223" i="7" s="1"/>
  <c r="O222" i="7"/>
  <c r="L222" i="7"/>
  <c r="I222" i="7"/>
  <c r="C222" i="7" s="1"/>
  <c r="F222" i="7"/>
  <c r="O221" i="7"/>
  <c r="L221" i="7"/>
  <c r="I221" i="7"/>
  <c r="F221" i="7"/>
  <c r="O220" i="7"/>
  <c r="L220" i="7"/>
  <c r="L215" i="7" s="1"/>
  <c r="I220" i="7"/>
  <c r="C220" i="7" s="1"/>
  <c r="F220" i="7"/>
  <c r="O219" i="7"/>
  <c r="L219" i="7"/>
  <c r="I219" i="7"/>
  <c r="F219" i="7"/>
  <c r="C219" i="7"/>
  <c r="O218" i="7"/>
  <c r="L218" i="7"/>
  <c r="I218" i="7"/>
  <c r="F218" i="7"/>
  <c r="C218" i="7" s="1"/>
  <c r="O217" i="7"/>
  <c r="L217" i="7"/>
  <c r="I217" i="7"/>
  <c r="F217" i="7"/>
  <c r="F215" i="7" s="1"/>
  <c r="O216" i="7"/>
  <c r="O215" i="7" s="1"/>
  <c r="L216" i="7"/>
  <c r="I216" i="7"/>
  <c r="I215" i="7" s="1"/>
  <c r="F216" i="7"/>
  <c r="N215" i="7"/>
  <c r="N203" i="7" s="1"/>
  <c r="M215" i="7"/>
  <c r="K215" i="7"/>
  <c r="J215" i="7"/>
  <c r="J203" i="7" s="1"/>
  <c r="H215" i="7"/>
  <c r="H203" i="7" s="1"/>
  <c r="G215" i="7"/>
  <c r="E215" i="7"/>
  <c r="D215" i="7"/>
  <c r="O214" i="7"/>
  <c r="L214" i="7"/>
  <c r="I214" i="7"/>
  <c r="F214" i="7"/>
  <c r="C214" i="7" s="1"/>
  <c r="O213" i="7"/>
  <c r="L213" i="7"/>
  <c r="I213" i="7"/>
  <c r="F213" i="7"/>
  <c r="O212" i="7"/>
  <c r="L212" i="7"/>
  <c r="I212" i="7"/>
  <c r="F212" i="7"/>
  <c r="C212" i="7"/>
  <c r="O211" i="7"/>
  <c r="L211" i="7"/>
  <c r="I211" i="7"/>
  <c r="F211" i="7"/>
  <c r="C211" i="7" s="1"/>
  <c r="O210" i="7"/>
  <c r="L210" i="7"/>
  <c r="I210" i="7"/>
  <c r="C210" i="7" s="1"/>
  <c r="F210" i="7"/>
  <c r="O209" i="7"/>
  <c r="L209" i="7"/>
  <c r="I209" i="7"/>
  <c r="F209" i="7"/>
  <c r="O208" i="7"/>
  <c r="L208" i="7"/>
  <c r="I208" i="7"/>
  <c r="C208" i="7" s="1"/>
  <c r="F208" i="7"/>
  <c r="O207" i="7"/>
  <c r="O204" i="7" s="1"/>
  <c r="L207" i="7"/>
  <c r="I207" i="7"/>
  <c r="F207" i="7"/>
  <c r="C207" i="7"/>
  <c r="O206" i="7"/>
  <c r="L206" i="7"/>
  <c r="I206" i="7"/>
  <c r="F206" i="7"/>
  <c r="C206" i="7" s="1"/>
  <c r="O205" i="7"/>
  <c r="L205" i="7"/>
  <c r="I205" i="7"/>
  <c r="I204" i="7" s="1"/>
  <c r="I203" i="7" s="1"/>
  <c r="I194" i="7" s="1"/>
  <c r="F205" i="7"/>
  <c r="N204" i="7"/>
  <c r="M204" i="7"/>
  <c r="M203" i="7" s="1"/>
  <c r="K204" i="7"/>
  <c r="J204" i="7"/>
  <c r="H204" i="7"/>
  <c r="G204" i="7"/>
  <c r="E204" i="7"/>
  <c r="D204" i="7"/>
  <c r="K203" i="7"/>
  <c r="G203" i="7"/>
  <c r="D203" i="7"/>
  <c r="O202" i="7"/>
  <c r="L202" i="7"/>
  <c r="I202" i="7"/>
  <c r="F202" i="7"/>
  <c r="C202" i="7"/>
  <c r="O201" i="7"/>
  <c r="L201" i="7"/>
  <c r="I201" i="7"/>
  <c r="F201" i="7"/>
  <c r="C201" i="7" s="1"/>
  <c r="O200" i="7"/>
  <c r="L200" i="7"/>
  <c r="C200" i="7" s="1"/>
  <c r="I200" i="7"/>
  <c r="F200" i="7"/>
  <c r="O199" i="7"/>
  <c r="L199" i="7"/>
  <c r="I199" i="7"/>
  <c r="F199" i="7"/>
  <c r="C199" i="7"/>
  <c r="O198" i="7"/>
  <c r="L198" i="7"/>
  <c r="I198" i="7"/>
  <c r="F198" i="7"/>
  <c r="C198" i="7" s="1"/>
  <c r="N197" i="7"/>
  <c r="N195" i="7" s="1"/>
  <c r="M197" i="7"/>
  <c r="M195" i="7" s="1"/>
  <c r="M194" i="7" s="1"/>
  <c r="M193" i="7" s="1"/>
  <c r="L197" i="7"/>
  <c r="K197" i="7"/>
  <c r="J197" i="7"/>
  <c r="I197" i="7"/>
  <c r="H197" i="7"/>
  <c r="G197" i="7"/>
  <c r="F197" i="7"/>
  <c r="F195" i="7" s="1"/>
  <c r="E197" i="7"/>
  <c r="E195" i="7" s="1"/>
  <c r="D197" i="7"/>
  <c r="O196" i="7"/>
  <c r="L196" i="7"/>
  <c r="L195" i="7" s="1"/>
  <c r="I196" i="7"/>
  <c r="I195" i="7" s="1"/>
  <c r="F196" i="7"/>
  <c r="K195" i="7"/>
  <c r="J195" i="7"/>
  <c r="H195" i="7"/>
  <c r="H194" i="7" s="1"/>
  <c r="H193" i="7" s="1"/>
  <c r="G195" i="7"/>
  <c r="D195" i="7"/>
  <c r="D194" i="7" s="1"/>
  <c r="D193" i="7" s="1"/>
  <c r="K194" i="7"/>
  <c r="K193" i="7" s="1"/>
  <c r="G194" i="7"/>
  <c r="G193" i="7" s="1"/>
  <c r="O192" i="7"/>
  <c r="O191" i="7" s="1"/>
  <c r="L192" i="7"/>
  <c r="I192" i="7"/>
  <c r="I191" i="7" s="1"/>
  <c r="F192" i="7"/>
  <c r="C192" i="7"/>
  <c r="N191" i="7"/>
  <c r="M191" i="7"/>
  <c r="L191" i="7"/>
  <c r="K191" i="7"/>
  <c r="J191" i="7"/>
  <c r="H191" i="7"/>
  <c r="H190" i="7" s="1"/>
  <c r="G191" i="7"/>
  <c r="F191" i="7"/>
  <c r="F190" i="7" s="1"/>
  <c r="E191" i="7"/>
  <c r="D191" i="7"/>
  <c r="D190" i="7" s="1"/>
  <c r="N190" i="7"/>
  <c r="M190" i="7"/>
  <c r="L190" i="7"/>
  <c r="K190" i="7"/>
  <c r="J190" i="7"/>
  <c r="I190" i="7"/>
  <c r="G190" i="7"/>
  <c r="E190" i="7"/>
  <c r="O189" i="7"/>
  <c r="L189" i="7"/>
  <c r="I189" i="7"/>
  <c r="F189" i="7"/>
  <c r="C189" i="7" s="1"/>
  <c r="O188" i="7"/>
  <c r="O187" i="7" s="1"/>
  <c r="L188" i="7"/>
  <c r="I188" i="7"/>
  <c r="I187" i="7" s="1"/>
  <c r="F188" i="7"/>
  <c r="C188" i="7"/>
  <c r="N187" i="7"/>
  <c r="N186" i="7" s="1"/>
  <c r="M187" i="7"/>
  <c r="L187" i="7"/>
  <c r="L186" i="7" s="1"/>
  <c r="K187" i="7"/>
  <c r="J187" i="7"/>
  <c r="J186" i="7" s="1"/>
  <c r="H187" i="7"/>
  <c r="H186" i="7" s="1"/>
  <c r="G187" i="7"/>
  <c r="F187" i="7"/>
  <c r="F186" i="7" s="1"/>
  <c r="E187" i="7"/>
  <c r="D187" i="7"/>
  <c r="D186" i="7" s="1"/>
  <c r="M186" i="7"/>
  <c r="K186" i="7"/>
  <c r="G186" i="7"/>
  <c r="E186" i="7"/>
  <c r="O185" i="7"/>
  <c r="L185" i="7"/>
  <c r="I185" i="7"/>
  <c r="F185" i="7"/>
  <c r="C185" i="7" s="1"/>
  <c r="O184" i="7"/>
  <c r="O183" i="7" s="1"/>
  <c r="L184" i="7"/>
  <c r="I184" i="7"/>
  <c r="I183" i="7" s="1"/>
  <c r="F184" i="7"/>
  <c r="C184" i="7"/>
  <c r="N183" i="7"/>
  <c r="M183" i="7"/>
  <c r="L183" i="7"/>
  <c r="K183" i="7"/>
  <c r="J183" i="7"/>
  <c r="H183" i="7"/>
  <c r="G183" i="7"/>
  <c r="F183" i="7"/>
  <c r="E183" i="7"/>
  <c r="D183" i="7"/>
  <c r="O182" i="7"/>
  <c r="L182" i="7"/>
  <c r="I182" i="7"/>
  <c r="F182" i="7"/>
  <c r="C182" i="7" s="1"/>
  <c r="O181" i="7"/>
  <c r="L181" i="7"/>
  <c r="L178" i="7" s="1"/>
  <c r="I181" i="7"/>
  <c r="F181" i="7"/>
  <c r="C181" i="7" s="1"/>
  <c r="O180" i="7"/>
  <c r="L180" i="7"/>
  <c r="I180" i="7"/>
  <c r="F180" i="7"/>
  <c r="C180" i="7"/>
  <c r="O179" i="7"/>
  <c r="O178" i="7" s="1"/>
  <c r="L179" i="7"/>
  <c r="I179" i="7"/>
  <c r="F179" i="7"/>
  <c r="C179" i="7" s="1"/>
  <c r="N178" i="7"/>
  <c r="M178" i="7"/>
  <c r="K178" i="7"/>
  <c r="J178" i="7"/>
  <c r="I178" i="7"/>
  <c r="H178" i="7"/>
  <c r="G178" i="7"/>
  <c r="E178" i="7"/>
  <c r="D178" i="7"/>
  <c r="O177" i="7"/>
  <c r="L177" i="7"/>
  <c r="L174" i="7" s="1"/>
  <c r="I177" i="7"/>
  <c r="F177" i="7"/>
  <c r="C177" i="7" s="1"/>
  <c r="O176" i="7"/>
  <c r="L176" i="7"/>
  <c r="I176" i="7"/>
  <c r="F176" i="7"/>
  <c r="C176" i="7"/>
  <c r="O175" i="7"/>
  <c r="O174" i="7" s="1"/>
  <c r="L175" i="7"/>
  <c r="I175" i="7"/>
  <c r="F175" i="7"/>
  <c r="C175" i="7" s="1"/>
  <c r="N174" i="7"/>
  <c r="M174" i="7"/>
  <c r="M173" i="7" s="1"/>
  <c r="M172" i="7" s="1"/>
  <c r="K174" i="7"/>
  <c r="K173" i="7" s="1"/>
  <c r="K172" i="7" s="1"/>
  <c r="J174" i="7"/>
  <c r="I174" i="7"/>
  <c r="I173" i="7" s="1"/>
  <c r="I172" i="7" s="1"/>
  <c r="H174" i="7"/>
  <c r="H173" i="7" s="1"/>
  <c r="H172" i="7" s="1"/>
  <c r="G174" i="7"/>
  <c r="G173" i="7" s="1"/>
  <c r="G172" i="7" s="1"/>
  <c r="E174" i="7"/>
  <c r="E173" i="7" s="1"/>
  <c r="E172" i="7" s="1"/>
  <c r="D174" i="7"/>
  <c r="D173" i="7" s="1"/>
  <c r="D172" i="7" s="1"/>
  <c r="N173" i="7"/>
  <c r="N172" i="7" s="1"/>
  <c r="J173" i="7"/>
  <c r="J172" i="7" s="1"/>
  <c r="O171" i="7"/>
  <c r="L171" i="7"/>
  <c r="I171" i="7"/>
  <c r="F171" i="7"/>
  <c r="C171" i="7" s="1"/>
  <c r="O170" i="7"/>
  <c r="L170" i="7"/>
  <c r="I170" i="7"/>
  <c r="F170" i="7"/>
  <c r="C170" i="7" s="1"/>
  <c r="O169" i="7"/>
  <c r="L169" i="7"/>
  <c r="I169" i="7"/>
  <c r="F169" i="7"/>
  <c r="C169" i="7" s="1"/>
  <c r="O168" i="7"/>
  <c r="L168" i="7"/>
  <c r="L165" i="7" s="1"/>
  <c r="L164" i="7" s="1"/>
  <c r="I168" i="7"/>
  <c r="F168" i="7"/>
  <c r="C168" i="7"/>
  <c r="O167" i="7"/>
  <c r="L167" i="7"/>
  <c r="I167" i="7"/>
  <c r="F167" i="7"/>
  <c r="C167" i="7" s="1"/>
  <c r="O166" i="7"/>
  <c r="O165" i="7" s="1"/>
  <c r="O164" i="7" s="1"/>
  <c r="L166" i="7"/>
  <c r="I166" i="7"/>
  <c r="I165" i="7" s="1"/>
  <c r="I164" i="7" s="1"/>
  <c r="F166" i="7"/>
  <c r="C166" i="7" s="1"/>
  <c r="N165" i="7"/>
  <c r="N164" i="7" s="1"/>
  <c r="M165" i="7"/>
  <c r="M164" i="7" s="1"/>
  <c r="K165" i="7"/>
  <c r="J165" i="7"/>
  <c r="J164" i="7" s="1"/>
  <c r="H165" i="7"/>
  <c r="H164" i="7" s="1"/>
  <c r="G165" i="7"/>
  <c r="F165" i="7"/>
  <c r="F164" i="7" s="1"/>
  <c r="C164" i="7" s="1"/>
  <c r="E165" i="7"/>
  <c r="E164" i="7" s="1"/>
  <c r="D165" i="7"/>
  <c r="D164" i="7" s="1"/>
  <c r="K164" i="7"/>
  <c r="G164" i="7"/>
  <c r="O163" i="7"/>
  <c r="L163" i="7"/>
  <c r="I163" i="7"/>
  <c r="F163" i="7"/>
  <c r="C163" i="7" s="1"/>
  <c r="O162" i="7"/>
  <c r="L162" i="7"/>
  <c r="I162" i="7"/>
  <c r="F162" i="7"/>
  <c r="C162" i="7" s="1"/>
  <c r="O161" i="7"/>
  <c r="L161" i="7"/>
  <c r="I161" i="7"/>
  <c r="F161" i="7"/>
  <c r="C161" i="7" s="1"/>
  <c r="O160" i="7"/>
  <c r="O159" i="7" s="1"/>
  <c r="L160" i="7"/>
  <c r="I160" i="7"/>
  <c r="I159" i="7" s="1"/>
  <c r="C159" i="7" s="1"/>
  <c r="F160" i="7"/>
  <c r="C160" i="7"/>
  <c r="N159" i="7"/>
  <c r="M159" i="7"/>
  <c r="L159" i="7"/>
  <c r="K159" i="7"/>
  <c r="J159" i="7"/>
  <c r="H159" i="7"/>
  <c r="G159" i="7"/>
  <c r="F159" i="7"/>
  <c r="E159" i="7"/>
  <c r="D159" i="7"/>
  <c r="O158" i="7"/>
  <c r="L158" i="7"/>
  <c r="I158" i="7"/>
  <c r="F158" i="7"/>
  <c r="C158" i="7" s="1"/>
  <c r="O157" i="7"/>
  <c r="L157" i="7"/>
  <c r="I157" i="7"/>
  <c r="F157" i="7"/>
  <c r="C157" i="7" s="1"/>
  <c r="O156" i="7"/>
  <c r="L156" i="7"/>
  <c r="I156" i="7"/>
  <c r="F156" i="7"/>
  <c r="C156" i="7"/>
  <c r="O155" i="7"/>
  <c r="L155" i="7"/>
  <c r="I155" i="7"/>
  <c r="F155" i="7"/>
  <c r="C155" i="7" s="1"/>
  <c r="O154" i="7"/>
  <c r="L154" i="7"/>
  <c r="I154" i="7"/>
  <c r="F154" i="7"/>
  <c r="C154" i="7" s="1"/>
  <c r="O153" i="7"/>
  <c r="L153" i="7"/>
  <c r="I153" i="7"/>
  <c r="F153" i="7"/>
  <c r="C153" i="7" s="1"/>
  <c r="O152" i="7"/>
  <c r="L152" i="7"/>
  <c r="I152" i="7"/>
  <c r="F152" i="7"/>
  <c r="C152" i="7"/>
  <c r="O151" i="7"/>
  <c r="O150" i="7" s="1"/>
  <c r="L151" i="7"/>
  <c r="I151" i="7"/>
  <c r="F151" i="7"/>
  <c r="C151" i="7" s="1"/>
  <c r="N150" i="7"/>
  <c r="M150" i="7"/>
  <c r="L150" i="7"/>
  <c r="K150" i="7"/>
  <c r="J150" i="7"/>
  <c r="I150" i="7"/>
  <c r="H150" i="7"/>
  <c r="G150" i="7"/>
  <c r="E150" i="7"/>
  <c r="D150" i="7"/>
  <c r="O149" i="7"/>
  <c r="L149" i="7"/>
  <c r="I149" i="7"/>
  <c r="F149" i="7"/>
  <c r="C149" i="7" s="1"/>
  <c r="O148" i="7"/>
  <c r="L148" i="7"/>
  <c r="I148" i="7"/>
  <c r="F148" i="7"/>
  <c r="C148" i="7"/>
  <c r="O147" i="7"/>
  <c r="L147" i="7"/>
  <c r="I147" i="7"/>
  <c r="F147" i="7"/>
  <c r="C147" i="7" s="1"/>
  <c r="O146" i="7"/>
  <c r="L146" i="7"/>
  <c r="I146" i="7"/>
  <c r="F146" i="7"/>
  <c r="C146" i="7" s="1"/>
  <c r="O145" i="7"/>
  <c r="L145" i="7"/>
  <c r="I145" i="7"/>
  <c r="F145" i="7"/>
  <c r="C145" i="7" s="1"/>
  <c r="O144" i="7"/>
  <c r="O143" i="7" s="1"/>
  <c r="L144" i="7"/>
  <c r="I144" i="7"/>
  <c r="I143" i="7" s="1"/>
  <c r="F144" i="7"/>
  <c r="C144" i="7"/>
  <c r="N143" i="7"/>
  <c r="M143" i="7"/>
  <c r="L143" i="7"/>
  <c r="K143" i="7"/>
  <c r="J143" i="7"/>
  <c r="H143" i="7"/>
  <c r="G143" i="7"/>
  <c r="E143" i="7"/>
  <c r="D143" i="7"/>
  <c r="O142" i="7"/>
  <c r="L142" i="7"/>
  <c r="I142" i="7"/>
  <c r="F142" i="7"/>
  <c r="C142" i="7" s="1"/>
  <c r="O141" i="7"/>
  <c r="L141" i="7"/>
  <c r="L140" i="7" s="1"/>
  <c r="I141" i="7"/>
  <c r="I140" i="7" s="1"/>
  <c r="C140" i="7" s="1"/>
  <c r="F141" i="7"/>
  <c r="C141" i="7" s="1"/>
  <c r="O140" i="7"/>
  <c r="N140" i="7"/>
  <c r="M140" i="7"/>
  <c r="K140" i="7"/>
  <c r="J140" i="7"/>
  <c r="H140" i="7"/>
  <c r="G140" i="7"/>
  <c r="F140" i="7"/>
  <c r="E140" i="7"/>
  <c r="D140" i="7"/>
  <c r="O139" i="7"/>
  <c r="L139" i="7"/>
  <c r="I139" i="7"/>
  <c r="F139" i="7"/>
  <c r="C139" i="7" s="1"/>
  <c r="O138" i="7"/>
  <c r="L138" i="7"/>
  <c r="I138" i="7"/>
  <c r="F138" i="7"/>
  <c r="C138" i="7" s="1"/>
  <c r="O137" i="7"/>
  <c r="L137" i="7"/>
  <c r="I137" i="7"/>
  <c r="F137" i="7"/>
  <c r="C137" i="7" s="1"/>
  <c r="O136" i="7"/>
  <c r="L136" i="7"/>
  <c r="I136" i="7"/>
  <c r="I135" i="7" s="1"/>
  <c r="I129" i="7" s="1"/>
  <c r="F136" i="7"/>
  <c r="C136" i="7"/>
  <c r="O135" i="7"/>
  <c r="N135" i="7"/>
  <c r="M135" i="7"/>
  <c r="L135" i="7"/>
  <c r="K135" i="7"/>
  <c r="J135" i="7"/>
  <c r="H135" i="7"/>
  <c r="G135" i="7"/>
  <c r="E135" i="7"/>
  <c r="D135" i="7"/>
  <c r="O134" i="7"/>
  <c r="L134" i="7"/>
  <c r="I134" i="7"/>
  <c r="F134" i="7"/>
  <c r="C134" i="7" s="1"/>
  <c r="O133" i="7"/>
  <c r="L133" i="7"/>
  <c r="I133" i="7"/>
  <c r="F133" i="7"/>
  <c r="C133" i="7" s="1"/>
  <c r="O132" i="7"/>
  <c r="L132" i="7"/>
  <c r="I132" i="7"/>
  <c r="F132" i="7"/>
  <c r="C132" i="7"/>
  <c r="O131" i="7"/>
  <c r="O130" i="7" s="1"/>
  <c r="O129" i="7" s="1"/>
  <c r="L131" i="7"/>
  <c r="I131" i="7"/>
  <c r="F131" i="7"/>
  <c r="C131" i="7" s="1"/>
  <c r="N130" i="7"/>
  <c r="M130" i="7"/>
  <c r="L130" i="7"/>
  <c r="L129" i="7" s="1"/>
  <c r="K130" i="7"/>
  <c r="K129" i="7" s="1"/>
  <c r="J130" i="7"/>
  <c r="I130" i="7"/>
  <c r="H130" i="7"/>
  <c r="H129" i="7" s="1"/>
  <c r="G130" i="7"/>
  <c r="G129" i="7" s="1"/>
  <c r="E130" i="7"/>
  <c r="D130" i="7"/>
  <c r="D129" i="7" s="1"/>
  <c r="N129" i="7"/>
  <c r="M129" i="7"/>
  <c r="J129" i="7"/>
  <c r="E129" i="7"/>
  <c r="O128" i="7"/>
  <c r="O127" i="7" s="1"/>
  <c r="L128" i="7"/>
  <c r="I128" i="7"/>
  <c r="I127" i="7" s="1"/>
  <c r="F128" i="7"/>
  <c r="C128" i="7"/>
  <c r="N127" i="7"/>
  <c r="M127" i="7"/>
  <c r="L127" i="7"/>
  <c r="K127" i="7"/>
  <c r="J127" i="7"/>
  <c r="H127" i="7"/>
  <c r="G127" i="7"/>
  <c r="F127" i="7"/>
  <c r="E127" i="7"/>
  <c r="D127" i="7"/>
  <c r="O126" i="7"/>
  <c r="L126" i="7"/>
  <c r="I126" i="7"/>
  <c r="F126" i="7"/>
  <c r="C126" i="7" s="1"/>
  <c r="E126" i="7"/>
  <c r="O125" i="7"/>
  <c r="L125" i="7"/>
  <c r="I125" i="7"/>
  <c r="F125" i="7"/>
  <c r="C125" i="7"/>
  <c r="O124" i="7"/>
  <c r="L124" i="7"/>
  <c r="I124" i="7"/>
  <c r="F124" i="7"/>
  <c r="C124" i="7" s="1"/>
  <c r="O123" i="7"/>
  <c r="L123" i="7"/>
  <c r="I123" i="7"/>
  <c r="F123" i="7"/>
  <c r="C123" i="7" s="1"/>
  <c r="O122" i="7"/>
  <c r="L122" i="7"/>
  <c r="L121" i="7" s="1"/>
  <c r="I122" i="7"/>
  <c r="I121" i="7" s="1"/>
  <c r="F122" i="7"/>
  <c r="C122" i="7" s="1"/>
  <c r="O121" i="7"/>
  <c r="N121" i="7"/>
  <c r="M121" i="7"/>
  <c r="K121" i="7"/>
  <c r="J121" i="7"/>
  <c r="H121" i="7"/>
  <c r="G121" i="7"/>
  <c r="F121" i="7"/>
  <c r="E121" i="7"/>
  <c r="D121" i="7"/>
  <c r="O120" i="7"/>
  <c r="L120" i="7"/>
  <c r="I120" i="7"/>
  <c r="F120" i="7"/>
  <c r="C120" i="7"/>
  <c r="O119" i="7"/>
  <c r="L119" i="7"/>
  <c r="I119" i="7"/>
  <c r="F119" i="7"/>
  <c r="C119" i="7" s="1"/>
  <c r="O118" i="7"/>
  <c r="L118" i="7"/>
  <c r="L115" i="7" s="1"/>
  <c r="I118" i="7"/>
  <c r="C118" i="7" s="1"/>
  <c r="F118" i="7"/>
  <c r="E118" i="7"/>
  <c r="O117" i="7"/>
  <c r="L117" i="7"/>
  <c r="I117" i="7"/>
  <c r="F117" i="7"/>
  <c r="C117" i="7"/>
  <c r="O116" i="7"/>
  <c r="O115" i="7" s="1"/>
  <c r="L116" i="7"/>
  <c r="I116" i="7"/>
  <c r="F116" i="7"/>
  <c r="F115" i="7" s="1"/>
  <c r="N115" i="7"/>
  <c r="M115" i="7"/>
  <c r="K115" i="7"/>
  <c r="J115" i="7"/>
  <c r="I115" i="7"/>
  <c r="H115" i="7"/>
  <c r="G115" i="7"/>
  <c r="E115" i="7"/>
  <c r="D115" i="7"/>
  <c r="O114" i="7"/>
  <c r="L114" i="7"/>
  <c r="C114" i="7" s="1"/>
  <c r="I114" i="7"/>
  <c r="F114" i="7"/>
  <c r="O113" i="7"/>
  <c r="L113" i="7"/>
  <c r="I113" i="7"/>
  <c r="F113" i="7"/>
  <c r="C113" i="7"/>
  <c r="O112" i="7"/>
  <c r="O111" i="7" s="1"/>
  <c r="L112" i="7"/>
  <c r="I112" i="7"/>
  <c r="F112" i="7"/>
  <c r="F111" i="7" s="1"/>
  <c r="N111" i="7"/>
  <c r="M111" i="7"/>
  <c r="K111" i="7"/>
  <c r="J111" i="7"/>
  <c r="I111" i="7"/>
  <c r="H111" i="7"/>
  <c r="G111" i="7"/>
  <c r="E111" i="7"/>
  <c r="D111" i="7"/>
  <c r="O110" i="7"/>
  <c r="L110" i="7"/>
  <c r="C110" i="7" s="1"/>
  <c r="I110" i="7"/>
  <c r="F110" i="7"/>
  <c r="O109" i="7"/>
  <c r="L109" i="7"/>
  <c r="I109" i="7"/>
  <c r="F109" i="7"/>
  <c r="C109" i="7"/>
  <c r="O108" i="7"/>
  <c r="L108" i="7"/>
  <c r="I108" i="7"/>
  <c r="F108" i="7"/>
  <c r="C108" i="7" s="1"/>
  <c r="O107" i="7"/>
  <c r="L107" i="7"/>
  <c r="I107" i="7"/>
  <c r="F107" i="7"/>
  <c r="C107" i="7" s="1"/>
  <c r="O106" i="7"/>
  <c r="L106" i="7"/>
  <c r="I106" i="7"/>
  <c r="D106" i="7"/>
  <c r="F106" i="7" s="1"/>
  <c r="C106" i="7"/>
  <c r="O105" i="7"/>
  <c r="L105" i="7"/>
  <c r="I105" i="7"/>
  <c r="F105" i="7"/>
  <c r="O104" i="7"/>
  <c r="L104" i="7"/>
  <c r="I104" i="7"/>
  <c r="F104" i="7"/>
  <c r="C104" i="7" s="1"/>
  <c r="O103" i="7"/>
  <c r="L103" i="7"/>
  <c r="I103" i="7"/>
  <c r="I102" i="7" s="1"/>
  <c r="F103" i="7"/>
  <c r="O102" i="7"/>
  <c r="N102" i="7"/>
  <c r="M102" i="7"/>
  <c r="K102" i="7"/>
  <c r="J102" i="7"/>
  <c r="H102" i="7"/>
  <c r="G102" i="7"/>
  <c r="E102" i="7"/>
  <c r="D102" i="7"/>
  <c r="O101" i="7"/>
  <c r="L101" i="7"/>
  <c r="I101" i="7"/>
  <c r="F101" i="7"/>
  <c r="C101" i="7" s="1"/>
  <c r="O100" i="7"/>
  <c r="L100" i="7"/>
  <c r="I100" i="7"/>
  <c r="F100" i="7"/>
  <c r="C100" i="7" s="1"/>
  <c r="O99" i="7"/>
  <c r="L99" i="7"/>
  <c r="C99" i="7" s="1"/>
  <c r="I99" i="7"/>
  <c r="F99" i="7"/>
  <c r="O98" i="7"/>
  <c r="L98" i="7"/>
  <c r="I98" i="7"/>
  <c r="F98" i="7"/>
  <c r="C98" i="7"/>
  <c r="O97" i="7"/>
  <c r="L97" i="7"/>
  <c r="I97" i="7"/>
  <c r="F97" i="7"/>
  <c r="O96" i="7"/>
  <c r="L96" i="7"/>
  <c r="I96" i="7"/>
  <c r="F96" i="7"/>
  <c r="O95" i="7"/>
  <c r="L95" i="7"/>
  <c r="C95" i="7" s="1"/>
  <c r="I95" i="7"/>
  <c r="I94" i="7" s="1"/>
  <c r="F95" i="7"/>
  <c r="O94" i="7"/>
  <c r="N94" i="7"/>
  <c r="M94" i="7"/>
  <c r="K94" i="7"/>
  <c r="J94" i="7"/>
  <c r="H94" i="7"/>
  <c r="G94" i="7"/>
  <c r="E94" i="7"/>
  <c r="D94" i="7"/>
  <c r="O93" i="7"/>
  <c r="L93" i="7"/>
  <c r="I93" i="7"/>
  <c r="F93" i="7"/>
  <c r="C93" i="7" s="1"/>
  <c r="O92" i="7"/>
  <c r="L92" i="7"/>
  <c r="I92" i="7"/>
  <c r="F92" i="7"/>
  <c r="O91" i="7"/>
  <c r="L91" i="7"/>
  <c r="I91" i="7"/>
  <c r="F91" i="7"/>
  <c r="C91" i="7"/>
  <c r="O90" i="7"/>
  <c r="O88" i="7" s="1"/>
  <c r="L90" i="7"/>
  <c r="I90" i="7"/>
  <c r="F90" i="7"/>
  <c r="C90" i="7" s="1"/>
  <c r="E90" i="7"/>
  <c r="O89" i="7"/>
  <c r="L89" i="7"/>
  <c r="L88" i="7" s="1"/>
  <c r="I89" i="7"/>
  <c r="F89" i="7"/>
  <c r="F88" i="7" s="1"/>
  <c r="C88" i="7" s="1"/>
  <c r="N88" i="7"/>
  <c r="M88" i="7"/>
  <c r="M82" i="7" s="1"/>
  <c r="K88" i="7"/>
  <c r="J88" i="7"/>
  <c r="I88" i="7"/>
  <c r="H88" i="7"/>
  <c r="G88" i="7"/>
  <c r="E88" i="7"/>
  <c r="E82" i="7" s="1"/>
  <c r="E74" i="7" s="1"/>
  <c r="D88" i="7"/>
  <c r="O87" i="7"/>
  <c r="L87" i="7"/>
  <c r="I87" i="7"/>
  <c r="F87" i="7"/>
  <c r="C87" i="7" s="1"/>
  <c r="O86" i="7"/>
  <c r="O83" i="7" s="1"/>
  <c r="O82" i="7" s="1"/>
  <c r="L86" i="7"/>
  <c r="I86" i="7"/>
  <c r="F86" i="7"/>
  <c r="C86" i="7"/>
  <c r="O85" i="7"/>
  <c r="L85" i="7"/>
  <c r="I85" i="7"/>
  <c r="F85" i="7"/>
  <c r="C85" i="7" s="1"/>
  <c r="O84" i="7"/>
  <c r="L84" i="7"/>
  <c r="C84" i="7" s="1"/>
  <c r="I84" i="7"/>
  <c r="F84" i="7"/>
  <c r="N83" i="7"/>
  <c r="M83" i="7"/>
  <c r="K83" i="7"/>
  <c r="K82" i="7" s="1"/>
  <c r="J83" i="7"/>
  <c r="J82" i="7" s="1"/>
  <c r="H83" i="7"/>
  <c r="H82" i="7" s="1"/>
  <c r="H74" i="7" s="1"/>
  <c r="G83" i="7"/>
  <c r="E83" i="7"/>
  <c r="D83" i="7"/>
  <c r="D82" i="7" s="1"/>
  <c r="D74" i="7" s="1"/>
  <c r="G82" i="7"/>
  <c r="O81" i="7"/>
  <c r="L81" i="7"/>
  <c r="I81" i="7"/>
  <c r="F81" i="7"/>
  <c r="O80" i="7"/>
  <c r="O79" i="7" s="1"/>
  <c r="L80" i="7"/>
  <c r="I80" i="7"/>
  <c r="I79" i="7" s="1"/>
  <c r="F80" i="7"/>
  <c r="C80" i="7"/>
  <c r="N79" i="7"/>
  <c r="N75" i="7" s="1"/>
  <c r="M79" i="7"/>
  <c r="L79" i="7"/>
  <c r="K79" i="7"/>
  <c r="J79" i="7"/>
  <c r="H79" i="7"/>
  <c r="G79" i="7"/>
  <c r="F79" i="7"/>
  <c r="E79" i="7"/>
  <c r="D79" i="7"/>
  <c r="O78" i="7"/>
  <c r="L78" i="7"/>
  <c r="I78" i="7"/>
  <c r="F78" i="7"/>
  <c r="F76" i="7" s="1"/>
  <c r="O77" i="7"/>
  <c r="L77" i="7"/>
  <c r="L76" i="7" s="1"/>
  <c r="I77" i="7"/>
  <c r="I76" i="7" s="1"/>
  <c r="I75" i="7" s="1"/>
  <c r="F77" i="7"/>
  <c r="O76" i="7"/>
  <c r="N76" i="7"/>
  <c r="M76" i="7"/>
  <c r="M75" i="7" s="1"/>
  <c r="M74" i="7" s="1"/>
  <c r="K76" i="7"/>
  <c r="J76" i="7"/>
  <c r="H76" i="7"/>
  <c r="G76" i="7"/>
  <c r="E76" i="7"/>
  <c r="E75" i="7" s="1"/>
  <c r="D76" i="7"/>
  <c r="L75" i="7"/>
  <c r="K75" i="7"/>
  <c r="K74" i="7" s="1"/>
  <c r="J75" i="7"/>
  <c r="J74" i="7" s="1"/>
  <c r="H75" i="7"/>
  <c r="G75" i="7"/>
  <c r="G74" i="7" s="1"/>
  <c r="G51" i="7" s="1"/>
  <c r="G50" i="7" s="1"/>
  <c r="D75" i="7"/>
  <c r="O73" i="7"/>
  <c r="L73" i="7"/>
  <c r="I73" i="7"/>
  <c r="F73" i="7"/>
  <c r="O72" i="7"/>
  <c r="L72" i="7"/>
  <c r="I72" i="7"/>
  <c r="C72" i="7" s="1"/>
  <c r="F72" i="7"/>
  <c r="O71" i="7"/>
  <c r="L71" i="7"/>
  <c r="I71" i="7"/>
  <c r="F71" i="7"/>
  <c r="C71" i="7" s="1"/>
  <c r="O70" i="7"/>
  <c r="O68" i="7" s="1"/>
  <c r="O66" i="7" s="1"/>
  <c r="L70" i="7"/>
  <c r="I70" i="7"/>
  <c r="F70" i="7"/>
  <c r="C70" i="7"/>
  <c r="O69" i="7"/>
  <c r="L69" i="7"/>
  <c r="I69" i="7"/>
  <c r="F69" i="7"/>
  <c r="C69" i="7" s="1"/>
  <c r="N68" i="7"/>
  <c r="N66" i="7" s="1"/>
  <c r="M68" i="7"/>
  <c r="K68" i="7"/>
  <c r="K66" i="7" s="1"/>
  <c r="K52" i="7" s="1"/>
  <c r="K51" i="7" s="1"/>
  <c r="K50" i="7" s="1"/>
  <c r="J68" i="7"/>
  <c r="J66" i="7" s="1"/>
  <c r="H68" i="7"/>
  <c r="G68" i="7"/>
  <c r="E68" i="7"/>
  <c r="E66" i="7" s="1"/>
  <c r="D68" i="7"/>
  <c r="O67" i="7"/>
  <c r="L67" i="7"/>
  <c r="I67" i="7"/>
  <c r="F67" i="7"/>
  <c r="C67" i="7" s="1"/>
  <c r="M66" i="7"/>
  <c r="H66" i="7"/>
  <c r="G66" i="7"/>
  <c r="D66" i="7"/>
  <c r="O65" i="7"/>
  <c r="L65" i="7"/>
  <c r="I65" i="7"/>
  <c r="F65" i="7"/>
  <c r="O64" i="7"/>
  <c r="L64" i="7"/>
  <c r="I64" i="7"/>
  <c r="F64" i="7"/>
  <c r="C64" i="7"/>
  <c r="O63" i="7"/>
  <c r="L63" i="7"/>
  <c r="I63" i="7"/>
  <c r="F63" i="7"/>
  <c r="C63" i="7" s="1"/>
  <c r="O62" i="7"/>
  <c r="L62" i="7"/>
  <c r="I62" i="7"/>
  <c r="C62" i="7" s="1"/>
  <c r="F62" i="7"/>
  <c r="O61" i="7"/>
  <c r="L61" i="7"/>
  <c r="I61" i="7"/>
  <c r="F61" i="7"/>
  <c r="O60" i="7"/>
  <c r="L60" i="7"/>
  <c r="I60" i="7"/>
  <c r="C60" i="7" s="1"/>
  <c r="F60" i="7"/>
  <c r="O59" i="7"/>
  <c r="L59" i="7"/>
  <c r="I59" i="7"/>
  <c r="F59" i="7"/>
  <c r="C59" i="7"/>
  <c r="O58" i="7"/>
  <c r="L58" i="7"/>
  <c r="I58" i="7"/>
  <c r="F58" i="7"/>
  <c r="F57" i="7" s="1"/>
  <c r="N57" i="7"/>
  <c r="N53" i="7" s="1"/>
  <c r="N52" i="7" s="1"/>
  <c r="M57" i="7"/>
  <c r="L57" i="7"/>
  <c r="K57" i="7"/>
  <c r="J57" i="7"/>
  <c r="H57" i="7"/>
  <c r="G57" i="7"/>
  <c r="E57" i="7"/>
  <c r="D57" i="7"/>
  <c r="O56" i="7"/>
  <c r="L56" i="7"/>
  <c r="C56" i="7" s="1"/>
  <c r="I56" i="7"/>
  <c r="F56" i="7"/>
  <c r="O55" i="7"/>
  <c r="O54" i="7" s="1"/>
  <c r="L55" i="7"/>
  <c r="I55" i="7"/>
  <c r="F55" i="7"/>
  <c r="F54" i="7" s="1"/>
  <c r="C55" i="7"/>
  <c r="N54" i="7"/>
  <c r="M54" i="7"/>
  <c r="L54" i="7"/>
  <c r="L53" i="7" s="1"/>
  <c r="K54" i="7"/>
  <c r="K53" i="7" s="1"/>
  <c r="J54" i="7"/>
  <c r="I54" i="7"/>
  <c r="H54" i="7"/>
  <c r="G54" i="7"/>
  <c r="G53" i="7" s="1"/>
  <c r="E54" i="7"/>
  <c r="E53" i="7" s="1"/>
  <c r="D54" i="7"/>
  <c r="D53" i="7" s="1"/>
  <c r="D52" i="7" s="1"/>
  <c r="D51" i="7" s="1"/>
  <c r="D50" i="7" s="1"/>
  <c r="M53" i="7"/>
  <c r="M52" i="7" s="1"/>
  <c r="M51" i="7" s="1"/>
  <c r="M50" i="7" s="1"/>
  <c r="J53" i="7"/>
  <c r="H53" i="7"/>
  <c r="H52" i="7" s="1"/>
  <c r="H51" i="7" s="1"/>
  <c r="H50" i="7" s="1"/>
  <c r="J52" i="7"/>
  <c r="J51" i="7" s="1"/>
  <c r="G52" i="7"/>
  <c r="O46" i="7"/>
  <c r="C46" i="7"/>
  <c r="O45" i="7"/>
  <c r="C45" i="7" s="1"/>
  <c r="O44" i="7"/>
  <c r="C44" i="7" s="1"/>
  <c r="N44" i="7"/>
  <c r="M44" i="7"/>
  <c r="L43" i="7"/>
  <c r="I43" i="7"/>
  <c r="I42" i="7" s="1"/>
  <c r="F43" i="7"/>
  <c r="L42" i="7"/>
  <c r="K42" i="7"/>
  <c r="J42" i="7"/>
  <c r="H42" i="7"/>
  <c r="G42" i="7"/>
  <c r="F42" i="7"/>
  <c r="E42" i="7"/>
  <c r="D42" i="7"/>
  <c r="C42" i="7"/>
  <c r="F41" i="7"/>
  <c r="C41" i="7" s="1"/>
  <c r="K40" i="7"/>
  <c r="K36" i="7" s="1"/>
  <c r="L39" i="7"/>
  <c r="C39" i="7"/>
  <c r="L38" i="7"/>
  <c r="C38" i="7" s="1"/>
  <c r="L37" i="7"/>
  <c r="L35" i="7"/>
  <c r="C35" i="7" s="1"/>
  <c r="L34" i="7"/>
  <c r="C34" i="7" s="1"/>
  <c r="L33" i="7"/>
  <c r="C33" i="7" s="1"/>
  <c r="K33" i="7"/>
  <c r="J33" i="7"/>
  <c r="L32" i="7"/>
  <c r="C32" i="7" s="1"/>
  <c r="K31" i="7"/>
  <c r="K26" i="7" s="1"/>
  <c r="J31" i="7"/>
  <c r="L30" i="7"/>
  <c r="C30" i="7" s="1"/>
  <c r="L29" i="7"/>
  <c r="C29" i="7" s="1"/>
  <c r="L28" i="7"/>
  <c r="C28" i="7"/>
  <c r="K27" i="7"/>
  <c r="J27" i="7"/>
  <c r="F25" i="7"/>
  <c r="C25" i="7" s="1"/>
  <c r="I24" i="7"/>
  <c r="F24" i="7"/>
  <c r="C24" i="7" s="1"/>
  <c r="E24" i="7"/>
  <c r="D24" i="7"/>
  <c r="O23" i="7"/>
  <c r="L23" i="7"/>
  <c r="I23" i="7"/>
  <c r="C23" i="7" s="1"/>
  <c r="F23" i="7"/>
  <c r="O22" i="7"/>
  <c r="L22" i="7"/>
  <c r="L21" i="7" s="1"/>
  <c r="I22" i="7"/>
  <c r="F22" i="7"/>
  <c r="C22" i="7" s="1"/>
  <c r="O21" i="7"/>
  <c r="O287" i="7" s="1"/>
  <c r="N21" i="7"/>
  <c r="N287" i="7" s="1"/>
  <c r="N286" i="7" s="1"/>
  <c r="M21" i="7"/>
  <c r="M287" i="7" s="1"/>
  <c r="M286" i="7" s="1"/>
  <c r="K21" i="7"/>
  <c r="K287" i="7" s="1"/>
  <c r="K286" i="7" s="1"/>
  <c r="J21" i="7"/>
  <c r="J287" i="7" s="1"/>
  <c r="J286" i="7" s="1"/>
  <c r="H21" i="7"/>
  <c r="H287" i="7" s="1"/>
  <c r="H286" i="7" s="1"/>
  <c r="G21" i="7"/>
  <c r="G287" i="7" s="1"/>
  <c r="G286" i="7" s="1"/>
  <c r="E21" i="7"/>
  <c r="E287" i="7" s="1"/>
  <c r="E286" i="7" s="1"/>
  <c r="D21" i="7"/>
  <c r="D287" i="7" s="1"/>
  <c r="D286" i="7" s="1"/>
  <c r="N20" i="7"/>
  <c r="H20" i="7"/>
  <c r="D20" i="7"/>
  <c r="O296" i="6"/>
  <c r="L296" i="6"/>
  <c r="I296" i="6"/>
  <c r="C296" i="6" s="1"/>
  <c r="F296" i="6"/>
  <c r="O295" i="6"/>
  <c r="L295" i="6"/>
  <c r="I295" i="6"/>
  <c r="F295" i="6"/>
  <c r="C295" i="6" s="1"/>
  <c r="O294" i="6"/>
  <c r="L294" i="6"/>
  <c r="I294" i="6"/>
  <c r="F294" i="6"/>
  <c r="C294" i="6"/>
  <c r="O293" i="6"/>
  <c r="L293" i="6"/>
  <c r="I293" i="6"/>
  <c r="F293" i="6"/>
  <c r="C293" i="6" s="1"/>
  <c r="O292" i="6"/>
  <c r="L292" i="6"/>
  <c r="I292" i="6"/>
  <c r="C292" i="6" s="1"/>
  <c r="F292" i="6"/>
  <c r="O291" i="6"/>
  <c r="L291" i="6"/>
  <c r="I291" i="6"/>
  <c r="F291" i="6"/>
  <c r="C291" i="6" s="1"/>
  <c r="O290" i="6"/>
  <c r="O288" i="6" s="1"/>
  <c r="L290" i="6"/>
  <c r="I290" i="6"/>
  <c r="F290" i="6"/>
  <c r="C290" i="6"/>
  <c r="O289" i="6"/>
  <c r="L289" i="6"/>
  <c r="L288" i="6" s="1"/>
  <c r="I289" i="6"/>
  <c r="F289" i="6"/>
  <c r="F288" i="6" s="1"/>
  <c r="N288" i="6"/>
  <c r="M288" i="6"/>
  <c r="K288" i="6"/>
  <c r="J288" i="6"/>
  <c r="I288" i="6"/>
  <c r="H288" i="6"/>
  <c r="G288" i="6"/>
  <c r="E288" i="6"/>
  <c r="D288" i="6"/>
  <c r="O283" i="6"/>
  <c r="L283" i="6"/>
  <c r="I283" i="6"/>
  <c r="F283" i="6"/>
  <c r="C283" i="6" s="1"/>
  <c r="O282" i="6"/>
  <c r="O281" i="6" s="1"/>
  <c r="L282" i="6"/>
  <c r="I282" i="6"/>
  <c r="I281" i="6" s="1"/>
  <c r="F282" i="6"/>
  <c r="C282" i="6"/>
  <c r="N281" i="6"/>
  <c r="M281" i="6"/>
  <c r="L281" i="6"/>
  <c r="K281" i="6"/>
  <c r="J281" i="6"/>
  <c r="H281" i="6"/>
  <c r="G281" i="6"/>
  <c r="F281" i="6"/>
  <c r="E281" i="6"/>
  <c r="D281" i="6"/>
  <c r="O280" i="6"/>
  <c r="O279" i="6" s="1"/>
  <c r="L280" i="6"/>
  <c r="I280" i="6"/>
  <c r="C280" i="6" s="1"/>
  <c r="F280" i="6"/>
  <c r="N279" i="6"/>
  <c r="M279" i="6"/>
  <c r="L279" i="6"/>
  <c r="K279" i="6"/>
  <c r="J279" i="6"/>
  <c r="H279" i="6"/>
  <c r="G279" i="6"/>
  <c r="F279" i="6"/>
  <c r="E279" i="6"/>
  <c r="D279" i="6"/>
  <c r="O278" i="6"/>
  <c r="L278" i="6"/>
  <c r="I278" i="6"/>
  <c r="F278" i="6"/>
  <c r="C278" i="6"/>
  <c r="O277" i="6"/>
  <c r="L277" i="6"/>
  <c r="I277" i="6"/>
  <c r="F277" i="6"/>
  <c r="C277" i="6" s="1"/>
  <c r="O276" i="6"/>
  <c r="O275" i="6" s="1"/>
  <c r="L276" i="6"/>
  <c r="I276" i="6"/>
  <c r="C276" i="6" s="1"/>
  <c r="F276" i="6"/>
  <c r="N275" i="6"/>
  <c r="M275" i="6"/>
  <c r="L275" i="6"/>
  <c r="K275" i="6"/>
  <c r="J275" i="6"/>
  <c r="H275" i="6"/>
  <c r="G275" i="6"/>
  <c r="F275" i="6"/>
  <c r="E275" i="6"/>
  <c r="D275" i="6"/>
  <c r="O274" i="6"/>
  <c r="L274" i="6"/>
  <c r="I274" i="6"/>
  <c r="F274" i="6"/>
  <c r="C274" i="6"/>
  <c r="O273" i="6"/>
  <c r="L273" i="6"/>
  <c r="I273" i="6"/>
  <c r="F273" i="6"/>
  <c r="C273" i="6" s="1"/>
  <c r="O272" i="6"/>
  <c r="O271" i="6" s="1"/>
  <c r="L272" i="6"/>
  <c r="I272" i="6"/>
  <c r="C272" i="6" s="1"/>
  <c r="F272" i="6"/>
  <c r="N271" i="6"/>
  <c r="N269" i="6" s="1"/>
  <c r="N268" i="6" s="1"/>
  <c r="M271" i="6"/>
  <c r="L271" i="6"/>
  <c r="K271" i="6"/>
  <c r="J271" i="6"/>
  <c r="J269" i="6" s="1"/>
  <c r="J268" i="6" s="1"/>
  <c r="H271" i="6"/>
  <c r="G271" i="6"/>
  <c r="F271" i="6"/>
  <c r="F269" i="6" s="1"/>
  <c r="E271" i="6"/>
  <c r="D271" i="6"/>
  <c r="O270" i="6"/>
  <c r="L270" i="6"/>
  <c r="I270" i="6"/>
  <c r="F270" i="6"/>
  <c r="C270" i="6"/>
  <c r="M269" i="6"/>
  <c r="L269" i="6"/>
  <c r="L268" i="6" s="1"/>
  <c r="K269" i="6"/>
  <c r="H269" i="6"/>
  <c r="H268" i="6" s="1"/>
  <c r="G269" i="6"/>
  <c r="E269" i="6"/>
  <c r="D269" i="6"/>
  <c r="D268" i="6" s="1"/>
  <c r="M268" i="6"/>
  <c r="K268" i="6"/>
  <c r="G268" i="6"/>
  <c r="E268" i="6"/>
  <c r="O267" i="6"/>
  <c r="L267" i="6"/>
  <c r="L263" i="6" s="1"/>
  <c r="I267" i="6"/>
  <c r="F267" i="6"/>
  <c r="C267" i="6" s="1"/>
  <c r="O266" i="6"/>
  <c r="L266" i="6"/>
  <c r="I266" i="6"/>
  <c r="F266" i="6"/>
  <c r="C266" i="6"/>
  <c r="O265" i="6"/>
  <c r="L265" i="6"/>
  <c r="I265" i="6"/>
  <c r="F265" i="6"/>
  <c r="C265" i="6" s="1"/>
  <c r="O264" i="6"/>
  <c r="O263" i="6" s="1"/>
  <c r="L264" i="6"/>
  <c r="I264" i="6"/>
  <c r="C264" i="6" s="1"/>
  <c r="F264" i="6"/>
  <c r="N263" i="6"/>
  <c r="M263" i="6"/>
  <c r="K263" i="6"/>
  <c r="J263" i="6"/>
  <c r="H263" i="6"/>
  <c r="G263" i="6"/>
  <c r="F263" i="6"/>
  <c r="E263" i="6"/>
  <c r="D263" i="6"/>
  <c r="O262" i="6"/>
  <c r="L262" i="6"/>
  <c r="I262" i="6"/>
  <c r="F262" i="6"/>
  <c r="C262" i="6"/>
  <c r="O261" i="6"/>
  <c r="L261" i="6"/>
  <c r="I261" i="6"/>
  <c r="F261" i="6"/>
  <c r="C261" i="6" s="1"/>
  <c r="O260" i="6"/>
  <c r="O259" i="6" s="1"/>
  <c r="L260" i="6"/>
  <c r="I260" i="6"/>
  <c r="C260" i="6" s="1"/>
  <c r="F260" i="6"/>
  <c r="N259" i="6"/>
  <c r="N258" i="6" s="1"/>
  <c r="M259" i="6"/>
  <c r="L259" i="6"/>
  <c r="L258" i="6" s="1"/>
  <c r="K259" i="6"/>
  <c r="J259" i="6"/>
  <c r="J258" i="6" s="1"/>
  <c r="H259" i="6"/>
  <c r="H258" i="6" s="1"/>
  <c r="G259" i="6"/>
  <c r="F259" i="6"/>
  <c r="E259" i="6"/>
  <c r="D259" i="6"/>
  <c r="D258" i="6" s="1"/>
  <c r="M258" i="6"/>
  <c r="K258" i="6"/>
  <c r="G258" i="6"/>
  <c r="E258" i="6"/>
  <c r="O257" i="6"/>
  <c r="L257" i="6"/>
  <c r="I257" i="6"/>
  <c r="F257" i="6"/>
  <c r="C257" i="6" s="1"/>
  <c r="O256" i="6"/>
  <c r="L256" i="6"/>
  <c r="I256" i="6"/>
  <c r="C256" i="6" s="1"/>
  <c r="F256" i="6"/>
  <c r="O255" i="6"/>
  <c r="L255" i="6"/>
  <c r="L251" i="6" s="1"/>
  <c r="L250" i="6" s="1"/>
  <c r="I255" i="6"/>
  <c r="F255" i="6"/>
  <c r="C255" i="6" s="1"/>
  <c r="O254" i="6"/>
  <c r="L254" i="6"/>
  <c r="I254" i="6"/>
  <c r="F254" i="6"/>
  <c r="C254" i="6"/>
  <c r="O253" i="6"/>
  <c r="L253" i="6"/>
  <c r="I253" i="6"/>
  <c r="F253" i="6"/>
  <c r="C253" i="6" s="1"/>
  <c r="O252" i="6"/>
  <c r="O251" i="6" s="1"/>
  <c r="O250" i="6" s="1"/>
  <c r="L252" i="6"/>
  <c r="I252" i="6"/>
  <c r="C252" i="6" s="1"/>
  <c r="F252" i="6"/>
  <c r="N251" i="6"/>
  <c r="N250" i="6" s="1"/>
  <c r="N229" i="6" s="1"/>
  <c r="M251" i="6"/>
  <c r="K251" i="6"/>
  <c r="J251" i="6"/>
  <c r="J250" i="6" s="1"/>
  <c r="J229" i="6" s="1"/>
  <c r="H251" i="6"/>
  <c r="H250" i="6" s="1"/>
  <c r="G251" i="6"/>
  <c r="F251" i="6"/>
  <c r="E251" i="6"/>
  <c r="D251" i="6"/>
  <c r="D250" i="6" s="1"/>
  <c r="M250" i="6"/>
  <c r="K250" i="6"/>
  <c r="G250" i="6"/>
  <c r="E250" i="6"/>
  <c r="O249" i="6"/>
  <c r="L249" i="6"/>
  <c r="I249" i="6"/>
  <c r="F249" i="6"/>
  <c r="F245" i="6" s="1"/>
  <c r="C245" i="6" s="1"/>
  <c r="O248" i="6"/>
  <c r="L248" i="6"/>
  <c r="I248" i="6"/>
  <c r="C248" i="6" s="1"/>
  <c r="F248" i="6"/>
  <c r="O247" i="6"/>
  <c r="L247" i="6"/>
  <c r="I247" i="6"/>
  <c r="F247" i="6"/>
  <c r="C247" i="6" s="1"/>
  <c r="O246" i="6"/>
  <c r="O245" i="6" s="1"/>
  <c r="L246" i="6"/>
  <c r="I246" i="6"/>
  <c r="I245" i="6" s="1"/>
  <c r="F246" i="6"/>
  <c r="C246" i="6"/>
  <c r="N245" i="6"/>
  <c r="M245" i="6"/>
  <c r="L245" i="6"/>
  <c r="K245" i="6"/>
  <c r="J245" i="6"/>
  <c r="H245" i="6"/>
  <c r="G245" i="6"/>
  <c r="E245" i="6"/>
  <c r="D245" i="6"/>
  <c r="O244" i="6"/>
  <c r="L244" i="6"/>
  <c r="I244" i="6"/>
  <c r="C244" i="6" s="1"/>
  <c r="F244" i="6"/>
  <c r="O243" i="6"/>
  <c r="L243" i="6"/>
  <c r="I243" i="6"/>
  <c r="F243" i="6"/>
  <c r="C243" i="6" s="1"/>
  <c r="O242" i="6"/>
  <c r="L242" i="6"/>
  <c r="I242" i="6"/>
  <c r="F242" i="6"/>
  <c r="C242" i="6"/>
  <c r="O241" i="6"/>
  <c r="L241" i="6"/>
  <c r="I241" i="6"/>
  <c r="F241" i="6"/>
  <c r="F237" i="6" s="1"/>
  <c r="O240" i="6"/>
  <c r="L240" i="6"/>
  <c r="I240" i="6"/>
  <c r="C240" i="6" s="1"/>
  <c r="F240" i="6"/>
  <c r="O239" i="6"/>
  <c r="L239" i="6"/>
  <c r="I239" i="6"/>
  <c r="F239" i="6"/>
  <c r="C239" i="6" s="1"/>
  <c r="O238" i="6"/>
  <c r="O237" i="6" s="1"/>
  <c r="O230" i="6" s="1"/>
  <c r="L238" i="6"/>
  <c r="I238" i="6"/>
  <c r="I237" i="6" s="1"/>
  <c r="F238" i="6"/>
  <c r="C238" i="6"/>
  <c r="N237" i="6"/>
  <c r="M237" i="6"/>
  <c r="L237" i="6"/>
  <c r="K237" i="6"/>
  <c r="J237" i="6"/>
  <c r="H237" i="6"/>
  <c r="H230" i="6" s="1"/>
  <c r="G237" i="6"/>
  <c r="E237" i="6"/>
  <c r="D237" i="6"/>
  <c r="D230" i="6" s="1"/>
  <c r="O236" i="6"/>
  <c r="L236" i="6"/>
  <c r="I236" i="6"/>
  <c r="C236" i="6" s="1"/>
  <c r="F236" i="6"/>
  <c r="O235" i="6"/>
  <c r="L235" i="6"/>
  <c r="L234" i="6" s="1"/>
  <c r="I235" i="6"/>
  <c r="F235" i="6"/>
  <c r="C235" i="6" s="1"/>
  <c r="O234" i="6"/>
  <c r="N234" i="6"/>
  <c r="M234" i="6"/>
  <c r="K234" i="6"/>
  <c r="J234" i="6"/>
  <c r="H234" i="6"/>
  <c r="G234" i="6"/>
  <c r="E234" i="6"/>
  <c r="D234" i="6"/>
  <c r="O233" i="6"/>
  <c r="L233" i="6"/>
  <c r="L232" i="6" s="1"/>
  <c r="I233" i="6"/>
  <c r="F233" i="6"/>
  <c r="F232" i="6" s="1"/>
  <c r="O232" i="6"/>
  <c r="N232" i="6"/>
  <c r="M232" i="6"/>
  <c r="M230" i="6" s="1"/>
  <c r="M229" i="6" s="1"/>
  <c r="K232" i="6"/>
  <c r="J232" i="6"/>
  <c r="I232" i="6"/>
  <c r="H232" i="6"/>
  <c r="G232" i="6"/>
  <c r="E232" i="6"/>
  <c r="E230" i="6" s="1"/>
  <c r="E229" i="6" s="1"/>
  <c r="D232" i="6"/>
  <c r="O231" i="6"/>
  <c r="L231" i="6"/>
  <c r="I231" i="6"/>
  <c r="F231" i="6"/>
  <c r="C231" i="6" s="1"/>
  <c r="N230" i="6"/>
  <c r="K230" i="6"/>
  <c r="K229" i="6" s="1"/>
  <c r="J230" i="6"/>
  <c r="G230" i="6"/>
  <c r="G229" i="6" s="1"/>
  <c r="O228" i="6"/>
  <c r="L228" i="6"/>
  <c r="I228" i="6"/>
  <c r="C228" i="6" s="1"/>
  <c r="F228" i="6"/>
  <c r="O227" i="6"/>
  <c r="L227" i="6"/>
  <c r="L226" i="6" s="1"/>
  <c r="I227" i="6"/>
  <c r="F227" i="6"/>
  <c r="C227" i="6" s="1"/>
  <c r="O226" i="6"/>
  <c r="N226" i="6"/>
  <c r="M226" i="6"/>
  <c r="K226" i="6"/>
  <c r="J226" i="6"/>
  <c r="I226" i="6"/>
  <c r="H226" i="6"/>
  <c r="G226" i="6"/>
  <c r="E226" i="6"/>
  <c r="D226" i="6"/>
  <c r="O225" i="6"/>
  <c r="L225" i="6"/>
  <c r="I225" i="6"/>
  <c r="F225" i="6"/>
  <c r="C225" i="6" s="1"/>
  <c r="O224" i="6"/>
  <c r="L224" i="6"/>
  <c r="I224" i="6"/>
  <c r="C224" i="6" s="1"/>
  <c r="F224" i="6"/>
  <c r="O223" i="6"/>
  <c r="L223" i="6"/>
  <c r="I223" i="6"/>
  <c r="F223" i="6"/>
  <c r="C223" i="6" s="1"/>
  <c r="O222" i="6"/>
  <c r="L222" i="6"/>
  <c r="I222" i="6"/>
  <c r="F222" i="6"/>
  <c r="C222" i="6"/>
  <c r="O221" i="6"/>
  <c r="L221" i="6"/>
  <c r="I221" i="6"/>
  <c r="F221" i="6"/>
  <c r="C221" i="6" s="1"/>
  <c r="O220" i="6"/>
  <c r="L220" i="6"/>
  <c r="I220" i="6"/>
  <c r="C220" i="6" s="1"/>
  <c r="F220" i="6"/>
  <c r="O219" i="6"/>
  <c r="L219" i="6"/>
  <c r="L215" i="6" s="1"/>
  <c r="I219" i="6"/>
  <c r="F219" i="6"/>
  <c r="O218" i="6"/>
  <c r="O215" i="6" s="1"/>
  <c r="L218" i="6"/>
  <c r="I218" i="6"/>
  <c r="F218" i="6"/>
  <c r="C218" i="6"/>
  <c r="O217" i="6"/>
  <c r="L217" i="6"/>
  <c r="I217" i="6"/>
  <c r="F217" i="6"/>
  <c r="C217" i="6" s="1"/>
  <c r="O216" i="6"/>
  <c r="L216" i="6"/>
  <c r="I216" i="6"/>
  <c r="C216" i="6" s="1"/>
  <c r="F216" i="6"/>
  <c r="N215" i="6"/>
  <c r="M215" i="6"/>
  <c r="K215" i="6"/>
  <c r="J215" i="6"/>
  <c r="H215" i="6"/>
  <c r="G215" i="6"/>
  <c r="F215" i="6"/>
  <c r="E215" i="6"/>
  <c r="D215" i="6"/>
  <c r="O214" i="6"/>
  <c r="L214" i="6"/>
  <c r="I214" i="6"/>
  <c r="F214" i="6"/>
  <c r="C214" i="6"/>
  <c r="O213" i="6"/>
  <c r="L213" i="6"/>
  <c r="I213" i="6"/>
  <c r="F213" i="6"/>
  <c r="C213" i="6" s="1"/>
  <c r="O212" i="6"/>
  <c r="L212" i="6"/>
  <c r="I212" i="6"/>
  <c r="F212" i="6"/>
  <c r="C212" i="6" s="1"/>
  <c r="O211" i="6"/>
  <c r="L211" i="6"/>
  <c r="C211" i="6" s="1"/>
  <c r="I211" i="6"/>
  <c r="F211" i="6"/>
  <c r="O210" i="6"/>
  <c r="L210" i="6"/>
  <c r="I210" i="6"/>
  <c r="F210" i="6"/>
  <c r="C210" i="6"/>
  <c r="O209" i="6"/>
  <c r="L209" i="6"/>
  <c r="I209" i="6"/>
  <c r="F209" i="6"/>
  <c r="C209" i="6" s="1"/>
  <c r="O208" i="6"/>
  <c r="L208" i="6"/>
  <c r="I208" i="6"/>
  <c r="F208" i="6"/>
  <c r="C208" i="6" s="1"/>
  <c r="O207" i="6"/>
  <c r="L207" i="6"/>
  <c r="C207" i="6" s="1"/>
  <c r="I207" i="6"/>
  <c r="F207" i="6"/>
  <c r="O206" i="6"/>
  <c r="O204" i="6" s="1"/>
  <c r="O203" i="6" s="1"/>
  <c r="L206" i="6"/>
  <c r="I206" i="6"/>
  <c r="F206" i="6"/>
  <c r="C206" i="6"/>
  <c r="O205" i="6"/>
  <c r="L205" i="6"/>
  <c r="I205" i="6"/>
  <c r="F205" i="6"/>
  <c r="F204" i="6" s="1"/>
  <c r="N204" i="6"/>
  <c r="M204" i="6"/>
  <c r="M203" i="6" s="1"/>
  <c r="K204" i="6"/>
  <c r="J204" i="6"/>
  <c r="I204" i="6"/>
  <c r="H204" i="6"/>
  <c r="G204" i="6"/>
  <c r="E204" i="6"/>
  <c r="E203" i="6" s="1"/>
  <c r="D204" i="6"/>
  <c r="N203" i="6"/>
  <c r="K203" i="6"/>
  <c r="J203" i="6"/>
  <c r="H203" i="6"/>
  <c r="G203" i="6"/>
  <c r="D203" i="6"/>
  <c r="O202" i="6"/>
  <c r="L202" i="6"/>
  <c r="I202" i="6"/>
  <c r="F202" i="6"/>
  <c r="C202" i="6"/>
  <c r="O201" i="6"/>
  <c r="L201" i="6"/>
  <c r="I201" i="6"/>
  <c r="F201" i="6"/>
  <c r="C201" i="6" s="1"/>
  <c r="O200" i="6"/>
  <c r="L200" i="6"/>
  <c r="I200" i="6"/>
  <c r="C200" i="6" s="1"/>
  <c r="F200" i="6"/>
  <c r="O199" i="6"/>
  <c r="L199" i="6"/>
  <c r="C199" i="6" s="1"/>
  <c r="I199" i="6"/>
  <c r="F199" i="6"/>
  <c r="O198" i="6"/>
  <c r="O197" i="6" s="1"/>
  <c r="O195" i="6" s="1"/>
  <c r="L198" i="6"/>
  <c r="I198" i="6"/>
  <c r="F198" i="6"/>
  <c r="F197" i="6" s="1"/>
  <c r="C198" i="6"/>
  <c r="N197" i="6"/>
  <c r="M197" i="6"/>
  <c r="M195" i="6" s="1"/>
  <c r="L197" i="6"/>
  <c r="K197" i="6"/>
  <c r="J197" i="6"/>
  <c r="I197" i="6"/>
  <c r="H197" i="6"/>
  <c r="H195" i="6" s="1"/>
  <c r="H194" i="6" s="1"/>
  <c r="G197" i="6"/>
  <c r="E197" i="6"/>
  <c r="E195" i="6" s="1"/>
  <c r="D197" i="6"/>
  <c r="D195" i="6" s="1"/>
  <c r="D194" i="6" s="1"/>
  <c r="O196" i="6"/>
  <c r="L196" i="6"/>
  <c r="L195" i="6" s="1"/>
  <c r="I196" i="6"/>
  <c r="C196" i="6" s="1"/>
  <c r="F196" i="6"/>
  <c r="N195" i="6"/>
  <c r="N194" i="6" s="1"/>
  <c r="N193" i="6" s="1"/>
  <c r="K195" i="6"/>
  <c r="J195" i="6"/>
  <c r="J194" i="6" s="1"/>
  <c r="G195" i="6"/>
  <c r="K194" i="6"/>
  <c r="K193" i="6" s="1"/>
  <c r="G194" i="6"/>
  <c r="O192" i="6"/>
  <c r="L192" i="6"/>
  <c r="L191" i="6" s="1"/>
  <c r="L190" i="6" s="1"/>
  <c r="I192" i="6"/>
  <c r="C192" i="6" s="1"/>
  <c r="F192" i="6"/>
  <c r="O191" i="6"/>
  <c r="N191" i="6"/>
  <c r="N190" i="6" s="1"/>
  <c r="M191" i="6"/>
  <c r="K191" i="6"/>
  <c r="J191" i="6"/>
  <c r="J190" i="6" s="1"/>
  <c r="H191" i="6"/>
  <c r="G191" i="6"/>
  <c r="F191" i="6"/>
  <c r="E191" i="6"/>
  <c r="D191" i="6"/>
  <c r="O190" i="6"/>
  <c r="M190" i="6"/>
  <c r="K190" i="6"/>
  <c r="H190" i="6"/>
  <c r="G190" i="6"/>
  <c r="E190" i="6"/>
  <c r="D190" i="6"/>
  <c r="O189" i="6"/>
  <c r="L189" i="6"/>
  <c r="I189" i="6"/>
  <c r="F189" i="6"/>
  <c r="C189" i="6" s="1"/>
  <c r="O188" i="6"/>
  <c r="L188" i="6"/>
  <c r="L187" i="6" s="1"/>
  <c r="L186" i="6" s="1"/>
  <c r="I188" i="6"/>
  <c r="C188" i="6" s="1"/>
  <c r="F188" i="6"/>
  <c r="O187" i="6"/>
  <c r="N187" i="6"/>
  <c r="N186" i="6" s="1"/>
  <c r="M187" i="6"/>
  <c r="K187" i="6"/>
  <c r="J187" i="6"/>
  <c r="H187" i="6"/>
  <c r="G187" i="6"/>
  <c r="F187" i="6"/>
  <c r="E187" i="6"/>
  <c r="D187" i="6"/>
  <c r="O186" i="6"/>
  <c r="M186" i="6"/>
  <c r="K186" i="6"/>
  <c r="H186" i="6"/>
  <c r="G186" i="6"/>
  <c r="E186" i="6"/>
  <c r="D186" i="6"/>
  <c r="O185" i="6"/>
  <c r="L185" i="6"/>
  <c r="I185" i="6"/>
  <c r="F185" i="6"/>
  <c r="C185" i="6" s="1"/>
  <c r="O184" i="6"/>
  <c r="L184" i="6"/>
  <c r="L183" i="6" s="1"/>
  <c r="I184" i="6"/>
  <c r="C184" i="6" s="1"/>
  <c r="F184" i="6"/>
  <c r="O183" i="6"/>
  <c r="N183" i="6"/>
  <c r="M183" i="6"/>
  <c r="K183" i="6"/>
  <c r="J183" i="6"/>
  <c r="H183" i="6"/>
  <c r="G183" i="6"/>
  <c r="F183" i="6"/>
  <c r="E183" i="6"/>
  <c r="D183" i="6"/>
  <c r="O182" i="6"/>
  <c r="L182" i="6"/>
  <c r="I182" i="6"/>
  <c r="F182" i="6"/>
  <c r="C182" i="6"/>
  <c r="O181" i="6"/>
  <c r="L181" i="6"/>
  <c r="I181" i="6"/>
  <c r="F181" i="6"/>
  <c r="C181" i="6" s="1"/>
  <c r="O180" i="6"/>
  <c r="L180" i="6"/>
  <c r="I180" i="6"/>
  <c r="C180" i="6" s="1"/>
  <c r="F180" i="6"/>
  <c r="O179" i="6"/>
  <c r="L179" i="6"/>
  <c r="C179" i="6" s="1"/>
  <c r="I179" i="6"/>
  <c r="F179" i="6"/>
  <c r="O178" i="6"/>
  <c r="N178" i="6"/>
  <c r="M178" i="6"/>
  <c r="K178" i="6"/>
  <c r="J178" i="6"/>
  <c r="H178" i="6"/>
  <c r="G178" i="6"/>
  <c r="E178" i="6"/>
  <c r="D178" i="6"/>
  <c r="O177" i="6"/>
  <c r="L177" i="6"/>
  <c r="I177" i="6"/>
  <c r="F177" i="6"/>
  <c r="C177" i="6" s="1"/>
  <c r="O176" i="6"/>
  <c r="L176" i="6"/>
  <c r="I176" i="6"/>
  <c r="C176" i="6" s="1"/>
  <c r="F176" i="6"/>
  <c r="O175" i="6"/>
  <c r="L175" i="6"/>
  <c r="C175" i="6" s="1"/>
  <c r="I175" i="6"/>
  <c r="F175" i="6"/>
  <c r="O174" i="6"/>
  <c r="O173" i="6" s="1"/>
  <c r="O172" i="6" s="1"/>
  <c r="N174" i="6"/>
  <c r="M174" i="6"/>
  <c r="K174" i="6"/>
  <c r="K173" i="6" s="1"/>
  <c r="K172" i="6" s="1"/>
  <c r="J174" i="6"/>
  <c r="H174" i="6"/>
  <c r="G174" i="6"/>
  <c r="G173" i="6" s="1"/>
  <c r="G172" i="6" s="1"/>
  <c r="E174" i="6"/>
  <c r="D174" i="6"/>
  <c r="N173" i="6"/>
  <c r="M173" i="6"/>
  <c r="J173" i="6"/>
  <c r="H173" i="6"/>
  <c r="H172" i="6" s="1"/>
  <c r="E173" i="6"/>
  <c r="D173" i="6"/>
  <c r="D172" i="6" s="1"/>
  <c r="N172" i="6"/>
  <c r="M172" i="6"/>
  <c r="J172" i="6"/>
  <c r="E172" i="6"/>
  <c r="O171" i="6"/>
  <c r="L171" i="6"/>
  <c r="C171" i="6" s="1"/>
  <c r="I171" i="6"/>
  <c r="F171" i="6"/>
  <c r="O170" i="6"/>
  <c r="L170" i="6"/>
  <c r="I170" i="6"/>
  <c r="F170" i="6"/>
  <c r="C170" i="6"/>
  <c r="O169" i="6"/>
  <c r="L169" i="6"/>
  <c r="I169" i="6"/>
  <c r="F169" i="6"/>
  <c r="C169" i="6" s="1"/>
  <c r="O168" i="6"/>
  <c r="L168" i="6"/>
  <c r="I168" i="6"/>
  <c r="C168" i="6" s="1"/>
  <c r="F168" i="6"/>
  <c r="O167" i="6"/>
  <c r="L167" i="6"/>
  <c r="C167" i="6" s="1"/>
  <c r="I167" i="6"/>
  <c r="F167" i="6"/>
  <c r="O166" i="6"/>
  <c r="O165" i="6" s="1"/>
  <c r="O164" i="6" s="1"/>
  <c r="L166" i="6"/>
  <c r="I166" i="6"/>
  <c r="F166" i="6"/>
  <c r="F165" i="6" s="1"/>
  <c r="C166" i="6"/>
  <c r="N165" i="6"/>
  <c r="M165" i="6"/>
  <c r="L165" i="6"/>
  <c r="L164" i="6" s="1"/>
  <c r="K165" i="6"/>
  <c r="J165" i="6"/>
  <c r="H165" i="6"/>
  <c r="H164" i="6" s="1"/>
  <c r="G165" i="6"/>
  <c r="E165" i="6"/>
  <c r="D165" i="6"/>
  <c r="D164" i="6" s="1"/>
  <c r="N164" i="6"/>
  <c r="M164" i="6"/>
  <c r="K164" i="6"/>
  <c r="J164" i="6"/>
  <c r="G164" i="6"/>
  <c r="E164" i="6"/>
  <c r="O163" i="6"/>
  <c r="L163" i="6"/>
  <c r="C163" i="6" s="1"/>
  <c r="I163" i="6"/>
  <c r="F163" i="6"/>
  <c r="O162" i="6"/>
  <c r="L162" i="6"/>
  <c r="I162" i="6"/>
  <c r="F162" i="6"/>
  <c r="C162" i="6"/>
  <c r="O161" i="6"/>
  <c r="L161" i="6"/>
  <c r="I161" i="6"/>
  <c r="F161" i="6"/>
  <c r="C161" i="6" s="1"/>
  <c r="O160" i="6"/>
  <c r="L160" i="6"/>
  <c r="I160" i="6"/>
  <c r="C160" i="6" s="1"/>
  <c r="F160" i="6"/>
  <c r="O159" i="6"/>
  <c r="N159" i="6"/>
  <c r="M159" i="6"/>
  <c r="L159" i="6"/>
  <c r="K159" i="6"/>
  <c r="J159" i="6"/>
  <c r="H159" i="6"/>
  <c r="G159" i="6"/>
  <c r="F159" i="6"/>
  <c r="E159" i="6"/>
  <c r="D159" i="6"/>
  <c r="O158" i="6"/>
  <c r="L158" i="6"/>
  <c r="I158" i="6"/>
  <c r="F158" i="6"/>
  <c r="C158" i="6"/>
  <c r="O157" i="6"/>
  <c r="L157" i="6"/>
  <c r="I157" i="6"/>
  <c r="F157" i="6"/>
  <c r="C157" i="6" s="1"/>
  <c r="O156" i="6"/>
  <c r="L156" i="6"/>
  <c r="I156" i="6"/>
  <c r="C156" i="6" s="1"/>
  <c r="F156" i="6"/>
  <c r="O155" i="6"/>
  <c r="L155" i="6"/>
  <c r="C155" i="6" s="1"/>
  <c r="I155" i="6"/>
  <c r="F155" i="6"/>
  <c r="O154" i="6"/>
  <c r="L154" i="6"/>
  <c r="I154" i="6"/>
  <c r="F154" i="6"/>
  <c r="C154" i="6"/>
  <c r="O153" i="6"/>
  <c r="L153" i="6"/>
  <c r="I153" i="6"/>
  <c r="F153" i="6"/>
  <c r="C153" i="6" s="1"/>
  <c r="O152" i="6"/>
  <c r="L152" i="6"/>
  <c r="I152" i="6"/>
  <c r="C152" i="6" s="1"/>
  <c r="F152" i="6"/>
  <c r="O151" i="6"/>
  <c r="L151" i="6"/>
  <c r="C151" i="6" s="1"/>
  <c r="I151" i="6"/>
  <c r="F151" i="6"/>
  <c r="O150" i="6"/>
  <c r="N150" i="6"/>
  <c r="M150" i="6"/>
  <c r="K150" i="6"/>
  <c r="J150" i="6"/>
  <c r="H150" i="6"/>
  <c r="G150" i="6"/>
  <c r="E150" i="6"/>
  <c r="D150" i="6"/>
  <c r="O149" i="6"/>
  <c r="L149" i="6"/>
  <c r="I149" i="6"/>
  <c r="F149" i="6"/>
  <c r="C149" i="6" s="1"/>
  <c r="O148" i="6"/>
  <c r="L148" i="6"/>
  <c r="I148" i="6"/>
  <c r="C148" i="6" s="1"/>
  <c r="F148" i="6"/>
  <c r="O147" i="6"/>
  <c r="L147" i="6"/>
  <c r="L143" i="6" s="1"/>
  <c r="I147" i="6"/>
  <c r="F147" i="6"/>
  <c r="O146" i="6"/>
  <c r="O143" i="6" s="1"/>
  <c r="L146" i="6"/>
  <c r="I146" i="6"/>
  <c r="F146" i="6"/>
  <c r="C146" i="6"/>
  <c r="O145" i="6"/>
  <c r="L145" i="6"/>
  <c r="I145" i="6"/>
  <c r="F145" i="6"/>
  <c r="C145" i="6" s="1"/>
  <c r="O144" i="6"/>
  <c r="L144" i="6"/>
  <c r="I144" i="6"/>
  <c r="C144" i="6" s="1"/>
  <c r="F144" i="6"/>
  <c r="N143" i="6"/>
  <c r="M143" i="6"/>
  <c r="K143" i="6"/>
  <c r="J143" i="6"/>
  <c r="H143" i="6"/>
  <c r="G143" i="6"/>
  <c r="F143" i="6"/>
  <c r="E143" i="6"/>
  <c r="D143" i="6"/>
  <c r="O142" i="6"/>
  <c r="O140" i="6" s="1"/>
  <c r="L142" i="6"/>
  <c r="I142" i="6"/>
  <c r="F142" i="6"/>
  <c r="C142" i="6"/>
  <c r="O141" i="6"/>
  <c r="L141" i="6"/>
  <c r="I141" i="6"/>
  <c r="F141" i="6"/>
  <c r="N140" i="6"/>
  <c r="M140" i="6"/>
  <c r="L140" i="6"/>
  <c r="K140" i="6"/>
  <c r="J140" i="6"/>
  <c r="I140" i="6"/>
  <c r="H140" i="6"/>
  <c r="G140" i="6"/>
  <c r="E140" i="6"/>
  <c r="D140" i="6"/>
  <c r="O139" i="6"/>
  <c r="L139" i="6"/>
  <c r="C139" i="6" s="1"/>
  <c r="I139" i="6"/>
  <c r="F139" i="6"/>
  <c r="O138" i="6"/>
  <c r="O135" i="6" s="1"/>
  <c r="L138" i="6"/>
  <c r="I138" i="6"/>
  <c r="F138" i="6"/>
  <c r="C138" i="6"/>
  <c r="O137" i="6"/>
  <c r="L137" i="6"/>
  <c r="I137" i="6"/>
  <c r="F137" i="6"/>
  <c r="C137" i="6" s="1"/>
  <c r="O136" i="6"/>
  <c r="L136" i="6"/>
  <c r="L135" i="6" s="1"/>
  <c r="I136" i="6"/>
  <c r="I135" i="6" s="1"/>
  <c r="F136" i="6"/>
  <c r="C136" i="6" s="1"/>
  <c r="N135" i="6"/>
  <c r="M135" i="6"/>
  <c r="K135" i="6"/>
  <c r="J135" i="6"/>
  <c r="H135" i="6"/>
  <c r="G135" i="6"/>
  <c r="E135" i="6"/>
  <c r="E129" i="6" s="1"/>
  <c r="D135" i="6"/>
  <c r="O134" i="6"/>
  <c r="L134" i="6"/>
  <c r="L130" i="6" s="1"/>
  <c r="I134" i="6"/>
  <c r="F134" i="6"/>
  <c r="O133" i="6"/>
  <c r="O130" i="6" s="1"/>
  <c r="O129" i="6" s="1"/>
  <c r="L133" i="6"/>
  <c r="I133" i="6"/>
  <c r="F133" i="6"/>
  <c r="C133" i="6"/>
  <c r="O132" i="6"/>
  <c r="L132" i="6"/>
  <c r="I132" i="6"/>
  <c r="F132" i="6"/>
  <c r="C132" i="6" s="1"/>
  <c r="O131" i="6"/>
  <c r="L131" i="6"/>
  <c r="I131" i="6"/>
  <c r="C131" i="6" s="1"/>
  <c r="F131" i="6"/>
  <c r="N130" i="6"/>
  <c r="N129" i="6" s="1"/>
  <c r="N74" i="6" s="1"/>
  <c r="M130" i="6"/>
  <c r="K130" i="6"/>
  <c r="J130" i="6"/>
  <c r="J129" i="6" s="1"/>
  <c r="J74" i="6" s="1"/>
  <c r="H130" i="6"/>
  <c r="G130" i="6"/>
  <c r="F130" i="6"/>
  <c r="E130" i="6"/>
  <c r="D130" i="6"/>
  <c r="M129" i="6"/>
  <c r="K129" i="6"/>
  <c r="H129" i="6"/>
  <c r="G129" i="6"/>
  <c r="D129" i="6"/>
  <c r="O128" i="6"/>
  <c r="L128" i="6"/>
  <c r="L127" i="6" s="1"/>
  <c r="I128" i="6"/>
  <c r="F128" i="6"/>
  <c r="F127" i="6" s="1"/>
  <c r="O127" i="6"/>
  <c r="N127" i="6"/>
  <c r="M127" i="6"/>
  <c r="K127" i="6"/>
  <c r="J127" i="6"/>
  <c r="I127" i="6"/>
  <c r="H127" i="6"/>
  <c r="G127" i="6"/>
  <c r="E127" i="6"/>
  <c r="D127" i="6"/>
  <c r="O126" i="6"/>
  <c r="L126" i="6"/>
  <c r="C126" i="6" s="1"/>
  <c r="I126" i="6"/>
  <c r="F126" i="6"/>
  <c r="O125" i="6"/>
  <c r="L125" i="6"/>
  <c r="I125" i="6"/>
  <c r="F125" i="6"/>
  <c r="C125" i="6"/>
  <c r="O124" i="6"/>
  <c r="L124" i="6"/>
  <c r="I124" i="6"/>
  <c r="F124" i="6"/>
  <c r="C124" i="6" s="1"/>
  <c r="O123" i="6"/>
  <c r="L123" i="6"/>
  <c r="I123" i="6"/>
  <c r="C123" i="6" s="1"/>
  <c r="F123" i="6"/>
  <c r="O122" i="6"/>
  <c r="L122" i="6"/>
  <c r="C122" i="6" s="1"/>
  <c r="I122" i="6"/>
  <c r="F122" i="6"/>
  <c r="F121" i="6" s="1"/>
  <c r="O121" i="6"/>
  <c r="N121" i="6"/>
  <c r="M121" i="6"/>
  <c r="K121" i="6"/>
  <c r="K82" i="6" s="1"/>
  <c r="K74" i="6" s="1"/>
  <c r="J121" i="6"/>
  <c r="H121" i="6"/>
  <c r="G121" i="6"/>
  <c r="G82" i="6" s="1"/>
  <c r="G74" i="6" s="1"/>
  <c r="E121" i="6"/>
  <c r="D121" i="6"/>
  <c r="O120" i="6"/>
  <c r="L120" i="6"/>
  <c r="I120" i="6"/>
  <c r="F120" i="6"/>
  <c r="C120" i="6" s="1"/>
  <c r="O119" i="6"/>
  <c r="L119" i="6"/>
  <c r="I119" i="6"/>
  <c r="C119" i="6" s="1"/>
  <c r="F119" i="6"/>
  <c r="O118" i="6"/>
  <c r="L118" i="6"/>
  <c r="C118" i="6" s="1"/>
  <c r="I118" i="6"/>
  <c r="F118" i="6"/>
  <c r="O117" i="6"/>
  <c r="O115" i="6" s="1"/>
  <c r="L117" i="6"/>
  <c r="I117" i="6"/>
  <c r="F117" i="6"/>
  <c r="C117" i="6"/>
  <c r="O116" i="6"/>
  <c r="L116" i="6"/>
  <c r="L115" i="6" s="1"/>
  <c r="I116" i="6"/>
  <c r="F116" i="6"/>
  <c r="F115" i="6" s="1"/>
  <c r="N115" i="6"/>
  <c r="M115" i="6"/>
  <c r="K115" i="6"/>
  <c r="J115" i="6"/>
  <c r="I115" i="6"/>
  <c r="H115" i="6"/>
  <c r="G115" i="6"/>
  <c r="E115" i="6"/>
  <c r="D115" i="6"/>
  <c r="O114" i="6"/>
  <c r="L114" i="6"/>
  <c r="C114" i="6" s="1"/>
  <c r="I114" i="6"/>
  <c r="F114" i="6"/>
  <c r="O113" i="6"/>
  <c r="O111" i="6" s="1"/>
  <c r="L113" i="6"/>
  <c r="I113" i="6"/>
  <c r="F113" i="6"/>
  <c r="C113" i="6"/>
  <c r="O112" i="6"/>
  <c r="L112" i="6"/>
  <c r="L111" i="6" s="1"/>
  <c r="I112" i="6"/>
  <c r="F112" i="6"/>
  <c r="F111" i="6" s="1"/>
  <c r="C111" i="6" s="1"/>
  <c r="N111" i="6"/>
  <c r="M111" i="6"/>
  <c r="K111" i="6"/>
  <c r="J111" i="6"/>
  <c r="I111" i="6"/>
  <c r="H111" i="6"/>
  <c r="G111" i="6"/>
  <c r="E111" i="6"/>
  <c r="D111" i="6"/>
  <c r="O110" i="6"/>
  <c r="L110" i="6"/>
  <c r="C110" i="6" s="1"/>
  <c r="I110" i="6"/>
  <c r="F110" i="6"/>
  <c r="O109" i="6"/>
  <c r="L109" i="6"/>
  <c r="I109" i="6"/>
  <c r="F109" i="6"/>
  <c r="C109" i="6"/>
  <c r="O108" i="6"/>
  <c r="L108" i="6"/>
  <c r="I108" i="6"/>
  <c r="F108" i="6"/>
  <c r="C108" i="6" s="1"/>
  <c r="O107" i="6"/>
  <c r="L107" i="6"/>
  <c r="I107" i="6"/>
  <c r="C107" i="6" s="1"/>
  <c r="F107" i="6"/>
  <c r="O106" i="6"/>
  <c r="L106" i="6"/>
  <c r="C106" i="6" s="1"/>
  <c r="I106" i="6"/>
  <c r="F106" i="6"/>
  <c r="O105" i="6"/>
  <c r="O102" i="6" s="1"/>
  <c r="L105" i="6"/>
  <c r="I105" i="6"/>
  <c r="F105" i="6"/>
  <c r="C105" i="6"/>
  <c r="O104" i="6"/>
  <c r="L104" i="6"/>
  <c r="I104" i="6"/>
  <c r="F104" i="6"/>
  <c r="C104" i="6" s="1"/>
  <c r="O103" i="6"/>
  <c r="L103" i="6"/>
  <c r="L102" i="6" s="1"/>
  <c r="I103" i="6"/>
  <c r="C103" i="6" s="1"/>
  <c r="F103" i="6"/>
  <c r="N102" i="6"/>
  <c r="M102" i="6"/>
  <c r="K102" i="6"/>
  <c r="J102" i="6"/>
  <c r="H102" i="6"/>
  <c r="G102" i="6"/>
  <c r="F102" i="6"/>
  <c r="E102" i="6"/>
  <c r="D102" i="6"/>
  <c r="O101" i="6"/>
  <c r="L101" i="6"/>
  <c r="I101" i="6"/>
  <c r="F101" i="6"/>
  <c r="C101" i="6"/>
  <c r="O100" i="6"/>
  <c r="L100" i="6"/>
  <c r="I100" i="6"/>
  <c r="F100" i="6"/>
  <c r="C100" i="6" s="1"/>
  <c r="O99" i="6"/>
  <c r="L99" i="6"/>
  <c r="I99" i="6"/>
  <c r="C99" i="6" s="1"/>
  <c r="F99" i="6"/>
  <c r="O98" i="6"/>
  <c r="L98" i="6"/>
  <c r="C98" i="6" s="1"/>
  <c r="I98" i="6"/>
  <c r="F98" i="6"/>
  <c r="O97" i="6"/>
  <c r="O94" i="6" s="1"/>
  <c r="L97" i="6"/>
  <c r="I97" i="6"/>
  <c r="F97" i="6"/>
  <c r="C97" i="6"/>
  <c r="O96" i="6"/>
  <c r="L96" i="6"/>
  <c r="I96" i="6"/>
  <c r="F96" i="6"/>
  <c r="C96" i="6" s="1"/>
  <c r="O95" i="6"/>
  <c r="L95" i="6"/>
  <c r="L94" i="6" s="1"/>
  <c r="I95" i="6"/>
  <c r="C95" i="6" s="1"/>
  <c r="F95" i="6"/>
  <c r="N94" i="6"/>
  <c r="M94" i="6"/>
  <c r="K94" i="6"/>
  <c r="J94" i="6"/>
  <c r="H94" i="6"/>
  <c r="G94" i="6"/>
  <c r="F94" i="6"/>
  <c r="E94" i="6"/>
  <c r="D94" i="6"/>
  <c r="O93" i="6"/>
  <c r="L93" i="6"/>
  <c r="I93" i="6"/>
  <c r="F93" i="6"/>
  <c r="C93" i="6"/>
  <c r="O92" i="6"/>
  <c r="L92" i="6"/>
  <c r="I92" i="6"/>
  <c r="F92" i="6"/>
  <c r="C92" i="6" s="1"/>
  <c r="O91" i="6"/>
  <c r="L91" i="6"/>
  <c r="I91" i="6"/>
  <c r="C91" i="6" s="1"/>
  <c r="F91" i="6"/>
  <c r="O90" i="6"/>
  <c r="L90" i="6"/>
  <c r="C90" i="6" s="1"/>
  <c r="I90" i="6"/>
  <c r="F90" i="6"/>
  <c r="O89" i="6"/>
  <c r="O88" i="6" s="1"/>
  <c r="L89" i="6"/>
  <c r="I89" i="6"/>
  <c r="F89" i="6"/>
  <c r="F88" i="6" s="1"/>
  <c r="C89" i="6"/>
  <c r="N88" i="6"/>
  <c r="M88" i="6"/>
  <c r="L88" i="6"/>
  <c r="K88" i="6"/>
  <c r="J88" i="6"/>
  <c r="H88" i="6"/>
  <c r="H82" i="6" s="1"/>
  <c r="G88" i="6"/>
  <c r="E88" i="6"/>
  <c r="D88" i="6"/>
  <c r="D82" i="6" s="1"/>
  <c r="O87" i="6"/>
  <c r="L87" i="6"/>
  <c r="I87" i="6"/>
  <c r="C87" i="6" s="1"/>
  <c r="F87" i="6"/>
  <c r="O86" i="6"/>
  <c r="L86" i="6"/>
  <c r="C86" i="6" s="1"/>
  <c r="I86" i="6"/>
  <c r="F86" i="6"/>
  <c r="O85" i="6"/>
  <c r="O83" i="6" s="1"/>
  <c r="L85" i="6"/>
  <c r="I85" i="6"/>
  <c r="F85" i="6"/>
  <c r="C85" i="6"/>
  <c r="O84" i="6"/>
  <c r="L84" i="6"/>
  <c r="L83" i="6" s="1"/>
  <c r="I84" i="6"/>
  <c r="F84" i="6"/>
  <c r="F83" i="6" s="1"/>
  <c r="N83" i="6"/>
  <c r="M83" i="6"/>
  <c r="M82" i="6" s="1"/>
  <c r="K83" i="6"/>
  <c r="J83" i="6"/>
  <c r="I83" i="6"/>
  <c r="H83" i="6"/>
  <c r="G83" i="6"/>
  <c r="E83" i="6"/>
  <c r="E82" i="6" s="1"/>
  <c r="D83" i="6"/>
  <c r="N82" i="6"/>
  <c r="J82" i="6"/>
  <c r="O81" i="6"/>
  <c r="O79" i="6" s="1"/>
  <c r="L81" i="6"/>
  <c r="I81" i="6"/>
  <c r="F81" i="6"/>
  <c r="C81" i="6"/>
  <c r="O80" i="6"/>
  <c r="L80" i="6"/>
  <c r="L79" i="6" s="1"/>
  <c r="I80" i="6"/>
  <c r="F80" i="6"/>
  <c r="F79" i="6" s="1"/>
  <c r="C79" i="6" s="1"/>
  <c r="N79" i="6"/>
  <c r="M79" i="6"/>
  <c r="K79" i="6"/>
  <c r="J79" i="6"/>
  <c r="I79" i="6"/>
  <c r="H79" i="6"/>
  <c r="G79" i="6"/>
  <c r="E79" i="6"/>
  <c r="D79" i="6"/>
  <c r="O78" i="6"/>
  <c r="L78" i="6"/>
  <c r="C78" i="6" s="1"/>
  <c r="I78" i="6"/>
  <c r="F78" i="6"/>
  <c r="O77" i="6"/>
  <c r="O76" i="6" s="1"/>
  <c r="L77" i="6"/>
  <c r="I77" i="6"/>
  <c r="F77" i="6"/>
  <c r="F76" i="6" s="1"/>
  <c r="C77" i="6"/>
  <c r="N76" i="6"/>
  <c r="M76" i="6"/>
  <c r="K76" i="6"/>
  <c r="J76" i="6"/>
  <c r="I76" i="6"/>
  <c r="H76" i="6"/>
  <c r="H75" i="6" s="1"/>
  <c r="H74" i="6" s="1"/>
  <c r="G76" i="6"/>
  <c r="E76" i="6"/>
  <c r="D76" i="6"/>
  <c r="D75" i="6" s="1"/>
  <c r="D74" i="6" s="1"/>
  <c r="N75" i="6"/>
  <c r="M75" i="6"/>
  <c r="M74" i="6" s="1"/>
  <c r="K75" i="6"/>
  <c r="J75" i="6"/>
  <c r="I75" i="6"/>
  <c r="G75" i="6"/>
  <c r="E75" i="6"/>
  <c r="O73" i="6"/>
  <c r="L73" i="6"/>
  <c r="I73" i="6"/>
  <c r="F73" i="6"/>
  <c r="C73" i="6"/>
  <c r="O72" i="6"/>
  <c r="L72" i="6"/>
  <c r="I72" i="6"/>
  <c r="F72" i="6"/>
  <c r="C72" i="6" s="1"/>
  <c r="O71" i="6"/>
  <c r="L71" i="6"/>
  <c r="I71" i="6"/>
  <c r="C71" i="6" s="1"/>
  <c r="F71" i="6"/>
  <c r="O70" i="6"/>
  <c r="L70" i="6"/>
  <c r="C70" i="6" s="1"/>
  <c r="I70" i="6"/>
  <c r="F70" i="6"/>
  <c r="O69" i="6"/>
  <c r="O68" i="6" s="1"/>
  <c r="O66" i="6" s="1"/>
  <c r="L69" i="6"/>
  <c r="I69" i="6"/>
  <c r="F69" i="6"/>
  <c r="F68" i="6" s="1"/>
  <c r="C69" i="6"/>
  <c r="N68" i="6"/>
  <c r="M68" i="6"/>
  <c r="M66" i="6" s="1"/>
  <c r="M52" i="6" s="1"/>
  <c r="L68" i="6"/>
  <c r="K68" i="6"/>
  <c r="J68" i="6"/>
  <c r="H68" i="6"/>
  <c r="H66" i="6" s="1"/>
  <c r="H52" i="6" s="1"/>
  <c r="G68" i="6"/>
  <c r="E68" i="6"/>
  <c r="E66" i="6" s="1"/>
  <c r="E52" i="6" s="1"/>
  <c r="D68" i="6"/>
  <c r="D66" i="6" s="1"/>
  <c r="D52" i="6" s="1"/>
  <c r="D51" i="6" s="1"/>
  <c r="O67" i="6"/>
  <c r="L67" i="6"/>
  <c r="L66" i="6" s="1"/>
  <c r="I67" i="6"/>
  <c r="C67" i="6" s="1"/>
  <c r="F67" i="6"/>
  <c r="N66" i="6"/>
  <c r="K66" i="6"/>
  <c r="J66" i="6"/>
  <c r="G66" i="6"/>
  <c r="O65" i="6"/>
  <c r="L65" i="6"/>
  <c r="I65" i="6"/>
  <c r="F65" i="6"/>
  <c r="C65" i="6"/>
  <c r="O64" i="6"/>
  <c r="L64" i="6"/>
  <c r="I64" i="6"/>
  <c r="F64" i="6"/>
  <c r="C64" i="6" s="1"/>
  <c r="O63" i="6"/>
  <c r="L63" i="6"/>
  <c r="I63" i="6"/>
  <c r="C63" i="6" s="1"/>
  <c r="F63" i="6"/>
  <c r="O62" i="6"/>
  <c r="L62" i="6"/>
  <c r="C62" i="6" s="1"/>
  <c r="I62" i="6"/>
  <c r="F62" i="6"/>
  <c r="O61" i="6"/>
  <c r="L61" i="6"/>
  <c r="I61" i="6"/>
  <c r="F61" i="6"/>
  <c r="C61" i="6"/>
  <c r="O60" i="6"/>
  <c r="L60" i="6"/>
  <c r="I60" i="6"/>
  <c r="F60" i="6"/>
  <c r="C60" i="6" s="1"/>
  <c r="O59" i="6"/>
  <c r="L59" i="6"/>
  <c r="I59" i="6"/>
  <c r="C59" i="6" s="1"/>
  <c r="F59" i="6"/>
  <c r="O58" i="6"/>
  <c r="L58" i="6"/>
  <c r="C58" i="6" s="1"/>
  <c r="I58" i="6"/>
  <c r="F58" i="6"/>
  <c r="F57" i="6" s="1"/>
  <c r="O57" i="6"/>
  <c r="N57" i="6"/>
  <c r="M57" i="6"/>
  <c r="K57" i="6"/>
  <c r="J57" i="6"/>
  <c r="H57" i="6"/>
  <c r="G57" i="6"/>
  <c r="E57" i="6"/>
  <c r="D57" i="6"/>
  <c r="O56" i="6"/>
  <c r="L56" i="6"/>
  <c r="I56" i="6"/>
  <c r="F56" i="6"/>
  <c r="F54" i="6" s="1"/>
  <c r="O55" i="6"/>
  <c r="L55" i="6"/>
  <c r="L54" i="6" s="1"/>
  <c r="I55" i="6"/>
  <c r="C55" i="6" s="1"/>
  <c r="F55" i="6"/>
  <c r="O54" i="6"/>
  <c r="N54" i="6"/>
  <c r="N53" i="6" s="1"/>
  <c r="N52" i="6" s="1"/>
  <c r="M54" i="6"/>
  <c r="K54" i="6"/>
  <c r="J54" i="6"/>
  <c r="J53" i="6" s="1"/>
  <c r="J52" i="6" s="1"/>
  <c r="H54" i="6"/>
  <c r="G54" i="6"/>
  <c r="E54" i="6"/>
  <c r="D54" i="6"/>
  <c r="O53" i="6"/>
  <c r="O52" i="6" s="1"/>
  <c r="M53" i="6"/>
  <c r="K53" i="6"/>
  <c r="K52" i="6" s="1"/>
  <c r="H53" i="6"/>
  <c r="G53" i="6"/>
  <c r="G52" i="6" s="1"/>
  <c r="G51" i="6" s="1"/>
  <c r="E53" i="6"/>
  <c r="D53" i="6"/>
  <c r="O46" i="6"/>
  <c r="C46" i="6"/>
  <c r="O45" i="6"/>
  <c r="O44" i="6" s="1"/>
  <c r="C44" i="6" s="1"/>
  <c r="C45" i="6"/>
  <c r="N44" i="6"/>
  <c r="M44" i="6"/>
  <c r="L43" i="6"/>
  <c r="I43" i="6"/>
  <c r="F43" i="6"/>
  <c r="C43" i="6"/>
  <c r="L42" i="6"/>
  <c r="K42" i="6"/>
  <c r="J42" i="6"/>
  <c r="I42" i="6"/>
  <c r="H42" i="6"/>
  <c r="G42" i="6"/>
  <c r="F42" i="6"/>
  <c r="C42" i="6" s="1"/>
  <c r="E42" i="6"/>
  <c r="E20" i="6" s="1"/>
  <c r="D42" i="6"/>
  <c r="F41" i="6"/>
  <c r="C41" i="6"/>
  <c r="L40" i="6"/>
  <c r="C40" i="6"/>
  <c r="L39" i="6"/>
  <c r="C39" i="6"/>
  <c r="L38" i="6"/>
  <c r="C38" i="6"/>
  <c r="L37" i="6"/>
  <c r="L36" i="6" s="1"/>
  <c r="C36" i="6" s="1"/>
  <c r="C37" i="6"/>
  <c r="K36" i="6"/>
  <c r="J36" i="6"/>
  <c r="L35" i="6"/>
  <c r="C35" i="6"/>
  <c r="L34" i="6"/>
  <c r="L33" i="6" s="1"/>
  <c r="C33" i="6" s="1"/>
  <c r="C34" i="6"/>
  <c r="K33" i="6"/>
  <c r="J33" i="6"/>
  <c r="L32" i="6"/>
  <c r="C32" i="6"/>
  <c r="L31" i="6"/>
  <c r="C31" i="6" s="1"/>
  <c r="K31" i="6"/>
  <c r="K26" i="6" s="1"/>
  <c r="J31" i="6"/>
  <c r="L30" i="6"/>
  <c r="C30" i="6"/>
  <c r="L29" i="6"/>
  <c r="C29" i="6"/>
  <c r="L28" i="6"/>
  <c r="L27" i="6" s="1"/>
  <c r="C28" i="6"/>
  <c r="K27" i="6"/>
  <c r="J27" i="6"/>
  <c r="J26" i="6"/>
  <c r="J20" i="6" s="1"/>
  <c r="F25" i="6"/>
  <c r="C25" i="6"/>
  <c r="I24" i="6"/>
  <c r="F24" i="6"/>
  <c r="C24" i="6" s="1"/>
  <c r="O23" i="6"/>
  <c r="L23" i="6"/>
  <c r="I23" i="6"/>
  <c r="C23" i="6" s="1"/>
  <c r="F23" i="6"/>
  <c r="O22" i="6"/>
  <c r="L22" i="6"/>
  <c r="C22" i="6" s="1"/>
  <c r="I22" i="6"/>
  <c r="F22" i="6"/>
  <c r="F21" i="6" s="1"/>
  <c r="O21" i="6"/>
  <c r="O287" i="6" s="1"/>
  <c r="O286" i="6" s="1"/>
  <c r="N21" i="6"/>
  <c r="N287" i="6" s="1"/>
  <c r="N286" i="6" s="1"/>
  <c r="M21" i="6"/>
  <c r="M287" i="6" s="1"/>
  <c r="M286" i="6" s="1"/>
  <c r="K21" i="6"/>
  <c r="K287" i="6" s="1"/>
  <c r="K286" i="6" s="1"/>
  <c r="J21" i="6"/>
  <c r="J287" i="6" s="1"/>
  <c r="J286" i="6" s="1"/>
  <c r="H21" i="6"/>
  <c r="H287" i="6" s="1"/>
  <c r="H286" i="6" s="1"/>
  <c r="G21" i="6"/>
  <c r="G287" i="6" s="1"/>
  <c r="G286" i="6" s="1"/>
  <c r="E21" i="6"/>
  <c r="E287" i="6" s="1"/>
  <c r="E286" i="6" s="1"/>
  <c r="D21" i="6"/>
  <c r="D287" i="6" s="1"/>
  <c r="D286" i="6" s="1"/>
  <c r="N20" i="6"/>
  <c r="M20" i="6"/>
  <c r="H20" i="6"/>
  <c r="D20" i="6"/>
  <c r="F75" i="6" l="1"/>
  <c r="K51" i="6"/>
  <c r="K50" i="6" s="1"/>
  <c r="C54" i="6"/>
  <c r="F53" i="6"/>
  <c r="C83" i="6"/>
  <c r="F82" i="6"/>
  <c r="O82" i="6"/>
  <c r="C115" i="6"/>
  <c r="F287" i="6"/>
  <c r="F20" i="6"/>
  <c r="C27" i="6"/>
  <c r="L26" i="6"/>
  <c r="C26" i="6" s="1"/>
  <c r="F66" i="6"/>
  <c r="N51" i="6"/>
  <c r="N50" i="6" s="1"/>
  <c r="H51" i="6"/>
  <c r="M51" i="6"/>
  <c r="E74" i="6"/>
  <c r="E51" i="6" s="1"/>
  <c r="E50" i="6" s="1"/>
  <c r="O75" i="6"/>
  <c r="O74" i="6" s="1"/>
  <c r="O51" i="6" s="1"/>
  <c r="C127" i="6"/>
  <c r="L21" i="6"/>
  <c r="I21" i="6"/>
  <c r="G20" i="6"/>
  <c r="K20" i="6"/>
  <c r="O20" i="6"/>
  <c r="I54" i="6"/>
  <c r="C56" i="6"/>
  <c r="I66" i="6"/>
  <c r="C80" i="6"/>
  <c r="C84" i="6"/>
  <c r="I94" i="6"/>
  <c r="C94" i="6" s="1"/>
  <c r="I102" i="6"/>
  <c r="C102" i="6" s="1"/>
  <c r="C112" i="6"/>
  <c r="C116" i="6"/>
  <c r="C128" i="6"/>
  <c r="I130" i="6"/>
  <c r="C130" i="6" s="1"/>
  <c r="F140" i="6"/>
  <c r="C140" i="6" s="1"/>
  <c r="C141" i="6"/>
  <c r="G193" i="6"/>
  <c r="G50" i="6" s="1"/>
  <c r="O194" i="6"/>
  <c r="D229" i="6"/>
  <c r="O258" i="6"/>
  <c r="D284" i="6"/>
  <c r="C288" i="6"/>
  <c r="L287" i="7"/>
  <c r="L286" i="7" s="1"/>
  <c r="C54" i="7"/>
  <c r="C76" i="7"/>
  <c r="F75" i="7"/>
  <c r="L76" i="6"/>
  <c r="L75" i="6" s="1"/>
  <c r="F195" i="6"/>
  <c r="C197" i="6"/>
  <c r="O229" i="6"/>
  <c r="G284" i="6"/>
  <c r="N284" i="6"/>
  <c r="M285" i="7"/>
  <c r="M49" i="7"/>
  <c r="K285" i="7"/>
  <c r="K49" i="7"/>
  <c r="L57" i="6"/>
  <c r="L53" i="6" s="1"/>
  <c r="L52" i="6" s="1"/>
  <c r="I68" i="6"/>
  <c r="C68" i="6" s="1"/>
  <c r="I88" i="6"/>
  <c r="I82" i="6" s="1"/>
  <c r="L121" i="6"/>
  <c r="L82" i="6" s="1"/>
  <c r="C134" i="6"/>
  <c r="F135" i="6"/>
  <c r="C135" i="6" s="1"/>
  <c r="F164" i="6"/>
  <c r="J186" i="6"/>
  <c r="J51" i="6" s="1"/>
  <c r="J50" i="6" s="1"/>
  <c r="D193" i="6"/>
  <c r="D50" i="6" s="1"/>
  <c r="M194" i="6"/>
  <c r="M193" i="6" s="1"/>
  <c r="C237" i="6"/>
  <c r="K284" i="6"/>
  <c r="F268" i="6"/>
  <c r="O284" i="6"/>
  <c r="D285" i="7"/>
  <c r="D49" i="7"/>
  <c r="C57" i="7"/>
  <c r="F53" i="7"/>
  <c r="G285" i="7"/>
  <c r="G49" i="7"/>
  <c r="O75" i="7"/>
  <c r="O74" i="7" s="1"/>
  <c r="C79" i="7"/>
  <c r="I57" i="6"/>
  <c r="C57" i="6" s="1"/>
  <c r="I121" i="6"/>
  <c r="C121" i="6" s="1"/>
  <c r="J193" i="6"/>
  <c r="E194" i="6"/>
  <c r="E193" i="6" s="1"/>
  <c r="L230" i="6"/>
  <c r="L229" i="6" s="1"/>
  <c r="C232" i="6"/>
  <c r="H229" i="6"/>
  <c r="H193" i="6" s="1"/>
  <c r="M284" i="6"/>
  <c r="O269" i="6"/>
  <c r="O268" i="6" s="1"/>
  <c r="H285" i="7"/>
  <c r="H49" i="7"/>
  <c r="E52" i="7"/>
  <c r="E51" i="7" s="1"/>
  <c r="I143" i="6"/>
  <c r="C143" i="6" s="1"/>
  <c r="F150" i="6"/>
  <c r="I159" i="6"/>
  <c r="C159" i="6" s="1"/>
  <c r="F174" i="6"/>
  <c r="F178" i="6"/>
  <c r="I183" i="6"/>
  <c r="C183" i="6" s="1"/>
  <c r="F186" i="6"/>
  <c r="I187" i="6"/>
  <c r="F190" i="6"/>
  <c r="I191" i="6"/>
  <c r="I190" i="6" s="1"/>
  <c r="I195" i="6"/>
  <c r="L204" i="6"/>
  <c r="L203" i="6" s="1"/>
  <c r="L194" i="6" s="1"/>
  <c r="L193" i="6" s="1"/>
  <c r="C205" i="6"/>
  <c r="I215" i="6"/>
  <c r="I203" i="6" s="1"/>
  <c r="F226" i="6"/>
  <c r="C226" i="6" s="1"/>
  <c r="C233" i="6"/>
  <c r="F234" i="6"/>
  <c r="F230" i="6" s="1"/>
  <c r="C241" i="6"/>
  <c r="C249" i="6"/>
  <c r="F250" i="6"/>
  <c r="I251" i="6"/>
  <c r="I250" i="6" s="1"/>
  <c r="F258" i="6"/>
  <c r="I259" i="6"/>
  <c r="I263" i="6"/>
  <c r="C263" i="6" s="1"/>
  <c r="I271" i="6"/>
  <c r="I269" i="6" s="1"/>
  <c r="I275" i="6"/>
  <c r="C275" i="6" s="1"/>
  <c r="I279" i="6"/>
  <c r="C279" i="6" s="1"/>
  <c r="C281" i="6"/>
  <c r="F286" i="6"/>
  <c r="C289" i="6"/>
  <c r="G20" i="7"/>
  <c r="K20" i="7"/>
  <c r="O20" i="7"/>
  <c r="F21" i="7"/>
  <c r="L27" i="7"/>
  <c r="L31" i="7"/>
  <c r="C31" i="7" s="1"/>
  <c r="C37" i="7"/>
  <c r="C58" i="7"/>
  <c r="O57" i="7"/>
  <c r="O53" i="7" s="1"/>
  <c r="O52" i="7" s="1"/>
  <c r="F68" i="7"/>
  <c r="F66" i="7" s="1"/>
  <c r="C66" i="7" s="1"/>
  <c r="C73" i="7"/>
  <c r="C77" i="7"/>
  <c r="C78" i="7"/>
  <c r="L83" i="7"/>
  <c r="C115" i="7"/>
  <c r="N194" i="7"/>
  <c r="N193" i="7" s="1"/>
  <c r="C215" i="7"/>
  <c r="C103" i="7"/>
  <c r="L102" i="7"/>
  <c r="I186" i="7"/>
  <c r="C186" i="7" s="1"/>
  <c r="C187" i="7"/>
  <c r="I230" i="7"/>
  <c r="I229" i="7" s="1"/>
  <c r="C147" i="6"/>
  <c r="L150" i="6"/>
  <c r="L129" i="6" s="1"/>
  <c r="I165" i="6"/>
  <c r="I164" i="6" s="1"/>
  <c r="L174" i="6"/>
  <c r="L178" i="6"/>
  <c r="C219" i="6"/>
  <c r="E20" i="7"/>
  <c r="M20" i="7"/>
  <c r="C43" i="7"/>
  <c r="I57" i="7"/>
  <c r="I53" i="7" s="1"/>
  <c r="I52" i="7" s="1"/>
  <c r="C65" i="7"/>
  <c r="C81" i="7"/>
  <c r="N82" i="7"/>
  <c r="N74" i="7" s="1"/>
  <c r="I83" i="7"/>
  <c r="I82" i="7" s="1"/>
  <c r="I74" i="7" s="1"/>
  <c r="C92" i="7"/>
  <c r="L94" i="7"/>
  <c r="C121" i="7"/>
  <c r="O173" i="7"/>
  <c r="O172" i="7" s="1"/>
  <c r="L173" i="7"/>
  <c r="L172" i="7" s="1"/>
  <c r="C183" i="7"/>
  <c r="C191" i="7"/>
  <c r="O190" i="7"/>
  <c r="C190" i="7" s="1"/>
  <c r="O203" i="7"/>
  <c r="I150" i="6"/>
  <c r="I174" i="6"/>
  <c r="I178" i="6"/>
  <c r="I234" i="6"/>
  <c r="I230" i="6" s="1"/>
  <c r="I21" i="7"/>
  <c r="C61" i="7"/>
  <c r="I68" i="7"/>
  <c r="I66" i="7" s="1"/>
  <c r="L68" i="7"/>
  <c r="L66" i="7" s="1"/>
  <c r="L52" i="7" s="1"/>
  <c r="F83" i="7"/>
  <c r="C89" i="7"/>
  <c r="C96" i="7"/>
  <c r="C97" i="7"/>
  <c r="F94" i="7"/>
  <c r="C105" i="7"/>
  <c r="F102" i="7"/>
  <c r="C102" i="7" s="1"/>
  <c r="C127" i="7"/>
  <c r="O186" i="7"/>
  <c r="I193" i="7"/>
  <c r="F130" i="7"/>
  <c r="F150" i="7"/>
  <c r="C150" i="7" s="1"/>
  <c r="C165" i="7"/>
  <c r="F174" i="7"/>
  <c r="F178" i="7"/>
  <c r="C178" i="7" s="1"/>
  <c r="C196" i="7"/>
  <c r="O197" i="7"/>
  <c r="O195" i="7" s="1"/>
  <c r="O194" i="7" s="1"/>
  <c r="E203" i="7"/>
  <c r="E194" i="7" s="1"/>
  <c r="E193" i="7" s="1"/>
  <c r="L204" i="7"/>
  <c r="L203" i="7" s="1"/>
  <c r="L194" i="7" s="1"/>
  <c r="L193" i="7" s="1"/>
  <c r="C213" i="7"/>
  <c r="C225" i="7"/>
  <c r="C227" i="7"/>
  <c r="J230" i="7"/>
  <c r="J229" i="7" s="1"/>
  <c r="C235" i="7"/>
  <c r="F234" i="7"/>
  <c r="C234" i="7" s="1"/>
  <c r="C239" i="7"/>
  <c r="G284" i="7"/>
  <c r="M284" i="7"/>
  <c r="L287" i="9"/>
  <c r="L286" i="9" s="1"/>
  <c r="E285" i="9"/>
  <c r="E49" i="9"/>
  <c r="G285" i="9"/>
  <c r="G49" i="9"/>
  <c r="L111" i="7"/>
  <c r="C111" i="7" s="1"/>
  <c r="C112" i="7"/>
  <c r="C116" i="7"/>
  <c r="F135" i="7"/>
  <c r="C135" i="7" s="1"/>
  <c r="F143" i="7"/>
  <c r="C143" i="7" s="1"/>
  <c r="F204" i="7"/>
  <c r="C209" i="7"/>
  <c r="C216" i="7"/>
  <c r="C221" i="7"/>
  <c r="F232" i="7"/>
  <c r="C232" i="7" s="1"/>
  <c r="C233" i="7"/>
  <c r="I237" i="7"/>
  <c r="C241" i="7"/>
  <c r="F245" i="7"/>
  <c r="C245" i="7" s="1"/>
  <c r="C246" i="7"/>
  <c r="I258" i="7"/>
  <c r="O269" i="7"/>
  <c r="O268" i="7" s="1"/>
  <c r="O286" i="7"/>
  <c r="H285" i="9"/>
  <c r="H49" i="9"/>
  <c r="N285" i="9"/>
  <c r="N49" i="9"/>
  <c r="C205" i="7"/>
  <c r="C217" i="7"/>
  <c r="F230" i="7"/>
  <c r="D284" i="7"/>
  <c r="L269" i="7"/>
  <c r="L268" i="7" s="1"/>
  <c r="F287" i="9"/>
  <c r="F20" i="9"/>
  <c r="J51" i="9"/>
  <c r="J50" i="9" s="1"/>
  <c r="K285" i="9"/>
  <c r="K49" i="9"/>
  <c r="O75" i="9"/>
  <c r="C76" i="9"/>
  <c r="J194" i="7"/>
  <c r="J193" i="7" s="1"/>
  <c r="J50" i="7" s="1"/>
  <c r="C237" i="7"/>
  <c r="J284" i="7"/>
  <c r="H284" i="7"/>
  <c r="K284" i="7"/>
  <c r="L26" i="9"/>
  <c r="C26" i="9" s="1"/>
  <c r="C31" i="9"/>
  <c r="M285" i="9"/>
  <c r="M49" i="9"/>
  <c r="F250" i="7"/>
  <c r="C250" i="7" s="1"/>
  <c r="F271" i="7"/>
  <c r="F275" i="7"/>
  <c r="C275" i="7" s="1"/>
  <c r="F279" i="7"/>
  <c r="C279" i="7" s="1"/>
  <c r="C282" i="7"/>
  <c r="E20" i="9"/>
  <c r="M20" i="9"/>
  <c r="C22" i="9"/>
  <c r="F54" i="9"/>
  <c r="O54" i="9"/>
  <c r="O53" i="9" s="1"/>
  <c r="C78" i="9"/>
  <c r="C159" i="9"/>
  <c r="C190" i="9"/>
  <c r="F186" i="9"/>
  <c r="F263" i="7"/>
  <c r="C263" i="7" s="1"/>
  <c r="I281" i="7"/>
  <c r="C281" i="7" s="1"/>
  <c r="F288" i="7"/>
  <c r="C288" i="7" s="1"/>
  <c r="C295" i="7"/>
  <c r="I21" i="9"/>
  <c r="F57" i="9"/>
  <c r="C57" i="9" s="1"/>
  <c r="C58" i="9"/>
  <c r="C178" i="9"/>
  <c r="G20" i="9"/>
  <c r="K20" i="9"/>
  <c r="O20" i="9"/>
  <c r="O66" i="9"/>
  <c r="L68" i="9"/>
  <c r="L66" i="9" s="1"/>
  <c r="L52" i="9" s="1"/>
  <c r="C80" i="9"/>
  <c r="O82" i="9"/>
  <c r="C127" i="9"/>
  <c r="C135" i="9"/>
  <c r="C71" i="9"/>
  <c r="F68" i="9"/>
  <c r="C68" i="9" s="1"/>
  <c r="F75" i="9"/>
  <c r="C79" i="9"/>
  <c r="F82" i="9"/>
  <c r="C83" i="9"/>
  <c r="C130" i="9"/>
  <c r="F129" i="9"/>
  <c r="C174" i="9"/>
  <c r="F173" i="9"/>
  <c r="F88" i="9"/>
  <c r="L94" i="9"/>
  <c r="C94" i="9" s="1"/>
  <c r="C95" i="9"/>
  <c r="C103" i="9"/>
  <c r="I121" i="9"/>
  <c r="C121" i="9" s="1"/>
  <c r="C131" i="9"/>
  <c r="C151" i="9"/>
  <c r="F164" i="9"/>
  <c r="I165" i="9"/>
  <c r="I164" i="9" s="1"/>
  <c r="C175" i="9"/>
  <c r="C179" i="9"/>
  <c r="C215" i="9"/>
  <c r="O230" i="9"/>
  <c r="O229" i="9" s="1"/>
  <c r="O193" i="9" s="1"/>
  <c r="O258" i="9"/>
  <c r="C263" i="9"/>
  <c r="D284" i="9"/>
  <c r="M284" i="9"/>
  <c r="F258" i="9"/>
  <c r="C258" i="9" s="1"/>
  <c r="C259" i="9"/>
  <c r="C271" i="9"/>
  <c r="I269" i="9"/>
  <c r="E284" i="9"/>
  <c r="L88" i="9"/>
  <c r="L82" i="9" s="1"/>
  <c r="I111" i="9"/>
  <c r="I115" i="9"/>
  <c r="C115" i="9" s="1"/>
  <c r="I135" i="9"/>
  <c r="I129" i="9" s="1"/>
  <c r="L140" i="9"/>
  <c r="L129" i="9" s="1"/>
  <c r="I143" i="9"/>
  <c r="C143" i="9" s="1"/>
  <c r="L187" i="9"/>
  <c r="L186" i="9" s="1"/>
  <c r="C191" i="9"/>
  <c r="F250" i="9"/>
  <c r="C250" i="9" s="1"/>
  <c r="C251" i="9"/>
  <c r="N284" i="9"/>
  <c r="G284" i="9"/>
  <c r="K284" i="9"/>
  <c r="C281" i="9"/>
  <c r="I140" i="9"/>
  <c r="C140" i="9" s="1"/>
  <c r="D193" i="9"/>
  <c r="D50" i="9" s="1"/>
  <c r="C234" i="9"/>
  <c r="J284" i="9"/>
  <c r="H284" i="9"/>
  <c r="I197" i="9"/>
  <c r="F204" i="9"/>
  <c r="L230" i="9"/>
  <c r="L229" i="9" s="1"/>
  <c r="L193" i="9" s="1"/>
  <c r="I237" i="9"/>
  <c r="I230" i="9" s="1"/>
  <c r="I229" i="9" s="1"/>
  <c r="I245" i="9"/>
  <c r="I279" i="9"/>
  <c r="C279" i="9" s="1"/>
  <c r="C196" i="9"/>
  <c r="C216" i="9"/>
  <c r="F237" i="9"/>
  <c r="F245" i="9"/>
  <c r="C252" i="9"/>
  <c r="C260" i="9"/>
  <c r="C264" i="9"/>
  <c r="C282" i="9"/>
  <c r="D285" i="9" l="1"/>
  <c r="D49" i="9"/>
  <c r="I51" i="7"/>
  <c r="I50" i="7" s="1"/>
  <c r="N284" i="7"/>
  <c r="N51" i="7"/>
  <c r="N50" i="7" s="1"/>
  <c r="I268" i="6"/>
  <c r="C269" i="6"/>
  <c r="F229" i="6"/>
  <c r="C230" i="6"/>
  <c r="L74" i="9"/>
  <c r="L284" i="9" s="1"/>
  <c r="J40" i="7"/>
  <c r="J49" i="7"/>
  <c r="I229" i="6"/>
  <c r="O51" i="7"/>
  <c r="O284" i="7"/>
  <c r="D285" i="6"/>
  <c r="D49" i="6"/>
  <c r="G285" i="6"/>
  <c r="G49" i="6"/>
  <c r="J285" i="6"/>
  <c r="J49" i="6"/>
  <c r="E285" i="6"/>
  <c r="E49" i="6"/>
  <c r="C245" i="9"/>
  <c r="F203" i="9"/>
  <c r="C204" i="9"/>
  <c r="C187" i="9"/>
  <c r="C164" i="9"/>
  <c r="C129" i="9"/>
  <c r="C75" i="9"/>
  <c r="F74" i="9"/>
  <c r="I287" i="9"/>
  <c r="I286" i="9" s="1"/>
  <c r="I20" i="9"/>
  <c r="C54" i="9"/>
  <c r="F53" i="9"/>
  <c r="F258" i="7"/>
  <c r="C258" i="7" s="1"/>
  <c r="E284" i="7"/>
  <c r="C197" i="7"/>
  <c r="C21" i="9"/>
  <c r="C94" i="7"/>
  <c r="F82" i="7"/>
  <c r="C83" i="7"/>
  <c r="I287" i="7"/>
  <c r="I286" i="7" s="1"/>
  <c r="I20" i="7"/>
  <c r="C271" i="6"/>
  <c r="C27" i="7"/>
  <c r="I258" i="6"/>
  <c r="I186" i="6"/>
  <c r="F173" i="6"/>
  <c r="C174" i="6"/>
  <c r="E50" i="7"/>
  <c r="C187" i="6"/>
  <c r="J284" i="6"/>
  <c r="C259" i="6"/>
  <c r="C204" i="6"/>
  <c r="L74" i="6"/>
  <c r="L51" i="6" s="1"/>
  <c r="L50" i="6" s="1"/>
  <c r="I53" i="6"/>
  <c r="I52" i="6" s="1"/>
  <c r="I287" i="6"/>
  <c r="I286" i="6" s="1"/>
  <c r="I20" i="6"/>
  <c r="C88" i="6"/>
  <c r="H50" i="6"/>
  <c r="C237" i="9"/>
  <c r="F230" i="9"/>
  <c r="C197" i="9"/>
  <c r="I195" i="9"/>
  <c r="C173" i="9"/>
  <c r="F172" i="9"/>
  <c r="C172" i="9" s="1"/>
  <c r="L51" i="9"/>
  <c r="L50" i="9" s="1"/>
  <c r="C186" i="9"/>
  <c r="C287" i="9"/>
  <c r="F286" i="9"/>
  <c r="C286" i="9" s="1"/>
  <c r="C230" i="7"/>
  <c r="F229" i="7"/>
  <c r="C229" i="7" s="1"/>
  <c r="F129" i="7"/>
  <c r="C129" i="7" s="1"/>
  <c r="C130" i="7"/>
  <c r="F287" i="7"/>
  <c r="F20" i="7"/>
  <c r="C21" i="7"/>
  <c r="C258" i="6"/>
  <c r="I194" i="6"/>
  <c r="I193" i="6" s="1"/>
  <c r="C186" i="6"/>
  <c r="C53" i="7"/>
  <c r="F52" i="7"/>
  <c r="C215" i="6"/>
  <c r="F74" i="7"/>
  <c r="C74" i="7" s="1"/>
  <c r="C75" i="7"/>
  <c r="E284" i="6"/>
  <c r="C191" i="6"/>
  <c r="I129" i="6"/>
  <c r="I74" i="6" s="1"/>
  <c r="L287" i="6"/>
  <c r="L286" i="6" s="1"/>
  <c r="L20" i="6"/>
  <c r="C20" i="6" s="1"/>
  <c r="C21" i="6"/>
  <c r="C82" i="6"/>
  <c r="F52" i="6"/>
  <c r="C53" i="6"/>
  <c r="C76" i="6"/>
  <c r="I82" i="9"/>
  <c r="I74" i="9" s="1"/>
  <c r="I51" i="9" s="1"/>
  <c r="I268" i="9"/>
  <c r="C269" i="9"/>
  <c r="C111" i="9"/>
  <c r="J285" i="9"/>
  <c r="J49" i="9"/>
  <c r="C204" i="7"/>
  <c r="F203" i="7"/>
  <c r="L20" i="9"/>
  <c r="F173" i="7"/>
  <c r="C174" i="7"/>
  <c r="C286" i="6"/>
  <c r="C234" i="6"/>
  <c r="C150" i="6"/>
  <c r="C251" i="6"/>
  <c r="C268" i="6"/>
  <c r="C165" i="6"/>
  <c r="C195" i="6"/>
  <c r="H284" i="6"/>
  <c r="O193" i="6"/>
  <c r="O50" i="6" s="1"/>
  <c r="F129" i="6"/>
  <c r="N285" i="6"/>
  <c r="N49" i="6"/>
  <c r="C66" i="6"/>
  <c r="C75" i="6"/>
  <c r="F74" i="6"/>
  <c r="C88" i="9"/>
  <c r="F66" i="9"/>
  <c r="C66" i="9" s="1"/>
  <c r="I284" i="7"/>
  <c r="C165" i="9"/>
  <c r="O52" i="9"/>
  <c r="O51" i="9" s="1"/>
  <c r="O50" i="9" s="1"/>
  <c r="F269" i="7"/>
  <c r="C271" i="7"/>
  <c r="O74" i="9"/>
  <c r="O284" i="9" s="1"/>
  <c r="C20" i="9"/>
  <c r="O193" i="7"/>
  <c r="I173" i="6"/>
  <c r="I172" i="6" s="1"/>
  <c r="L173" i="6"/>
  <c r="L172" i="6" s="1"/>
  <c r="L284" i="6" s="1"/>
  <c r="C195" i="7"/>
  <c r="L82" i="7"/>
  <c r="L74" i="7" s="1"/>
  <c r="L284" i="7" s="1"/>
  <c r="C68" i="7"/>
  <c r="C250" i="6"/>
  <c r="C190" i="6"/>
  <c r="C178" i="6"/>
  <c r="C164" i="6"/>
  <c r="F203" i="6"/>
  <c r="C203" i="6" s="1"/>
  <c r="M50" i="6"/>
  <c r="C287" i="6"/>
  <c r="K285" i="6"/>
  <c r="K49" i="6"/>
  <c r="O285" i="6" l="1"/>
  <c r="O49" i="6"/>
  <c r="L285" i="6"/>
  <c r="L49" i="6"/>
  <c r="F268" i="7"/>
  <c r="C269" i="7"/>
  <c r="C129" i="6"/>
  <c r="F172" i="7"/>
  <c r="C172" i="7" s="1"/>
  <c r="C173" i="7"/>
  <c r="C268" i="9"/>
  <c r="C52" i="6"/>
  <c r="C230" i="9"/>
  <c r="F229" i="9"/>
  <c r="E285" i="7"/>
  <c r="E49" i="7"/>
  <c r="C203" i="9"/>
  <c r="F194" i="9"/>
  <c r="L51" i="7"/>
  <c r="L50" i="7" s="1"/>
  <c r="C229" i="6"/>
  <c r="M285" i="6"/>
  <c r="M49" i="6"/>
  <c r="O285" i="9"/>
  <c r="O49" i="9"/>
  <c r="C53" i="9"/>
  <c r="F52" i="9"/>
  <c r="C74" i="9"/>
  <c r="I285" i="7"/>
  <c r="I49" i="7"/>
  <c r="C74" i="6"/>
  <c r="C203" i="7"/>
  <c r="F194" i="7"/>
  <c r="F286" i="7"/>
  <c r="C286" i="7" s="1"/>
  <c r="C287" i="7"/>
  <c r="L285" i="9"/>
  <c r="L49" i="9"/>
  <c r="I194" i="9"/>
  <c r="I193" i="9" s="1"/>
  <c r="I50" i="9" s="1"/>
  <c r="C195" i="9"/>
  <c r="H285" i="6"/>
  <c r="H49" i="6"/>
  <c r="I51" i="6"/>
  <c r="I50" i="6" s="1"/>
  <c r="F172" i="6"/>
  <c r="C172" i="6" s="1"/>
  <c r="C173" i="6"/>
  <c r="O50" i="7"/>
  <c r="I284" i="6"/>
  <c r="F194" i="6"/>
  <c r="C52" i="7"/>
  <c r="F51" i="7"/>
  <c r="C82" i="9"/>
  <c r="C82" i="7"/>
  <c r="L40" i="7"/>
  <c r="J36" i="7"/>
  <c r="J26" i="7" s="1"/>
  <c r="N285" i="7"/>
  <c r="N49" i="7"/>
  <c r="I285" i="9" l="1"/>
  <c r="I49" i="9"/>
  <c r="I285" i="6"/>
  <c r="I49" i="6"/>
  <c r="L49" i="7"/>
  <c r="F51" i="6"/>
  <c r="J285" i="7"/>
  <c r="J20" i="7"/>
  <c r="C51" i="7"/>
  <c r="O285" i="7"/>
  <c r="O49" i="7"/>
  <c r="F193" i="7"/>
  <c r="C193" i="7" s="1"/>
  <c r="C194" i="7"/>
  <c r="C194" i="9"/>
  <c r="F193" i="9"/>
  <c r="C193" i="9" s="1"/>
  <c r="C229" i="9"/>
  <c r="F284" i="9"/>
  <c r="C284" i="9" s="1"/>
  <c r="C40" i="7"/>
  <c r="L36" i="7"/>
  <c r="I284" i="9"/>
  <c r="F193" i="6"/>
  <c r="C193" i="6" s="1"/>
  <c r="C194" i="6"/>
  <c r="F284" i="6"/>
  <c r="C284" i="6" s="1"/>
  <c r="C52" i="9"/>
  <c r="F51" i="9"/>
  <c r="C268" i="7"/>
  <c r="F284" i="7"/>
  <c r="C284" i="7" s="1"/>
  <c r="C36" i="7" l="1"/>
  <c r="L26" i="7"/>
  <c r="F50" i="9"/>
  <c r="C51" i="9"/>
  <c r="C51" i="6"/>
  <c r="F50" i="6"/>
  <c r="F50" i="7"/>
  <c r="F285" i="7" l="1"/>
  <c r="C285" i="7" s="1"/>
  <c r="F49" i="7"/>
  <c r="C49" i="7" s="1"/>
  <c r="C50" i="7"/>
  <c r="F285" i="9"/>
  <c r="C285" i="9" s="1"/>
  <c r="F49" i="9"/>
  <c r="C49" i="9" s="1"/>
  <c r="C50" i="9"/>
  <c r="F285" i="6"/>
  <c r="C285" i="6" s="1"/>
  <c r="C50" i="6"/>
  <c r="F49" i="6"/>
  <c r="C49" i="6" s="1"/>
  <c r="C26" i="7"/>
  <c r="L20" i="7"/>
  <c r="C20" i="7" s="1"/>
  <c r="L285" i="7"/>
  <c r="O296" i="5" l="1"/>
  <c r="L296" i="5"/>
  <c r="I296" i="5"/>
  <c r="F296" i="5"/>
  <c r="O295" i="5"/>
  <c r="L295" i="5"/>
  <c r="I295" i="5"/>
  <c r="F295" i="5"/>
  <c r="O294" i="5"/>
  <c r="L294" i="5"/>
  <c r="I294" i="5"/>
  <c r="F294" i="5"/>
  <c r="O293" i="5"/>
  <c r="L293" i="5"/>
  <c r="I293" i="5"/>
  <c r="F293" i="5"/>
  <c r="O292" i="5"/>
  <c r="L292" i="5"/>
  <c r="I292" i="5"/>
  <c r="F292" i="5"/>
  <c r="O291" i="5"/>
  <c r="L291" i="5"/>
  <c r="I291" i="5"/>
  <c r="F291" i="5"/>
  <c r="O290" i="5"/>
  <c r="L290" i="5"/>
  <c r="I290" i="5"/>
  <c r="F290" i="5"/>
  <c r="O289" i="5"/>
  <c r="O288" i="5" s="1"/>
  <c r="L289" i="5"/>
  <c r="I289" i="5"/>
  <c r="F289" i="5"/>
  <c r="N288" i="5"/>
  <c r="M288" i="5"/>
  <c r="K288" i="5"/>
  <c r="J288" i="5"/>
  <c r="H288" i="5"/>
  <c r="G288" i="5"/>
  <c r="E288" i="5"/>
  <c r="D288" i="5"/>
  <c r="O283" i="5"/>
  <c r="L283" i="5"/>
  <c r="I283" i="5"/>
  <c r="F283" i="5"/>
  <c r="O282" i="5"/>
  <c r="L282" i="5"/>
  <c r="L281" i="5" s="1"/>
  <c r="I282" i="5"/>
  <c r="F282" i="5"/>
  <c r="O281" i="5"/>
  <c r="N281" i="5"/>
  <c r="M281" i="5"/>
  <c r="K281" i="5"/>
  <c r="J281" i="5"/>
  <c r="H281" i="5"/>
  <c r="G281" i="5"/>
  <c r="F281" i="5"/>
  <c r="E281" i="5"/>
  <c r="D281" i="5"/>
  <c r="O280" i="5"/>
  <c r="L280" i="5"/>
  <c r="L279" i="5" s="1"/>
  <c r="I280" i="5"/>
  <c r="I279" i="5" s="1"/>
  <c r="F280" i="5"/>
  <c r="O279" i="5"/>
  <c r="N279" i="5"/>
  <c r="M279" i="5"/>
  <c r="K279" i="5"/>
  <c r="J279" i="5"/>
  <c r="H279" i="5"/>
  <c r="G279" i="5"/>
  <c r="E279" i="5"/>
  <c r="D279" i="5"/>
  <c r="O278" i="5"/>
  <c r="L278" i="5"/>
  <c r="I278" i="5"/>
  <c r="F278" i="5"/>
  <c r="O277" i="5"/>
  <c r="L277" i="5"/>
  <c r="I277" i="5"/>
  <c r="F277" i="5"/>
  <c r="C277" i="5" s="1"/>
  <c r="O276" i="5"/>
  <c r="L276" i="5"/>
  <c r="I276" i="5"/>
  <c r="I275" i="5" s="1"/>
  <c r="F276" i="5"/>
  <c r="N275" i="5"/>
  <c r="M275" i="5"/>
  <c r="K275" i="5"/>
  <c r="J275" i="5"/>
  <c r="H275" i="5"/>
  <c r="G275" i="5"/>
  <c r="E275" i="5"/>
  <c r="D275" i="5"/>
  <c r="O274" i="5"/>
  <c r="L274" i="5"/>
  <c r="I274" i="5"/>
  <c r="F274" i="5"/>
  <c r="O273" i="5"/>
  <c r="L273" i="5"/>
  <c r="I273" i="5"/>
  <c r="F273" i="5"/>
  <c r="C273" i="5" s="1"/>
  <c r="O272" i="5"/>
  <c r="L272" i="5"/>
  <c r="I272" i="5"/>
  <c r="F272" i="5"/>
  <c r="N271" i="5"/>
  <c r="N269" i="5" s="1"/>
  <c r="M271" i="5"/>
  <c r="K271" i="5"/>
  <c r="J271" i="5"/>
  <c r="J269" i="5" s="1"/>
  <c r="J268" i="5" s="1"/>
  <c r="I271" i="5"/>
  <c r="H271" i="5"/>
  <c r="G271" i="5"/>
  <c r="E271" i="5"/>
  <c r="E269" i="5" s="1"/>
  <c r="E268" i="5" s="1"/>
  <c r="D271" i="5"/>
  <c r="O270" i="5"/>
  <c r="L270" i="5"/>
  <c r="I270" i="5"/>
  <c r="F270" i="5"/>
  <c r="H269" i="5"/>
  <c r="H268" i="5" s="1"/>
  <c r="O267" i="5"/>
  <c r="L267" i="5"/>
  <c r="I267" i="5"/>
  <c r="F267" i="5"/>
  <c r="O266" i="5"/>
  <c r="L266" i="5"/>
  <c r="I266" i="5"/>
  <c r="F266" i="5"/>
  <c r="O265" i="5"/>
  <c r="L265" i="5"/>
  <c r="I265" i="5"/>
  <c r="F265" i="5"/>
  <c r="O264" i="5"/>
  <c r="L264" i="5"/>
  <c r="I264" i="5"/>
  <c r="F264" i="5"/>
  <c r="N263" i="5"/>
  <c r="M263" i="5"/>
  <c r="K263" i="5"/>
  <c r="J263" i="5"/>
  <c r="H263" i="5"/>
  <c r="G263" i="5"/>
  <c r="E263" i="5"/>
  <c r="D263" i="5"/>
  <c r="O262" i="5"/>
  <c r="L262" i="5"/>
  <c r="I262" i="5"/>
  <c r="F262" i="5"/>
  <c r="O261" i="5"/>
  <c r="L261" i="5"/>
  <c r="I261" i="5"/>
  <c r="F261" i="5"/>
  <c r="O260" i="5"/>
  <c r="L260" i="5"/>
  <c r="I260" i="5"/>
  <c r="I259" i="5" s="1"/>
  <c r="F260" i="5"/>
  <c r="N259" i="5"/>
  <c r="N258" i="5" s="1"/>
  <c r="M259" i="5"/>
  <c r="K259" i="5"/>
  <c r="K258" i="5" s="1"/>
  <c r="J259" i="5"/>
  <c r="H259" i="5"/>
  <c r="G259" i="5"/>
  <c r="G258" i="5" s="1"/>
  <c r="E259" i="5"/>
  <c r="D259" i="5"/>
  <c r="H258" i="5"/>
  <c r="D258" i="5"/>
  <c r="O257" i="5"/>
  <c r="L257" i="5"/>
  <c r="I257" i="5"/>
  <c r="F257" i="5"/>
  <c r="C257" i="5" s="1"/>
  <c r="O256" i="5"/>
  <c r="L256" i="5"/>
  <c r="I256" i="5"/>
  <c r="F256" i="5"/>
  <c r="O255" i="5"/>
  <c r="L255" i="5"/>
  <c r="I255" i="5"/>
  <c r="F255" i="5"/>
  <c r="O254" i="5"/>
  <c r="L254" i="5"/>
  <c r="I254" i="5"/>
  <c r="F254" i="5"/>
  <c r="O253" i="5"/>
  <c r="L253" i="5"/>
  <c r="I253" i="5"/>
  <c r="F253" i="5"/>
  <c r="O252" i="5"/>
  <c r="L252" i="5"/>
  <c r="L251" i="5" s="1"/>
  <c r="L250" i="5" s="1"/>
  <c r="I252" i="5"/>
  <c r="F252" i="5"/>
  <c r="N251" i="5"/>
  <c r="M251" i="5"/>
  <c r="M250" i="5" s="1"/>
  <c r="K251" i="5"/>
  <c r="K250" i="5" s="1"/>
  <c r="J251" i="5"/>
  <c r="J250" i="5" s="1"/>
  <c r="H251" i="5"/>
  <c r="H250" i="5" s="1"/>
  <c r="G251" i="5"/>
  <c r="G250" i="5" s="1"/>
  <c r="E251" i="5"/>
  <c r="E250" i="5" s="1"/>
  <c r="D251" i="5"/>
  <c r="D250" i="5" s="1"/>
  <c r="N250" i="5"/>
  <c r="O249" i="5"/>
  <c r="L249" i="5"/>
  <c r="I249" i="5"/>
  <c r="F249" i="5"/>
  <c r="O248" i="5"/>
  <c r="L248" i="5"/>
  <c r="I248" i="5"/>
  <c r="F248" i="5"/>
  <c r="O247" i="5"/>
  <c r="L247" i="5"/>
  <c r="I247" i="5"/>
  <c r="F247" i="5"/>
  <c r="O246" i="5"/>
  <c r="L246" i="5"/>
  <c r="I246" i="5"/>
  <c r="F246" i="5"/>
  <c r="O245" i="5"/>
  <c r="N245" i="5"/>
  <c r="M245" i="5"/>
  <c r="K245" i="5"/>
  <c r="J245" i="5"/>
  <c r="H245" i="5"/>
  <c r="G245" i="5"/>
  <c r="E245" i="5"/>
  <c r="D245" i="5"/>
  <c r="O244" i="5"/>
  <c r="L244" i="5"/>
  <c r="I244" i="5"/>
  <c r="F244" i="5"/>
  <c r="O243" i="5"/>
  <c r="L243" i="5"/>
  <c r="I243" i="5"/>
  <c r="F243" i="5"/>
  <c r="O242" i="5"/>
  <c r="L242" i="5"/>
  <c r="I242" i="5"/>
  <c r="F242" i="5"/>
  <c r="O241" i="5"/>
  <c r="L241" i="5"/>
  <c r="I241" i="5"/>
  <c r="F241" i="5"/>
  <c r="O240" i="5"/>
  <c r="L240" i="5"/>
  <c r="I240" i="5"/>
  <c r="F240" i="5"/>
  <c r="O239" i="5"/>
  <c r="L239" i="5"/>
  <c r="I239" i="5"/>
  <c r="F239" i="5"/>
  <c r="O238" i="5"/>
  <c r="L238" i="5"/>
  <c r="I238" i="5"/>
  <c r="F238" i="5"/>
  <c r="N237" i="5"/>
  <c r="M237" i="5"/>
  <c r="K237" i="5"/>
  <c r="J237" i="5"/>
  <c r="H237" i="5"/>
  <c r="G237" i="5"/>
  <c r="E237" i="5"/>
  <c r="D237" i="5"/>
  <c r="O236" i="5"/>
  <c r="L236" i="5"/>
  <c r="I236" i="5"/>
  <c r="F236" i="5"/>
  <c r="O235" i="5"/>
  <c r="O234" i="5" s="1"/>
  <c r="L235" i="5"/>
  <c r="I235" i="5"/>
  <c r="F235" i="5"/>
  <c r="N234" i="5"/>
  <c r="M234" i="5"/>
  <c r="L234" i="5"/>
  <c r="K234" i="5"/>
  <c r="J234" i="5"/>
  <c r="H234" i="5"/>
  <c r="G234" i="5"/>
  <c r="E234" i="5"/>
  <c r="D234" i="5"/>
  <c r="O233" i="5"/>
  <c r="O232" i="5" s="1"/>
  <c r="L233" i="5"/>
  <c r="L232" i="5" s="1"/>
  <c r="I233" i="5"/>
  <c r="F233" i="5"/>
  <c r="N232" i="5"/>
  <c r="M232" i="5"/>
  <c r="K232" i="5"/>
  <c r="J232" i="5"/>
  <c r="H232" i="5"/>
  <c r="G232" i="5"/>
  <c r="F232" i="5"/>
  <c r="E232" i="5"/>
  <c r="D232" i="5"/>
  <c r="O231" i="5"/>
  <c r="L231" i="5"/>
  <c r="I231" i="5"/>
  <c r="F231" i="5"/>
  <c r="O228" i="5"/>
  <c r="L228" i="5"/>
  <c r="I228" i="5"/>
  <c r="F228" i="5"/>
  <c r="O227" i="5"/>
  <c r="L227" i="5"/>
  <c r="L226" i="5" s="1"/>
  <c r="I227" i="5"/>
  <c r="F227" i="5"/>
  <c r="F226" i="5" s="1"/>
  <c r="O226" i="5"/>
  <c r="N226" i="5"/>
  <c r="M226" i="5"/>
  <c r="K226" i="5"/>
  <c r="J226" i="5"/>
  <c r="H226" i="5"/>
  <c r="G226" i="5"/>
  <c r="E226" i="5"/>
  <c r="D226" i="5"/>
  <c r="O225" i="5"/>
  <c r="L225" i="5"/>
  <c r="I225" i="5"/>
  <c r="F225" i="5"/>
  <c r="C225" i="5" s="1"/>
  <c r="O224" i="5"/>
  <c r="L224" i="5"/>
  <c r="I224" i="5"/>
  <c r="F224" i="5"/>
  <c r="O223" i="5"/>
  <c r="L223" i="5"/>
  <c r="I223" i="5"/>
  <c r="F223" i="5"/>
  <c r="O222" i="5"/>
  <c r="L222" i="5"/>
  <c r="I222" i="5"/>
  <c r="F222" i="5"/>
  <c r="O221" i="5"/>
  <c r="L221" i="5"/>
  <c r="I221" i="5"/>
  <c r="F221" i="5"/>
  <c r="O220" i="5"/>
  <c r="L220" i="5"/>
  <c r="I220" i="5"/>
  <c r="F220" i="5"/>
  <c r="O219" i="5"/>
  <c r="L219" i="5"/>
  <c r="I219" i="5"/>
  <c r="F219" i="5"/>
  <c r="O218" i="5"/>
  <c r="L218" i="5"/>
  <c r="I218" i="5"/>
  <c r="F218" i="5"/>
  <c r="O217" i="5"/>
  <c r="L217" i="5"/>
  <c r="I217" i="5"/>
  <c r="F217" i="5"/>
  <c r="O216" i="5"/>
  <c r="L216" i="5"/>
  <c r="I216" i="5"/>
  <c r="F216" i="5"/>
  <c r="N215" i="5"/>
  <c r="M215" i="5"/>
  <c r="K215" i="5"/>
  <c r="J215" i="5"/>
  <c r="H215" i="5"/>
  <c r="G215" i="5"/>
  <c r="E215" i="5"/>
  <c r="D215" i="5"/>
  <c r="O214" i="5"/>
  <c r="L214" i="5"/>
  <c r="I214" i="5"/>
  <c r="F214" i="5"/>
  <c r="O213" i="5"/>
  <c r="L213" i="5"/>
  <c r="I213" i="5"/>
  <c r="F213" i="5"/>
  <c r="C213" i="5" s="1"/>
  <c r="O212" i="5"/>
  <c r="L212" i="5"/>
  <c r="I212" i="5"/>
  <c r="F212" i="5"/>
  <c r="O211" i="5"/>
  <c r="L211" i="5"/>
  <c r="I211" i="5"/>
  <c r="F211" i="5"/>
  <c r="O210" i="5"/>
  <c r="L210" i="5"/>
  <c r="I210" i="5"/>
  <c r="F210" i="5"/>
  <c r="O209" i="5"/>
  <c r="L209" i="5"/>
  <c r="I209" i="5"/>
  <c r="F209" i="5"/>
  <c r="O208" i="5"/>
  <c r="L208" i="5"/>
  <c r="I208" i="5"/>
  <c r="F208" i="5"/>
  <c r="O207" i="5"/>
  <c r="L207" i="5"/>
  <c r="I207" i="5"/>
  <c r="F207" i="5"/>
  <c r="O206" i="5"/>
  <c r="L206" i="5"/>
  <c r="I206" i="5"/>
  <c r="F206" i="5"/>
  <c r="O205" i="5"/>
  <c r="L205" i="5"/>
  <c r="I205" i="5"/>
  <c r="F205" i="5"/>
  <c r="N204" i="5"/>
  <c r="M204" i="5"/>
  <c r="K204" i="5"/>
  <c r="K203" i="5" s="1"/>
  <c r="J204" i="5"/>
  <c r="H204" i="5"/>
  <c r="G204" i="5"/>
  <c r="G203" i="5" s="1"/>
  <c r="E204" i="5"/>
  <c r="E203" i="5" s="1"/>
  <c r="D204" i="5"/>
  <c r="O202" i="5"/>
  <c r="L202" i="5"/>
  <c r="I202" i="5"/>
  <c r="F202" i="5"/>
  <c r="O201" i="5"/>
  <c r="L201" i="5"/>
  <c r="I201" i="5"/>
  <c r="F201" i="5"/>
  <c r="O200" i="5"/>
  <c r="L200" i="5"/>
  <c r="I200" i="5"/>
  <c r="F200" i="5"/>
  <c r="O199" i="5"/>
  <c r="L199" i="5"/>
  <c r="I199" i="5"/>
  <c r="F199" i="5"/>
  <c r="O198" i="5"/>
  <c r="O197" i="5" s="1"/>
  <c r="L198" i="5"/>
  <c r="L197" i="5" s="1"/>
  <c r="I198" i="5"/>
  <c r="F198" i="5"/>
  <c r="F197" i="5" s="1"/>
  <c r="N197" i="5"/>
  <c r="M197" i="5"/>
  <c r="K197" i="5"/>
  <c r="J197" i="5"/>
  <c r="H197" i="5"/>
  <c r="H195" i="5" s="1"/>
  <c r="G197" i="5"/>
  <c r="G195" i="5" s="1"/>
  <c r="E197" i="5"/>
  <c r="E195" i="5" s="1"/>
  <c r="D197" i="5"/>
  <c r="D195" i="5" s="1"/>
  <c r="O196" i="5"/>
  <c r="L196" i="5"/>
  <c r="I196" i="5"/>
  <c r="F196" i="5"/>
  <c r="N195" i="5"/>
  <c r="M195" i="5"/>
  <c r="K195" i="5"/>
  <c r="J195" i="5"/>
  <c r="O192" i="5"/>
  <c r="L192" i="5"/>
  <c r="L191" i="5" s="1"/>
  <c r="I192" i="5"/>
  <c r="I191" i="5" s="1"/>
  <c r="I190" i="5" s="1"/>
  <c r="F192" i="5"/>
  <c r="O191" i="5"/>
  <c r="O190" i="5" s="1"/>
  <c r="N191" i="5"/>
  <c r="M191" i="5"/>
  <c r="M190" i="5" s="1"/>
  <c r="K191" i="5"/>
  <c r="K190" i="5" s="1"/>
  <c r="J191" i="5"/>
  <c r="J190" i="5" s="1"/>
  <c r="H191" i="5"/>
  <c r="H190" i="5" s="1"/>
  <c r="H186" i="5" s="1"/>
  <c r="G191" i="5"/>
  <c r="F191" i="5"/>
  <c r="E191" i="5"/>
  <c r="E190" i="5" s="1"/>
  <c r="D191" i="5"/>
  <c r="N190" i="5"/>
  <c r="L190" i="5"/>
  <c r="G190" i="5"/>
  <c r="D190" i="5"/>
  <c r="O189" i="5"/>
  <c r="L189" i="5"/>
  <c r="I189" i="5"/>
  <c r="F189" i="5"/>
  <c r="O188" i="5"/>
  <c r="L188" i="5"/>
  <c r="L187" i="5" s="1"/>
  <c r="I188" i="5"/>
  <c r="F188" i="5"/>
  <c r="F187" i="5" s="1"/>
  <c r="O187" i="5"/>
  <c r="N187" i="5"/>
  <c r="M187" i="5"/>
  <c r="M186" i="5" s="1"/>
  <c r="K187" i="5"/>
  <c r="J187" i="5"/>
  <c r="H187" i="5"/>
  <c r="G187" i="5"/>
  <c r="G186" i="5" s="1"/>
  <c r="E187" i="5"/>
  <c r="D187" i="5"/>
  <c r="O185" i="5"/>
  <c r="L185" i="5"/>
  <c r="I185" i="5"/>
  <c r="F185" i="5"/>
  <c r="O184" i="5"/>
  <c r="L184" i="5"/>
  <c r="L183" i="5" s="1"/>
  <c r="I184" i="5"/>
  <c r="F184" i="5"/>
  <c r="F183" i="5" s="1"/>
  <c r="O183" i="5"/>
  <c r="N183" i="5"/>
  <c r="M183" i="5"/>
  <c r="K183" i="5"/>
  <c r="J183" i="5"/>
  <c r="H183" i="5"/>
  <c r="G183" i="5"/>
  <c r="E183" i="5"/>
  <c r="D183" i="5"/>
  <c r="O182" i="5"/>
  <c r="L182" i="5"/>
  <c r="I182" i="5"/>
  <c r="F182" i="5"/>
  <c r="O181" i="5"/>
  <c r="L181" i="5"/>
  <c r="I181" i="5"/>
  <c r="F181" i="5"/>
  <c r="O180" i="5"/>
  <c r="L180" i="5"/>
  <c r="I180" i="5"/>
  <c r="F180" i="5"/>
  <c r="O179" i="5"/>
  <c r="O178" i="5" s="1"/>
  <c r="L179" i="5"/>
  <c r="I179" i="5"/>
  <c r="I178" i="5" s="1"/>
  <c r="F179" i="5"/>
  <c r="N178" i="5"/>
  <c r="M178" i="5"/>
  <c r="K178" i="5"/>
  <c r="J178" i="5"/>
  <c r="H178" i="5"/>
  <c r="G178" i="5"/>
  <c r="E178" i="5"/>
  <c r="D178" i="5"/>
  <c r="O177" i="5"/>
  <c r="L177" i="5"/>
  <c r="I177" i="5"/>
  <c r="F177" i="5"/>
  <c r="O176" i="5"/>
  <c r="L176" i="5"/>
  <c r="I176" i="5"/>
  <c r="F176" i="5"/>
  <c r="O175" i="5"/>
  <c r="O174" i="5" s="1"/>
  <c r="O173" i="5" s="1"/>
  <c r="L175" i="5"/>
  <c r="L174" i="5" s="1"/>
  <c r="I175" i="5"/>
  <c r="F175" i="5"/>
  <c r="F174" i="5" s="1"/>
  <c r="N174" i="5"/>
  <c r="M174" i="5"/>
  <c r="M173" i="5" s="1"/>
  <c r="M172" i="5" s="1"/>
  <c r="K174" i="5"/>
  <c r="J174" i="5"/>
  <c r="J173" i="5" s="1"/>
  <c r="H174" i="5"/>
  <c r="H173" i="5" s="1"/>
  <c r="H172" i="5" s="1"/>
  <c r="G174" i="5"/>
  <c r="E174" i="5"/>
  <c r="E173" i="5" s="1"/>
  <c r="E172" i="5" s="1"/>
  <c r="D174" i="5"/>
  <c r="G173" i="5"/>
  <c r="G172" i="5" s="1"/>
  <c r="O171" i="5"/>
  <c r="L171" i="5"/>
  <c r="I171" i="5"/>
  <c r="F171" i="5"/>
  <c r="O170" i="5"/>
  <c r="L170" i="5"/>
  <c r="I170" i="5"/>
  <c r="F170" i="5"/>
  <c r="O169" i="5"/>
  <c r="L169" i="5"/>
  <c r="I169" i="5"/>
  <c r="F169" i="5"/>
  <c r="O168" i="5"/>
  <c r="L168" i="5"/>
  <c r="I168" i="5"/>
  <c r="F168" i="5"/>
  <c r="O167" i="5"/>
  <c r="L167" i="5"/>
  <c r="I167" i="5"/>
  <c r="F167" i="5"/>
  <c r="C167" i="5" s="1"/>
  <c r="O166" i="5"/>
  <c r="L166" i="5"/>
  <c r="I166" i="5"/>
  <c r="F166" i="5"/>
  <c r="N165" i="5"/>
  <c r="M165" i="5"/>
  <c r="M164" i="5" s="1"/>
  <c r="K165" i="5"/>
  <c r="K164" i="5" s="1"/>
  <c r="J165" i="5"/>
  <c r="J164" i="5" s="1"/>
  <c r="H165" i="5"/>
  <c r="G165" i="5"/>
  <c r="G164" i="5" s="1"/>
  <c r="E165" i="5"/>
  <c r="E164" i="5" s="1"/>
  <c r="D165" i="5"/>
  <c r="D164" i="5" s="1"/>
  <c r="N164" i="5"/>
  <c r="H164" i="5"/>
  <c r="O163" i="5"/>
  <c r="L163" i="5"/>
  <c r="I163" i="5"/>
  <c r="F163" i="5"/>
  <c r="O162" i="5"/>
  <c r="L162" i="5"/>
  <c r="I162" i="5"/>
  <c r="F162" i="5"/>
  <c r="O161" i="5"/>
  <c r="L161" i="5"/>
  <c r="I161" i="5"/>
  <c r="F161" i="5"/>
  <c r="O160" i="5"/>
  <c r="O159" i="5" s="1"/>
  <c r="L160" i="5"/>
  <c r="L159" i="5" s="1"/>
  <c r="I160" i="5"/>
  <c r="F160" i="5"/>
  <c r="F159" i="5" s="1"/>
  <c r="N159" i="5"/>
  <c r="M159" i="5"/>
  <c r="K159" i="5"/>
  <c r="J159" i="5"/>
  <c r="H159" i="5"/>
  <c r="G159" i="5"/>
  <c r="E159" i="5"/>
  <c r="D159" i="5"/>
  <c r="O158" i="5"/>
  <c r="L158" i="5"/>
  <c r="I158" i="5"/>
  <c r="F158" i="5"/>
  <c r="O157" i="5"/>
  <c r="L157" i="5"/>
  <c r="I157" i="5"/>
  <c r="F157" i="5"/>
  <c r="O156" i="5"/>
  <c r="L156" i="5"/>
  <c r="I156" i="5"/>
  <c r="F156" i="5"/>
  <c r="O155" i="5"/>
  <c r="L155" i="5"/>
  <c r="I155" i="5"/>
  <c r="F155" i="5"/>
  <c r="C155" i="5" s="1"/>
  <c r="O154" i="5"/>
  <c r="L154" i="5"/>
  <c r="I154" i="5"/>
  <c r="F154" i="5"/>
  <c r="O153" i="5"/>
  <c r="L153" i="5"/>
  <c r="I153" i="5"/>
  <c r="F153" i="5"/>
  <c r="O152" i="5"/>
  <c r="L152" i="5"/>
  <c r="I152" i="5"/>
  <c r="F152" i="5"/>
  <c r="O151" i="5"/>
  <c r="L151" i="5"/>
  <c r="I151" i="5"/>
  <c r="F151" i="5"/>
  <c r="N150" i="5"/>
  <c r="M150" i="5"/>
  <c r="K150" i="5"/>
  <c r="J150" i="5"/>
  <c r="H150" i="5"/>
  <c r="G150" i="5"/>
  <c r="E150" i="5"/>
  <c r="D150" i="5"/>
  <c r="O149" i="5"/>
  <c r="L149" i="5"/>
  <c r="I149" i="5"/>
  <c r="F149" i="5"/>
  <c r="O148" i="5"/>
  <c r="L148" i="5"/>
  <c r="I148" i="5"/>
  <c r="F148" i="5"/>
  <c r="O147" i="5"/>
  <c r="L147" i="5"/>
  <c r="I147" i="5"/>
  <c r="F147" i="5"/>
  <c r="O146" i="5"/>
  <c r="L146" i="5"/>
  <c r="I146" i="5"/>
  <c r="F146" i="5"/>
  <c r="O145" i="5"/>
  <c r="L145" i="5"/>
  <c r="I145" i="5"/>
  <c r="F145" i="5"/>
  <c r="O144" i="5"/>
  <c r="L144" i="5"/>
  <c r="I144" i="5"/>
  <c r="F144" i="5"/>
  <c r="F143" i="5" s="1"/>
  <c r="N143" i="5"/>
  <c r="M143" i="5"/>
  <c r="K143" i="5"/>
  <c r="J143" i="5"/>
  <c r="H143" i="5"/>
  <c r="G143" i="5"/>
  <c r="E143" i="5"/>
  <c r="D143" i="5"/>
  <c r="O142" i="5"/>
  <c r="L142" i="5"/>
  <c r="I142" i="5"/>
  <c r="F142" i="5"/>
  <c r="O141" i="5"/>
  <c r="O140" i="5" s="1"/>
  <c r="L141" i="5"/>
  <c r="L140" i="5" s="1"/>
  <c r="I141" i="5"/>
  <c r="F141" i="5"/>
  <c r="F140" i="5" s="1"/>
  <c r="N140" i="5"/>
  <c r="M140" i="5"/>
  <c r="K140" i="5"/>
  <c r="J140" i="5"/>
  <c r="H140" i="5"/>
  <c r="G140" i="5"/>
  <c r="E140" i="5"/>
  <c r="D140" i="5"/>
  <c r="O139" i="5"/>
  <c r="L139" i="5"/>
  <c r="I139" i="5"/>
  <c r="F139" i="5"/>
  <c r="O138" i="5"/>
  <c r="L138" i="5"/>
  <c r="I138" i="5"/>
  <c r="F138" i="5"/>
  <c r="O137" i="5"/>
  <c r="L137" i="5"/>
  <c r="I137" i="5"/>
  <c r="F137" i="5"/>
  <c r="O136" i="5"/>
  <c r="L136" i="5"/>
  <c r="L135" i="5" s="1"/>
  <c r="I136" i="5"/>
  <c r="F136" i="5"/>
  <c r="F135" i="5" s="1"/>
  <c r="O135" i="5"/>
  <c r="N135" i="5"/>
  <c r="M135" i="5"/>
  <c r="K135" i="5"/>
  <c r="J135" i="5"/>
  <c r="H135" i="5"/>
  <c r="G135" i="5"/>
  <c r="E135" i="5"/>
  <c r="D135" i="5"/>
  <c r="O134" i="5"/>
  <c r="L134" i="5"/>
  <c r="I134" i="5"/>
  <c r="F134" i="5"/>
  <c r="O133" i="5"/>
  <c r="L133" i="5"/>
  <c r="I133" i="5"/>
  <c r="F133" i="5"/>
  <c r="O132" i="5"/>
  <c r="L132" i="5"/>
  <c r="I132" i="5"/>
  <c r="F132" i="5"/>
  <c r="O131" i="5"/>
  <c r="O130" i="5" s="1"/>
  <c r="L131" i="5"/>
  <c r="L130" i="5" s="1"/>
  <c r="I131" i="5"/>
  <c r="I130" i="5" s="1"/>
  <c r="F131" i="5"/>
  <c r="F130" i="5" s="1"/>
  <c r="N130" i="5"/>
  <c r="M130" i="5"/>
  <c r="K130" i="5"/>
  <c r="J130" i="5"/>
  <c r="H130" i="5"/>
  <c r="G130" i="5"/>
  <c r="E130" i="5"/>
  <c r="D130" i="5"/>
  <c r="O128" i="5"/>
  <c r="O127" i="5" s="1"/>
  <c r="L128" i="5"/>
  <c r="L127" i="5" s="1"/>
  <c r="I128" i="5"/>
  <c r="I127" i="5" s="1"/>
  <c r="F128" i="5"/>
  <c r="N127" i="5"/>
  <c r="M127" i="5"/>
  <c r="K127" i="5"/>
  <c r="J127" i="5"/>
  <c r="H127" i="5"/>
  <c r="G127" i="5"/>
  <c r="E127" i="5"/>
  <c r="D127" i="5"/>
  <c r="O126" i="5"/>
  <c r="L126" i="5"/>
  <c r="I126" i="5"/>
  <c r="F126" i="5"/>
  <c r="O125" i="5"/>
  <c r="L125" i="5"/>
  <c r="I125" i="5"/>
  <c r="F125" i="5"/>
  <c r="O124" i="5"/>
  <c r="L124" i="5"/>
  <c r="I124" i="5"/>
  <c r="F124" i="5"/>
  <c r="O123" i="5"/>
  <c r="L123" i="5"/>
  <c r="I123" i="5"/>
  <c r="F123" i="5"/>
  <c r="O122" i="5"/>
  <c r="L122" i="5"/>
  <c r="I122" i="5"/>
  <c r="I121" i="5" s="1"/>
  <c r="F122" i="5"/>
  <c r="N121" i="5"/>
  <c r="M121" i="5"/>
  <c r="K121" i="5"/>
  <c r="J121" i="5"/>
  <c r="H121" i="5"/>
  <c r="G121" i="5"/>
  <c r="E121" i="5"/>
  <c r="D121" i="5"/>
  <c r="O120" i="5"/>
  <c r="L120" i="5"/>
  <c r="I120" i="5"/>
  <c r="F120" i="5"/>
  <c r="O119" i="5"/>
  <c r="L119" i="5"/>
  <c r="I119" i="5"/>
  <c r="F119" i="5"/>
  <c r="O118" i="5"/>
  <c r="L118" i="5"/>
  <c r="I118" i="5"/>
  <c r="F118" i="5"/>
  <c r="O117" i="5"/>
  <c r="L117" i="5"/>
  <c r="I117" i="5"/>
  <c r="F117" i="5"/>
  <c r="O116" i="5"/>
  <c r="L116" i="5"/>
  <c r="I116" i="5"/>
  <c r="F116" i="5"/>
  <c r="N115" i="5"/>
  <c r="M115" i="5"/>
  <c r="K115" i="5"/>
  <c r="J115" i="5"/>
  <c r="H115" i="5"/>
  <c r="G115" i="5"/>
  <c r="E115" i="5"/>
  <c r="D115" i="5"/>
  <c r="O114" i="5"/>
  <c r="L114" i="5"/>
  <c r="I114" i="5"/>
  <c r="F114" i="5"/>
  <c r="O113" i="5"/>
  <c r="L113" i="5"/>
  <c r="I113" i="5"/>
  <c r="F113" i="5"/>
  <c r="O112" i="5"/>
  <c r="L112" i="5"/>
  <c r="I112" i="5"/>
  <c r="I111" i="5" s="1"/>
  <c r="F112" i="5"/>
  <c r="N111" i="5"/>
  <c r="M111" i="5"/>
  <c r="K111" i="5"/>
  <c r="J111" i="5"/>
  <c r="H111" i="5"/>
  <c r="G111" i="5"/>
  <c r="E111" i="5"/>
  <c r="D111" i="5"/>
  <c r="O110" i="5"/>
  <c r="L110" i="5"/>
  <c r="I110" i="5"/>
  <c r="F110" i="5"/>
  <c r="O109" i="5"/>
  <c r="L109" i="5"/>
  <c r="I109" i="5"/>
  <c r="F109" i="5"/>
  <c r="O108" i="5"/>
  <c r="L108" i="5"/>
  <c r="I108" i="5"/>
  <c r="F108" i="5"/>
  <c r="O107" i="5"/>
  <c r="L107" i="5"/>
  <c r="I107" i="5"/>
  <c r="F107" i="5"/>
  <c r="O106" i="5"/>
  <c r="L106" i="5"/>
  <c r="I106" i="5"/>
  <c r="F106" i="5"/>
  <c r="O105" i="5"/>
  <c r="L105" i="5"/>
  <c r="I105" i="5"/>
  <c r="F105" i="5"/>
  <c r="O104" i="5"/>
  <c r="L104" i="5"/>
  <c r="I104" i="5"/>
  <c r="F104" i="5"/>
  <c r="O103" i="5"/>
  <c r="L103" i="5"/>
  <c r="I103" i="5"/>
  <c r="F103" i="5"/>
  <c r="N102" i="5"/>
  <c r="M102" i="5"/>
  <c r="K102" i="5"/>
  <c r="J102" i="5"/>
  <c r="H102" i="5"/>
  <c r="G102" i="5"/>
  <c r="E102" i="5"/>
  <c r="D102" i="5"/>
  <c r="O101" i="5"/>
  <c r="L101" i="5"/>
  <c r="I101" i="5"/>
  <c r="F101" i="5"/>
  <c r="O100" i="5"/>
  <c r="L100" i="5"/>
  <c r="I100" i="5"/>
  <c r="F100" i="5"/>
  <c r="O99" i="5"/>
  <c r="L99" i="5"/>
  <c r="I99" i="5"/>
  <c r="F99" i="5"/>
  <c r="O98" i="5"/>
  <c r="L98" i="5"/>
  <c r="I98" i="5"/>
  <c r="F98" i="5"/>
  <c r="O97" i="5"/>
  <c r="L97" i="5"/>
  <c r="I97" i="5"/>
  <c r="F97" i="5"/>
  <c r="O96" i="5"/>
  <c r="L96" i="5"/>
  <c r="I96" i="5"/>
  <c r="F96" i="5"/>
  <c r="O95" i="5"/>
  <c r="O94" i="5" s="1"/>
  <c r="L95" i="5"/>
  <c r="I95" i="5"/>
  <c r="F95" i="5"/>
  <c r="N94" i="5"/>
  <c r="M94" i="5"/>
  <c r="K94" i="5"/>
  <c r="J94" i="5"/>
  <c r="H94" i="5"/>
  <c r="G94" i="5"/>
  <c r="F94" i="5"/>
  <c r="E94" i="5"/>
  <c r="D94" i="5"/>
  <c r="O93" i="5"/>
  <c r="L93" i="5"/>
  <c r="I93" i="5"/>
  <c r="F93" i="5"/>
  <c r="O92" i="5"/>
  <c r="L92" i="5"/>
  <c r="I92" i="5"/>
  <c r="F92" i="5"/>
  <c r="O91" i="5"/>
  <c r="L91" i="5"/>
  <c r="I91" i="5"/>
  <c r="F91" i="5"/>
  <c r="O90" i="5"/>
  <c r="L90" i="5"/>
  <c r="I90" i="5"/>
  <c r="F90" i="5"/>
  <c r="O89" i="5"/>
  <c r="O88" i="5" s="1"/>
  <c r="L89" i="5"/>
  <c r="L88" i="5" s="1"/>
  <c r="I89" i="5"/>
  <c r="F89" i="5"/>
  <c r="N88" i="5"/>
  <c r="M88" i="5"/>
  <c r="K88" i="5"/>
  <c r="J88" i="5"/>
  <c r="H88" i="5"/>
  <c r="G88" i="5"/>
  <c r="E88" i="5"/>
  <c r="D88" i="5"/>
  <c r="O87" i="5"/>
  <c r="L87" i="5"/>
  <c r="I87" i="5"/>
  <c r="F87" i="5"/>
  <c r="O86" i="5"/>
  <c r="L86" i="5"/>
  <c r="I86" i="5"/>
  <c r="F86" i="5"/>
  <c r="O85" i="5"/>
  <c r="L85" i="5"/>
  <c r="I85" i="5"/>
  <c r="F85" i="5"/>
  <c r="O84" i="5"/>
  <c r="L84" i="5"/>
  <c r="I84" i="5"/>
  <c r="I83" i="5" s="1"/>
  <c r="F84" i="5"/>
  <c r="N83" i="5"/>
  <c r="M83" i="5"/>
  <c r="K83" i="5"/>
  <c r="J83" i="5"/>
  <c r="H83" i="5"/>
  <c r="G83" i="5"/>
  <c r="E83" i="5"/>
  <c r="D83" i="5"/>
  <c r="O81" i="5"/>
  <c r="L81" i="5"/>
  <c r="I81" i="5"/>
  <c r="F81" i="5"/>
  <c r="O80" i="5"/>
  <c r="L80" i="5"/>
  <c r="L79" i="5" s="1"/>
  <c r="I80" i="5"/>
  <c r="F80" i="5"/>
  <c r="N79" i="5"/>
  <c r="M79" i="5"/>
  <c r="K79" i="5"/>
  <c r="J79" i="5"/>
  <c r="H79" i="5"/>
  <c r="G79" i="5"/>
  <c r="E79" i="5"/>
  <c r="D79" i="5"/>
  <c r="O78" i="5"/>
  <c r="L78" i="5"/>
  <c r="I78" i="5"/>
  <c r="F78" i="5"/>
  <c r="O77" i="5"/>
  <c r="O76" i="5" s="1"/>
  <c r="L77" i="5"/>
  <c r="L76" i="5" s="1"/>
  <c r="I77" i="5"/>
  <c r="F77" i="5"/>
  <c r="F76" i="5" s="1"/>
  <c r="N76" i="5"/>
  <c r="N75" i="5" s="1"/>
  <c r="M76" i="5"/>
  <c r="M75" i="5" s="1"/>
  <c r="K76" i="5"/>
  <c r="J76" i="5"/>
  <c r="H76" i="5"/>
  <c r="H75" i="5" s="1"/>
  <c r="G76" i="5"/>
  <c r="G75" i="5" s="1"/>
  <c r="E76" i="5"/>
  <c r="D76" i="5"/>
  <c r="D75" i="5" s="1"/>
  <c r="K75" i="5"/>
  <c r="O73" i="5"/>
  <c r="L73" i="5"/>
  <c r="I73" i="5"/>
  <c r="F73" i="5"/>
  <c r="O72" i="5"/>
  <c r="L72" i="5"/>
  <c r="I72" i="5"/>
  <c r="F72" i="5"/>
  <c r="O71" i="5"/>
  <c r="L71" i="5"/>
  <c r="I71" i="5"/>
  <c r="F71" i="5"/>
  <c r="O70" i="5"/>
  <c r="L70" i="5"/>
  <c r="I70" i="5"/>
  <c r="F70" i="5"/>
  <c r="O69" i="5"/>
  <c r="O68" i="5" s="1"/>
  <c r="L69" i="5"/>
  <c r="L68" i="5" s="1"/>
  <c r="I69" i="5"/>
  <c r="F69" i="5"/>
  <c r="N68" i="5"/>
  <c r="M68" i="5"/>
  <c r="M66" i="5" s="1"/>
  <c r="K68" i="5"/>
  <c r="K66" i="5" s="1"/>
  <c r="J68" i="5"/>
  <c r="J66" i="5" s="1"/>
  <c r="H68" i="5"/>
  <c r="H66" i="5" s="1"/>
  <c r="G68" i="5"/>
  <c r="E68" i="5"/>
  <c r="E66" i="5" s="1"/>
  <c r="D68" i="5"/>
  <c r="D66" i="5" s="1"/>
  <c r="O67" i="5"/>
  <c r="O66" i="5" s="1"/>
  <c r="L67" i="5"/>
  <c r="I67" i="5"/>
  <c r="F67" i="5"/>
  <c r="N66" i="5"/>
  <c r="G66" i="5"/>
  <c r="O65" i="5"/>
  <c r="L65" i="5"/>
  <c r="I65" i="5"/>
  <c r="F65" i="5"/>
  <c r="O64" i="5"/>
  <c r="L64" i="5"/>
  <c r="I64" i="5"/>
  <c r="F64" i="5"/>
  <c r="O63" i="5"/>
  <c r="L63" i="5"/>
  <c r="I63" i="5"/>
  <c r="F63" i="5"/>
  <c r="O62" i="5"/>
  <c r="L62" i="5"/>
  <c r="I62" i="5"/>
  <c r="F62" i="5"/>
  <c r="O61" i="5"/>
  <c r="L61" i="5"/>
  <c r="I61" i="5"/>
  <c r="F61" i="5"/>
  <c r="O60" i="5"/>
  <c r="L60" i="5"/>
  <c r="I60" i="5"/>
  <c r="F60" i="5"/>
  <c r="O59" i="5"/>
  <c r="L59" i="5"/>
  <c r="I59" i="5"/>
  <c r="F59" i="5"/>
  <c r="O58" i="5"/>
  <c r="L58" i="5"/>
  <c r="I58" i="5"/>
  <c r="F58" i="5"/>
  <c r="F57" i="5" s="1"/>
  <c r="O57" i="5"/>
  <c r="N57" i="5"/>
  <c r="M57" i="5"/>
  <c r="K57" i="5"/>
  <c r="J57" i="5"/>
  <c r="H57" i="5"/>
  <c r="G57" i="5"/>
  <c r="E57" i="5"/>
  <c r="D57" i="5"/>
  <c r="O56" i="5"/>
  <c r="L56" i="5"/>
  <c r="I56" i="5"/>
  <c r="F56" i="5"/>
  <c r="O55" i="5"/>
  <c r="O54" i="5" s="1"/>
  <c r="L55" i="5"/>
  <c r="L54" i="5" s="1"/>
  <c r="I55" i="5"/>
  <c r="I54" i="5" s="1"/>
  <c r="F55" i="5"/>
  <c r="F54" i="5" s="1"/>
  <c r="F53" i="5" s="1"/>
  <c r="N54" i="5"/>
  <c r="N53" i="5" s="1"/>
  <c r="M54" i="5"/>
  <c r="M53" i="5" s="1"/>
  <c r="M52" i="5" s="1"/>
  <c r="K54" i="5"/>
  <c r="K53" i="5" s="1"/>
  <c r="J54" i="5"/>
  <c r="H54" i="5"/>
  <c r="H53" i="5" s="1"/>
  <c r="G54" i="5"/>
  <c r="G53" i="5" s="1"/>
  <c r="G52" i="5" s="1"/>
  <c r="E54" i="5"/>
  <c r="D54" i="5"/>
  <c r="E53" i="5"/>
  <c r="O46" i="5"/>
  <c r="C46" i="5" s="1"/>
  <c r="O45" i="5"/>
  <c r="C45" i="5" s="1"/>
  <c r="N44" i="5"/>
  <c r="M44" i="5"/>
  <c r="L43" i="5"/>
  <c r="I43" i="5"/>
  <c r="I42" i="5" s="1"/>
  <c r="F43" i="5"/>
  <c r="L42" i="5"/>
  <c r="K42" i="5"/>
  <c r="J42" i="5"/>
  <c r="H42" i="5"/>
  <c r="G42" i="5"/>
  <c r="F42" i="5"/>
  <c r="E42" i="5"/>
  <c r="D42" i="5"/>
  <c r="F41" i="5"/>
  <c r="C41" i="5" s="1"/>
  <c r="L40" i="5"/>
  <c r="C40" i="5" s="1"/>
  <c r="L39" i="5"/>
  <c r="C39" i="5"/>
  <c r="L38" i="5"/>
  <c r="C38" i="5" s="1"/>
  <c r="L37" i="5"/>
  <c r="L36" i="5" s="1"/>
  <c r="C36" i="5" s="1"/>
  <c r="K36" i="5"/>
  <c r="J36" i="5"/>
  <c r="L35" i="5"/>
  <c r="C35" i="5" s="1"/>
  <c r="L34" i="5"/>
  <c r="K33" i="5"/>
  <c r="J33" i="5"/>
  <c r="L32" i="5"/>
  <c r="C32" i="5" s="1"/>
  <c r="L31" i="5"/>
  <c r="C31" i="5" s="1"/>
  <c r="K31" i="5"/>
  <c r="J31" i="5"/>
  <c r="L30" i="5"/>
  <c r="C30" i="5"/>
  <c r="L29" i="5"/>
  <c r="C29" i="5" s="1"/>
  <c r="L28" i="5"/>
  <c r="K27" i="5"/>
  <c r="J27" i="5"/>
  <c r="J26" i="5" s="1"/>
  <c r="F25" i="5"/>
  <c r="C25" i="5" s="1"/>
  <c r="I24" i="5"/>
  <c r="F24" i="5"/>
  <c r="O23" i="5"/>
  <c r="L23" i="5"/>
  <c r="I23" i="5"/>
  <c r="F23" i="5"/>
  <c r="O22" i="5"/>
  <c r="O21" i="5" s="1"/>
  <c r="O287" i="5" s="1"/>
  <c r="O286" i="5" s="1"/>
  <c r="L22" i="5"/>
  <c r="I22" i="5"/>
  <c r="F22" i="5"/>
  <c r="F21" i="5" s="1"/>
  <c r="N21" i="5"/>
  <c r="N287" i="5" s="1"/>
  <c r="M21" i="5"/>
  <c r="M287" i="5" s="1"/>
  <c r="K21" i="5"/>
  <c r="J21" i="5"/>
  <c r="J287" i="5" s="1"/>
  <c r="H21" i="5"/>
  <c r="H287" i="5" s="1"/>
  <c r="G21" i="5"/>
  <c r="G287" i="5" s="1"/>
  <c r="G286" i="5" s="1"/>
  <c r="E21" i="5"/>
  <c r="D21" i="5"/>
  <c r="D287" i="5" s="1"/>
  <c r="N20" i="5"/>
  <c r="L21" i="5" l="1"/>
  <c r="J286" i="5"/>
  <c r="C71" i="5"/>
  <c r="O79" i="5"/>
  <c r="O83" i="5"/>
  <c r="C205" i="5"/>
  <c r="O263" i="5"/>
  <c r="G269" i="5"/>
  <c r="G268" i="5" s="1"/>
  <c r="D286" i="5"/>
  <c r="K287" i="5"/>
  <c r="K286" i="5" s="1"/>
  <c r="L27" i="5"/>
  <c r="H20" i="5"/>
  <c r="C65" i="5"/>
  <c r="C81" i="5"/>
  <c r="C85" i="5"/>
  <c r="C93" i="5"/>
  <c r="C163" i="5"/>
  <c r="C249" i="5"/>
  <c r="C265" i="5"/>
  <c r="C43" i="5"/>
  <c r="E75" i="5"/>
  <c r="C105" i="5"/>
  <c r="C113" i="5"/>
  <c r="C123" i="5"/>
  <c r="C139" i="5"/>
  <c r="O165" i="5"/>
  <c r="O164" i="5" s="1"/>
  <c r="O195" i="5"/>
  <c r="N268" i="5"/>
  <c r="K52" i="5"/>
  <c r="D20" i="5"/>
  <c r="E287" i="5"/>
  <c r="E286" i="5" s="1"/>
  <c r="C24" i="5"/>
  <c r="C42" i="5"/>
  <c r="L66" i="5"/>
  <c r="L83" i="5"/>
  <c r="C91" i="5"/>
  <c r="F102" i="5"/>
  <c r="C104" i="5"/>
  <c r="C151" i="5"/>
  <c r="C179" i="5"/>
  <c r="J172" i="5"/>
  <c r="N186" i="5"/>
  <c r="M203" i="5"/>
  <c r="C221" i="5"/>
  <c r="C223" i="5"/>
  <c r="C242" i="5"/>
  <c r="C253" i="5"/>
  <c r="C255" i="5"/>
  <c r="K269" i="5"/>
  <c r="K268" i="5" s="1"/>
  <c r="C293" i="5"/>
  <c r="C294" i="5"/>
  <c r="C295" i="5"/>
  <c r="O143" i="5"/>
  <c r="O129" i="5" s="1"/>
  <c r="C56" i="5"/>
  <c r="C80" i="5"/>
  <c r="C101" i="5"/>
  <c r="C109" i="5"/>
  <c r="D129" i="5"/>
  <c r="C147" i="5"/>
  <c r="C149" i="5"/>
  <c r="E129" i="5"/>
  <c r="C177" i="5"/>
  <c r="K173" i="5"/>
  <c r="L186" i="5"/>
  <c r="C233" i="5"/>
  <c r="C289" i="5"/>
  <c r="H286" i="5"/>
  <c r="N286" i="5"/>
  <c r="C61" i="5"/>
  <c r="C73" i="5"/>
  <c r="I79" i="5"/>
  <c r="J82" i="5"/>
  <c r="C84" i="5"/>
  <c r="H82" i="5"/>
  <c r="I165" i="5"/>
  <c r="I164" i="5" s="1"/>
  <c r="C171" i="5"/>
  <c r="D186" i="5"/>
  <c r="C209" i="5"/>
  <c r="C210" i="5"/>
  <c r="C212" i="5"/>
  <c r="O251" i="5"/>
  <c r="O250" i="5" s="1"/>
  <c r="C261" i="5"/>
  <c r="C262" i="5"/>
  <c r="J258" i="5"/>
  <c r="D269" i="5"/>
  <c r="D268" i="5" s="1"/>
  <c r="I68" i="5"/>
  <c r="C69" i="5"/>
  <c r="I76" i="5"/>
  <c r="C77" i="5"/>
  <c r="L94" i="5"/>
  <c r="O111" i="5"/>
  <c r="L143" i="5"/>
  <c r="J186" i="5"/>
  <c r="J20" i="5"/>
  <c r="K26" i="5"/>
  <c r="D53" i="5"/>
  <c r="D52" i="5" s="1"/>
  <c r="E82" i="5"/>
  <c r="E74" i="5" s="1"/>
  <c r="N82" i="5"/>
  <c r="C119" i="5"/>
  <c r="C217" i="5"/>
  <c r="E230" i="5"/>
  <c r="I232" i="5"/>
  <c r="C232" i="5" s="1"/>
  <c r="M230" i="5"/>
  <c r="M229" i="5" s="1"/>
  <c r="C241" i="5"/>
  <c r="I288" i="5"/>
  <c r="C97" i="5"/>
  <c r="M129" i="5"/>
  <c r="G129" i="5"/>
  <c r="C201" i="5"/>
  <c r="L33" i="5"/>
  <c r="C33" i="5" s="1"/>
  <c r="C34" i="5"/>
  <c r="E52" i="5"/>
  <c r="I88" i="5"/>
  <c r="C89" i="5"/>
  <c r="C28" i="5"/>
  <c r="C37" i="5"/>
  <c r="H129" i="5"/>
  <c r="H74" i="5" s="1"/>
  <c r="I174" i="5"/>
  <c r="I173" i="5" s="1"/>
  <c r="C175" i="5"/>
  <c r="C60" i="5"/>
  <c r="J75" i="5"/>
  <c r="G82" i="5"/>
  <c r="G74" i="5" s="1"/>
  <c r="G51" i="5" s="1"/>
  <c r="K82" i="5"/>
  <c r="C86" i="5"/>
  <c r="D82" i="5"/>
  <c r="D74" i="5" s="1"/>
  <c r="C96" i="5"/>
  <c r="I102" i="5"/>
  <c r="C106" i="5"/>
  <c r="C108" i="5"/>
  <c r="C114" i="5"/>
  <c r="C118" i="5"/>
  <c r="O115" i="5"/>
  <c r="C125" i="5"/>
  <c r="J129" i="5"/>
  <c r="N129" i="5"/>
  <c r="I150" i="5"/>
  <c r="C153" i="5"/>
  <c r="C158" i="5"/>
  <c r="C168" i="5"/>
  <c r="C170" i="5"/>
  <c r="N173" i="5"/>
  <c r="N172" i="5" s="1"/>
  <c r="C181" i="5"/>
  <c r="E186" i="5"/>
  <c r="K186" i="5"/>
  <c r="K194" i="5"/>
  <c r="C200" i="5"/>
  <c r="H203" i="5"/>
  <c r="H194" i="5" s="1"/>
  <c r="C211" i="5"/>
  <c r="O215" i="5"/>
  <c r="J203" i="5"/>
  <c r="J194" i="5" s="1"/>
  <c r="N203" i="5"/>
  <c r="N194" i="5" s="1"/>
  <c r="C236" i="5"/>
  <c r="F237" i="5"/>
  <c r="C240" i="5"/>
  <c r="O237" i="5"/>
  <c r="M258" i="5"/>
  <c r="O271" i="5"/>
  <c r="L275" i="5"/>
  <c r="C282" i="5"/>
  <c r="I57" i="5"/>
  <c r="I53" i="5" s="1"/>
  <c r="C62" i="5"/>
  <c r="C64" i="5"/>
  <c r="M82" i="5"/>
  <c r="M74" i="5" s="1"/>
  <c r="M51" i="5" s="1"/>
  <c r="C87" i="5"/>
  <c r="I94" i="5"/>
  <c r="C94" i="5" s="1"/>
  <c r="C98" i="5"/>
  <c r="C100" i="5"/>
  <c r="C107" i="5"/>
  <c r="C110" i="5"/>
  <c r="C117" i="5"/>
  <c r="C120" i="5"/>
  <c r="C132" i="5"/>
  <c r="C134" i="5"/>
  <c r="C142" i="5"/>
  <c r="C146" i="5"/>
  <c r="L150" i="5"/>
  <c r="C157" i="5"/>
  <c r="C162" i="5"/>
  <c r="C169" i="5"/>
  <c r="O172" i="5"/>
  <c r="L178" i="5"/>
  <c r="L173" i="5" s="1"/>
  <c r="L172" i="5" s="1"/>
  <c r="G194" i="5"/>
  <c r="C202" i="5"/>
  <c r="D203" i="5"/>
  <c r="D194" i="5" s="1"/>
  <c r="L204" i="5"/>
  <c r="L203" i="5" s="1"/>
  <c r="C218" i="5"/>
  <c r="C220" i="5"/>
  <c r="K230" i="5"/>
  <c r="K229" i="5" s="1"/>
  <c r="C244" i="5"/>
  <c r="L259" i="5"/>
  <c r="C267" i="5"/>
  <c r="C274" i="5"/>
  <c r="C278" i="5"/>
  <c r="L288" i="5"/>
  <c r="M286" i="5"/>
  <c r="I21" i="5"/>
  <c r="I20" i="5" s="1"/>
  <c r="O44" i="5"/>
  <c r="C44" i="5" s="1"/>
  <c r="J53" i="5"/>
  <c r="J52" i="5" s="1"/>
  <c r="N52" i="5"/>
  <c r="O53" i="5"/>
  <c r="L57" i="5"/>
  <c r="L53" i="5" s="1"/>
  <c r="L52" i="5" s="1"/>
  <c r="C63" i="5"/>
  <c r="C70" i="5"/>
  <c r="C72" i="5"/>
  <c r="C78" i="5"/>
  <c r="C90" i="5"/>
  <c r="C92" i="5"/>
  <c r="C99" i="5"/>
  <c r="O102" i="5"/>
  <c r="L102" i="5"/>
  <c r="I115" i="5"/>
  <c r="O121" i="5"/>
  <c r="C133" i="5"/>
  <c r="C138" i="5"/>
  <c r="K129" i="5"/>
  <c r="K74" i="5" s="1"/>
  <c r="C148" i="5"/>
  <c r="O150" i="5"/>
  <c r="C176" i="5"/>
  <c r="C206" i="5"/>
  <c r="L215" i="5"/>
  <c r="C222" i="5"/>
  <c r="C224" i="5"/>
  <c r="C228" i="5"/>
  <c r="D230" i="5"/>
  <c r="D229" i="5" s="1"/>
  <c r="H230" i="5"/>
  <c r="H229" i="5" s="1"/>
  <c r="J230" i="5"/>
  <c r="J229" i="5" s="1"/>
  <c r="N230" i="5"/>
  <c r="N229" i="5" s="1"/>
  <c r="C243" i="5"/>
  <c r="F245" i="5"/>
  <c r="C248" i="5"/>
  <c r="C256" i="5"/>
  <c r="O259" i="5"/>
  <c r="L263" i="5"/>
  <c r="L271" i="5"/>
  <c r="L269" i="5" s="1"/>
  <c r="L268" i="5" s="1"/>
  <c r="O275" i="5"/>
  <c r="C290" i="5"/>
  <c r="C57" i="5"/>
  <c r="L287" i="5"/>
  <c r="F287" i="5"/>
  <c r="F20" i="5"/>
  <c r="C21" i="5"/>
  <c r="C27" i="5"/>
  <c r="H52" i="5"/>
  <c r="I66" i="5"/>
  <c r="O75" i="5"/>
  <c r="O52" i="5"/>
  <c r="L75" i="5"/>
  <c r="C122" i="5"/>
  <c r="F121" i="5"/>
  <c r="C191" i="5"/>
  <c r="F190" i="5"/>
  <c r="C190" i="5" s="1"/>
  <c r="C296" i="5"/>
  <c r="E20" i="5"/>
  <c r="M20" i="5"/>
  <c r="C22" i="5"/>
  <c r="C54" i="5"/>
  <c r="C58" i="5"/>
  <c r="F79" i="5"/>
  <c r="C79" i="5" s="1"/>
  <c r="F83" i="5"/>
  <c r="L111" i="5"/>
  <c r="L115" i="5"/>
  <c r="C124" i="5"/>
  <c r="F127" i="5"/>
  <c r="C127" i="5" s="1"/>
  <c r="C128" i="5"/>
  <c r="I140" i="5"/>
  <c r="C140" i="5" s="1"/>
  <c r="C141" i="5"/>
  <c r="C152" i="5"/>
  <c r="C154" i="5"/>
  <c r="F150" i="5"/>
  <c r="C161" i="5"/>
  <c r="I159" i="5"/>
  <c r="C159" i="5" s="1"/>
  <c r="L165" i="5"/>
  <c r="L164" i="5" s="1"/>
  <c r="D173" i="5"/>
  <c r="D172" i="5" s="1"/>
  <c r="C185" i="5"/>
  <c r="I183" i="5"/>
  <c r="C183" i="5" s="1"/>
  <c r="O186" i="5"/>
  <c r="C199" i="5"/>
  <c r="I197" i="5"/>
  <c r="I195" i="5" s="1"/>
  <c r="C231" i="5"/>
  <c r="C247" i="5"/>
  <c r="I245" i="5"/>
  <c r="C264" i="5"/>
  <c r="F263" i="5"/>
  <c r="C23" i="5"/>
  <c r="C55" i="5"/>
  <c r="C59" i="5"/>
  <c r="C67" i="5"/>
  <c r="F68" i="5"/>
  <c r="F88" i="5"/>
  <c r="C95" i="5"/>
  <c r="C103" i="5"/>
  <c r="L121" i="5"/>
  <c r="C126" i="5"/>
  <c r="C130" i="5"/>
  <c r="C131" i="5"/>
  <c r="C137" i="5"/>
  <c r="I135" i="5"/>
  <c r="C156" i="5"/>
  <c r="C180" i="5"/>
  <c r="C182" i="5"/>
  <c r="F178" i="5"/>
  <c r="C219" i="5"/>
  <c r="I215" i="5"/>
  <c r="G20" i="5"/>
  <c r="K20" i="5"/>
  <c r="F111" i="5"/>
  <c r="C112" i="5"/>
  <c r="F115" i="5"/>
  <c r="C116" i="5"/>
  <c r="C145" i="5"/>
  <c r="I143" i="5"/>
  <c r="C166" i="5"/>
  <c r="F165" i="5"/>
  <c r="K172" i="5"/>
  <c r="C174" i="5"/>
  <c r="C189" i="5"/>
  <c r="I187" i="5"/>
  <c r="C207" i="5"/>
  <c r="I204" i="5"/>
  <c r="C252" i="5"/>
  <c r="F251" i="5"/>
  <c r="C136" i="5"/>
  <c r="C144" i="5"/>
  <c r="C160" i="5"/>
  <c r="C184" i="5"/>
  <c r="C188" i="5"/>
  <c r="C192" i="5"/>
  <c r="C196" i="5"/>
  <c r="F195" i="5"/>
  <c r="C214" i="5"/>
  <c r="I226" i="5"/>
  <c r="C226" i="5" s="1"/>
  <c r="C227" i="5"/>
  <c r="F234" i="5"/>
  <c r="G230" i="5"/>
  <c r="G229" i="5" s="1"/>
  <c r="C239" i="5"/>
  <c r="I237" i="5"/>
  <c r="C246" i="5"/>
  <c r="L245" i="5"/>
  <c r="C254" i="5"/>
  <c r="C266" i="5"/>
  <c r="M269" i="5"/>
  <c r="M268" i="5" s="1"/>
  <c r="C276" i="5"/>
  <c r="F275" i="5"/>
  <c r="C280" i="5"/>
  <c r="F279" i="5"/>
  <c r="C279" i="5" s="1"/>
  <c r="C283" i="5"/>
  <c r="I281" i="5"/>
  <c r="E194" i="5"/>
  <c r="O204" i="5"/>
  <c r="O203" i="5" s="1"/>
  <c r="O194" i="5" s="1"/>
  <c r="C216" i="5"/>
  <c r="F215" i="5"/>
  <c r="C215" i="5" s="1"/>
  <c r="O230" i="5"/>
  <c r="C238" i="5"/>
  <c r="L237" i="5"/>
  <c r="E258" i="5"/>
  <c r="E229" i="5" s="1"/>
  <c r="C260" i="5"/>
  <c r="F259" i="5"/>
  <c r="O258" i="5"/>
  <c r="C270" i="5"/>
  <c r="I269" i="5"/>
  <c r="I268" i="5" s="1"/>
  <c r="M194" i="5"/>
  <c r="L195" i="5"/>
  <c r="C208" i="5"/>
  <c r="F204" i="5"/>
  <c r="I234" i="5"/>
  <c r="C235" i="5"/>
  <c r="I251" i="5"/>
  <c r="I250" i="5" s="1"/>
  <c r="I263" i="5"/>
  <c r="I258" i="5" s="1"/>
  <c r="C272" i="5"/>
  <c r="F271" i="5"/>
  <c r="C291" i="5"/>
  <c r="C292" i="5"/>
  <c r="F288" i="5"/>
  <c r="C198" i="5"/>
  <c r="I287" i="5" l="1"/>
  <c r="I286" i="5" s="1"/>
  <c r="C111" i="5"/>
  <c r="C150" i="5"/>
  <c r="F75" i="5"/>
  <c r="L129" i="5"/>
  <c r="I75" i="5"/>
  <c r="O20" i="5"/>
  <c r="C178" i="5"/>
  <c r="C88" i="5"/>
  <c r="L258" i="5"/>
  <c r="J193" i="5"/>
  <c r="M284" i="5"/>
  <c r="L230" i="5"/>
  <c r="G193" i="5"/>
  <c r="F186" i="5"/>
  <c r="I82" i="5"/>
  <c r="J74" i="5"/>
  <c r="J284" i="5" s="1"/>
  <c r="O229" i="5"/>
  <c r="O284" i="5" s="1"/>
  <c r="C197" i="5"/>
  <c r="F286" i="5"/>
  <c r="D193" i="5"/>
  <c r="C53" i="5"/>
  <c r="O82" i="5"/>
  <c r="N74" i="5"/>
  <c r="N284" i="5" s="1"/>
  <c r="C275" i="5"/>
  <c r="L26" i="5"/>
  <c r="C26" i="5" s="1"/>
  <c r="C102" i="5"/>
  <c r="E51" i="5"/>
  <c r="C288" i="5"/>
  <c r="L194" i="5"/>
  <c r="E284" i="5"/>
  <c r="L82" i="5"/>
  <c r="L286" i="5"/>
  <c r="C286" i="5" s="1"/>
  <c r="N193" i="5"/>
  <c r="H193" i="5"/>
  <c r="D51" i="5"/>
  <c r="I230" i="5"/>
  <c r="I229" i="5" s="1"/>
  <c r="M193" i="5"/>
  <c r="M50" i="5" s="1"/>
  <c r="C237" i="5"/>
  <c r="C143" i="5"/>
  <c r="C245" i="5"/>
  <c r="F173" i="5"/>
  <c r="C173" i="5" s="1"/>
  <c r="K51" i="5"/>
  <c r="I172" i="5"/>
  <c r="H51" i="5"/>
  <c r="C76" i="5"/>
  <c r="N51" i="5"/>
  <c r="O269" i="5"/>
  <c r="O268" i="5" s="1"/>
  <c r="K193" i="5"/>
  <c r="C251" i="5"/>
  <c r="F250" i="5"/>
  <c r="C250" i="5" s="1"/>
  <c r="E193" i="5"/>
  <c r="C234" i="5"/>
  <c r="F230" i="5"/>
  <c r="I186" i="5"/>
  <c r="C187" i="5"/>
  <c r="C165" i="5"/>
  <c r="F164" i="5"/>
  <c r="C164" i="5" s="1"/>
  <c r="F129" i="5"/>
  <c r="C121" i="5"/>
  <c r="E50" i="5"/>
  <c r="C204" i="5"/>
  <c r="F203" i="5"/>
  <c r="C259" i="5"/>
  <c r="F258" i="5"/>
  <c r="C68" i="5"/>
  <c r="F66" i="5"/>
  <c r="C75" i="5"/>
  <c r="L74" i="5"/>
  <c r="L51" i="5" s="1"/>
  <c r="G284" i="5"/>
  <c r="C195" i="5"/>
  <c r="I203" i="5"/>
  <c r="I194" i="5" s="1"/>
  <c r="D284" i="5"/>
  <c r="C135" i="5"/>
  <c r="I129" i="5"/>
  <c r="I74" i="5" s="1"/>
  <c r="C263" i="5"/>
  <c r="C83" i="5"/>
  <c r="F82" i="5"/>
  <c r="C82" i="5" s="1"/>
  <c r="O51" i="5"/>
  <c r="G50" i="5"/>
  <c r="O74" i="5"/>
  <c r="F269" i="5"/>
  <c r="C271" i="5"/>
  <c r="C186" i="5"/>
  <c r="C287" i="5"/>
  <c r="C281" i="5"/>
  <c r="H284" i="5"/>
  <c r="C115" i="5"/>
  <c r="K284" i="5"/>
  <c r="I52" i="5"/>
  <c r="L193" i="5" l="1"/>
  <c r="F172" i="5"/>
  <c r="C172" i="5" s="1"/>
  <c r="L229" i="5"/>
  <c r="C258" i="5"/>
  <c r="L20" i="5"/>
  <c r="C20" i="5" s="1"/>
  <c r="O193" i="5"/>
  <c r="O50" i="5" s="1"/>
  <c r="D50" i="5"/>
  <c r="N50" i="5"/>
  <c r="N49" i="5" s="1"/>
  <c r="J51" i="5"/>
  <c r="J50" i="5" s="1"/>
  <c r="C129" i="5"/>
  <c r="M285" i="5"/>
  <c r="M49" i="5"/>
  <c r="H50" i="5"/>
  <c r="L284" i="5"/>
  <c r="N285" i="5"/>
  <c r="K50" i="5"/>
  <c r="I193" i="5"/>
  <c r="I284" i="5"/>
  <c r="C203" i="5"/>
  <c r="J285" i="5"/>
  <c r="J49" i="5"/>
  <c r="I51" i="5"/>
  <c r="F194" i="5"/>
  <c r="L50" i="5"/>
  <c r="G285" i="5"/>
  <c r="G49" i="5"/>
  <c r="F268" i="5"/>
  <c r="C269" i="5"/>
  <c r="C66" i="5"/>
  <c r="F52" i="5"/>
  <c r="F74" i="5"/>
  <c r="C74" i="5" s="1"/>
  <c r="E285" i="5"/>
  <c r="E49" i="5"/>
  <c r="F229" i="5"/>
  <c r="C229" i="5" s="1"/>
  <c r="C230" i="5"/>
  <c r="O285" i="5" l="1"/>
  <c r="O49" i="5"/>
  <c r="D285" i="5"/>
  <c r="D49" i="5"/>
  <c r="H285" i="5"/>
  <c r="H49" i="5"/>
  <c r="K49" i="5"/>
  <c r="K285" i="5"/>
  <c r="I50" i="5"/>
  <c r="I285" i="5" s="1"/>
  <c r="L285" i="5"/>
  <c r="L49" i="5"/>
  <c r="C52" i="5"/>
  <c r="F51" i="5"/>
  <c r="C268" i="5"/>
  <c r="F284" i="5"/>
  <c r="C284" i="5" s="1"/>
  <c r="F193" i="5"/>
  <c r="C193" i="5" s="1"/>
  <c r="C194" i="5"/>
  <c r="I49" i="5" l="1"/>
  <c r="C51" i="5"/>
  <c r="F50" i="5"/>
  <c r="F285" i="5" l="1"/>
  <c r="C285" i="5" s="1"/>
  <c r="F49" i="5"/>
  <c r="C49" i="5" s="1"/>
  <c r="C50" i="5"/>
  <c r="O296" i="4" l="1"/>
  <c r="L296" i="4"/>
  <c r="I296" i="4"/>
  <c r="F296" i="4"/>
  <c r="O295" i="4"/>
  <c r="L295" i="4"/>
  <c r="I295" i="4"/>
  <c r="F295" i="4"/>
  <c r="O294" i="4"/>
  <c r="L294" i="4"/>
  <c r="I294" i="4"/>
  <c r="F294" i="4"/>
  <c r="O293" i="4"/>
  <c r="L293" i="4"/>
  <c r="I293" i="4"/>
  <c r="F293" i="4"/>
  <c r="O292" i="4"/>
  <c r="L292" i="4"/>
  <c r="I292" i="4"/>
  <c r="F292" i="4"/>
  <c r="O291" i="4"/>
  <c r="L291" i="4"/>
  <c r="I291" i="4"/>
  <c r="F291" i="4"/>
  <c r="O290" i="4"/>
  <c r="L290" i="4"/>
  <c r="I290" i="4"/>
  <c r="F290" i="4"/>
  <c r="O289" i="4"/>
  <c r="L289" i="4"/>
  <c r="I289" i="4"/>
  <c r="F289" i="4"/>
  <c r="N288" i="4"/>
  <c r="M288" i="4"/>
  <c r="K288" i="4"/>
  <c r="J288" i="4"/>
  <c r="H288" i="4"/>
  <c r="G288" i="4"/>
  <c r="E288" i="4"/>
  <c r="D288" i="4"/>
  <c r="O283" i="4"/>
  <c r="L283" i="4"/>
  <c r="I283" i="4"/>
  <c r="F283" i="4"/>
  <c r="O282" i="4"/>
  <c r="O281" i="4" s="1"/>
  <c r="L282" i="4"/>
  <c r="L281" i="4" s="1"/>
  <c r="I282" i="4"/>
  <c r="I281" i="4" s="1"/>
  <c r="F282" i="4"/>
  <c r="N281" i="4"/>
  <c r="M281" i="4"/>
  <c r="K281" i="4"/>
  <c r="J281" i="4"/>
  <c r="H281" i="4"/>
  <c r="G281" i="4"/>
  <c r="E281" i="4"/>
  <c r="D281" i="4"/>
  <c r="O280" i="4"/>
  <c r="O279" i="4" s="1"/>
  <c r="L280" i="4"/>
  <c r="L279" i="4" s="1"/>
  <c r="I280" i="4"/>
  <c r="F280" i="4"/>
  <c r="F279" i="4" s="1"/>
  <c r="N279" i="4"/>
  <c r="M279" i="4"/>
  <c r="K279" i="4"/>
  <c r="J279" i="4"/>
  <c r="I279" i="4"/>
  <c r="H279" i="4"/>
  <c r="G279" i="4"/>
  <c r="E279" i="4"/>
  <c r="D279" i="4"/>
  <c r="O278" i="4"/>
  <c r="L278" i="4"/>
  <c r="I278" i="4"/>
  <c r="F278" i="4"/>
  <c r="O277" i="4"/>
  <c r="L277" i="4"/>
  <c r="I277" i="4"/>
  <c r="F277" i="4"/>
  <c r="O276" i="4"/>
  <c r="O275" i="4" s="1"/>
  <c r="L276" i="4"/>
  <c r="L275" i="4" s="1"/>
  <c r="I276" i="4"/>
  <c r="I275" i="4" s="1"/>
  <c r="F276" i="4"/>
  <c r="F275" i="4" s="1"/>
  <c r="N275" i="4"/>
  <c r="M275" i="4"/>
  <c r="K275" i="4"/>
  <c r="J275" i="4"/>
  <c r="H275" i="4"/>
  <c r="G275" i="4"/>
  <c r="E275" i="4"/>
  <c r="D275" i="4"/>
  <c r="O274" i="4"/>
  <c r="L274" i="4"/>
  <c r="I274" i="4"/>
  <c r="F274" i="4"/>
  <c r="O273" i="4"/>
  <c r="L273" i="4"/>
  <c r="I273" i="4"/>
  <c r="F273" i="4"/>
  <c r="O272" i="4"/>
  <c r="O271" i="4" s="1"/>
  <c r="L272" i="4"/>
  <c r="L271" i="4" s="1"/>
  <c r="I272" i="4"/>
  <c r="I271" i="4" s="1"/>
  <c r="F272" i="4"/>
  <c r="F271" i="4" s="1"/>
  <c r="N271" i="4"/>
  <c r="M271" i="4"/>
  <c r="K271" i="4"/>
  <c r="J271" i="4"/>
  <c r="J269" i="4" s="1"/>
  <c r="J268" i="4" s="1"/>
  <c r="H271" i="4"/>
  <c r="G271" i="4"/>
  <c r="E271" i="4"/>
  <c r="D271" i="4"/>
  <c r="O270" i="4"/>
  <c r="L270" i="4"/>
  <c r="I270" i="4"/>
  <c r="F270" i="4"/>
  <c r="O267" i="4"/>
  <c r="L267" i="4"/>
  <c r="I267" i="4"/>
  <c r="F267" i="4"/>
  <c r="O266" i="4"/>
  <c r="L266" i="4"/>
  <c r="I266" i="4"/>
  <c r="F266" i="4"/>
  <c r="O265" i="4"/>
  <c r="L265" i="4"/>
  <c r="I265" i="4"/>
  <c r="F265" i="4"/>
  <c r="O264" i="4"/>
  <c r="O263" i="4" s="1"/>
  <c r="L264" i="4"/>
  <c r="L263" i="4" s="1"/>
  <c r="I264" i="4"/>
  <c r="I263" i="4" s="1"/>
  <c r="F264" i="4"/>
  <c r="N263" i="4"/>
  <c r="M263" i="4"/>
  <c r="K263" i="4"/>
  <c r="J263" i="4"/>
  <c r="H263" i="4"/>
  <c r="G263" i="4"/>
  <c r="E263" i="4"/>
  <c r="D263" i="4"/>
  <c r="O262" i="4"/>
  <c r="L262" i="4"/>
  <c r="I262" i="4"/>
  <c r="F262" i="4"/>
  <c r="O261" i="4"/>
  <c r="L261" i="4"/>
  <c r="I261" i="4"/>
  <c r="F261" i="4"/>
  <c r="O260" i="4"/>
  <c r="O259" i="4" s="1"/>
  <c r="L260" i="4"/>
  <c r="I260" i="4"/>
  <c r="I259" i="4" s="1"/>
  <c r="I258" i="4" s="1"/>
  <c r="F260" i="4"/>
  <c r="F259" i="4" s="1"/>
  <c r="N259" i="4"/>
  <c r="M259" i="4"/>
  <c r="K259" i="4"/>
  <c r="J259" i="4"/>
  <c r="J258" i="4" s="1"/>
  <c r="H259" i="4"/>
  <c r="G259" i="4"/>
  <c r="G258" i="4" s="1"/>
  <c r="E259" i="4"/>
  <c r="E258" i="4" s="1"/>
  <c r="D259" i="4"/>
  <c r="M258" i="4"/>
  <c r="O257" i="4"/>
  <c r="L257" i="4"/>
  <c r="I257" i="4"/>
  <c r="F257" i="4"/>
  <c r="O256" i="4"/>
  <c r="L256" i="4"/>
  <c r="I256" i="4"/>
  <c r="F256" i="4"/>
  <c r="O255" i="4"/>
  <c r="L255" i="4"/>
  <c r="I255" i="4"/>
  <c r="F255" i="4"/>
  <c r="O254" i="4"/>
  <c r="L254" i="4"/>
  <c r="I254" i="4"/>
  <c r="F254" i="4"/>
  <c r="O253" i="4"/>
  <c r="L253" i="4"/>
  <c r="I253" i="4"/>
  <c r="F253" i="4"/>
  <c r="O252" i="4"/>
  <c r="L252" i="4"/>
  <c r="I252" i="4"/>
  <c r="I251" i="4" s="1"/>
  <c r="I250" i="4" s="1"/>
  <c r="F252" i="4"/>
  <c r="N251" i="4"/>
  <c r="N250" i="4" s="1"/>
  <c r="M251" i="4"/>
  <c r="M250" i="4" s="1"/>
  <c r="K251" i="4"/>
  <c r="K250" i="4" s="1"/>
  <c r="J251" i="4"/>
  <c r="J250" i="4" s="1"/>
  <c r="H251" i="4"/>
  <c r="H250" i="4" s="1"/>
  <c r="G251" i="4"/>
  <c r="G250" i="4" s="1"/>
  <c r="E251" i="4"/>
  <c r="E250" i="4" s="1"/>
  <c r="D251" i="4"/>
  <c r="D250" i="4" s="1"/>
  <c r="O249" i="4"/>
  <c r="L249" i="4"/>
  <c r="I249" i="4"/>
  <c r="F249" i="4"/>
  <c r="O248" i="4"/>
  <c r="L248" i="4"/>
  <c r="I248" i="4"/>
  <c r="F248" i="4"/>
  <c r="O247" i="4"/>
  <c r="L247" i="4"/>
  <c r="I247" i="4"/>
  <c r="F247" i="4"/>
  <c r="O246" i="4"/>
  <c r="L246" i="4"/>
  <c r="I246" i="4"/>
  <c r="F246" i="4"/>
  <c r="N245" i="4"/>
  <c r="M245" i="4"/>
  <c r="K245" i="4"/>
  <c r="J245" i="4"/>
  <c r="H245" i="4"/>
  <c r="G245" i="4"/>
  <c r="E245" i="4"/>
  <c r="D245" i="4"/>
  <c r="O244" i="4"/>
  <c r="L244" i="4"/>
  <c r="I244" i="4"/>
  <c r="F244" i="4"/>
  <c r="O243" i="4"/>
  <c r="L243" i="4"/>
  <c r="I243" i="4"/>
  <c r="F243" i="4"/>
  <c r="O242" i="4"/>
  <c r="L242" i="4"/>
  <c r="I242" i="4"/>
  <c r="F242" i="4"/>
  <c r="O241" i="4"/>
  <c r="L241" i="4"/>
  <c r="I241" i="4"/>
  <c r="F241" i="4"/>
  <c r="O240" i="4"/>
  <c r="L240" i="4"/>
  <c r="I240" i="4"/>
  <c r="F240" i="4"/>
  <c r="O239" i="4"/>
  <c r="L239" i="4"/>
  <c r="I239" i="4"/>
  <c r="F239" i="4"/>
  <c r="O238" i="4"/>
  <c r="L238" i="4"/>
  <c r="I238" i="4"/>
  <c r="F238" i="4"/>
  <c r="F237" i="4" s="1"/>
  <c r="N237" i="4"/>
  <c r="M237" i="4"/>
  <c r="K237" i="4"/>
  <c r="J237" i="4"/>
  <c r="H237" i="4"/>
  <c r="G237" i="4"/>
  <c r="E237" i="4"/>
  <c r="D237" i="4"/>
  <c r="O236" i="4"/>
  <c r="O234" i="4" s="1"/>
  <c r="L236" i="4"/>
  <c r="I236" i="4"/>
  <c r="F236" i="4"/>
  <c r="O235" i="4"/>
  <c r="L235" i="4"/>
  <c r="L234" i="4" s="1"/>
  <c r="I235" i="4"/>
  <c r="F235" i="4"/>
  <c r="N234" i="4"/>
  <c r="M234" i="4"/>
  <c r="K234" i="4"/>
  <c r="J234" i="4"/>
  <c r="H234" i="4"/>
  <c r="H230" i="4" s="1"/>
  <c r="G234" i="4"/>
  <c r="E234" i="4"/>
  <c r="D234" i="4"/>
  <c r="O233" i="4"/>
  <c r="L233" i="4"/>
  <c r="L232" i="4" s="1"/>
  <c r="I233" i="4"/>
  <c r="I232" i="4" s="1"/>
  <c r="F233" i="4"/>
  <c r="F232" i="4" s="1"/>
  <c r="O232" i="4"/>
  <c r="N232" i="4"/>
  <c r="M232" i="4"/>
  <c r="K232" i="4"/>
  <c r="J232" i="4"/>
  <c r="H232" i="4"/>
  <c r="G232" i="4"/>
  <c r="E232" i="4"/>
  <c r="D232" i="4"/>
  <c r="O231" i="4"/>
  <c r="L231" i="4"/>
  <c r="I231" i="4"/>
  <c r="F231" i="4"/>
  <c r="O228" i="4"/>
  <c r="L228" i="4"/>
  <c r="I228" i="4"/>
  <c r="F228" i="4"/>
  <c r="O227" i="4"/>
  <c r="O226" i="4" s="1"/>
  <c r="L227" i="4"/>
  <c r="L226" i="4" s="1"/>
  <c r="I227" i="4"/>
  <c r="I226" i="4" s="1"/>
  <c r="F227" i="4"/>
  <c r="N226" i="4"/>
  <c r="M226" i="4"/>
  <c r="K226" i="4"/>
  <c r="J226" i="4"/>
  <c r="H226" i="4"/>
  <c r="G226" i="4"/>
  <c r="E226" i="4"/>
  <c r="D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I217" i="4"/>
  <c r="F217" i="4"/>
  <c r="O216" i="4"/>
  <c r="O215" i="4" s="1"/>
  <c r="L216" i="4"/>
  <c r="I216" i="4"/>
  <c r="F216" i="4"/>
  <c r="N215" i="4"/>
  <c r="M215" i="4"/>
  <c r="K215" i="4"/>
  <c r="J215" i="4"/>
  <c r="H215" i="4"/>
  <c r="G215" i="4"/>
  <c r="E215" i="4"/>
  <c r="D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F206" i="4"/>
  <c r="O205" i="4"/>
  <c r="L205" i="4"/>
  <c r="I205" i="4"/>
  <c r="F205" i="4"/>
  <c r="N204" i="4"/>
  <c r="N203" i="4" s="1"/>
  <c r="M204" i="4"/>
  <c r="K204" i="4"/>
  <c r="K203" i="4" s="1"/>
  <c r="K194" i="4" s="1"/>
  <c r="J204" i="4"/>
  <c r="H204" i="4"/>
  <c r="H203" i="4" s="1"/>
  <c r="G204" i="4"/>
  <c r="E204" i="4"/>
  <c r="D204" i="4"/>
  <c r="O202" i="4"/>
  <c r="L202" i="4"/>
  <c r="I202" i="4"/>
  <c r="F202" i="4"/>
  <c r="O201" i="4"/>
  <c r="L201" i="4"/>
  <c r="I201" i="4"/>
  <c r="F201" i="4"/>
  <c r="O200" i="4"/>
  <c r="L200" i="4"/>
  <c r="I200" i="4"/>
  <c r="F200" i="4"/>
  <c r="O199" i="4"/>
  <c r="L199" i="4"/>
  <c r="I199" i="4"/>
  <c r="F199" i="4"/>
  <c r="O198" i="4"/>
  <c r="O197" i="4" s="1"/>
  <c r="L198" i="4"/>
  <c r="I198" i="4"/>
  <c r="F198" i="4"/>
  <c r="N197" i="4"/>
  <c r="N195" i="4" s="1"/>
  <c r="M197" i="4"/>
  <c r="M195" i="4" s="1"/>
  <c r="L197" i="4"/>
  <c r="K197" i="4"/>
  <c r="J197" i="4"/>
  <c r="J195" i="4" s="1"/>
  <c r="H197" i="4"/>
  <c r="G197" i="4"/>
  <c r="G195" i="4" s="1"/>
  <c r="F197" i="4"/>
  <c r="E197" i="4"/>
  <c r="E195" i="4" s="1"/>
  <c r="D197" i="4"/>
  <c r="O196" i="4"/>
  <c r="L196" i="4"/>
  <c r="I196" i="4"/>
  <c r="F196" i="4"/>
  <c r="C196" i="4"/>
  <c r="K195" i="4"/>
  <c r="H195" i="4"/>
  <c r="D195" i="4"/>
  <c r="O192" i="4"/>
  <c r="O191" i="4" s="1"/>
  <c r="O190" i="4" s="1"/>
  <c r="L192" i="4"/>
  <c r="L191" i="4" s="1"/>
  <c r="L190" i="4" s="1"/>
  <c r="I192" i="4"/>
  <c r="I191" i="4" s="1"/>
  <c r="I190" i="4" s="1"/>
  <c r="F192" i="4"/>
  <c r="N191" i="4"/>
  <c r="N190" i="4" s="1"/>
  <c r="M191" i="4"/>
  <c r="K191" i="4"/>
  <c r="K190" i="4" s="1"/>
  <c r="K186" i="4" s="1"/>
  <c r="J191" i="4"/>
  <c r="J190" i="4" s="1"/>
  <c r="H191" i="4"/>
  <c r="H190" i="4" s="1"/>
  <c r="G191" i="4"/>
  <c r="F191" i="4"/>
  <c r="F190" i="4" s="1"/>
  <c r="E191" i="4"/>
  <c r="D191" i="4"/>
  <c r="D190" i="4" s="1"/>
  <c r="M190" i="4"/>
  <c r="G190" i="4"/>
  <c r="E190" i="4"/>
  <c r="O189" i="4"/>
  <c r="L189" i="4"/>
  <c r="I189" i="4"/>
  <c r="F189" i="4"/>
  <c r="O188" i="4"/>
  <c r="O187" i="4" s="1"/>
  <c r="L188" i="4"/>
  <c r="I188" i="4"/>
  <c r="I187" i="4" s="1"/>
  <c r="F188" i="4"/>
  <c r="N187" i="4"/>
  <c r="M187" i="4"/>
  <c r="L187" i="4"/>
  <c r="K187" i="4"/>
  <c r="J187" i="4"/>
  <c r="H187" i="4"/>
  <c r="G187" i="4"/>
  <c r="G186" i="4" s="1"/>
  <c r="E187" i="4"/>
  <c r="D187" i="4"/>
  <c r="O185" i="4"/>
  <c r="L185" i="4"/>
  <c r="I185" i="4"/>
  <c r="F185" i="4"/>
  <c r="O184" i="4"/>
  <c r="O183" i="4" s="1"/>
  <c r="L184" i="4"/>
  <c r="L183" i="4" s="1"/>
  <c r="I184" i="4"/>
  <c r="F184" i="4"/>
  <c r="F183" i="4" s="1"/>
  <c r="N183" i="4"/>
  <c r="M183" i="4"/>
  <c r="K183" i="4"/>
  <c r="J183" i="4"/>
  <c r="H183" i="4"/>
  <c r="G183" i="4"/>
  <c r="E183" i="4"/>
  <c r="D183" i="4"/>
  <c r="O182" i="4"/>
  <c r="L182" i="4"/>
  <c r="I182" i="4"/>
  <c r="F182" i="4"/>
  <c r="O181" i="4"/>
  <c r="L181" i="4"/>
  <c r="I181" i="4"/>
  <c r="F181" i="4"/>
  <c r="O180" i="4"/>
  <c r="L180" i="4"/>
  <c r="I180" i="4"/>
  <c r="F180" i="4"/>
  <c r="C180" i="4" s="1"/>
  <c r="O179" i="4"/>
  <c r="L179" i="4"/>
  <c r="I179" i="4"/>
  <c r="F179" i="4"/>
  <c r="N178" i="4"/>
  <c r="M178" i="4"/>
  <c r="K178" i="4"/>
  <c r="J178" i="4"/>
  <c r="H178" i="4"/>
  <c r="G178" i="4"/>
  <c r="E178" i="4"/>
  <c r="D178" i="4"/>
  <c r="O177" i="4"/>
  <c r="L177" i="4"/>
  <c r="I177" i="4"/>
  <c r="F177" i="4"/>
  <c r="O176" i="4"/>
  <c r="L176" i="4"/>
  <c r="I176" i="4"/>
  <c r="F176" i="4"/>
  <c r="O175" i="4"/>
  <c r="L175" i="4"/>
  <c r="I175" i="4"/>
  <c r="F175" i="4"/>
  <c r="N174" i="4"/>
  <c r="M174" i="4"/>
  <c r="K174" i="4"/>
  <c r="K173" i="4" s="1"/>
  <c r="K172" i="4" s="1"/>
  <c r="J174" i="4"/>
  <c r="H174" i="4"/>
  <c r="H173" i="4" s="1"/>
  <c r="G174" i="4"/>
  <c r="G173" i="4" s="1"/>
  <c r="G172" i="4" s="1"/>
  <c r="E174" i="4"/>
  <c r="D174" i="4"/>
  <c r="D173" i="4" s="1"/>
  <c r="N173" i="4"/>
  <c r="N172" i="4" s="1"/>
  <c r="O171" i="4"/>
  <c r="L171" i="4"/>
  <c r="I171" i="4"/>
  <c r="F171" i="4"/>
  <c r="O170" i="4"/>
  <c r="L170" i="4"/>
  <c r="I170" i="4"/>
  <c r="F170" i="4"/>
  <c r="O169" i="4"/>
  <c r="L169" i="4"/>
  <c r="I169" i="4"/>
  <c r="F169" i="4"/>
  <c r="O168" i="4"/>
  <c r="L168" i="4"/>
  <c r="I168" i="4"/>
  <c r="F168" i="4"/>
  <c r="O167" i="4"/>
  <c r="L167" i="4"/>
  <c r="I167" i="4"/>
  <c r="F167" i="4"/>
  <c r="O166" i="4"/>
  <c r="L166" i="4"/>
  <c r="I166" i="4"/>
  <c r="F166" i="4"/>
  <c r="N165" i="4"/>
  <c r="N164" i="4" s="1"/>
  <c r="M165" i="4"/>
  <c r="M164" i="4" s="1"/>
  <c r="K165" i="4"/>
  <c r="K164" i="4" s="1"/>
  <c r="J165" i="4"/>
  <c r="J164" i="4" s="1"/>
  <c r="H165" i="4"/>
  <c r="H164" i="4" s="1"/>
  <c r="G165" i="4"/>
  <c r="G164" i="4" s="1"/>
  <c r="E165" i="4"/>
  <c r="E164" i="4" s="1"/>
  <c r="D165" i="4"/>
  <c r="D164" i="4" s="1"/>
  <c r="O163" i="4"/>
  <c r="L163" i="4"/>
  <c r="I163" i="4"/>
  <c r="F163" i="4"/>
  <c r="O162" i="4"/>
  <c r="L162" i="4"/>
  <c r="I162" i="4"/>
  <c r="F162" i="4"/>
  <c r="O161" i="4"/>
  <c r="L161" i="4"/>
  <c r="I161" i="4"/>
  <c r="F161" i="4"/>
  <c r="O160" i="4"/>
  <c r="O159" i="4" s="1"/>
  <c r="L160" i="4"/>
  <c r="I160" i="4"/>
  <c r="F160" i="4"/>
  <c r="F159" i="4" s="1"/>
  <c r="N159" i="4"/>
  <c r="M159" i="4"/>
  <c r="K159" i="4"/>
  <c r="J159" i="4"/>
  <c r="H159" i="4"/>
  <c r="G159" i="4"/>
  <c r="E159" i="4"/>
  <c r="D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F152" i="4"/>
  <c r="O151" i="4"/>
  <c r="L151" i="4"/>
  <c r="I151" i="4"/>
  <c r="F151" i="4"/>
  <c r="N150" i="4"/>
  <c r="M150" i="4"/>
  <c r="K150" i="4"/>
  <c r="J150" i="4"/>
  <c r="H150" i="4"/>
  <c r="G150" i="4"/>
  <c r="E150" i="4"/>
  <c r="D150" i="4"/>
  <c r="O149" i="4"/>
  <c r="L149" i="4"/>
  <c r="I149" i="4"/>
  <c r="F149" i="4"/>
  <c r="O148" i="4"/>
  <c r="L148" i="4"/>
  <c r="I148" i="4"/>
  <c r="F148" i="4"/>
  <c r="O147" i="4"/>
  <c r="L147" i="4"/>
  <c r="I147" i="4"/>
  <c r="F147" i="4"/>
  <c r="O146" i="4"/>
  <c r="L146" i="4"/>
  <c r="I146" i="4"/>
  <c r="F146" i="4"/>
  <c r="O145" i="4"/>
  <c r="L145" i="4"/>
  <c r="I145" i="4"/>
  <c r="F145" i="4"/>
  <c r="O144" i="4"/>
  <c r="L144" i="4"/>
  <c r="I144" i="4"/>
  <c r="F144" i="4"/>
  <c r="N143" i="4"/>
  <c r="M143" i="4"/>
  <c r="K143" i="4"/>
  <c r="J143" i="4"/>
  <c r="H143" i="4"/>
  <c r="G143" i="4"/>
  <c r="E143" i="4"/>
  <c r="D143" i="4"/>
  <c r="O142" i="4"/>
  <c r="L142" i="4"/>
  <c r="I142" i="4"/>
  <c r="F142" i="4"/>
  <c r="O141" i="4"/>
  <c r="O140" i="4" s="1"/>
  <c r="L141" i="4"/>
  <c r="L140" i="4" s="1"/>
  <c r="I141" i="4"/>
  <c r="I140" i="4" s="1"/>
  <c r="F141" i="4"/>
  <c r="N140" i="4"/>
  <c r="M140" i="4"/>
  <c r="K140" i="4"/>
  <c r="J140" i="4"/>
  <c r="H140" i="4"/>
  <c r="G140" i="4"/>
  <c r="F140" i="4"/>
  <c r="E140" i="4"/>
  <c r="D140" i="4"/>
  <c r="O139" i="4"/>
  <c r="L139" i="4"/>
  <c r="I139" i="4"/>
  <c r="F139" i="4"/>
  <c r="O138" i="4"/>
  <c r="L138" i="4"/>
  <c r="I138" i="4"/>
  <c r="F138" i="4"/>
  <c r="O137" i="4"/>
  <c r="L137" i="4"/>
  <c r="I137" i="4"/>
  <c r="F137" i="4"/>
  <c r="O136" i="4"/>
  <c r="O135" i="4" s="1"/>
  <c r="L136" i="4"/>
  <c r="I136" i="4"/>
  <c r="F136" i="4"/>
  <c r="N135" i="4"/>
  <c r="M135" i="4"/>
  <c r="K135" i="4"/>
  <c r="J135" i="4"/>
  <c r="H135" i="4"/>
  <c r="G135" i="4"/>
  <c r="E135" i="4"/>
  <c r="D135" i="4"/>
  <c r="O134" i="4"/>
  <c r="L134" i="4"/>
  <c r="I134" i="4"/>
  <c r="F134" i="4"/>
  <c r="O133" i="4"/>
  <c r="L133" i="4"/>
  <c r="I133" i="4"/>
  <c r="F133" i="4"/>
  <c r="O132" i="4"/>
  <c r="L132" i="4"/>
  <c r="I132" i="4"/>
  <c r="F132" i="4"/>
  <c r="O131" i="4"/>
  <c r="L131" i="4"/>
  <c r="I131" i="4"/>
  <c r="I130" i="4" s="1"/>
  <c r="F131" i="4"/>
  <c r="N130" i="4"/>
  <c r="M130" i="4"/>
  <c r="K130" i="4"/>
  <c r="J130" i="4"/>
  <c r="H130" i="4"/>
  <c r="G130" i="4"/>
  <c r="E130" i="4"/>
  <c r="D130" i="4"/>
  <c r="O128" i="4"/>
  <c r="O127" i="4" s="1"/>
  <c r="L128" i="4"/>
  <c r="L127" i="4" s="1"/>
  <c r="I128" i="4"/>
  <c r="I127" i="4" s="1"/>
  <c r="F128" i="4"/>
  <c r="N127" i="4"/>
  <c r="M127" i="4"/>
  <c r="K127" i="4"/>
  <c r="J127" i="4"/>
  <c r="H127" i="4"/>
  <c r="G127" i="4"/>
  <c r="E127" i="4"/>
  <c r="D127" i="4"/>
  <c r="O126" i="4"/>
  <c r="L126" i="4"/>
  <c r="I126" i="4"/>
  <c r="F126" i="4"/>
  <c r="O125" i="4"/>
  <c r="L125" i="4"/>
  <c r="I125" i="4"/>
  <c r="F125" i="4"/>
  <c r="O124" i="4"/>
  <c r="L124" i="4"/>
  <c r="I124" i="4"/>
  <c r="F124" i="4"/>
  <c r="O123" i="4"/>
  <c r="L123" i="4"/>
  <c r="I123" i="4"/>
  <c r="F123" i="4"/>
  <c r="O122" i="4"/>
  <c r="L122" i="4"/>
  <c r="I122" i="4"/>
  <c r="F122" i="4"/>
  <c r="F121" i="4" s="1"/>
  <c r="N121" i="4"/>
  <c r="M121" i="4"/>
  <c r="K121" i="4"/>
  <c r="J121" i="4"/>
  <c r="H121" i="4"/>
  <c r="G121" i="4"/>
  <c r="E121" i="4"/>
  <c r="D121" i="4"/>
  <c r="O120" i="4"/>
  <c r="L120" i="4"/>
  <c r="I120" i="4"/>
  <c r="F120" i="4"/>
  <c r="O119" i="4"/>
  <c r="L119" i="4"/>
  <c r="I119" i="4"/>
  <c r="F119" i="4"/>
  <c r="O118" i="4"/>
  <c r="L118" i="4"/>
  <c r="I118" i="4"/>
  <c r="F118" i="4"/>
  <c r="O117" i="4"/>
  <c r="L117" i="4"/>
  <c r="I117" i="4"/>
  <c r="F117" i="4"/>
  <c r="O116" i="4"/>
  <c r="L116" i="4"/>
  <c r="L115" i="4" s="1"/>
  <c r="I116" i="4"/>
  <c r="F116" i="4"/>
  <c r="N115" i="4"/>
  <c r="M115" i="4"/>
  <c r="K115" i="4"/>
  <c r="J115" i="4"/>
  <c r="H115" i="4"/>
  <c r="G115" i="4"/>
  <c r="E115" i="4"/>
  <c r="D115" i="4"/>
  <c r="O114" i="4"/>
  <c r="L114" i="4"/>
  <c r="I114" i="4"/>
  <c r="F114" i="4"/>
  <c r="O113" i="4"/>
  <c r="L113" i="4"/>
  <c r="I113" i="4"/>
  <c r="F113" i="4"/>
  <c r="O112" i="4"/>
  <c r="O111" i="4" s="1"/>
  <c r="L112" i="4"/>
  <c r="I112" i="4"/>
  <c r="F112" i="4"/>
  <c r="F111" i="4" s="1"/>
  <c r="N111" i="4"/>
  <c r="M111" i="4"/>
  <c r="K111" i="4"/>
  <c r="J111" i="4"/>
  <c r="H111" i="4"/>
  <c r="G111" i="4"/>
  <c r="E111" i="4"/>
  <c r="D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L104" i="4"/>
  <c r="I104" i="4"/>
  <c r="F104" i="4"/>
  <c r="O103" i="4"/>
  <c r="L103" i="4"/>
  <c r="I103" i="4"/>
  <c r="I102" i="4" s="1"/>
  <c r="F103" i="4"/>
  <c r="N102" i="4"/>
  <c r="M102" i="4"/>
  <c r="K102" i="4"/>
  <c r="J102" i="4"/>
  <c r="H102" i="4"/>
  <c r="G102" i="4"/>
  <c r="E102" i="4"/>
  <c r="D102" i="4"/>
  <c r="O101" i="4"/>
  <c r="L101" i="4"/>
  <c r="I101" i="4"/>
  <c r="F101" i="4"/>
  <c r="O100" i="4"/>
  <c r="L100" i="4"/>
  <c r="I100" i="4"/>
  <c r="F100" i="4"/>
  <c r="O99" i="4"/>
  <c r="L99" i="4"/>
  <c r="I99" i="4"/>
  <c r="F99" i="4"/>
  <c r="O98" i="4"/>
  <c r="L98" i="4"/>
  <c r="I98" i="4"/>
  <c r="F98" i="4"/>
  <c r="O97" i="4"/>
  <c r="L97" i="4"/>
  <c r="I97" i="4"/>
  <c r="F97" i="4"/>
  <c r="O96" i="4"/>
  <c r="L96" i="4"/>
  <c r="I96" i="4"/>
  <c r="C96" i="4" s="1"/>
  <c r="F96" i="4"/>
  <c r="O95" i="4"/>
  <c r="L95" i="4"/>
  <c r="I95" i="4"/>
  <c r="F95" i="4"/>
  <c r="N94" i="4"/>
  <c r="M94" i="4"/>
  <c r="K94" i="4"/>
  <c r="J94" i="4"/>
  <c r="H94" i="4"/>
  <c r="G94" i="4"/>
  <c r="E94" i="4"/>
  <c r="D94" i="4"/>
  <c r="O93" i="4"/>
  <c r="L93" i="4"/>
  <c r="I93" i="4"/>
  <c r="F93" i="4"/>
  <c r="O92" i="4"/>
  <c r="L92" i="4"/>
  <c r="I92" i="4"/>
  <c r="F92" i="4"/>
  <c r="O91" i="4"/>
  <c r="L91" i="4"/>
  <c r="I91" i="4"/>
  <c r="F91" i="4"/>
  <c r="O90" i="4"/>
  <c r="L90" i="4"/>
  <c r="I90" i="4"/>
  <c r="F90" i="4"/>
  <c r="O89" i="4"/>
  <c r="O88" i="4" s="1"/>
  <c r="L89" i="4"/>
  <c r="L88" i="4" s="1"/>
  <c r="I89" i="4"/>
  <c r="I88" i="4" s="1"/>
  <c r="F89" i="4"/>
  <c r="N88" i="4"/>
  <c r="M88" i="4"/>
  <c r="K88" i="4"/>
  <c r="J88" i="4"/>
  <c r="H88" i="4"/>
  <c r="G88" i="4"/>
  <c r="E88" i="4"/>
  <c r="D88" i="4"/>
  <c r="O87" i="4"/>
  <c r="L87" i="4"/>
  <c r="I87" i="4"/>
  <c r="F87" i="4"/>
  <c r="O86" i="4"/>
  <c r="L86" i="4"/>
  <c r="I86" i="4"/>
  <c r="F86" i="4"/>
  <c r="O85" i="4"/>
  <c r="L85" i="4"/>
  <c r="I85" i="4"/>
  <c r="F85" i="4"/>
  <c r="O84" i="4"/>
  <c r="L84" i="4"/>
  <c r="I84" i="4"/>
  <c r="F84" i="4"/>
  <c r="N83" i="4"/>
  <c r="M83" i="4"/>
  <c r="K83" i="4"/>
  <c r="J83" i="4"/>
  <c r="H83" i="4"/>
  <c r="G83" i="4"/>
  <c r="E83" i="4"/>
  <c r="D83" i="4"/>
  <c r="O81" i="4"/>
  <c r="L81" i="4"/>
  <c r="I81" i="4"/>
  <c r="F81" i="4"/>
  <c r="O80" i="4"/>
  <c r="O79" i="4" s="1"/>
  <c r="L80" i="4"/>
  <c r="L79" i="4" s="1"/>
  <c r="I80" i="4"/>
  <c r="I79" i="4" s="1"/>
  <c r="F80" i="4"/>
  <c r="F79" i="4" s="1"/>
  <c r="N79" i="4"/>
  <c r="M79" i="4"/>
  <c r="K79" i="4"/>
  <c r="J79" i="4"/>
  <c r="H79" i="4"/>
  <c r="G79" i="4"/>
  <c r="E79" i="4"/>
  <c r="D79" i="4"/>
  <c r="O78" i="4"/>
  <c r="L78" i="4"/>
  <c r="I78" i="4"/>
  <c r="F78" i="4"/>
  <c r="O77" i="4"/>
  <c r="O76" i="4" s="1"/>
  <c r="L77" i="4"/>
  <c r="I77" i="4"/>
  <c r="I76" i="4" s="1"/>
  <c r="I75" i="4" s="1"/>
  <c r="F77" i="4"/>
  <c r="N76" i="4"/>
  <c r="M76" i="4"/>
  <c r="L76" i="4"/>
  <c r="K76" i="4"/>
  <c r="J76" i="4"/>
  <c r="H76" i="4"/>
  <c r="G76" i="4"/>
  <c r="E76" i="4"/>
  <c r="D76" i="4"/>
  <c r="O73" i="4"/>
  <c r="L73" i="4"/>
  <c r="I73" i="4"/>
  <c r="F73" i="4"/>
  <c r="O72" i="4"/>
  <c r="L72" i="4"/>
  <c r="I72" i="4"/>
  <c r="F72" i="4"/>
  <c r="O71" i="4"/>
  <c r="L71" i="4"/>
  <c r="I71" i="4"/>
  <c r="F71" i="4"/>
  <c r="O70" i="4"/>
  <c r="L70" i="4"/>
  <c r="I70" i="4"/>
  <c r="F70" i="4"/>
  <c r="O69" i="4"/>
  <c r="L69" i="4"/>
  <c r="I69" i="4"/>
  <c r="F69" i="4"/>
  <c r="D69" i="4"/>
  <c r="D68" i="4" s="1"/>
  <c r="N68" i="4"/>
  <c r="N66" i="4" s="1"/>
  <c r="M68" i="4"/>
  <c r="M66" i="4" s="1"/>
  <c r="K68" i="4"/>
  <c r="K66" i="4" s="1"/>
  <c r="J68" i="4"/>
  <c r="J66" i="4" s="1"/>
  <c r="H68" i="4"/>
  <c r="H66" i="4" s="1"/>
  <c r="G68" i="4"/>
  <c r="G66" i="4" s="1"/>
  <c r="E68" i="4"/>
  <c r="E66" i="4" s="1"/>
  <c r="O67" i="4"/>
  <c r="L67" i="4"/>
  <c r="I67" i="4"/>
  <c r="F67" i="4"/>
  <c r="D66" i="4"/>
  <c r="O65" i="4"/>
  <c r="L65" i="4"/>
  <c r="I65" i="4"/>
  <c r="F65" i="4"/>
  <c r="O64" i="4"/>
  <c r="L64" i="4"/>
  <c r="I64" i="4"/>
  <c r="F64" i="4"/>
  <c r="O63" i="4"/>
  <c r="L63" i="4"/>
  <c r="I63" i="4"/>
  <c r="F63" i="4"/>
  <c r="O62" i="4"/>
  <c r="L62" i="4"/>
  <c r="I62" i="4"/>
  <c r="F62" i="4"/>
  <c r="O61" i="4"/>
  <c r="L61" i="4"/>
  <c r="I61" i="4"/>
  <c r="F61" i="4"/>
  <c r="O60" i="4"/>
  <c r="L60" i="4"/>
  <c r="I60" i="4"/>
  <c r="F60" i="4"/>
  <c r="O59" i="4"/>
  <c r="L59" i="4"/>
  <c r="I59" i="4"/>
  <c r="F59" i="4"/>
  <c r="O58" i="4"/>
  <c r="L58" i="4"/>
  <c r="I58" i="4"/>
  <c r="F58" i="4"/>
  <c r="N57" i="4"/>
  <c r="M57" i="4"/>
  <c r="K57" i="4"/>
  <c r="J57" i="4"/>
  <c r="H57" i="4"/>
  <c r="G57" i="4"/>
  <c r="E57" i="4"/>
  <c r="D57" i="4"/>
  <c r="O56" i="4"/>
  <c r="L56" i="4"/>
  <c r="I56" i="4"/>
  <c r="F56" i="4"/>
  <c r="O55" i="4"/>
  <c r="O54" i="4" s="1"/>
  <c r="L55" i="4"/>
  <c r="I55" i="4"/>
  <c r="I54" i="4" s="1"/>
  <c r="F55" i="4"/>
  <c r="N54" i="4"/>
  <c r="N53" i="4" s="1"/>
  <c r="N52" i="4" s="1"/>
  <c r="M54" i="4"/>
  <c r="K54" i="4"/>
  <c r="K53" i="4" s="1"/>
  <c r="J54" i="4"/>
  <c r="H54" i="4"/>
  <c r="H53" i="4" s="1"/>
  <c r="G54" i="4"/>
  <c r="E54" i="4"/>
  <c r="E53" i="4" s="1"/>
  <c r="D54" i="4"/>
  <c r="O46" i="4"/>
  <c r="C46" i="4" s="1"/>
  <c r="O45" i="4"/>
  <c r="N44" i="4"/>
  <c r="M44" i="4"/>
  <c r="L43" i="4"/>
  <c r="L42" i="4" s="1"/>
  <c r="I43" i="4"/>
  <c r="I42" i="4" s="1"/>
  <c r="F43" i="4"/>
  <c r="F42" i="4" s="1"/>
  <c r="K42" i="4"/>
  <c r="J42" i="4"/>
  <c r="H42" i="4"/>
  <c r="G42" i="4"/>
  <c r="E42" i="4"/>
  <c r="D42" i="4"/>
  <c r="F41" i="4"/>
  <c r="C41" i="4" s="1"/>
  <c r="L40" i="4"/>
  <c r="C40" i="4" s="1"/>
  <c r="L39" i="4"/>
  <c r="C39" i="4" s="1"/>
  <c r="L38" i="4"/>
  <c r="C38" i="4" s="1"/>
  <c r="L37" i="4"/>
  <c r="K36" i="4"/>
  <c r="J36" i="4"/>
  <c r="L35" i="4"/>
  <c r="C35" i="4" s="1"/>
  <c r="L34" i="4"/>
  <c r="K33" i="4"/>
  <c r="J33" i="4"/>
  <c r="L32" i="4"/>
  <c r="C32" i="4" s="1"/>
  <c r="K31" i="4"/>
  <c r="J31" i="4"/>
  <c r="L30" i="4"/>
  <c r="C30" i="4" s="1"/>
  <c r="L29" i="4"/>
  <c r="C29" i="4" s="1"/>
  <c r="L28" i="4"/>
  <c r="K27" i="4"/>
  <c r="J27" i="4"/>
  <c r="F25" i="4"/>
  <c r="C25" i="4" s="1"/>
  <c r="O23" i="4"/>
  <c r="O21" i="4" s="1"/>
  <c r="L23" i="4"/>
  <c r="I23" i="4"/>
  <c r="F23" i="4"/>
  <c r="O22" i="4"/>
  <c r="L22" i="4"/>
  <c r="L21" i="4" s="1"/>
  <c r="I22" i="4"/>
  <c r="I21" i="4" s="1"/>
  <c r="F22" i="4"/>
  <c r="N21" i="4"/>
  <c r="M21" i="4"/>
  <c r="M287" i="4" s="1"/>
  <c r="M286" i="4" s="1"/>
  <c r="K21" i="4"/>
  <c r="J21" i="4"/>
  <c r="H21" i="4"/>
  <c r="G21" i="4"/>
  <c r="G287" i="4" s="1"/>
  <c r="G286" i="4" s="1"/>
  <c r="F21" i="4"/>
  <c r="E21" i="4"/>
  <c r="D21" i="4"/>
  <c r="H287" i="4" l="1"/>
  <c r="H286" i="4" s="1"/>
  <c r="C136" i="4"/>
  <c r="C156" i="4"/>
  <c r="C296" i="4"/>
  <c r="C67" i="4"/>
  <c r="C70" i="4"/>
  <c r="C71" i="4"/>
  <c r="C72" i="4"/>
  <c r="C73" i="4"/>
  <c r="I234" i="4"/>
  <c r="C116" i="4"/>
  <c r="C120" i="4"/>
  <c r="C264" i="4"/>
  <c r="H52" i="4"/>
  <c r="E75" i="4"/>
  <c r="C108" i="4"/>
  <c r="C112" i="4"/>
  <c r="C144" i="4"/>
  <c r="C148" i="4"/>
  <c r="C152" i="4"/>
  <c r="C155" i="4"/>
  <c r="I178" i="4"/>
  <c r="D230" i="4"/>
  <c r="C256" i="4"/>
  <c r="N269" i="4"/>
  <c r="N268" i="4" s="1"/>
  <c r="C55" i="4"/>
  <c r="C64" i="4"/>
  <c r="C65" i="4"/>
  <c r="C86" i="4"/>
  <c r="C90" i="4"/>
  <c r="C92" i="4"/>
  <c r="C93" i="4"/>
  <c r="C95" i="4"/>
  <c r="J129" i="4"/>
  <c r="C132" i="4"/>
  <c r="C133" i="4"/>
  <c r="C134" i="4"/>
  <c r="C236" i="4"/>
  <c r="O251" i="4"/>
  <c r="O250" i="4" s="1"/>
  <c r="G269" i="4"/>
  <c r="G268" i="4" s="1"/>
  <c r="C63" i="4"/>
  <c r="E52" i="4"/>
  <c r="H75" i="4"/>
  <c r="D172" i="4"/>
  <c r="M186" i="4"/>
  <c r="C208" i="4"/>
  <c r="D203" i="4"/>
  <c r="J203" i="4"/>
  <c r="J194" i="4" s="1"/>
  <c r="C248" i="4"/>
  <c r="K269" i="4"/>
  <c r="K268" i="4" s="1"/>
  <c r="K258" i="4"/>
  <c r="L31" i="4"/>
  <c r="C31" i="4" s="1"/>
  <c r="F54" i="4"/>
  <c r="K52" i="4"/>
  <c r="C59" i="4"/>
  <c r="C78" i="4"/>
  <c r="C100" i="4"/>
  <c r="C104" i="4"/>
  <c r="C107" i="4"/>
  <c r="C124" i="4"/>
  <c r="C125" i="4"/>
  <c r="I150" i="4"/>
  <c r="C168" i="4"/>
  <c r="C176" i="4"/>
  <c r="O204" i="4"/>
  <c r="O203" i="4" s="1"/>
  <c r="C224" i="4"/>
  <c r="N230" i="4"/>
  <c r="C244" i="4"/>
  <c r="C247" i="4"/>
  <c r="C254" i="4"/>
  <c r="E269" i="4"/>
  <c r="E268" i="4" s="1"/>
  <c r="C280" i="4"/>
  <c r="C292" i="4"/>
  <c r="J173" i="4"/>
  <c r="J172" i="4" s="1"/>
  <c r="D287" i="4"/>
  <c r="D286" i="4" s="1"/>
  <c r="J26" i="4"/>
  <c r="J20" i="4" s="1"/>
  <c r="L54" i="4"/>
  <c r="M53" i="4"/>
  <c r="M52" i="4" s="1"/>
  <c r="L68" i="4"/>
  <c r="L66" i="4" s="1"/>
  <c r="G75" i="4"/>
  <c r="D82" i="4"/>
  <c r="J82" i="4"/>
  <c r="C84" i="4"/>
  <c r="C85" i="4"/>
  <c r="L143" i="4"/>
  <c r="D186" i="4"/>
  <c r="O186" i="4"/>
  <c r="N194" i="4"/>
  <c r="C212" i="4"/>
  <c r="C220" i="4"/>
  <c r="C223" i="4"/>
  <c r="C240" i="4"/>
  <c r="C242" i="4"/>
  <c r="C270" i="4"/>
  <c r="M269" i="4"/>
  <c r="M268" i="4" s="1"/>
  <c r="D129" i="4"/>
  <c r="C42" i="4"/>
  <c r="D53" i="4"/>
  <c r="K82" i="4"/>
  <c r="G82" i="4"/>
  <c r="C128" i="4"/>
  <c r="N129" i="4"/>
  <c r="H172" i="4"/>
  <c r="C184" i="4"/>
  <c r="C188" i="4"/>
  <c r="E186" i="4"/>
  <c r="L186" i="4"/>
  <c r="C200" i="4"/>
  <c r="C216" i="4"/>
  <c r="C218" i="4"/>
  <c r="C228" i="4"/>
  <c r="M230" i="4"/>
  <c r="M229" i="4" s="1"/>
  <c r="C276" i="4"/>
  <c r="O288" i="4"/>
  <c r="L75" i="4"/>
  <c r="G129" i="4"/>
  <c r="E287" i="4"/>
  <c r="E286" i="4" s="1"/>
  <c r="O287" i="4"/>
  <c r="K26" i="4"/>
  <c r="K20" i="4" s="1"/>
  <c r="J53" i="4"/>
  <c r="J52" i="4" s="1"/>
  <c r="L57" i="4"/>
  <c r="I68" i="4"/>
  <c r="I66" i="4" s="1"/>
  <c r="D75" i="4"/>
  <c r="D74" i="4" s="1"/>
  <c r="M75" i="4"/>
  <c r="J75" i="4"/>
  <c r="N75" i="4"/>
  <c r="I83" i="4"/>
  <c r="C97" i="4"/>
  <c r="C99" i="4"/>
  <c r="C106" i="4"/>
  <c r="C109" i="4"/>
  <c r="L111" i="4"/>
  <c r="C117" i="4"/>
  <c r="C139" i="4"/>
  <c r="F143" i="4"/>
  <c r="C147" i="4"/>
  <c r="C160" i="4"/>
  <c r="I174" i="4"/>
  <c r="I173" i="4" s="1"/>
  <c r="L174" i="4"/>
  <c r="L173" i="4" s="1"/>
  <c r="L172" i="4" s="1"/>
  <c r="H186" i="4"/>
  <c r="C190" i="4"/>
  <c r="C202" i="4"/>
  <c r="G203" i="4"/>
  <c r="G194" i="4" s="1"/>
  <c r="C211" i="4"/>
  <c r="C222" i="4"/>
  <c r="C225" i="4"/>
  <c r="O237" i="4"/>
  <c r="O230" i="4" s="1"/>
  <c r="L237" i="4"/>
  <c r="L251" i="4"/>
  <c r="L250" i="4" s="1"/>
  <c r="D258" i="4"/>
  <c r="D229" i="4" s="1"/>
  <c r="H258" i="4"/>
  <c r="H229" i="4" s="1"/>
  <c r="N258" i="4"/>
  <c r="L259" i="4"/>
  <c r="L258" i="4" s="1"/>
  <c r="C265" i="4"/>
  <c r="C266" i="4"/>
  <c r="C283" i="4"/>
  <c r="C293" i="4"/>
  <c r="L287" i="4"/>
  <c r="K287" i="4"/>
  <c r="K286" i="4" s="1"/>
  <c r="C22" i="4"/>
  <c r="C81" i="4"/>
  <c r="M82" i="4"/>
  <c r="L94" i="4"/>
  <c r="C101" i="4"/>
  <c r="C110" i="4"/>
  <c r="L121" i="4"/>
  <c r="F127" i="4"/>
  <c r="C127" i="4" s="1"/>
  <c r="L130" i="4"/>
  <c r="C145" i="4"/>
  <c r="O150" i="4"/>
  <c r="L150" i="4"/>
  <c r="C157" i="4"/>
  <c r="C163" i="4"/>
  <c r="C166" i="4"/>
  <c r="E173" i="4"/>
  <c r="E172" i="4" s="1"/>
  <c r="H194" i="4"/>
  <c r="L195" i="4"/>
  <c r="C210" i="4"/>
  <c r="C213" i="4"/>
  <c r="G230" i="4"/>
  <c r="G229" i="4" s="1"/>
  <c r="K230" i="4"/>
  <c r="K229" i="4" s="1"/>
  <c r="C239" i="4"/>
  <c r="C252" i="4"/>
  <c r="C260" i="4"/>
  <c r="F269" i="4"/>
  <c r="F268" i="4" s="1"/>
  <c r="C272" i="4"/>
  <c r="I57" i="4"/>
  <c r="I53" i="4" s="1"/>
  <c r="L159" i="4"/>
  <c r="C23" i="4"/>
  <c r="H20" i="4"/>
  <c r="G53" i="4"/>
  <c r="G52" i="4" s="1"/>
  <c r="C60" i="4"/>
  <c r="C61" i="4"/>
  <c r="C62" i="4"/>
  <c r="F68" i="4"/>
  <c r="F66" i="4" s="1"/>
  <c r="C69" i="4"/>
  <c r="K75" i="4"/>
  <c r="H82" i="4"/>
  <c r="N82" i="4"/>
  <c r="L83" i="4"/>
  <c r="C123" i="4"/>
  <c r="O121" i="4"/>
  <c r="E129" i="4"/>
  <c r="L135" i="4"/>
  <c r="K129" i="4"/>
  <c r="I165" i="4"/>
  <c r="I164" i="4" s="1"/>
  <c r="C171" i="4"/>
  <c r="O178" i="4"/>
  <c r="L178" i="4"/>
  <c r="J186" i="4"/>
  <c r="N186" i="4"/>
  <c r="C199" i="4"/>
  <c r="C214" i="4"/>
  <c r="E230" i="4"/>
  <c r="E229" i="4" s="1"/>
  <c r="C241" i="4"/>
  <c r="C243" i="4"/>
  <c r="O245" i="4"/>
  <c r="L245" i="4"/>
  <c r="O269" i="4"/>
  <c r="O268" i="4" s="1"/>
  <c r="L269" i="4"/>
  <c r="L268" i="4" s="1"/>
  <c r="C273" i="4"/>
  <c r="C274" i="4"/>
  <c r="C275" i="4"/>
  <c r="C277" i="4"/>
  <c r="C278" i="4"/>
  <c r="C279" i="4"/>
  <c r="C21" i="4"/>
  <c r="I287" i="4"/>
  <c r="C28" i="4"/>
  <c r="L27" i="4"/>
  <c r="C34" i="4"/>
  <c r="L33" i="4"/>
  <c r="C33" i="4" s="1"/>
  <c r="C56" i="4"/>
  <c r="O57" i="4"/>
  <c r="O53" i="4" s="1"/>
  <c r="C77" i="4"/>
  <c r="F76" i="4"/>
  <c r="E82" i="4"/>
  <c r="N287" i="4"/>
  <c r="N286" i="4" s="1"/>
  <c r="N20" i="4"/>
  <c r="C37" i="4"/>
  <c r="L36" i="4"/>
  <c r="C36" i="4" s="1"/>
  <c r="C43" i="4"/>
  <c r="D52" i="4"/>
  <c r="C58" i="4"/>
  <c r="F57" i="4"/>
  <c r="F53" i="4" s="1"/>
  <c r="O68" i="4"/>
  <c r="O66" i="4" s="1"/>
  <c r="F83" i="4"/>
  <c r="C87" i="4"/>
  <c r="C119" i="4"/>
  <c r="F115" i="4"/>
  <c r="C140" i="4"/>
  <c r="J287" i="4"/>
  <c r="J286" i="4" s="1"/>
  <c r="C45" i="4"/>
  <c r="O44" i="4"/>
  <c r="C98" i="4"/>
  <c r="I94" i="4"/>
  <c r="C167" i="4"/>
  <c r="F165" i="4"/>
  <c r="O75" i="4"/>
  <c r="C79" i="4"/>
  <c r="C80" i="4"/>
  <c r="O83" i="4"/>
  <c r="C89" i="4"/>
  <c r="F88" i="4"/>
  <c r="C88" i="4" s="1"/>
  <c r="C289" i="4"/>
  <c r="L288" i="4"/>
  <c r="E20" i="4"/>
  <c r="M20" i="4"/>
  <c r="C91" i="4"/>
  <c r="C103" i="4"/>
  <c r="F102" i="4"/>
  <c r="O102" i="4"/>
  <c r="C118" i="4"/>
  <c r="I115" i="4"/>
  <c r="M129" i="4"/>
  <c r="C142" i="4"/>
  <c r="C149" i="4"/>
  <c r="C151" i="4"/>
  <c r="F150" i="4"/>
  <c r="C162" i="4"/>
  <c r="C170" i="4"/>
  <c r="M173" i="4"/>
  <c r="M172" i="4" s="1"/>
  <c r="C177" i="4"/>
  <c r="C179" i="4"/>
  <c r="F178" i="4"/>
  <c r="C185" i="4"/>
  <c r="I186" i="4"/>
  <c r="C267" i="4"/>
  <c r="F263" i="4"/>
  <c r="C263" i="4" s="1"/>
  <c r="F94" i="4"/>
  <c r="O94" i="4"/>
  <c r="C105" i="4"/>
  <c r="C113" i="4"/>
  <c r="O130" i="4"/>
  <c r="C138" i="4"/>
  <c r="O143" i="4"/>
  <c r="C154" i="4"/>
  <c r="C161" i="4"/>
  <c r="L165" i="4"/>
  <c r="L164" i="4" s="1"/>
  <c r="C169" i="4"/>
  <c r="O174" i="4"/>
  <c r="C182" i="4"/>
  <c r="C189" i="4"/>
  <c r="F187" i="4"/>
  <c r="L215" i="4"/>
  <c r="L102" i="4"/>
  <c r="C114" i="4"/>
  <c r="I111" i="4"/>
  <c r="O115" i="4"/>
  <c r="I121" i="4"/>
  <c r="C122" i="4"/>
  <c r="C126" i="4"/>
  <c r="C131" i="4"/>
  <c r="F130" i="4"/>
  <c r="H129" i="4"/>
  <c r="C137" i="4"/>
  <c r="C146" i="4"/>
  <c r="C153" i="4"/>
  <c r="C158" i="4"/>
  <c r="O165" i="4"/>
  <c r="O164" i="4" s="1"/>
  <c r="C175" i="4"/>
  <c r="F174" i="4"/>
  <c r="C181" i="4"/>
  <c r="C232" i="4"/>
  <c r="C235" i="4"/>
  <c r="F234" i="4"/>
  <c r="C234" i="4" s="1"/>
  <c r="I135" i="4"/>
  <c r="C141" i="4"/>
  <c r="I143" i="4"/>
  <c r="I159" i="4"/>
  <c r="I183" i="4"/>
  <c r="C183" i="4" s="1"/>
  <c r="C192" i="4"/>
  <c r="D194" i="4"/>
  <c r="F195" i="4"/>
  <c r="E203" i="4"/>
  <c r="E194" i="4" s="1"/>
  <c r="C205" i="4"/>
  <c r="C207" i="4"/>
  <c r="F204" i="4"/>
  <c r="C217" i="4"/>
  <c r="C219" i="4"/>
  <c r="F215" i="4"/>
  <c r="C227" i="4"/>
  <c r="F226" i="4"/>
  <c r="C226" i="4" s="1"/>
  <c r="C253" i="4"/>
  <c r="C255" i="4"/>
  <c r="F251" i="4"/>
  <c r="O258" i="4"/>
  <c r="D269" i="4"/>
  <c r="D268" i="4" s="1"/>
  <c r="H269" i="4"/>
  <c r="H268" i="4" s="1"/>
  <c r="C271" i="4"/>
  <c r="F135" i="4"/>
  <c r="C191" i="4"/>
  <c r="O195" i="4"/>
  <c r="I197" i="4"/>
  <c r="I195" i="4" s="1"/>
  <c r="C198" i="4"/>
  <c r="C201" i="4"/>
  <c r="M203" i="4"/>
  <c r="M194" i="4" s="1"/>
  <c r="C206" i="4"/>
  <c r="I204" i="4"/>
  <c r="C209" i="4"/>
  <c r="I215" i="4"/>
  <c r="C221" i="4"/>
  <c r="C231" i="4"/>
  <c r="C233" i="4"/>
  <c r="J230" i="4"/>
  <c r="J229" i="4" s="1"/>
  <c r="F245" i="4"/>
  <c r="F230" i="4" s="1"/>
  <c r="I245" i="4"/>
  <c r="C246" i="4"/>
  <c r="C249" i="4"/>
  <c r="C257" i="4"/>
  <c r="C261" i="4"/>
  <c r="C262" i="4"/>
  <c r="I269" i="4"/>
  <c r="I268" i="4" s="1"/>
  <c r="F281" i="4"/>
  <c r="F287" i="4" s="1"/>
  <c r="C290" i="4"/>
  <c r="C291" i="4"/>
  <c r="F288" i="4"/>
  <c r="L204" i="4"/>
  <c r="I237" i="4"/>
  <c r="C238" i="4"/>
  <c r="C259" i="4"/>
  <c r="C282" i="4"/>
  <c r="I288" i="4"/>
  <c r="C294" i="4"/>
  <c r="C295" i="4"/>
  <c r="O286" i="4"/>
  <c r="J193" i="4" l="1"/>
  <c r="L286" i="4"/>
  <c r="N229" i="4"/>
  <c r="L230" i="4"/>
  <c r="L229" i="4" s="1"/>
  <c r="G193" i="4"/>
  <c r="C143" i="4"/>
  <c r="I203" i="4"/>
  <c r="C135" i="4"/>
  <c r="C111" i="4"/>
  <c r="K193" i="4"/>
  <c r="C159" i="4"/>
  <c r="C54" i="4"/>
  <c r="H74" i="4"/>
  <c r="H51" i="4" s="1"/>
  <c r="E74" i="4"/>
  <c r="E51" i="4" s="1"/>
  <c r="I52" i="4"/>
  <c r="I82" i="4"/>
  <c r="I74" i="4" s="1"/>
  <c r="M193" i="4"/>
  <c r="O194" i="4"/>
  <c r="I129" i="4"/>
  <c r="C121" i="4"/>
  <c r="L129" i="4"/>
  <c r="J74" i="4"/>
  <c r="L53" i="4"/>
  <c r="L52" i="4" s="1"/>
  <c r="I172" i="4"/>
  <c r="C237" i="4"/>
  <c r="D284" i="4"/>
  <c r="O129" i="4"/>
  <c r="C150" i="4"/>
  <c r="M74" i="4"/>
  <c r="J51" i="4"/>
  <c r="J50" i="4" s="1"/>
  <c r="G74" i="4"/>
  <c r="G51" i="4" s="1"/>
  <c r="G50" i="4" s="1"/>
  <c r="N193" i="4"/>
  <c r="D193" i="4"/>
  <c r="C269" i="4"/>
  <c r="I194" i="4"/>
  <c r="L82" i="4"/>
  <c r="L74" i="4" s="1"/>
  <c r="C178" i="4"/>
  <c r="N74" i="4"/>
  <c r="N51" i="4" s="1"/>
  <c r="C268" i="4"/>
  <c r="O52" i="4"/>
  <c r="H284" i="4"/>
  <c r="O173" i="4"/>
  <c r="O172" i="4" s="1"/>
  <c r="D51" i="4"/>
  <c r="K74" i="4"/>
  <c r="E193" i="4"/>
  <c r="E284" i="4"/>
  <c r="C287" i="4"/>
  <c r="F286" i="4"/>
  <c r="M284" i="4"/>
  <c r="M51" i="4"/>
  <c r="M50" i="4" s="1"/>
  <c r="C251" i="4"/>
  <c r="F250" i="4"/>
  <c r="C250" i="4" s="1"/>
  <c r="C44" i="4"/>
  <c r="O20" i="4"/>
  <c r="L203" i="4"/>
  <c r="L194" i="4" s="1"/>
  <c r="J284" i="4"/>
  <c r="F203" i="4"/>
  <c r="C204" i="4"/>
  <c r="C197" i="4"/>
  <c r="C187" i="4"/>
  <c r="F186" i="4"/>
  <c r="C186" i="4" s="1"/>
  <c r="C102" i="4"/>
  <c r="C68" i="4"/>
  <c r="C115" i="4"/>
  <c r="F82" i="4"/>
  <c r="C83" i="4"/>
  <c r="C57" i="4"/>
  <c r="D50" i="4"/>
  <c r="H193" i="4"/>
  <c r="C281" i="4"/>
  <c r="C215" i="4"/>
  <c r="C195" i="4"/>
  <c r="F194" i="4"/>
  <c r="C174" i="4"/>
  <c r="F173" i="4"/>
  <c r="F52" i="4"/>
  <c r="C66" i="4"/>
  <c r="I286" i="4"/>
  <c r="O82" i="4"/>
  <c r="O74" i="4" s="1"/>
  <c r="I230" i="4"/>
  <c r="I229" i="4" s="1"/>
  <c r="C288" i="4"/>
  <c r="C245" i="4"/>
  <c r="F258" i="4"/>
  <c r="C258" i="4" s="1"/>
  <c r="O229" i="4"/>
  <c r="C130" i="4"/>
  <c r="F129" i="4"/>
  <c r="C129" i="4" s="1"/>
  <c r="C94" i="4"/>
  <c r="F164" i="4"/>
  <c r="C164" i="4" s="1"/>
  <c r="C165" i="4"/>
  <c r="C76" i="4"/>
  <c r="F75" i="4"/>
  <c r="C27" i="4"/>
  <c r="L26" i="4"/>
  <c r="L193" i="4" l="1"/>
  <c r="E50" i="4"/>
  <c r="E285" i="4" s="1"/>
  <c r="I51" i="4"/>
  <c r="O51" i="4"/>
  <c r="J49" i="4"/>
  <c r="J285" i="4"/>
  <c r="C286" i="4"/>
  <c r="G284" i="4"/>
  <c r="I193" i="4"/>
  <c r="I50" i="4" s="1"/>
  <c r="I49" i="4" s="1"/>
  <c r="H50" i="4"/>
  <c r="C53" i="4"/>
  <c r="L51" i="4"/>
  <c r="L50" i="4" s="1"/>
  <c r="L285" i="4" s="1"/>
  <c r="G24" i="4"/>
  <c r="G49" i="4"/>
  <c r="K51" i="4"/>
  <c r="K50" i="4" s="1"/>
  <c r="K284" i="4"/>
  <c r="N284" i="4"/>
  <c r="N50" i="4"/>
  <c r="E49" i="4"/>
  <c r="H285" i="4"/>
  <c r="H49" i="4"/>
  <c r="F74" i="4"/>
  <c r="C74" i="4" s="1"/>
  <c r="C75" i="4"/>
  <c r="O284" i="4"/>
  <c r="C194" i="4"/>
  <c r="C82" i="4"/>
  <c r="C203" i="4"/>
  <c r="M49" i="4"/>
  <c r="M285" i="4"/>
  <c r="I284" i="4"/>
  <c r="C26" i="4"/>
  <c r="L20" i="4"/>
  <c r="F172" i="4"/>
  <c r="C172" i="4" s="1"/>
  <c r="C173" i="4"/>
  <c r="D49" i="4"/>
  <c r="D24" i="4"/>
  <c r="C230" i="4"/>
  <c r="F229" i="4"/>
  <c r="F193" i="4" s="1"/>
  <c r="O193" i="4"/>
  <c r="O50" i="4" s="1"/>
  <c r="L284" i="4"/>
  <c r="C52" i="4"/>
  <c r="L49" i="4" l="1"/>
  <c r="C193" i="4"/>
  <c r="K285" i="4"/>
  <c r="K49" i="4"/>
  <c r="N285" i="4"/>
  <c r="N49" i="4"/>
  <c r="G285" i="4"/>
  <c r="I24" i="4"/>
  <c r="G20" i="4"/>
  <c r="O285" i="4"/>
  <c r="O49" i="4"/>
  <c r="F24" i="4"/>
  <c r="D20" i="4"/>
  <c r="C229" i="4"/>
  <c r="F284" i="4"/>
  <c r="C284" i="4" s="1"/>
  <c r="D285" i="4"/>
  <c r="F51" i="4"/>
  <c r="I20" i="4" l="1"/>
  <c r="I285" i="4"/>
  <c r="F50" i="4"/>
  <c r="C51" i="4"/>
  <c r="C24" i="4"/>
  <c r="F20" i="4"/>
  <c r="C20" i="4" l="1"/>
  <c r="F285" i="4"/>
  <c r="C285" i="4" s="1"/>
  <c r="F49" i="4"/>
  <c r="C49" i="4" s="1"/>
  <c r="C50" i="4"/>
  <c r="O296" i="3" l="1"/>
  <c r="L296" i="3"/>
  <c r="I296" i="3"/>
  <c r="F296" i="3"/>
  <c r="C296" i="3" s="1"/>
  <c r="O295" i="3"/>
  <c r="L295" i="3"/>
  <c r="I295" i="3"/>
  <c r="F295" i="3"/>
  <c r="O294" i="3"/>
  <c r="L294" i="3"/>
  <c r="I294" i="3"/>
  <c r="F294" i="3"/>
  <c r="O293" i="3"/>
  <c r="L293" i="3"/>
  <c r="I293" i="3"/>
  <c r="F293" i="3"/>
  <c r="O292" i="3"/>
  <c r="L292" i="3"/>
  <c r="I292" i="3"/>
  <c r="F292" i="3"/>
  <c r="O291" i="3"/>
  <c r="L291" i="3"/>
  <c r="I291" i="3"/>
  <c r="F291" i="3"/>
  <c r="O290" i="3"/>
  <c r="L290" i="3"/>
  <c r="I290" i="3"/>
  <c r="F290" i="3"/>
  <c r="O289" i="3"/>
  <c r="L289" i="3"/>
  <c r="L288" i="3" s="1"/>
  <c r="I289" i="3"/>
  <c r="F289" i="3"/>
  <c r="F288" i="3" s="1"/>
  <c r="N288" i="3"/>
  <c r="M288" i="3"/>
  <c r="K288" i="3"/>
  <c r="J288" i="3"/>
  <c r="H288" i="3"/>
  <c r="G288" i="3"/>
  <c r="E288" i="3"/>
  <c r="D288" i="3"/>
  <c r="O283" i="3"/>
  <c r="L283" i="3"/>
  <c r="I283" i="3"/>
  <c r="F283" i="3"/>
  <c r="O282" i="3"/>
  <c r="O281" i="3" s="1"/>
  <c r="L282" i="3"/>
  <c r="L281" i="3" s="1"/>
  <c r="I282" i="3"/>
  <c r="F282" i="3"/>
  <c r="N281" i="3"/>
  <c r="M281" i="3"/>
  <c r="K281" i="3"/>
  <c r="J281" i="3"/>
  <c r="H281" i="3"/>
  <c r="G281" i="3"/>
  <c r="E281" i="3"/>
  <c r="D281" i="3"/>
  <c r="O280" i="3"/>
  <c r="O279" i="3" s="1"/>
  <c r="L280" i="3"/>
  <c r="I280" i="3"/>
  <c r="F280" i="3"/>
  <c r="F279" i="3" s="1"/>
  <c r="N279" i="3"/>
  <c r="M279" i="3"/>
  <c r="M268" i="3" s="1"/>
  <c r="L279" i="3"/>
  <c r="K279" i="3"/>
  <c r="J279" i="3"/>
  <c r="I279" i="3"/>
  <c r="H279" i="3"/>
  <c r="H268" i="3" s="1"/>
  <c r="G279" i="3"/>
  <c r="G268" i="3" s="1"/>
  <c r="E279" i="3"/>
  <c r="D279" i="3"/>
  <c r="O278" i="3"/>
  <c r="L278" i="3"/>
  <c r="I278" i="3"/>
  <c r="F278" i="3"/>
  <c r="O277" i="3"/>
  <c r="L277" i="3"/>
  <c r="I277" i="3"/>
  <c r="F277" i="3"/>
  <c r="O276" i="3"/>
  <c r="O275" i="3" s="1"/>
  <c r="L276" i="3"/>
  <c r="L275" i="3" s="1"/>
  <c r="I276" i="3"/>
  <c r="I275" i="3" s="1"/>
  <c r="F276" i="3"/>
  <c r="N275" i="3"/>
  <c r="M275" i="3"/>
  <c r="K275" i="3"/>
  <c r="J275" i="3"/>
  <c r="H275" i="3"/>
  <c r="G275" i="3"/>
  <c r="F275" i="3"/>
  <c r="E275" i="3"/>
  <c r="D275" i="3"/>
  <c r="D269" i="3" s="1"/>
  <c r="O274" i="3"/>
  <c r="L274" i="3"/>
  <c r="I274" i="3"/>
  <c r="F274" i="3"/>
  <c r="C274" i="3" s="1"/>
  <c r="O273" i="3"/>
  <c r="L273" i="3"/>
  <c r="I273" i="3"/>
  <c r="F273" i="3"/>
  <c r="O272" i="3"/>
  <c r="O271" i="3" s="1"/>
  <c r="L272" i="3"/>
  <c r="I272" i="3"/>
  <c r="F272" i="3"/>
  <c r="C272" i="3" s="1"/>
  <c r="N271" i="3"/>
  <c r="M271" i="3"/>
  <c r="K271" i="3"/>
  <c r="J271" i="3"/>
  <c r="I271" i="3"/>
  <c r="H271" i="3"/>
  <c r="G271" i="3"/>
  <c r="E271" i="3"/>
  <c r="E269" i="3" s="1"/>
  <c r="E268" i="3" s="1"/>
  <c r="D271" i="3"/>
  <c r="O270" i="3"/>
  <c r="L270" i="3"/>
  <c r="I270" i="3"/>
  <c r="F270" i="3"/>
  <c r="N268" i="3"/>
  <c r="K268" i="3"/>
  <c r="J268" i="3"/>
  <c r="O267" i="3"/>
  <c r="L267" i="3"/>
  <c r="I267" i="3"/>
  <c r="F267" i="3"/>
  <c r="O266" i="3"/>
  <c r="O263" i="3" s="1"/>
  <c r="L266" i="3"/>
  <c r="I266" i="3"/>
  <c r="C266" i="3" s="1"/>
  <c r="F266" i="3"/>
  <c r="O265" i="3"/>
  <c r="L265" i="3"/>
  <c r="I265" i="3"/>
  <c r="F265" i="3"/>
  <c r="O264" i="3"/>
  <c r="L264" i="3"/>
  <c r="I264" i="3"/>
  <c r="F264" i="3"/>
  <c r="N263" i="3"/>
  <c r="M263" i="3"/>
  <c r="K263" i="3"/>
  <c r="J263" i="3"/>
  <c r="H263" i="3"/>
  <c r="G263" i="3"/>
  <c r="E263" i="3"/>
  <c r="D263" i="3"/>
  <c r="O262" i="3"/>
  <c r="L262" i="3"/>
  <c r="I262" i="3"/>
  <c r="F262" i="3"/>
  <c r="O261" i="3"/>
  <c r="L261" i="3"/>
  <c r="I261" i="3"/>
  <c r="F261" i="3"/>
  <c r="O260" i="3"/>
  <c r="L260" i="3"/>
  <c r="L259" i="3" s="1"/>
  <c r="I260" i="3"/>
  <c r="F260" i="3"/>
  <c r="N259" i="3"/>
  <c r="M259" i="3"/>
  <c r="K259" i="3"/>
  <c r="K258" i="3" s="1"/>
  <c r="J259" i="3"/>
  <c r="H259" i="3"/>
  <c r="H258" i="3" s="1"/>
  <c r="G259" i="3"/>
  <c r="E259" i="3"/>
  <c r="E258" i="3" s="1"/>
  <c r="D259" i="3"/>
  <c r="M258" i="3"/>
  <c r="O257" i="3"/>
  <c r="L257" i="3"/>
  <c r="I257" i="3"/>
  <c r="F257" i="3"/>
  <c r="O256" i="3"/>
  <c r="L256" i="3"/>
  <c r="I256" i="3"/>
  <c r="F256" i="3"/>
  <c r="O255" i="3"/>
  <c r="L255" i="3"/>
  <c r="I255" i="3"/>
  <c r="F255" i="3"/>
  <c r="O254" i="3"/>
  <c r="L254" i="3"/>
  <c r="I254" i="3"/>
  <c r="F254" i="3"/>
  <c r="O253" i="3"/>
  <c r="L253" i="3"/>
  <c r="I253" i="3"/>
  <c r="F253" i="3"/>
  <c r="O252" i="3"/>
  <c r="L252" i="3"/>
  <c r="I252" i="3"/>
  <c r="F252" i="3"/>
  <c r="F251" i="3" s="1"/>
  <c r="N251" i="3"/>
  <c r="N250" i="3" s="1"/>
  <c r="M251" i="3"/>
  <c r="K251" i="3"/>
  <c r="K250" i="3" s="1"/>
  <c r="J251" i="3"/>
  <c r="J250" i="3" s="1"/>
  <c r="H251" i="3"/>
  <c r="H250" i="3" s="1"/>
  <c r="G251" i="3"/>
  <c r="G250" i="3" s="1"/>
  <c r="E251" i="3"/>
  <c r="D251" i="3"/>
  <c r="M250" i="3"/>
  <c r="E250" i="3"/>
  <c r="D250" i="3"/>
  <c r="O249" i="3"/>
  <c r="L249" i="3"/>
  <c r="I249" i="3"/>
  <c r="F249" i="3"/>
  <c r="O248" i="3"/>
  <c r="L248" i="3"/>
  <c r="I248" i="3"/>
  <c r="F248" i="3"/>
  <c r="O247" i="3"/>
  <c r="L247" i="3"/>
  <c r="I247" i="3"/>
  <c r="F247" i="3"/>
  <c r="O246" i="3"/>
  <c r="O245" i="3" s="1"/>
  <c r="L246" i="3"/>
  <c r="I246" i="3"/>
  <c r="F246" i="3"/>
  <c r="N245" i="3"/>
  <c r="M245" i="3"/>
  <c r="K245" i="3"/>
  <c r="J245" i="3"/>
  <c r="H245" i="3"/>
  <c r="G245" i="3"/>
  <c r="E245" i="3"/>
  <c r="D245" i="3"/>
  <c r="O244" i="3"/>
  <c r="L244" i="3"/>
  <c r="I244" i="3"/>
  <c r="F244" i="3"/>
  <c r="O243" i="3"/>
  <c r="L243" i="3"/>
  <c r="I243" i="3"/>
  <c r="F243" i="3"/>
  <c r="O242" i="3"/>
  <c r="L242" i="3"/>
  <c r="I242" i="3"/>
  <c r="F242" i="3"/>
  <c r="C242" i="3" s="1"/>
  <c r="O241" i="3"/>
  <c r="L241" i="3"/>
  <c r="I241" i="3"/>
  <c r="F241" i="3"/>
  <c r="O240" i="3"/>
  <c r="L240" i="3"/>
  <c r="I240" i="3"/>
  <c r="F240" i="3"/>
  <c r="O239" i="3"/>
  <c r="L239" i="3"/>
  <c r="I239" i="3"/>
  <c r="F239" i="3"/>
  <c r="O238" i="3"/>
  <c r="L238" i="3"/>
  <c r="I238" i="3"/>
  <c r="F238" i="3"/>
  <c r="C238" i="3" s="1"/>
  <c r="N237" i="3"/>
  <c r="M237" i="3"/>
  <c r="K237" i="3"/>
  <c r="J237" i="3"/>
  <c r="H237" i="3"/>
  <c r="G237" i="3"/>
  <c r="E237" i="3"/>
  <c r="D237" i="3"/>
  <c r="O236" i="3"/>
  <c r="L236" i="3"/>
  <c r="I236" i="3"/>
  <c r="F236" i="3"/>
  <c r="O235" i="3"/>
  <c r="L235" i="3"/>
  <c r="L234" i="3" s="1"/>
  <c r="I235" i="3"/>
  <c r="F235" i="3"/>
  <c r="O234" i="3"/>
  <c r="N234" i="3"/>
  <c r="M234" i="3"/>
  <c r="K234" i="3"/>
  <c r="J234" i="3"/>
  <c r="H234" i="3"/>
  <c r="G234" i="3"/>
  <c r="F234" i="3"/>
  <c r="E234" i="3"/>
  <c r="D234" i="3"/>
  <c r="O233" i="3"/>
  <c r="O232" i="3" s="1"/>
  <c r="L233" i="3"/>
  <c r="I233" i="3"/>
  <c r="F233" i="3"/>
  <c r="N232" i="3"/>
  <c r="M232" i="3"/>
  <c r="L232" i="3"/>
  <c r="K232" i="3"/>
  <c r="J232" i="3"/>
  <c r="I232" i="3"/>
  <c r="H232" i="3"/>
  <c r="G232" i="3"/>
  <c r="G230" i="3" s="1"/>
  <c r="E232" i="3"/>
  <c r="D232" i="3"/>
  <c r="O231" i="3"/>
  <c r="L231" i="3"/>
  <c r="I231" i="3"/>
  <c r="F231" i="3"/>
  <c r="N230" i="3"/>
  <c r="K230" i="3"/>
  <c r="O228" i="3"/>
  <c r="L228" i="3"/>
  <c r="I228" i="3"/>
  <c r="F228" i="3"/>
  <c r="O227" i="3"/>
  <c r="L227" i="3"/>
  <c r="L226" i="3" s="1"/>
  <c r="I227" i="3"/>
  <c r="F227" i="3"/>
  <c r="F226" i="3" s="1"/>
  <c r="O226" i="3"/>
  <c r="N226" i="3"/>
  <c r="M226" i="3"/>
  <c r="K226" i="3"/>
  <c r="J226" i="3"/>
  <c r="I226" i="3"/>
  <c r="H226" i="3"/>
  <c r="G226" i="3"/>
  <c r="E226" i="3"/>
  <c r="D226" i="3"/>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F217" i="3"/>
  <c r="O216" i="3"/>
  <c r="L216" i="3"/>
  <c r="I216" i="3"/>
  <c r="F216" i="3"/>
  <c r="N215" i="3"/>
  <c r="M215" i="3"/>
  <c r="K215" i="3"/>
  <c r="J215" i="3"/>
  <c r="H215" i="3"/>
  <c r="G215" i="3"/>
  <c r="E215" i="3"/>
  <c r="D215" i="3"/>
  <c r="O214" i="3"/>
  <c r="L214" i="3"/>
  <c r="C214" i="3" s="1"/>
  <c r="I214" i="3"/>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L206" i="3"/>
  <c r="I206" i="3"/>
  <c r="F206" i="3"/>
  <c r="O205" i="3"/>
  <c r="L205" i="3"/>
  <c r="I205" i="3"/>
  <c r="F205" i="3"/>
  <c r="N204" i="3"/>
  <c r="M204" i="3"/>
  <c r="K204" i="3"/>
  <c r="J204" i="3"/>
  <c r="H204" i="3"/>
  <c r="H203" i="3" s="1"/>
  <c r="G204" i="3"/>
  <c r="E204" i="3"/>
  <c r="D204" i="3"/>
  <c r="D203" i="3" s="1"/>
  <c r="O202" i="3"/>
  <c r="L202" i="3"/>
  <c r="I202" i="3"/>
  <c r="F202" i="3"/>
  <c r="O201" i="3"/>
  <c r="L201" i="3"/>
  <c r="I201" i="3"/>
  <c r="F201" i="3"/>
  <c r="O200" i="3"/>
  <c r="L200" i="3"/>
  <c r="I200" i="3"/>
  <c r="F200" i="3"/>
  <c r="O199" i="3"/>
  <c r="L199" i="3"/>
  <c r="I199" i="3"/>
  <c r="F199" i="3"/>
  <c r="O198" i="3"/>
  <c r="O197" i="3" s="1"/>
  <c r="L198" i="3"/>
  <c r="I198" i="3"/>
  <c r="F198" i="3"/>
  <c r="N197" i="3"/>
  <c r="N195" i="3" s="1"/>
  <c r="M197" i="3"/>
  <c r="K197" i="3"/>
  <c r="J197" i="3"/>
  <c r="I197" i="3"/>
  <c r="H197" i="3"/>
  <c r="H195" i="3" s="1"/>
  <c r="G197" i="3"/>
  <c r="E197" i="3"/>
  <c r="D197" i="3"/>
  <c r="D195" i="3" s="1"/>
  <c r="O196" i="3"/>
  <c r="L196" i="3"/>
  <c r="I196" i="3"/>
  <c r="F196" i="3"/>
  <c r="M195" i="3"/>
  <c r="K195" i="3"/>
  <c r="J195" i="3"/>
  <c r="G195" i="3"/>
  <c r="E195" i="3"/>
  <c r="O192" i="3"/>
  <c r="L192" i="3"/>
  <c r="L191" i="3" s="1"/>
  <c r="L190" i="3" s="1"/>
  <c r="I192" i="3"/>
  <c r="F192" i="3"/>
  <c r="O191" i="3"/>
  <c r="O190" i="3" s="1"/>
  <c r="N191" i="3"/>
  <c r="N190" i="3" s="1"/>
  <c r="M191" i="3"/>
  <c r="M190" i="3" s="1"/>
  <c r="M186" i="3" s="1"/>
  <c r="K191" i="3"/>
  <c r="K190" i="3" s="1"/>
  <c r="J191" i="3"/>
  <c r="J190" i="3" s="1"/>
  <c r="H191" i="3"/>
  <c r="H190" i="3" s="1"/>
  <c r="G191" i="3"/>
  <c r="F191" i="3"/>
  <c r="E191" i="3"/>
  <c r="E190" i="3" s="1"/>
  <c r="E186" i="3" s="1"/>
  <c r="D191" i="3"/>
  <c r="D190" i="3" s="1"/>
  <c r="G190" i="3"/>
  <c r="O189" i="3"/>
  <c r="L189" i="3"/>
  <c r="I189" i="3"/>
  <c r="F189" i="3"/>
  <c r="O188" i="3"/>
  <c r="L188" i="3"/>
  <c r="L187" i="3" s="1"/>
  <c r="I188" i="3"/>
  <c r="I187" i="3" s="1"/>
  <c r="F188" i="3"/>
  <c r="O187" i="3"/>
  <c r="N187" i="3"/>
  <c r="N186" i="3" s="1"/>
  <c r="M187" i="3"/>
  <c r="K187" i="3"/>
  <c r="J187" i="3"/>
  <c r="H187" i="3"/>
  <c r="G187" i="3"/>
  <c r="E187" i="3"/>
  <c r="D187" i="3"/>
  <c r="O185" i="3"/>
  <c r="L185" i="3"/>
  <c r="I185" i="3"/>
  <c r="F185" i="3"/>
  <c r="O184" i="3"/>
  <c r="L184" i="3"/>
  <c r="L183" i="3" s="1"/>
  <c r="I184" i="3"/>
  <c r="I183" i="3" s="1"/>
  <c r="F184" i="3"/>
  <c r="O183" i="3"/>
  <c r="N183" i="3"/>
  <c r="M183" i="3"/>
  <c r="K183" i="3"/>
  <c r="J183" i="3"/>
  <c r="H183" i="3"/>
  <c r="G183" i="3"/>
  <c r="F183" i="3"/>
  <c r="E183" i="3"/>
  <c r="D183" i="3"/>
  <c r="O182" i="3"/>
  <c r="L182" i="3"/>
  <c r="I182" i="3"/>
  <c r="F182" i="3"/>
  <c r="O181" i="3"/>
  <c r="L181" i="3"/>
  <c r="I181" i="3"/>
  <c r="F181" i="3"/>
  <c r="O180" i="3"/>
  <c r="L180" i="3"/>
  <c r="I180" i="3"/>
  <c r="F180" i="3"/>
  <c r="O179" i="3"/>
  <c r="O178" i="3" s="1"/>
  <c r="L179" i="3"/>
  <c r="L178" i="3" s="1"/>
  <c r="I179" i="3"/>
  <c r="F179" i="3"/>
  <c r="N178" i="3"/>
  <c r="M178" i="3"/>
  <c r="M173" i="3" s="1"/>
  <c r="M172" i="3" s="1"/>
  <c r="K178" i="3"/>
  <c r="J178" i="3"/>
  <c r="H178" i="3"/>
  <c r="G178" i="3"/>
  <c r="E178" i="3"/>
  <c r="D178" i="3"/>
  <c r="O177" i="3"/>
  <c r="L177" i="3"/>
  <c r="I177" i="3"/>
  <c r="F177" i="3"/>
  <c r="O176" i="3"/>
  <c r="L176" i="3"/>
  <c r="I176" i="3"/>
  <c r="F176" i="3"/>
  <c r="O175" i="3"/>
  <c r="O174" i="3" s="1"/>
  <c r="O173" i="3" s="1"/>
  <c r="O172" i="3" s="1"/>
  <c r="L175" i="3"/>
  <c r="I175" i="3"/>
  <c r="F175" i="3"/>
  <c r="F174" i="3" s="1"/>
  <c r="C175" i="3"/>
  <c r="N174" i="3"/>
  <c r="M174" i="3"/>
  <c r="K174" i="3"/>
  <c r="J174" i="3"/>
  <c r="J173" i="3" s="1"/>
  <c r="J172" i="3" s="1"/>
  <c r="H174" i="3"/>
  <c r="G174" i="3"/>
  <c r="E174" i="3"/>
  <c r="D174" i="3"/>
  <c r="D173" i="3" s="1"/>
  <c r="D172" i="3" s="1"/>
  <c r="N173" i="3"/>
  <c r="N172" i="3" s="1"/>
  <c r="E173" i="3"/>
  <c r="O171" i="3"/>
  <c r="L171" i="3"/>
  <c r="I171" i="3"/>
  <c r="F171" i="3"/>
  <c r="O170" i="3"/>
  <c r="L170" i="3"/>
  <c r="I170" i="3"/>
  <c r="F170" i="3"/>
  <c r="O169" i="3"/>
  <c r="L169" i="3"/>
  <c r="I169" i="3"/>
  <c r="F169" i="3"/>
  <c r="O168" i="3"/>
  <c r="L168" i="3"/>
  <c r="I168" i="3"/>
  <c r="F168" i="3"/>
  <c r="O167" i="3"/>
  <c r="O165" i="3" s="1"/>
  <c r="O164" i="3" s="1"/>
  <c r="L167" i="3"/>
  <c r="I167" i="3"/>
  <c r="F167" i="3"/>
  <c r="C167" i="3"/>
  <c r="O166" i="3"/>
  <c r="L166" i="3"/>
  <c r="I166" i="3"/>
  <c r="I165" i="3" s="1"/>
  <c r="I164" i="3" s="1"/>
  <c r="F166" i="3"/>
  <c r="N165" i="3"/>
  <c r="M165" i="3"/>
  <c r="M164" i="3" s="1"/>
  <c r="K165" i="3"/>
  <c r="J165" i="3"/>
  <c r="J164" i="3" s="1"/>
  <c r="H165" i="3"/>
  <c r="H164" i="3" s="1"/>
  <c r="G165" i="3"/>
  <c r="E165" i="3"/>
  <c r="E164" i="3" s="1"/>
  <c r="D165" i="3"/>
  <c r="D164" i="3" s="1"/>
  <c r="N164" i="3"/>
  <c r="K164" i="3"/>
  <c r="G164" i="3"/>
  <c r="O163" i="3"/>
  <c r="L163" i="3"/>
  <c r="I163" i="3"/>
  <c r="F163" i="3"/>
  <c r="C163" i="3" s="1"/>
  <c r="O162" i="3"/>
  <c r="L162" i="3"/>
  <c r="I162" i="3"/>
  <c r="F162" i="3"/>
  <c r="O161" i="3"/>
  <c r="L161" i="3"/>
  <c r="I161" i="3"/>
  <c r="F161" i="3"/>
  <c r="O160" i="3"/>
  <c r="L160" i="3"/>
  <c r="I160" i="3"/>
  <c r="F160" i="3"/>
  <c r="O159" i="3"/>
  <c r="N159" i="3"/>
  <c r="M159" i="3"/>
  <c r="K159" i="3"/>
  <c r="J159" i="3"/>
  <c r="H159" i="3"/>
  <c r="G159" i="3"/>
  <c r="F159" i="3"/>
  <c r="E159" i="3"/>
  <c r="D159" i="3"/>
  <c r="O158" i="3"/>
  <c r="L158" i="3"/>
  <c r="I158" i="3"/>
  <c r="F158" i="3"/>
  <c r="O157" i="3"/>
  <c r="L157" i="3"/>
  <c r="I157" i="3"/>
  <c r="F157" i="3"/>
  <c r="O156" i="3"/>
  <c r="L156" i="3"/>
  <c r="I156" i="3"/>
  <c r="F156" i="3"/>
  <c r="O155" i="3"/>
  <c r="L155" i="3"/>
  <c r="I155" i="3"/>
  <c r="F155" i="3"/>
  <c r="C155" i="3" s="1"/>
  <c r="O154" i="3"/>
  <c r="L154" i="3"/>
  <c r="I154" i="3"/>
  <c r="F154" i="3"/>
  <c r="O153" i="3"/>
  <c r="L153" i="3"/>
  <c r="I153" i="3"/>
  <c r="F153" i="3"/>
  <c r="O152" i="3"/>
  <c r="L152" i="3"/>
  <c r="I152" i="3"/>
  <c r="F152" i="3"/>
  <c r="O151" i="3"/>
  <c r="L151" i="3"/>
  <c r="I151" i="3"/>
  <c r="F151" i="3"/>
  <c r="C151" i="3" s="1"/>
  <c r="N150" i="3"/>
  <c r="M150" i="3"/>
  <c r="K150" i="3"/>
  <c r="J150" i="3"/>
  <c r="H150" i="3"/>
  <c r="G150" i="3"/>
  <c r="E150" i="3"/>
  <c r="D150" i="3"/>
  <c r="O149" i="3"/>
  <c r="L149" i="3"/>
  <c r="I149" i="3"/>
  <c r="F149" i="3"/>
  <c r="O148" i="3"/>
  <c r="L148" i="3"/>
  <c r="I148" i="3"/>
  <c r="F148" i="3"/>
  <c r="O147" i="3"/>
  <c r="L147" i="3"/>
  <c r="I147" i="3"/>
  <c r="C147" i="3" s="1"/>
  <c r="F147" i="3"/>
  <c r="O146" i="3"/>
  <c r="L146" i="3"/>
  <c r="I146" i="3"/>
  <c r="F146" i="3"/>
  <c r="O145" i="3"/>
  <c r="L145" i="3"/>
  <c r="I145" i="3"/>
  <c r="F145" i="3"/>
  <c r="O144" i="3"/>
  <c r="L144" i="3"/>
  <c r="I144" i="3"/>
  <c r="F144" i="3"/>
  <c r="N143" i="3"/>
  <c r="M143" i="3"/>
  <c r="K143" i="3"/>
  <c r="J143" i="3"/>
  <c r="H143" i="3"/>
  <c r="G143" i="3"/>
  <c r="E143" i="3"/>
  <c r="D143" i="3"/>
  <c r="O142" i="3"/>
  <c r="L142" i="3"/>
  <c r="I142" i="3"/>
  <c r="F142" i="3"/>
  <c r="O141" i="3"/>
  <c r="L141" i="3"/>
  <c r="I141" i="3"/>
  <c r="I140" i="3" s="1"/>
  <c r="F141" i="3"/>
  <c r="F140" i="3" s="1"/>
  <c r="O140" i="3"/>
  <c r="N140" i="3"/>
  <c r="M140" i="3"/>
  <c r="M129" i="3" s="1"/>
  <c r="L140" i="3"/>
  <c r="K140" i="3"/>
  <c r="J140" i="3"/>
  <c r="H140" i="3"/>
  <c r="G140" i="3"/>
  <c r="E140" i="3"/>
  <c r="D140" i="3"/>
  <c r="O139" i="3"/>
  <c r="L139" i="3"/>
  <c r="I139" i="3"/>
  <c r="F139" i="3"/>
  <c r="C139" i="3" s="1"/>
  <c r="O138" i="3"/>
  <c r="L138" i="3"/>
  <c r="I138" i="3"/>
  <c r="F138" i="3"/>
  <c r="O137" i="3"/>
  <c r="L137" i="3"/>
  <c r="I137" i="3"/>
  <c r="F137" i="3"/>
  <c r="O136" i="3"/>
  <c r="O135" i="3" s="1"/>
  <c r="L136" i="3"/>
  <c r="L135" i="3" s="1"/>
  <c r="I136" i="3"/>
  <c r="F136" i="3"/>
  <c r="N135" i="3"/>
  <c r="M135" i="3"/>
  <c r="K135" i="3"/>
  <c r="J135" i="3"/>
  <c r="H135" i="3"/>
  <c r="G135" i="3"/>
  <c r="E135" i="3"/>
  <c r="D135" i="3"/>
  <c r="O134" i="3"/>
  <c r="L134" i="3"/>
  <c r="I134" i="3"/>
  <c r="F134" i="3"/>
  <c r="O133" i="3"/>
  <c r="L133" i="3"/>
  <c r="I133" i="3"/>
  <c r="F133" i="3"/>
  <c r="O132" i="3"/>
  <c r="L132" i="3"/>
  <c r="I132" i="3"/>
  <c r="F132" i="3"/>
  <c r="O131" i="3"/>
  <c r="O130" i="3" s="1"/>
  <c r="L131" i="3"/>
  <c r="I131" i="3"/>
  <c r="F131" i="3"/>
  <c r="C131" i="3" s="1"/>
  <c r="N130" i="3"/>
  <c r="M130" i="3"/>
  <c r="K130" i="3"/>
  <c r="J130" i="3"/>
  <c r="H130" i="3"/>
  <c r="G130" i="3"/>
  <c r="E130" i="3"/>
  <c r="D130" i="3"/>
  <c r="O128" i="3"/>
  <c r="L128" i="3"/>
  <c r="I128" i="3"/>
  <c r="I127" i="3" s="1"/>
  <c r="F128" i="3"/>
  <c r="O127" i="3"/>
  <c r="N127" i="3"/>
  <c r="M127" i="3"/>
  <c r="K127" i="3"/>
  <c r="J127" i="3"/>
  <c r="H127" i="3"/>
  <c r="G127" i="3"/>
  <c r="F127" i="3"/>
  <c r="E127" i="3"/>
  <c r="D127" i="3"/>
  <c r="O126" i="3"/>
  <c r="L126" i="3"/>
  <c r="I126" i="3"/>
  <c r="F126" i="3"/>
  <c r="O125" i="3"/>
  <c r="L125" i="3"/>
  <c r="I125" i="3"/>
  <c r="F125" i="3"/>
  <c r="O124" i="3"/>
  <c r="L124" i="3"/>
  <c r="I124" i="3"/>
  <c r="F124" i="3"/>
  <c r="O123" i="3"/>
  <c r="L123" i="3"/>
  <c r="I123" i="3"/>
  <c r="F123" i="3"/>
  <c r="O122" i="3"/>
  <c r="L122" i="3"/>
  <c r="I122" i="3"/>
  <c r="F122" i="3"/>
  <c r="N121" i="3"/>
  <c r="M121" i="3"/>
  <c r="K121" i="3"/>
  <c r="J121" i="3"/>
  <c r="I121" i="3"/>
  <c r="H121" i="3"/>
  <c r="G121" i="3"/>
  <c r="E121" i="3"/>
  <c r="D121" i="3"/>
  <c r="O120" i="3"/>
  <c r="L120" i="3"/>
  <c r="I120" i="3"/>
  <c r="F120" i="3"/>
  <c r="O119" i="3"/>
  <c r="L119" i="3"/>
  <c r="I119" i="3"/>
  <c r="F119" i="3"/>
  <c r="C119" i="3" s="1"/>
  <c r="O118" i="3"/>
  <c r="L118" i="3"/>
  <c r="I118" i="3"/>
  <c r="F118" i="3"/>
  <c r="O117" i="3"/>
  <c r="L117" i="3"/>
  <c r="I117" i="3"/>
  <c r="F117" i="3"/>
  <c r="O116" i="3"/>
  <c r="L116" i="3"/>
  <c r="I116" i="3"/>
  <c r="F116" i="3"/>
  <c r="O115" i="3"/>
  <c r="N115" i="3"/>
  <c r="M115" i="3"/>
  <c r="K115" i="3"/>
  <c r="J115" i="3"/>
  <c r="H115" i="3"/>
  <c r="G115" i="3"/>
  <c r="E115" i="3"/>
  <c r="D115" i="3"/>
  <c r="O114" i="3"/>
  <c r="L114" i="3"/>
  <c r="I114" i="3"/>
  <c r="F114" i="3"/>
  <c r="O113" i="3"/>
  <c r="L113" i="3"/>
  <c r="I113" i="3"/>
  <c r="F113" i="3"/>
  <c r="O112" i="3"/>
  <c r="L112" i="3"/>
  <c r="I112" i="3"/>
  <c r="F112" i="3"/>
  <c r="O111" i="3"/>
  <c r="N111" i="3"/>
  <c r="M111" i="3"/>
  <c r="K111" i="3"/>
  <c r="J111" i="3"/>
  <c r="H111" i="3"/>
  <c r="G111" i="3"/>
  <c r="E111" i="3"/>
  <c r="D111" i="3"/>
  <c r="O110" i="3"/>
  <c r="L110" i="3"/>
  <c r="I110" i="3"/>
  <c r="F110" i="3"/>
  <c r="O109" i="3"/>
  <c r="L109" i="3"/>
  <c r="I109" i="3"/>
  <c r="F109" i="3"/>
  <c r="O108" i="3"/>
  <c r="L108" i="3"/>
  <c r="I108" i="3"/>
  <c r="F108" i="3"/>
  <c r="O107" i="3"/>
  <c r="L107" i="3"/>
  <c r="C107" i="3" s="1"/>
  <c r="I107" i="3"/>
  <c r="F107" i="3"/>
  <c r="O106" i="3"/>
  <c r="L106" i="3"/>
  <c r="I106" i="3"/>
  <c r="F106" i="3"/>
  <c r="O105" i="3"/>
  <c r="L105" i="3"/>
  <c r="I105" i="3"/>
  <c r="F105" i="3"/>
  <c r="O104" i="3"/>
  <c r="L104" i="3"/>
  <c r="I104" i="3"/>
  <c r="F104" i="3"/>
  <c r="O103" i="3"/>
  <c r="L103" i="3"/>
  <c r="L102" i="3" s="1"/>
  <c r="I103" i="3"/>
  <c r="F103" i="3"/>
  <c r="N102" i="3"/>
  <c r="M102" i="3"/>
  <c r="K102" i="3"/>
  <c r="J102" i="3"/>
  <c r="H102" i="3"/>
  <c r="G102" i="3"/>
  <c r="E102" i="3"/>
  <c r="D102" i="3"/>
  <c r="O101" i="3"/>
  <c r="L101" i="3"/>
  <c r="I101" i="3"/>
  <c r="F101" i="3"/>
  <c r="O100" i="3"/>
  <c r="L100" i="3"/>
  <c r="I100" i="3"/>
  <c r="F100" i="3"/>
  <c r="O99" i="3"/>
  <c r="L99" i="3"/>
  <c r="I99" i="3"/>
  <c r="F99" i="3"/>
  <c r="C99" i="3" s="1"/>
  <c r="O98" i="3"/>
  <c r="L98" i="3"/>
  <c r="I98" i="3"/>
  <c r="F98" i="3"/>
  <c r="O97" i="3"/>
  <c r="L97" i="3"/>
  <c r="I97" i="3"/>
  <c r="F97" i="3"/>
  <c r="O96" i="3"/>
  <c r="L96" i="3"/>
  <c r="I96" i="3"/>
  <c r="F96" i="3"/>
  <c r="O95" i="3"/>
  <c r="O94" i="3" s="1"/>
  <c r="L95" i="3"/>
  <c r="I95" i="3"/>
  <c r="F95" i="3"/>
  <c r="C95" i="3" s="1"/>
  <c r="N94" i="3"/>
  <c r="M94" i="3"/>
  <c r="K94" i="3"/>
  <c r="J94" i="3"/>
  <c r="H94" i="3"/>
  <c r="G94" i="3"/>
  <c r="E94" i="3"/>
  <c r="D94" i="3"/>
  <c r="O93" i="3"/>
  <c r="L93" i="3"/>
  <c r="I93" i="3"/>
  <c r="F93" i="3"/>
  <c r="O92" i="3"/>
  <c r="L92" i="3"/>
  <c r="I92" i="3"/>
  <c r="F92" i="3"/>
  <c r="O91" i="3"/>
  <c r="L91" i="3"/>
  <c r="I91" i="3"/>
  <c r="F91" i="3"/>
  <c r="O90" i="3"/>
  <c r="L90" i="3"/>
  <c r="I90" i="3"/>
  <c r="F90" i="3"/>
  <c r="O89" i="3"/>
  <c r="L89" i="3"/>
  <c r="I89" i="3"/>
  <c r="F89" i="3"/>
  <c r="N88" i="3"/>
  <c r="M88" i="3"/>
  <c r="K88" i="3"/>
  <c r="J88" i="3"/>
  <c r="H88" i="3"/>
  <c r="G88" i="3"/>
  <c r="F88" i="3"/>
  <c r="E88" i="3"/>
  <c r="D88" i="3"/>
  <c r="O87" i="3"/>
  <c r="L87" i="3"/>
  <c r="I87" i="3"/>
  <c r="F87" i="3"/>
  <c r="O86" i="3"/>
  <c r="L86" i="3"/>
  <c r="I86" i="3"/>
  <c r="F86" i="3"/>
  <c r="O85" i="3"/>
  <c r="L85" i="3"/>
  <c r="I85" i="3"/>
  <c r="F85" i="3"/>
  <c r="O84" i="3"/>
  <c r="L84" i="3"/>
  <c r="I84" i="3"/>
  <c r="F84" i="3"/>
  <c r="N83" i="3"/>
  <c r="M83" i="3"/>
  <c r="K83" i="3"/>
  <c r="J83" i="3"/>
  <c r="H83" i="3"/>
  <c r="G83" i="3"/>
  <c r="E83" i="3"/>
  <c r="D83" i="3"/>
  <c r="H82" i="3"/>
  <c r="O81" i="3"/>
  <c r="L81" i="3"/>
  <c r="I81" i="3"/>
  <c r="F81" i="3"/>
  <c r="O80" i="3"/>
  <c r="O79" i="3" s="1"/>
  <c r="L80" i="3"/>
  <c r="L79" i="3" s="1"/>
  <c r="I80" i="3"/>
  <c r="I79" i="3" s="1"/>
  <c r="F80" i="3"/>
  <c r="N79" i="3"/>
  <c r="M79" i="3"/>
  <c r="K79" i="3"/>
  <c r="J79" i="3"/>
  <c r="J75" i="3" s="1"/>
  <c r="H79" i="3"/>
  <c r="G79" i="3"/>
  <c r="F79" i="3"/>
  <c r="E79" i="3"/>
  <c r="D79" i="3"/>
  <c r="O78" i="3"/>
  <c r="L78" i="3"/>
  <c r="I78" i="3"/>
  <c r="I76" i="3" s="1"/>
  <c r="F78" i="3"/>
  <c r="C78" i="3" s="1"/>
  <c r="O77" i="3"/>
  <c r="L77" i="3"/>
  <c r="L76" i="3" s="1"/>
  <c r="I77" i="3"/>
  <c r="F77" i="3"/>
  <c r="N76" i="3"/>
  <c r="M76" i="3"/>
  <c r="M75" i="3" s="1"/>
  <c r="K76" i="3"/>
  <c r="J76" i="3"/>
  <c r="H76" i="3"/>
  <c r="H75" i="3" s="1"/>
  <c r="G76" i="3"/>
  <c r="G75" i="3" s="1"/>
  <c r="E76" i="3"/>
  <c r="D76" i="3"/>
  <c r="D75" i="3" s="1"/>
  <c r="N75" i="3"/>
  <c r="O73" i="3"/>
  <c r="L73" i="3"/>
  <c r="I73" i="3"/>
  <c r="F73" i="3"/>
  <c r="O72" i="3"/>
  <c r="L72" i="3"/>
  <c r="I72" i="3"/>
  <c r="F72" i="3"/>
  <c r="O71" i="3"/>
  <c r="L71" i="3"/>
  <c r="I71" i="3"/>
  <c r="F71" i="3"/>
  <c r="O70" i="3"/>
  <c r="L70" i="3"/>
  <c r="I70" i="3"/>
  <c r="F70" i="3"/>
  <c r="O69" i="3"/>
  <c r="O68" i="3" s="1"/>
  <c r="L69" i="3"/>
  <c r="I69" i="3"/>
  <c r="F69" i="3"/>
  <c r="N68" i="3"/>
  <c r="N66" i="3" s="1"/>
  <c r="M68" i="3"/>
  <c r="M66" i="3" s="1"/>
  <c r="K68" i="3"/>
  <c r="J68" i="3"/>
  <c r="I68" i="3"/>
  <c r="H68" i="3"/>
  <c r="H66" i="3" s="1"/>
  <c r="G68" i="3"/>
  <c r="G66" i="3" s="1"/>
  <c r="E68" i="3"/>
  <c r="E66" i="3" s="1"/>
  <c r="D68" i="3"/>
  <c r="D66" i="3" s="1"/>
  <c r="O67" i="3"/>
  <c r="L67" i="3"/>
  <c r="I67" i="3"/>
  <c r="F67" i="3"/>
  <c r="K66" i="3"/>
  <c r="J66" i="3"/>
  <c r="O65" i="3"/>
  <c r="L65" i="3"/>
  <c r="I65" i="3"/>
  <c r="F65" i="3"/>
  <c r="O64" i="3"/>
  <c r="L64" i="3"/>
  <c r="I64" i="3"/>
  <c r="F64" i="3"/>
  <c r="O63" i="3"/>
  <c r="L63" i="3"/>
  <c r="I63" i="3"/>
  <c r="F63" i="3"/>
  <c r="O62" i="3"/>
  <c r="L62" i="3"/>
  <c r="I62" i="3"/>
  <c r="F62" i="3"/>
  <c r="O61" i="3"/>
  <c r="L61" i="3"/>
  <c r="I61" i="3"/>
  <c r="F61" i="3"/>
  <c r="O60" i="3"/>
  <c r="L60" i="3"/>
  <c r="I60" i="3"/>
  <c r="F60" i="3"/>
  <c r="O59" i="3"/>
  <c r="L59" i="3"/>
  <c r="I59" i="3"/>
  <c r="F59" i="3"/>
  <c r="O58" i="3"/>
  <c r="O57" i="3" s="1"/>
  <c r="L58" i="3"/>
  <c r="L57" i="3" s="1"/>
  <c r="I58" i="3"/>
  <c r="I57" i="3" s="1"/>
  <c r="F58" i="3"/>
  <c r="N57" i="3"/>
  <c r="M57" i="3"/>
  <c r="K57" i="3"/>
  <c r="J57" i="3"/>
  <c r="H57" i="3"/>
  <c r="G57" i="3"/>
  <c r="E57" i="3"/>
  <c r="D57" i="3"/>
  <c r="O56" i="3"/>
  <c r="L56" i="3"/>
  <c r="I56" i="3"/>
  <c r="F56" i="3"/>
  <c r="O55" i="3"/>
  <c r="L55" i="3"/>
  <c r="L54" i="3" s="1"/>
  <c r="I55" i="3"/>
  <c r="F55" i="3"/>
  <c r="O54" i="3"/>
  <c r="O53" i="3" s="1"/>
  <c r="N54" i="3"/>
  <c r="N53" i="3" s="1"/>
  <c r="M54" i="3"/>
  <c r="K54" i="3"/>
  <c r="J54" i="3"/>
  <c r="J53" i="3" s="1"/>
  <c r="J52" i="3" s="1"/>
  <c r="H54" i="3"/>
  <c r="H53" i="3" s="1"/>
  <c r="H52" i="3" s="1"/>
  <c r="G54" i="3"/>
  <c r="F54" i="3"/>
  <c r="E54" i="3"/>
  <c r="E53" i="3" s="1"/>
  <c r="E52" i="3" s="1"/>
  <c r="D54" i="3"/>
  <c r="D53" i="3" s="1"/>
  <c r="O46" i="3"/>
  <c r="C46" i="3" s="1"/>
  <c r="O45" i="3"/>
  <c r="N44" i="3"/>
  <c r="M44" i="3"/>
  <c r="L43" i="3"/>
  <c r="L42" i="3" s="1"/>
  <c r="I43" i="3"/>
  <c r="F43" i="3"/>
  <c r="K42" i="3"/>
  <c r="J42" i="3"/>
  <c r="I42" i="3"/>
  <c r="H42" i="3"/>
  <c r="G42" i="3"/>
  <c r="E42" i="3"/>
  <c r="D42" i="3"/>
  <c r="F41" i="3"/>
  <c r="L40" i="3"/>
  <c r="C40" i="3" s="1"/>
  <c r="L39" i="3"/>
  <c r="C39" i="3" s="1"/>
  <c r="L38" i="3"/>
  <c r="C38" i="3" s="1"/>
  <c r="L37" i="3"/>
  <c r="K36" i="3"/>
  <c r="J36" i="3"/>
  <c r="L35" i="3"/>
  <c r="C35" i="3" s="1"/>
  <c r="L34" i="3"/>
  <c r="K33" i="3"/>
  <c r="J33" i="3"/>
  <c r="L32" i="3"/>
  <c r="C32" i="3" s="1"/>
  <c r="K31" i="3"/>
  <c r="J31" i="3"/>
  <c r="J26" i="3" s="1"/>
  <c r="J20" i="3" s="1"/>
  <c r="L30" i="3"/>
  <c r="C30" i="3" s="1"/>
  <c r="L29" i="3"/>
  <c r="C29" i="3" s="1"/>
  <c r="L28" i="3"/>
  <c r="K27" i="3"/>
  <c r="K26" i="3" s="1"/>
  <c r="J27" i="3"/>
  <c r="F25" i="3"/>
  <c r="C25" i="3" s="1"/>
  <c r="I24" i="3"/>
  <c r="F24" i="3"/>
  <c r="O23" i="3"/>
  <c r="L23" i="3"/>
  <c r="I23" i="3"/>
  <c r="F23" i="3"/>
  <c r="O22" i="3"/>
  <c r="O21" i="3" s="1"/>
  <c r="L22" i="3"/>
  <c r="I22" i="3"/>
  <c r="F22" i="3"/>
  <c r="C22" i="3" s="1"/>
  <c r="N21" i="3"/>
  <c r="N287" i="3" s="1"/>
  <c r="M21" i="3"/>
  <c r="M287" i="3" s="1"/>
  <c r="M286" i="3" s="1"/>
  <c r="L21" i="3"/>
  <c r="K21" i="3"/>
  <c r="K287" i="3" s="1"/>
  <c r="K286" i="3" s="1"/>
  <c r="J21" i="3"/>
  <c r="I21" i="3"/>
  <c r="I20" i="3" s="1"/>
  <c r="H21" i="3"/>
  <c r="G21" i="3"/>
  <c r="G287" i="3" s="1"/>
  <c r="G286" i="3" s="1"/>
  <c r="E21" i="3"/>
  <c r="D21" i="3"/>
  <c r="N20" i="3"/>
  <c r="C171" i="3" l="1"/>
  <c r="D186" i="3"/>
  <c r="J186" i="3"/>
  <c r="K186" i="3"/>
  <c r="O186" i="3"/>
  <c r="I195" i="3"/>
  <c r="C198" i="3"/>
  <c r="C210" i="3"/>
  <c r="C213" i="3"/>
  <c r="N203" i="3"/>
  <c r="N194" i="3" s="1"/>
  <c r="C246" i="3"/>
  <c r="C280" i="3"/>
  <c r="C292" i="3"/>
  <c r="C294" i="3"/>
  <c r="L75" i="3"/>
  <c r="O204" i="3"/>
  <c r="G203" i="3"/>
  <c r="G194" i="3" s="1"/>
  <c r="K229" i="3"/>
  <c r="C67" i="3"/>
  <c r="O66" i="3"/>
  <c r="O52" i="3" s="1"/>
  <c r="C70" i="3"/>
  <c r="C103" i="3"/>
  <c r="C104" i="3"/>
  <c r="C123" i="3"/>
  <c r="E129" i="3"/>
  <c r="G20" i="3"/>
  <c r="F21" i="3"/>
  <c r="J287" i="3"/>
  <c r="J286" i="3" s="1"/>
  <c r="L31" i="3"/>
  <c r="C31" i="3" s="1"/>
  <c r="C43" i="3"/>
  <c r="K53" i="3"/>
  <c r="K52" i="3" s="1"/>
  <c r="C62" i="3"/>
  <c r="C63" i="3"/>
  <c r="C64" i="3"/>
  <c r="C65" i="3"/>
  <c r="C77" i="3"/>
  <c r="O76" i="3"/>
  <c r="O75" i="3" s="1"/>
  <c r="D82" i="3"/>
  <c r="C87" i="3"/>
  <c r="C100" i="3"/>
  <c r="O143" i="3"/>
  <c r="L150" i="3"/>
  <c r="C162" i="3"/>
  <c r="E172" i="3"/>
  <c r="G173" i="3"/>
  <c r="G172" i="3" s="1"/>
  <c r="C202" i="3"/>
  <c r="C206" i="3"/>
  <c r="C218" i="3"/>
  <c r="J230" i="3"/>
  <c r="H230" i="3"/>
  <c r="H229" i="3" s="1"/>
  <c r="L237" i="3"/>
  <c r="C254" i="3"/>
  <c r="C262" i="3"/>
  <c r="D258" i="3"/>
  <c r="L186" i="3"/>
  <c r="O251" i="3"/>
  <c r="O250" i="3" s="1"/>
  <c r="G53" i="3"/>
  <c r="G52" i="3" s="1"/>
  <c r="K75" i="3"/>
  <c r="C91" i="3"/>
  <c r="L121" i="3"/>
  <c r="C179" i="3"/>
  <c r="G186" i="3"/>
  <c r="H186" i="3"/>
  <c r="L197" i="3"/>
  <c r="L195" i="3" s="1"/>
  <c r="M203" i="3"/>
  <c r="M194" i="3" s="1"/>
  <c r="C222" i="3"/>
  <c r="G258" i="3"/>
  <c r="O288" i="3"/>
  <c r="C24" i="3"/>
  <c r="F42" i="3"/>
  <c r="C42" i="3" s="1"/>
  <c r="C55" i="3"/>
  <c r="C56" i="3"/>
  <c r="I66" i="3"/>
  <c r="C69" i="3"/>
  <c r="C71" i="3"/>
  <c r="C72" i="3"/>
  <c r="C73" i="3"/>
  <c r="C84" i="3"/>
  <c r="C85" i="3"/>
  <c r="O83" i="3"/>
  <c r="C93" i="3"/>
  <c r="C110" i="3"/>
  <c r="E82" i="3"/>
  <c r="O121" i="3"/>
  <c r="C136" i="3"/>
  <c r="C142" i="3"/>
  <c r="C148" i="3"/>
  <c r="C153" i="3"/>
  <c r="C170" i="3"/>
  <c r="K173" i="3"/>
  <c r="K172" i="3" s="1"/>
  <c r="C185" i="3"/>
  <c r="F197" i="3"/>
  <c r="F195" i="3" s="1"/>
  <c r="O195" i="3"/>
  <c r="I204" i="3"/>
  <c r="J203" i="3"/>
  <c r="C216" i="3"/>
  <c r="O215" i="3"/>
  <c r="O203" i="3" s="1"/>
  <c r="C239" i="3"/>
  <c r="L245" i="3"/>
  <c r="L251" i="3"/>
  <c r="L250" i="3" s="1"/>
  <c r="C270" i="3"/>
  <c r="C283" i="3"/>
  <c r="C226" i="3"/>
  <c r="N52" i="3"/>
  <c r="M53" i="3"/>
  <c r="I54" i="3"/>
  <c r="I53" i="3" s="1"/>
  <c r="I52" i="3" s="1"/>
  <c r="C58" i="3"/>
  <c r="K82" i="3"/>
  <c r="I83" i="3"/>
  <c r="N82" i="3"/>
  <c r="C109" i="3"/>
  <c r="C120" i="3"/>
  <c r="C124" i="3"/>
  <c r="C125" i="3"/>
  <c r="C126" i="3"/>
  <c r="H129" i="3"/>
  <c r="H74" i="3" s="1"/>
  <c r="C132" i="3"/>
  <c r="G129" i="3"/>
  <c r="C158" i="3"/>
  <c r="C169" i="3"/>
  <c r="C176" i="3"/>
  <c r="C189" i="3"/>
  <c r="C201" i="3"/>
  <c r="E203" i="3"/>
  <c r="E194" i="3" s="1"/>
  <c r="C221" i="3"/>
  <c r="K203" i="3"/>
  <c r="K194" i="3" s="1"/>
  <c r="K193" i="3" s="1"/>
  <c r="C231" i="3"/>
  <c r="M230" i="3"/>
  <c r="M229" i="3" s="1"/>
  <c r="C243" i="3"/>
  <c r="C244" i="3"/>
  <c r="C253" i="3"/>
  <c r="I269" i="3"/>
  <c r="I268" i="3" s="1"/>
  <c r="L271" i="3"/>
  <c r="C276" i="3"/>
  <c r="C291" i="3"/>
  <c r="I115" i="3"/>
  <c r="I178" i="3"/>
  <c r="I234" i="3"/>
  <c r="C234" i="3" s="1"/>
  <c r="I245" i="3"/>
  <c r="K20" i="3"/>
  <c r="E287" i="3"/>
  <c r="E286" i="3" s="1"/>
  <c r="E20" i="3"/>
  <c r="M20" i="3"/>
  <c r="N286" i="3"/>
  <c r="C23" i="3"/>
  <c r="L53" i="3"/>
  <c r="C59" i="3"/>
  <c r="C60" i="3"/>
  <c r="C61" i="3"/>
  <c r="L68" i="3"/>
  <c r="L66" i="3" s="1"/>
  <c r="E75" i="3"/>
  <c r="L83" i="3"/>
  <c r="J82" i="3"/>
  <c r="J74" i="3" s="1"/>
  <c r="C90" i="3"/>
  <c r="O88" i="3"/>
  <c r="C96" i="3"/>
  <c r="C101" i="3"/>
  <c r="M82" i="3"/>
  <c r="M74" i="3" s="1"/>
  <c r="M284" i="3" s="1"/>
  <c r="D129" i="3"/>
  <c r="D74" i="3" s="1"/>
  <c r="J129" i="3"/>
  <c r="N129" i="3"/>
  <c r="C149" i="3"/>
  <c r="C152" i="3"/>
  <c r="L165" i="3"/>
  <c r="L164" i="3" s="1"/>
  <c r="L174" i="3"/>
  <c r="L173" i="3" s="1"/>
  <c r="L172" i="3" s="1"/>
  <c r="C180" i="3"/>
  <c r="C182" i="3"/>
  <c r="C183" i="3"/>
  <c r="D194" i="3"/>
  <c r="H194" i="3"/>
  <c r="H193" i="3" s="1"/>
  <c r="C209" i="3"/>
  <c r="C225" i="3"/>
  <c r="E230" i="3"/>
  <c r="E229" i="3" s="1"/>
  <c r="C236" i="3"/>
  <c r="C255" i="3"/>
  <c r="C256" i="3"/>
  <c r="C257" i="3"/>
  <c r="F259" i="3"/>
  <c r="F258" i="3" s="1"/>
  <c r="C261" i="3"/>
  <c r="O259" i="3"/>
  <c r="O258" i="3" s="1"/>
  <c r="L263" i="3"/>
  <c r="L258" i="3" s="1"/>
  <c r="F271" i="3"/>
  <c r="F269" i="3" s="1"/>
  <c r="F268" i="3" s="1"/>
  <c r="O269" i="3"/>
  <c r="O268" i="3" s="1"/>
  <c r="C277" i="3"/>
  <c r="C278" i="3"/>
  <c r="C279" i="3"/>
  <c r="C293" i="3"/>
  <c r="H287" i="3"/>
  <c r="H286" i="3" s="1"/>
  <c r="H20" i="3"/>
  <c r="C34" i="3"/>
  <c r="L33" i="3"/>
  <c r="C33" i="3" s="1"/>
  <c r="C37" i="3"/>
  <c r="L36" i="3"/>
  <c r="C36" i="3" s="1"/>
  <c r="C41" i="3"/>
  <c r="F20" i="3"/>
  <c r="M52" i="3"/>
  <c r="C54" i="3"/>
  <c r="I75" i="3"/>
  <c r="D287" i="3"/>
  <c r="D286" i="3" s="1"/>
  <c r="D20" i="3"/>
  <c r="L287" i="3"/>
  <c r="L286" i="3" s="1"/>
  <c r="C21" i="3"/>
  <c r="C28" i="3"/>
  <c r="L27" i="3"/>
  <c r="C45" i="3"/>
  <c r="O44" i="3"/>
  <c r="C44" i="3" s="1"/>
  <c r="O287" i="3"/>
  <c r="D52" i="3"/>
  <c r="C79" i="3"/>
  <c r="C106" i="3"/>
  <c r="F102" i="3"/>
  <c r="C113" i="3"/>
  <c r="I111" i="3"/>
  <c r="C154" i="3"/>
  <c r="F150" i="3"/>
  <c r="I191" i="3"/>
  <c r="I190" i="3" s="1"/>
  <c r="I186" i="3" s="1"/>
  <c r="C192" i="3"/>
  <c r="C265" i="3"/>
  <c r="F263" i="3"/>
  <c r="F68" i="3"/>
  <c r="F76" i="3"/>
  <c r="G82" i="3"/>
  <c r="G74" i="3" s="1"/>
  <c r="L88" i="3"/>
  <c r="C92" i="3"/>
  <c r="L94" i="3"/>
  <c r="C98" i="3"/>
  <c r="F94" i="3"/>
  <c r="C105" i="3"/>
  <c r="I102" i="3"/>
  <c r="C108" i="3"/>
  <c r="C112" i="3"/>
  <c r="L111" i="3"/>
  <c r="C117" i="3"/>
  <c r="C118" i="3"/>
  <c r="F115" i="3"/>
  <c r="L130" i="3"/>
  <c r="C134" i="3"/>
  <c r="F130" i="3"/>
  <c r="C144" i="3"/>
  <c r="C146" i="3"/>
  <c r="F143" i="3"/>
  <c r="I150" i="3"/>
  <c r="C156" i="3"/>
  <c r="C157" i="3"/>
  <c r="C161" i="3"/>
  <c r="I159" i="3"/>
  <c r="C159" i="3" s="1"/>
  <c r="C166" i="3"/>
  <c r="F165" i="3"/>
  <c r="C174" i="3"/>
  <c r="C177" i="3"/>
  <c r="C240" i="3"/>
  <c r="I237" i="3"/>
  <c r="C205" i="3"/>
  <c r="F204" i="3"/>
  <c r="F57" i="3"/>
  <c r="C80" i="3"/>
  <c r="C89" i="3"/>
  <c r="C97" i="3"/>
  <c r="I94" i="3"/>
  <c r="C128" i="3"/>
  <c r="L127" i="3"/>
  <c r="C127" i="3" s="1"/>
  <c r="C133" i="3"/>
  <c r="I130" i="3"/>
  <c r="C140" i="3"/>
  <c r="C145" i="3"/>
  <c r="I143" i="3"/>
  <c r="C160" i="3"/>
  <c r="L159" i="3"/>
  <c r="C168" i="3"/>
  <c r="H173" i="3"/>
  <c r="H172" i="3" s="1"/>
  <c r="F250" i="3"/>
  <c r="I251" i="3"/>
  <c r="I250" i="3" s="1"/>
  <c r="C252" i="3"/>
  <c r="I281" i="3"/>
  <c r="I287" i="3" s="1"/>
  <c r="C282" i="3"/>
  <c r="C86" i="3"/>
  <c r="F83" i="3"/>
  <c r="C137" i="3"/>
  <c r="I135" i="3"/>
  <c r="C81" i="3"/>
  <c r="I88" i="3"/>
  <c r="C88" i="3" s="1"/>
  <c r="O102" i="3"/>
  <c r="C114" i="3"/>
  <c r="F111" i="3"/>
  <c r="C116" i="3"/>
  <c r="L115" i="3"/>
  <c r="C122" i="3"/>
  <c r="F121" i="3"/>
  <c r="K129" i="3"/>
  <c r="K74" i="3" s="1"/>
  <c r="C138" i="3"/>
  <c r="F135" i="3"/>
  <c r="C135" i="3" s="1"/>
  <c r="C141" i="3"/>
  <c r="L143" i="3"/>
  <c r="O150" i="3"/>
  <c r="C181" i="3"/>
  <c r="C217" i="3"/>
  <c r="F215" i="3"/>
  <c r="I174" i="3"/>
  <c r="C184" i="3"/>
  <c r="J194" i="3"/>
  <c r="C196" i="3"/>
  <c r="C199" i="3"/>
  <c r="C200" i="3"/>
  <c r="C208" i="3"/>
  <c r="I215" i="3"/>
  <c r="C219" i="3"/>
  <c r="C220" i="3"/>
  <c r="L230" i="3"/>
  <c r="L229" i="3" s="1"/>
  <c r="D230" i="3"/>
  <c r="D229" i="3" s="1"/>
  <c r="J258" i="3"/>
  <c r="N258" i="3"/>
  <c r="N229" i="3" s="1"/>
  <c r="I263" i="3"/>
  <c r="C264" i="3"/>
  <c r="C267" i="3"/>
  <c r="D268" i="3"/>
  <c r="C273" i="3"/>
  <c r="C275" i="3"/>
  <c r="F178" i="3"/>
  <c r="F187" i="3"/>
  <c r="F190" i="3"/>
  <c r="C190" i="3" s="1"/>
  <c r="C212" i="3"/>
  <c r="C223" i="3"/>
  <c r="C224" i="3"/>
  <c r="C228" i="3"/>
  <c r="G229" i="3"/>
  <c r="C233" i="3"/>
  <c r="F232" i="3"/>
  <c r="C235" i="3"/>
  <c r="O237" i="3"/>
  <c r="O230" i="3" s="1"/>
  <c r="C247" i="3"/>
  <c r="C248" i="3"/>
  <c r="C249" i="3"/>
  <c r="F245" i="3"/>
  <c r="C245" i="3" s="1"/>
  <c r="F281" i="3"/>
  <c r="F287" i="3" s="1"/>
  <c r="C188" i="3"/>
  <c r="I203" i="3"/>
  <c r="I194" i="3" s="1"/>
  <c r="L204" i="3"/>
  <c r="C207" i="3"/>
  <c r="C211" i="3"/>
  <c r="L215" i="3"/>
  <c r="C227" i="3"/>
  <c r="C241" i="3"/>
  <c r="F237" i="3"/>
  <c r="I259" i="3"/>
  <c r="C260" i="3"/>
  <c r="C290" i="3"/>
  <c r="I288" i="3"/>
  <c r="C288" i="3" s="1"/>
  <c r="C295" i="3"/>
  <c r="C289" i="3"/>
  <c r="G51" i="3" l="1"/>
  <c r="C195" i="3"/>
  <c r="J51" i="3"/>
  <c r="N74" i="3"/>
  <c r="N284" i="3" s="1"/>
  <c r="I258" i="3"/>
  <c r="C178" i="3"/>
  <c r="J229" i="3"/>
  <c r="I173" i="3"/>
  <c r="I172" i="3" s="1"/>
  <c r="O129" i="3"/>
  <c r="M193" i="3"/>
  <c r="I230" i="3"/>
  <c r="I229" i="3" s="1"/>
  <c r="E284" i="3"/>
  <c r="O286" i="3"/>
  <c r="E74" i="3"/>
  <c r="E51" i="3" s="1"/>
  <c r="O194" i="3"/>
  <c r="J284" i="3"/>
  <c r="L52" i="3"/>
  <c r="G284" i="3"/>
  <c r="E193" i="3"/>
  <c r="E50" i="3" s="1"/>
  <c r="L203" i="3"/>
  <c r="L194" i="3" s="1"/>
  <c r="D284" i="3"/>
  <c r="C121" i="3"/>
  <c r="C111" i="3"/>
  <c r="I286" i="3"/>
  <c r="M51" i="3"/>
  <c r="M50" i="3" s="1"/>
  <c r="H51" i="3"/>
  <c r="H50" i="3" s="1"/>
  <c r="H49" i="3" s="1"/>
  <c r="I193" i="3"/>
  <c r="C271" i="3"/>
  <c r="L269" i="3"/>
  <c r="O229" i="3"/>
  <c r="J193" i="3"/>
  <c r="J50" i="3" s="1"/>
  <c r="O82" i="3"/>
  <c r="O74" i="3" s="1"/>
  <c r="O51" i="3" s="1"/>
  <c r="C197" i="3"/>
  <c r="I129" i="3"/>
  <c r="I82" i="3"/>
  <c r="I74" i="3" s="1"/>
  <c r="I284" i="3" s="1"/>
  <c r="F173" i="3"/>
  <c r="F172" i="3" s="1"/>
  <c r="C172" i="3" s="1"/>
  <c r="L82" i="3"/>
  <c r="D51" i="3"/>
  <c r="K51" i="3"/>
  <c r="K50" i="3" s="1"/>
  <c r="K284" i="3"/>
  <c r="H285" i="3"/>
  <c r="C287" i="3"/>
  <c r="F286" i="3"/>
  <c r="C286" i="3" s="1"/>
  <c r="N193" i="3"/>
  <c r="C57" i="3"/>
  <c r="F53" i="3"/>
  <c r="G193" i="3"/>
  <c r="G50" i="3" s="1"/>
  <c r="C259" i="3"/>
  <c r="F186" i="3"/>
  <c r="C186" i="3" s="1"/>
  <c r="C187" i="3"/>
  <c r="C215" i="3"/>
  <c r="F82" i="3"/>
  <c r="C83" i="3"/>
  <c r="C251" i="3"/>
  <c r="C143" i="3"/>
  <c r="C263" i="3"/>
  <c r="C150" i="3"/>
  <c r="C102" i="3"/>
  <c r="C237" i="3"/>
  <c r="C258" i="3"/>
  <c r="F230" i="3"/>
  <c r="C232" i="3"/>
  <c r="D193" i="3"/>
  <c r="H284" i="3"/>
  <c r="C250" i="3"/>
  <c r="C165" i="3"/>
  <c r="F164" i="3"/>
  <c r="C164" i="3" s="1"/>
  <c r="L129" i="3"/>
  <c r="L74" i="3" s="1"/>
  <c r="C76" i="3"/>
  <c r="F75" i="3"/>
  <c r="C27" i="3"/>
  <c r="L26" i="3"/>
  <c r="C130" i="3"/>
  <c r="F129" i="3"/>
  <c r="C281" i="3"/>
  <c r="C191" i="3"/>
  <c r="O193" i="3"/>
  <c r="O50" i="3" s="1"/>
  <c r="C204" i="3"/>
  <c r="F203" i="3"/>
  <c r="C173" i="3"/>
  <c r="C115" i="3"/>
  <c r="C94" i="3"/>
  <c r="F66" i="3"/>
  <c r="C66" i="3" s="1"/>
  <c r="C68" i="3"/>
  <c r="O20" i="3"/>
  <c r="D50" i="3" l="1"/>
  <c r="O284" i="3"/>
  <c r="N51" i="3"/>
  <c r="J285" i="3"/>
  <c r="J49" i="3"/>
  <c r="E285" i="3"/>
  <c r="E49" i="3"/>
  <c r="I51" i="3"/>
  <c r="I50" i="3" s="1"/>
  <c r="I49" i="3" s="1"/>
  <c r="L268" i="3"/>
  <c r="C268" i="3" s="1"/>
  <c r="C269" i="3"/>
  <c r="C82" i="3"/>
  <c r="N50" i="3"/>
  <c r="N285" i="3" s="1"/>
  <c r="L193" i="3"/>
  <c r="O285" i="3"/>
  <c r="O49" i="3"/>
  <c r="L51" i="3"/>
  <c r="L50" i="3" s="1"/>
  <c r="G285" i="3"/>
  <c r="G49" i="3"/>
  <c r="C129" i="3"/>
  <c r="D285" i="3"/>
  <c r="D49" i="3"/>
  <c r="F74" i="3"/>
  <c r="C74" i="3" s="1"/>
  <c r="C75" i="3"/>
  <c r="C203" i="3"/>
  <c r="F194" i="3"/>
  <c r="M285" i="3"/>
  <c r="M49" i="3"/>
  <c r="K285" i="3"/>
  <c r="K49" i="3"/>
  <c r="C26" i="3"/>
  <c r="L20" i="3"/>
  <c r="C20" i="3" s="1"/>
  <c r="F229" i="3"/>
  <c r="C230" i="3"/>
  <c r="C53" i="3"/>
  <c r="F52" i="3"/>
  <c r="N49" i="3" l="1"/>
  <c r="I285" i="3"/>
  <c r="L284" i="3"/>
  <c r="C52" i="3"/>
  <c r="F51" i="3"/>
  <c r="F193" i="3"/>
  <c r="C193" i="3" s="1"/>
  <c r="C194" i="3"/>
  <c r="C229" i="3"/>
  <c r="F284" i="3"/>
  <c r="L285" i="3"/>
  <c r="L49" i="3"/>
  <c r="C284" i="3" l="1"/>
  <c r="F50" i="3"/>
  <c r="C51" i="3"/>
  <c r="F285" i="3" l="1"/>
  <c r="C285" i="3" s="1"/>
  <c r="F49" i="3"/>
  <c r="C49" i="3" s="1"/>
  <c r="C50" i="3"/>
  <c r="O296" i="2" l="1"/>
  <c r="L296" i="2"/>
  <c r="I296" i="2"/>
  <c r="F296" i="2"/>
  <c r="O295" i="2"/>
  <c r="L295" i="2"/>
  <c r="I295" i="2"/>
  <c r="F295" i="2"/>
  <c r="O294" i="2"/>
  <c r="L294" i="2"/>
  <c r="I294" i="2"/>
  <c r="F294" i="2"/>
  <c r="O293" i="2"/>
  <c r="L293" i="2"/>
  <c r="I293" i="2"/>
  <c r="F293" i="2"/>
  <c r="O292" i="2"/>
  <c r="L292" i="2"/>
  <c r="I292" i="2"/>
  <c r="F292" i="2"/>
  <c r="O291" i="2"/>
  <c r="L291" i="2"/>
  <c r="I291" i="2"/>
  <c r="F291" i="2"/>
  <c r="O290" i="2"/>
  <c r="L290" i="2"/>
  <c r="I290" i="2"/>
  <c r="F290" i="2"/>
  <c r="O289" i="2"/>
  <c r="O288" i="2" s="1"/>
  <c r="L289" i="2"/>
  <c r="I289" i="2"/>
  <c r="F289" i="2"/>
  <c r="N288" i="2"/>
  <c r="M288" i="2"/>
  <c r="K288" i="2"/>
  <c r="J288" i="2"/>
  <c r="H288" i="2"/>
  <c r="G288" i="2"/>
  <c r="E288" i="2"/>
  <c r="D288" i="2"/>
  <c r="O283" i="2"/>
  <c r="L283" i="2"/>
  <c r="I283" i="2"/>
  <c r="F283" i="2"/>
  <c r="O282" i="2"/>
  <c r="O281" i="2" s="1"/>
  <c r="L282" i="2"/>
  <c r="L281" i="2" s="1"/>
  <c r="I282" i="2"/>
  <c r="I281" i="2" s="1"/>
  <c r="F282" i="2"/>
  <c r="F281" i="2" s="1"/>
  <c r="N281" i="2"/>
  <c r="M281" i="2"/>
  <c r="K281" i="2"/>
  <c r="J281" i="2"/>
  <c r="H281" i="2"/>
  <c r="G281" i="2"/>
  <c r="E281" i="2"/>
  <c r="D281" i="2"/>
  <c r="O280" i="2"/>
  <c r="O279" i="2" s="1"/>
  <c r="L280" i="2"/>
  <c r="I280" i="2"/>
  <c r="I279" i="2" s="1"/>
  <c r="F280" i="2"/>
  <c r="F279" i="2" s="1"/>
  <c r="N279" i="2"/>
  <c r="M279" i="2"/>
  <c r="L279" i="2"/>
  <c r="K279" i="2"/>
  <c r="J279" i="2"/>
  <c r="H279" i="2"/>
  <c r="G279" i="2"/>
  <c r="E279" i="2"/>
  <c r="D279" i="2"/>
  <c r="O278" i="2"/>
  <c r="L278" i="2"/>
  <c r="I278" i="2"/>
  <c r="C278" i="2" s="1"/>
  <c r="F278" i="2"/>
  <c r="O277" i="2"/>
  <c r="L277" i="2"/>
  <c r="I277" i="2"/>
  <c r="F277" i="2"/>
  <c r="O276" i="2"/>
  <c r="O275" i="2" s="1"/>
  <c r="L276" i="2"/>
  <c r="L275" i="2" s="1"/>
  <c r="I276" i="2"/>
  <c r="I275" i="2" s="1"/>
  <c r="F276" i="2"/>
  <c r="N275" i="2"/>
  <c r="M275" i="2"/>
  <c r="K275" i="2"/>
  <c r="J275" i="2"/>
  <c r="H275" i="2"/>
  <c r="G275" i="2"/>
  <c r="G269" i="2" s="1"/>
  <c r="F275" i="2"/>
  <c r="E275" i="2"/>
  <c r="D275" i="2"/>
  <c r="O274" i="2"/>
  <c r="L274" i="2"/>
  <c r="I274" i="2"/>
  <c r="F274" i="2"/>
  <c r="O273" i="2"/>
  <c r="L273" i="2"/>
  <c r="I273" i="2"/>
  <c r="F273" i="2"/>
  <c r="O272" i="2"/>
  <c r="L272" i="2"/>
  <c r="L271" i="2" s="1"/>
  <c r="I272" i="2"/>
  <c r="F272" i="2"/>
  <c r="N271" i="2"/>
  <c r="N269" i="2" s="1"/>
  <c r="N268" i="2" s="1"/>
  <c r="M271" i="2"/>
  <c r="K271" i="2"/>
  <c r="J271" i="2"/>
  <c r="I271" i="2"/>
  <c r="H271" i="2"/>
  <c r="H269" i="2" s="1"/>
  <c r="H268" i="2" s="1"/>
  <c r="G271" i="2"/>
  <c r="E271" i="2"/>
  <c r="D271" i="2"/>
  <c r="O270" i="2"/>
  <c r="L270" i="2"/>
  <c r="I270" i="2"/>
  <c r="F270" i="2"/>
  <c r="C270" i="2" s="1"/>
  <c r="K269" i="2"/>
  <c r="K268" i="2" s="1"/>
  <c r="D269" i="2"/>
  <c r="D268" i="2" s="1"/>
  <c r="O267" i="2"/>
  <c r="L267" i="2"/>
  <c r="I267" i="2"/>
  <c r="F267" i="2"/>
  <c r="O266" i="2"/>
  <c r="L266" i="2"/>
  <c r="I266" i="2"/>
  <c r="F266" i="2"/>
  <c r="O265" i="2"/>
  <c r="L265" i="2"/>
  <c r="I265" i="2"/>
  <c r="F265" i="2"/>
  <c r="O264" i="2"/>
  <c r="O263" i="2" s="1"/>
  <c r="L264" i="2"/>
  <c r="I264" i="2"/>
  <c r="F264" i="2"/>
  <c r="N263" i="2"/>
  <c r="M263" i="2"/>
  <c r="K263" i="2"/>
  <c r="J263" i="2"/>
  <c r="H263" i="2"/>
  <c r="G263" i="2"/>
  <c r="E263" i="2"/>
  <c r="D263" i="2"/>
  <c r="O262" i="2"/>
  <c r="L262" i="2"/>
  <c r="I262" i="2"/>
  <c r="F262" i="2"/>
  <c r="O261" i="2"/>
  <c r="L261" i="2"/>
  <c r="I261" i="2"/>
  <c r="F261" i="2"/>
  <c r="O260" i="2"/>
  <c r="O259" i="2" s="1"/>
  <c r="L260" i="2"/>
  <c r="I260" i="2"/>
  <c r="F260" i="2"/>
  <c r="N259" i="2"/>
  <c r="M259" i="2"/>
  <c r="K259" i="2"/>
  <c r="K258" i="2" s="1"/>
  <c r="J259" i="2"/>
  <c r="J258" i="2" s="1"/>
  <c r="H259" i="2"/>
  <c r="H258" i="2" s="1"/>
  <c r="G259" i="2"/>
  <c r="E259" i="2"/>
  <c r="D259" i="2"/>
  <c r="D258" i="2" s="1"/>
  <c r="G258" i="2"/>
  <c r="O257" i="2"/>
  <c r="L257" i="2"/>
  <c r="I257" i="2"/>
  <c r="F257" i="2"/>
  <c r="O256" i="2"/>
  <c r="L256" i="2"/>
  <c r="I256" i="2"/>
  <c r="F256" i="2"/>
  <c r="O255" i="2"/>
  <c r="L255" i="2"/>
  <c r="I255" i="2"/>
  <c r="F255" i="2"/>
  <c r="O254" i="2"/>
  <c r="L254" i="2"/>
  <c r="I254" i="2"/>
  <c r="F254" i="2"/>
  <c r="O253" i="2"/>
  <c r="L253" i="2"/>
  <c r="I253" i="2"/>
  <c r="F253" i="2"/>
  <c r="O252" i="2"/>
  <c r="O251" i="2" s="1"/>
  <c r="O250" i="2" s="1"/>
  <c r="L252" i="2"/>
  <c r="I252" i="2"/>
  <c r="F252" i="2"/>
  <c r="N251" i="2"/>
  <c r="N250" i="2" s="1"/>
  <c r="M251" i="2"/>
  <c r="M250" i="2" s="1"/>
  <c r="K251" i="2"/>
  <c r="J251" i="2"/>
  <c r="J250" i="2" s="1"/>
  <c r="I251" i="2"/>
  <c r="I250" i="2" s="1"/>
  <c r="H251" i="2"/>
  <c r="H250" i="2" s="1"/>
  <c r="G251" i="2"/>
  <c r="E251" i="2"/>
  <c r="E250" i="2" s="1"/>
  <c r="D251" i="2"/>
  <c r="D250" i="2" s="1"/>
  <c r="K250" i="2"/>
  <c r="G250" i="2"/>
  <c r="O249" i="2"/>
  <c r="L249" i="2"/>
  <c r="I249" i="2"/>
  <c r="F249" i="2"/>
  <c r="O248" i="2"/>
  <c r="L248" i="2"/>
  <c r="I248" i="2"/>
  <c r="F248" i="2"/>
  <c r="O247" i="2"/>
  <c r="L247" i="2"/>
  <c r="I247" i="2"/>
  <c r="F247" i="2"/>
  <c r="O246" i="2"/>
  <c r="L246" i="2"/>
  <c r="I246" i="2"/>
  <c r="I245" i="2" s="1"/>
  <c r="F246" i="2"/>
  <c r="C246" i="2"/>
  <c r="N245" i="2"/>
  <c r="M245" i="2"/>
  <c r="L245" i="2"/>
  <c r="K245" i="2"/>
  <c r="J245" i="2"/>
  <c r="H245" i="2"/>
  <c r="G245" i="2"/>
  <c r="E245" i="2"/>
  <c r="D245" i="2"/>
  <c r="O244" i="2"/>
  <c r="L244" i="2"/>
  <c r="I244" i="2"/>
  <c r="F244" i="2"/>
  <c r="O243" i="2"/>
  <c r="L243" i="2"/>
  <c r="I243" i="2"/>
  <c r="F243" i="2"/>
  <c r="O242" i="2"/>
  <c r="L242" i="2"/>
  <c r="I242" i="2"/>
  <c r="C242" i="2" s="1"/>
  <c r="F242" i="2"/>
  <c r="O241" i="2"/>
  <c r="L241" i="2"/>
  <c r="I241" i="2"/>
  <c r="F241" i="2"/>
  <c r="O240" i="2"/>
  <c r="L240" i="2"/>
  <c r="I240" i="2"/>
  <c r="F240" i="2"/>
  <c r="O239" i="2"/>
  <c r="L239" i="2"/>
  <c r="I239" i="2"/>
  <c r="F239" i="2"/>
  <c r="O238" i="2"/>
  <c r="L238" i="2"/>
  <c r="I238" i="2"/>
  <c r="F238" i="2"/>
  <c r="O237" i="2"/>
  <c r="N237" i="2"/>
  <c r="M237" i="2"/>
  <c r="K237" i="2"/>
  <c r="J237" i="2"/>
  <c r="H237" i="2"/>
  <c r="G237" i="2"/>
  <c r="E237" i="2"/>
  <c r="D237" i="2"/>
  <c r="O236" i="2"/>
  <c r="L236" i="2"/>
  <c r="I236" i="2"/>
  <c r="F236" i="2"/>
  <c r="O235" i="2"/>
  <c r="L235" i="2"/>
  <c r="L234" i="2" s="1"/>
  <c r="I235" i="2"/>
  <c r="I234" i="2" s="1"/>
  <c r="F235" i="2"/>
  <c r="O234" i="2"/>
  <c r="N234" i="2"/>
  <c r="M234" i="2"/>
  <c r="K234" i="2"/>
  <c r="J234" i="2"/>
  <c r="J230" i="2" s="1"/>
  <c r="H234" i="2"/>
  <c r="G234" i="2"/>
  <c r="F234" i="2"/>
  <c r="E234" i="2"/>
  <c r="D234" i="2"/>
  <c r="O233" i="2"/>
  <c r="O232" i="2" s="1"/>
  <c r="L233" i="2"/>
  <c r="I233" i="2"/>
  <c r="I232" i="2" s="1"/>
  <c r="F233" i="2"/>
  <c r="F232" i="2" s="1"/>
  <c r="N232" i="2"/>
  <c r="M232" i="2"/>
  <c r="L232" i="2"/>
  <c r="K232" i="2"/>
  <c r="J232" i="2"/>
  <c r="H232" i="2"/>
  <c r="G232" i="2"/>
  <c r="E232" i="2"/>
  <c r="D232" i="2"/>
  <c r="O231" i="2"/>
  <c r="L231" i="2"/>
  <c r="I231" i="2"/>
  <c r="F231" i="2"/>
  <c r="O228" i="2"/>
  <c r="L228" i="2"/>
  <c r="I228" i="2"/>
  <c r="F228" i="2"/>
  <c r="O227" i="2"/>
  <c r="O226" i="2" s="1"/>
  <c r="L227" i="2"/>
  <c r="L226" i="2" s="1"/>
  <c r="I227" i="2"/>
  <c r="I226" i="2" s="1"/>
  <c r="F227" i="2"/>
  <c r="N226" i="2"/>
  <c r="M226" i="2"/>
  <c r="K226" i="2"/>
  <c r="J226" i="2"/>
  <c r="H226" i="2"/>
  <c r="G226" i="2"/>
  <c r="F226" i="2"/>
  <c r="E226" i="2"/>
  <c r="D226" i="2"/>
  <c r="O225" i="2"/>
  <c r="L225" i="2"/>
  <c r="I225" i="2"/>
  <c r="F225" i="2"/>
  <c r="O224" i="2"/>
  <c r="L224" i="2"/>
  <c r="I224" i="2"/>
  <c r="F224" i="2"/>
  <c r="O223" i="2"/>
  <c r="L223" i="2"/>
  <c r="I223" i="2"/>
  <c r="F223" i="2"/>
  <c r="O222" i="2"/>
  <c r="L222" i="2"/>
  <c r="I222" i="2"/>
  <c r="F222" i="2"/>
  <c r="O221" i="2"/>
  <c r="L221" i="2"/>
  <c r="I221" i="2"/>
  <c r="F221" i="2"/>
  <c r="O220" i="2"/>
  <c r="L220" i="2"/>
  <c r="I220" i="2"/>
  <c r="F220" i="2"/>
  <c r="O219" i="2"/>
  <c r="L219" i="2"/>
  <c r="I219" i="2"/>
  <c r="F219" i="2"/>
  <c r="O218" i="2"/>
  <c r="L218" i="2"/>
  <c r="I218" i="2"/>
  <c r="F218" i="2"/>
  <c r="O217" i="2"/>
  <c r="L217" i="2"/>
  <c r="I217" i="2"/>
  <c r="F217" i="2"/>
  <c r="O216" i="2"/>
  <c r="O215" i="2" s="1"/>
  <c r="L216" i="2"/>
  <c r="I216" i="2"/>
  <c r="F216" i="2"/>
  <c r="F215" i="2" s="1"/>
  <c r="N215" i="2"/>
  <c r="M215" i="2"/>
  <c r="K215" i="2"/>
  <c r="J215" i="2"/>
  <c r="H215" i="2"/>
  <c r="G215" i="2"/>
  <c r="E215" i="2"/>
  <c r="D215" i="2"/>
  <c r="O214" i="2"/>
  <c r="L214" i="2"/>
  <c r="I214" i="2"/>
  <c r="F214" i="2"/>
  <c r="O213" i="2"/>
  <c r="L213" i="2"/>
  <c r="I213" i="2"/>
  <c r="F213" i="2"/>
  <c r="O212" i="2"/>
  <c r="L212" i="2"/>
  <c r="I212" i="2"/>
  <c r="F212" i="2"/>
  <c r="O211" i="2"/>
  <c r="L211" i="2"/>
  <c r="I211" i="2"/>
  <c r="F211" i="2"/>
  <c r="O210" i="2"/>
  <c r="L210" i="2"/>
  <c r="I210" i="2"/>
  <c r="F210" i="2"/>
  <c r="O209" i="2"/>
  <c r="L209" i="2"/>
  <c r="I209" i="2"/>
  <c r="F209" i="2"/>
  <c r="O208" i="2"/>
  <c r="L208" i="2"/>
  <c r="I208" i="2"/>
  <c r="F208" i="2"/>
  <c r="O207" i="2"/>
  <c r="L207" i="2"/>
  <c r="I207" i="2"/>
  <c r="F207" i="2"/>
  <c r="O206" i="2"/>
  <c r="L206" i="2"/>
  <c r="I206" i="2"/>
  <c r="F206" i="2"/>
  <c r="O205" i="2"/>
  <c r="O204" i="2" s="1"/>
  <c r="L205" i="2"/>
  <c r="I205" i="2"/>
  <c r="F205" i="2"/>
  <c r="N204" i="2"/>
  <c r="M204" i="2"/>
  <c r="M203" i="2" s="1"/>
  <c r="K204" i="2"/>
  <c r="J204" i="2"/>
  <c r="H204" i="2"/>
  <c r="H203" i="2" s="1"/>
  <c r="G204" i="2"/>
  <c r="G203" i="2" s="1"/>
  <c r="E204" i="2"/>
  <c r="D204" i="2"/>
  <c r="E203" i="2"/>
  <c r="O202" i="2"/>
  <c r="L202" i="2"/>
  <c r="I202" i="2"/>
  <c r="F202" i="2"/>
  <c r="O201" i="2"/>
  <c r="L201" i="2"/>
  <c r="I201" i="2"/>
  <c r="F201" i="2"/>
  <c r="O200" i="2"/>
  <c r="L200" i="2"/>
  <c r="I200" i="2"/>
  <c r="F200" i="2"/>
  <c r="C200" i="2" s="1"/>
  <c r="O199" i="2"/>
  <c r="L199" i="2"/>
  <c r="I199" i="2"/>
  <c r="F199" i="2"/>
  <c r="O198" i="2"/>
  <c r="O197" i="2" s="1"/>
  <c r="L198" i="2"/>
  <c r="I198" i="2"/>
  <c r="I197" i="2" s="1"/>
  <c r="F198" i="2"/>
  <c r="C198" i="2" s="1"/>
  <c r="N197" i="2"/>
  <c r="N195" i="2" s="1"/>
  <c r="M197" i="2"/>
  <c r="L197" i="2"/>
  <c r="K197" i="2"/>
  <c r="K195" i="2" s="1"/>
  <c r="J197" i="2"/>
  <c r="H197" i="2"/>
  <c r="H195" i="2" s="1"/>
  <c r="G197" i="2"/>
  <c r="G195" i="2" s="1"/>
  <c r="G194" i="2" s="1"/>
  <c r="E197" i="2"/>
  <c r="E195" i="2" s="1"/>
  <c r="D197" i="2"/>
  <c r="D195" i="2" s="1"/>
  <c r="O196" i="2"/>
  <c r="L196" i="2"/>
  <c r="I196" i="2"/>
  <c r="I195" i="2" s="1"/>
  <c r="F196" i="2"/>
  <c r="M195" i="2"/>
  <c r="J195" i="2"/>
  <c r="O192" i="2"/>
  <c r="O191" i="2" s="1"/>
  <c r="O190" i="2" s="1"/>
  <c r="L192" i="2"/>
  <c r="I192" i="2"/>
  <c r="I191" i="2" s="1"/>
  <c r="I190" i="2" s="1"/>
  <c r="F192" i="2"/>
  <c r="N191" i="2"/>
  <c r="N190" i="2" s="1"/>
  <c r="M191" i="2"/>
  <c r="M190" i="2" s="1"/>
  <c r="L191" i="2"/>
  <c r="K191" i="2"/>
  <c r="K190" i="2" s="1"/>
  <c r="J191" i="2"/>
  <c r="J190" i="2" s="1"/>
  <c r="H191" i="2"/>
  <c r="G191" i="2"/>
  <c r="G190" i="2" s="1"/>
  <c r="F191" i="2"/>
  <c r="F190" i="2" s="1"/>
  <c r="E191" i="2"/>
  <c r="E190" i="2" s="1"/>
  <c r="D191" i="2"/>
  <c r="D190" i="2" s="1"/>
  <c r="L190" i="2"/>
  <c r="H190" i="2"/>
  <c r="H186" i="2" s="1"/>
  <c r="O189" i="2"/>
  <c r="L189" i="2"/>
  <c r="I189" i="2"/>
  <c r="F189" i="2"/>
  <c r="O188" i="2"/>
  <c r="L188" i="2"/>
  <c r="L187" i="2" s="1"/>
  <c r="I188" i="2"/>
  <c r="I187" i="2" s="1"/>
  <c r="F188" i="2"/>
  <c r="O187" i="2"/>
  <c r="N187" i="2"/>
  <c r="M187" i="2"/>
  <c r="M186" i="2" s="1"/>
  <c r="K187" i="2"/>
  <c r="J187" i="2"/>
  <c r="H187" i="2"/>
  <c r="G187" i="2"/>
  <c r="F187" i="2"/>
  <c r="E187" i="2"/>
  <c r="E186" i="2" s="1"/>
  <c r="D187" i="2"/>
  <c r="D186" i="2" s="1"/>
  <c r="L186" i="2"/>
  <c r="O185" i="2"/>
  <c r="L185" i="2"/>
  <c r="I185" i="2"/>
  <c r="F185" i="2"/>
  <c r="O184" i="2"/>
  <c r="L184" i="2"/>
  <c r="L183" i="2" s="1"/>
  <c r="I184" i="2"/>
  <c r="I183" i="2" s="1"/>
  <c r="F184" i="2"/>
  <c r="O183" i="2"/>
  <c r="N183" i="2"/>
  <c r="M183" i="2"/>
  <c r="K183" i="2"/>
  <c r="J183" i="2"/>
  <c r="H183" i="2"/>
  <c r="G183" i="2"/>
  <c r="F183" i="2"/>
  <c r="C183" i="2" s="1"/>
  <c r="E183" i="2"/>
  <c r="D183" i="2"/>
  <c r="O182" i="2"/>
  <c r="L182" i="2"/>
  <c r="I182" i="2"/>
  <c r="F182" i="2"/>
  <c r="O181" i="2"/>
  <c r="L181" i="2"/>
  <c r="I181" i="2"/>
  <c r="F181" i="2"/>
  <c r="O180" i="2"/>
  <c r="L180" i="2"/>
  <c r="I180" i="2"/>
  <c r="F180" i="2"/>
  <c r="O179" i="2"/>
  <c r="O178" i="2" s="1"/>
  <c r="L179" i="2"/>
  <c r="I179" i="2"/>
  <c r="I178" i="2" s="1"/>
  <c r="F179" i="2"/>
  <c r="N178" i="2"/>
  <c r="M178" i="2"/>
  <c r="K178" i="2"/>
  <c r="J178" i="2"/>
  <c r="H178" i="2"/>
  <c r="G178" i="2"/>
  <c r="E178" i="2"/>
  <c r="D178" i="2"/>
  <c r="O177" i="2"/>
  <c r="L177" i="2"/>
  <c r="I177" i="2"/>
  <c r="F177" i="2"/>
  <c r="O176" i="2"/>
  <c r="L176" i="2"/>
  <c r="I176" i="2"/>
  <c r="F176" i="2"/>
  <c r="O175" i="2"/>
  <c r="L175" i="2"/>
  <c r="I175" i="2"/>
  <c r="I174" i="2" s="1"/>
  <c r="F175" i="2"/>
  <c r="O174" i="2"/>
  <c r="N174" i="2"/>
  <c r="N173" i="2" s="1"/>
  <c r="M174" i="2"/>
  <c r="M173" i="2" s="1"/>
  <c r="M172" i="2" s="1"/>
  <c r="K174" i="2"/>
  <c r="J174" i="2"/>
  <c r="H174" i="2"/>
  <c r="G174" i="2"/>
  <c r="G173" i="2" s="1"/>
  <c r="E174" i="2"/>
  <c r="D174" i="2"/>
  <c r="H173" i="2"/>
  <c r="H172" i="2" s="1"/>
  <c r="N172" i="2"/>
  <c r="O171" i="2"/>
  <c r="L171" i="2"/>
  <c r="I171" i="2"/>
  <c r="F171" i="2"/>
  <c r="O170" i="2"/>
  <c r="L170" i="2"/>
  <c r="I170" i="2"/>
  <c r="F170" i="2"/>
  <c r="O169" i="2"/>
  <c r="L169" i="2"/>
  <c r="I169" i="2"/>
  <c r="F169" i="2"/>
  <c r="O168" i="2"/>
  <c r="L168" i="2"/>
  <c r="I168" i="2"/>
  <c r="F168" i="2"/>
  <c r="O167" i="2"/>
  <c r="L167" i="2"/>
  <c r="I167" i="2"/>
  <c r="F167" i="2"/>
  <c r="O166" i="2"/>
  <c r="L166" i="2"/>
  <c r="L165" i="2" s="1"/>
  <c r="L164" i="2" s="1"/>
  <c r="I166" i="2"/>
  <c r="F166" i="2"/>
  <c r="N165" i="2"/>
  <c r="N164" i="2" s="1"/>
  <c r="M165" i="2"/>
  <c r="M164" i="2" s="1"/>
  <c r="K165" i="2"/>
  <c r="K164" i="2" s="1"/>
  <c r="J165" i="2"/>
  <c r="I165" i="2"/>
  <c r="I164" i="2" s="1"/>
  <c r="H165" i="2"/>
  <c r="H164" i="2" s="1"/>
  <c r="G165" i="2"/>
  <c r="G164" i="2" s="1"/>
  <c r="E165" i="2"/>
  <c r="D165" i="2"/>
  <c r="D164" i="2" s="1"/>
  <c r="J164" i="2"/>
  <c r="E164" i="2"/>
  <c r="O163" i="2"/>
  <c r="L163" i="2"/>
  <c r="I163" i="2"/>
  <c r="F163" i="2"/>
  <c r="O162" i="2"/>
  <c r="L162" i="2"/>
  <c r="I162" i="2"/>
  <c r="F162" i="2"/>
  <c r="O161" i="2"/>
  <c r="L161" i="2"/>
  <c r="I161" i="2"/>
  <c r="F161" i="2"/>
  <c r="O160" i="2"/>
  <c r="L160" i="2"/>
  <c r="I160" i="2"/>
  <c r="I159" i="2" s="1"/>
  <c r="F160" i="2"/>
  <c r="O159" i="2"/>
  <c r="N159" i="2"/>
  <c r="M159" i="2"/>
  <c r="K159" i="2"/>
  <c r="J159" i="2"/>
  <c r="H159" i="2"/>
  <c r="G159" i="2"/>
  <c r="F159" i="2"/>
  <c r="E159" i="2"/>
  <c r="D159" i="2"/>
  <c r="O158" i="2"/>
  <c r="L158" i="2"/>
  <c r="I158" i="2"/>
  <c r="F158" i="2"/>
  <c r="C158" i="2" s="1"/>
  <c r="O157" i="2"/>
  <c r="L157" i="2"/>
  <c r="I157" i="2"/>
  <c r="F157" i="2"/>
  <c r="O156" i="2"/>
  <c r="L156" i="2"/>
  <c r="I156" i="2"/>
  <c r="F156" i="2"/>
  <c r="O155" i="2"/>
  <c r="L155" i="2"/>
  <c r="I155" i="2"/>
  <c r="F155" i="2"/>
  <c r="O154" i="2"/>
  <c r="L154" i="2"/>
  <c r="I154" i="2"/>
  <c r="F154" i="2"/>
  <c r="O153" i="2"/>
  <c r="L153" i="2"/>
  <c r="I153" i="2"/>
  <c r="F153" i="2"/>
  <c r="O152" i="2"/>
  <c r="L152" i="2"/>
  <c r="I152" i="2"/>
  <c r="F152" i="2"/>
  <c r="O151" i="2"/>
  <c r="L151" i="2"/>
  <c r="I151" i="2"/>
  <c r="I150" i="2" s="1"/>
  <c r="F151" i="2"/>
  <c r="N150" i="2"/>
  <c r="M150" i="2"/>
  <c r="K150" i="2"/>
  <c r="J150" i="2"/>
  <c r="H150" i="2"/>
  <c r="G150" i="2"/>
  <c r="E150" i="2"/>
  <c r="D150" i="2"/>
  <c r="O149" i="2"/>
  <c r="L149" i="2"/>
  <c r="I149" i="2"/>
  <c r="F149" i="2"/>
  <c r="O148" i="2"/>
  <c r="L148" i="2"/>
  <c r="I148" i="2"/>
  <c r="F148" i="2"/>
  <c r="O147" i="2"/>
  <c r="L147" i="2"/>
  <c r="I147" i="2"/>
  <c r="F147" i="2"/>
  <c r="O146" i="2"/>
  <c r="L146" i="2"/>
  <c r="I146" i="2"/>
  <c r="C146" i="2" s="1"/>
  <c r="F146" i="2"/>
  <c r="O145" i="2"/>
  <c r="L145" i="2"/>
  <c r="I145" i="2"/>
  <c r="F145" i="2"/>
  <c r="O144" i="2"/>
  <c r="L144" i="2"/>
  <c r="L143" i="2" s="1"/>
  <c r="I144" i="2"/>
  <c r="F144" i="2"/>
  <c r="N143" i="2"/>
  <c r="M143" i="2"/>
  <c r="K143" i="2"/>
  <c r="J143" i="2"/>
  <c r="H143" i="2"/>
  <c r="G143" i="2"/>
  <c r="E143" i="2"/>
  <c r="D143" i="2"/>
  <c r="O142" i="2"/>
  <c r="L142" i="2"/>
  <c r="I142" i="2"/>
  <c r="C142" i="2" s="1"/>
  <c r="F142" i="2"/>
  <c r="O141" i="2"/>
  <c r="L141" i="2"/>
  <c r="L140" i="2" s="1"/>
  <c r="I141" i="2"/>
  <c r="F141" i="2"/>
  <c r="N140" i="2"/>
  <c r="M140" i="2"/>
  <c r="M129" i="2" s="1"/>
  <c r="K140" i="2"/>
  <c r="J140" i="2"/>
  <c r="H140" i="2"/>
  <c r="G140" i="2"/>
  <c r="E140" i="2"/>
  <c r="D140" i="2"/>
  <c r="O139" i="2"/>
  <c r="L139" i="2"/>
  <c r="I139" i="2"/>
  <c r="F139" i="2"/>
  <c r="O138" i="2"/>
  <c r="O135" i="2" s="1"/>
  <c r="L138" i="2"/>
  <c r="I138" i="2"/>
  <c r="F138" i="2"/>
  <c r="C138" i="2"/>
  <c r="O137" i="2"/>
  <c r="L137" i="2"/>
  <c r="I137" i="2"/>
  <c r="F137" i="2"/>
  <c r="C137" i="2" s="1"/>
  <c r="O136" i="2"/>
  <c r="L136" i="2"/>
  <c r="L135" i="2" s="1"/>
  <c r="I136" i="2"/>
  <c r="F136" i="2"/>
  <c r="C136" i="2" s="1"/>
  <c r="N135" i="2"/>
  <c r="M135" i="2"/>
  <c r="K135" i="2"/>
  <c r="J135" i="2"/>
  <c r="H135" i="2"/>
  <c r="G135" i="2"/>
  <c r="E135" i="2"/>
  <c r="D135" i="2"/>
  <c r="O134" i="2"/>
  <c r="L134" i="2"/>
  <c r="I134" i="2"/>
  <c r="F134" i="2"/>
  <c r="C134" i="2" s="1"/>
  <c r="O133" i="2"/>
  <c r="L133" i="2"/>
  <c r="I133" i="2"/>
  <c r="F133" i="2"/>
  <c r="O132" i="2"/>
  <c r="L132" i="2"/>
  <c r="I132" i="2"/>
  <c r="F132" i="2"/>
  <c r="O131" i="2"/>
  <c r="O130" i="2" s="1"/>
  <c r="L131" i="2"/>
  <c r="L130" i="2" s="1"/>
  <c r="I131" i="2"/>
  <c r="F131" i="2"/>
  <c r="N130" i="2"/>
  <c r="M130" i="2"/>
  <c r="K130" i="2"/>
  <c r="J130" i="2"/>
  <c r="H130" i="2"/>
  <c r="G130" i="2"/>
  <c r="E130" i="2"/>
  <c r="D130" i="2"/>
  <c r="O128" i="2"/>
  <c r="L128" i="2"/>
  <c r="L127" i="2" s="1"/>
  <c r="I128" i="2"/>
  <c r="F128" i="2"/>
  <c r="O127" i="2"/>
  <c r="N127" i="2"/>
  <c r="M127" i="2"/>
  <c r="K127" i="2"/>
  <c r="J127" i="2"/>
  <c r="H127" i="2"/>
  <c r="G127" i="2"/>
  <c r="F127" i="2"/>
  <c r="E127" i="2"/>
  <c r="D127" i="2"/>
  <c r="O126" i="2"/>
  <c r="L126" i="2"/>
  <c r="I126" i="2"/>
  <c r="F126" i="2"/>
  <c r="O125" i="2"/>
  <c r="L125" i="2"/>
  <c r="I125" i="2"/>
  <c r="F125" i="2"/>
  <c r="O124" i="2"/>
  <c r="L124" i="2"/>
  <c r="I124" i="2"/>
  <c r="F124" i="2"/>
  <c r="O123" i="2"/>
  <c r="L123" i="2"/>
  <c r="I123" i="2"/>
  <c r="F123" i="2"/>
  <c r="O122" i="2"/>
  <c r="L122" i="2"/>
  <c r="I122" i="2"/>
  <c r="F122" i="2"/>
  <c r="N121" i="2"/>
  <c r="M121" i="2"/>
  <c r="K121" i="2"/>
  <c r="J121" i="2"/>
  <c r="H121" i="2"/>
  <c r="G121" i="2"/>
  <c r="E121" i="2"/>
  <c r="D121" i="2"/>
  <c r="O120" i="2"/>
  <c r="L120" i="2"/>
  <c r="I120" i="2"/>
  <c r="F120" i="2"/>
  <c r="O119" i="2"/>
  <c r="L119" i="2"/>
  <c r="I119" i="2"/>
  <c r="F119" i="2"/>
  <c r="O118" i="2"/>
  <c r="O115" i="2" s="1"/>
  <c r="L118" i="2"/>
  <c r="I118" i="2"/>
  <c r="F118" i="2"/>
  <c r="C118" i="2"/>
  <c r="O117" i="2"/>
  <c r="L117" i="2"/>
  <c r="I117" i="2"/>
  <c r="F117" i="2"/>
  <c r="C117" i="2" s="1"/>
  <c r="O116" i="2"/>
  <c r="L116" i="2"/>
  <c r="L115" i="2" s="1"/>
  <c r="I116" i="2"/>
  <c r="F116" i="2"/>
  <c r="F115" i="2" s="1"/>
  <c r="N115" i="2"/>
  <c r="M115" i="2"/>
  <c r="K115" i="2"/>
  <c r="J115" i="2"/>
  <c r="H115" i="2"/>
  <c r="G115" i="2"/>
  <c r="E115" i="2"/>
  <c r="D115" i="2"/>
  <c r="O114" i="2"/>
  <c r="L114" i="2"/>
  <c r="I114" i="2"/>
  <c r="F114" i="2"/>
  <c r="O113" i="2"/>
  <c r="L113" i="2"/>
  <c r="I113" i="2"/>
  <c r="F113" i="2"/>
  <c r="O112" i="2"/>
  <c r="L112" i="2"/>
  <c r="I112" i="2"/>
  <c r="F112" i="2"/>
  <c r="O111" i="2"/>
  <c r="N111" i="2"/>
  <c r="M111" i="2"/>
  <c r="K111" i="2"/>
  <c r="J111" i="2"/>
  <c r="H111" i="2"/>
  <c r="G111" i="2"/>
  <c r="E111" i="2"/>
  <c r="D111" i="2"/>
  <c r="O110" i="2"/>
  <c r="L110" i="2"/>
  <c r="I110" i="2"/>
  <c r="F110" i="2"/>
  <c r="O109" i="2"/>
  <c r="L109" i="2"/>
  <c r="I109" i="2"/>
  <c r="F109" i="2"/>
  <c r="O108" i="2"/>
  <c r="L108" i="2"/>
  <c r="I108" i="2"/>
  <c r="F108" i="2"/>
  <c r="O107" i="2"/>
  <c r="L107" i="2"/>
  <c r="C107" i="2" s="1"/>
  <c r="I107" i="2"/>
  <c r="F107" i="2"/>
  <c r="O106" i="2"/>
  <c r="L106" i="2"/>
  <c r="I106" i="2"/>
  <c r="F106" i="2"/>
  <c r="O105" i="2"/>
  <c r="L105" i="2"/>
  <c r="I105" i="2"/>
  <c r="F105" i="2"/>
  <c r="O104" i="2"/>
  <c r="L104" i="2"/>
  <c r="I104" i="2"/>
  <c r="F104" i="2"/>
  <c r="O103" i="2"/>
  <c r="L103" i="2"/>
  <c r="I103" i="2"/>
  <c r="F103" i="2"/>
  <c r="N102" i="2"/>
  <c r="M102" i="2"/>
  <c r="K102" i="2"/>
  <c r="J102" i="2"/>
  <c r="H102" i="2"/>
  <c r="G102" i="2"/>
  <c r="E102" i="2"/>
  <c r="D102" i="2"/>
  <c r="O101" i="2"/>
  <c r="L101" i="2"/>
  <c r="I101" i="2"/>
  <c r="F101" i="2"/>
  <c r="O100" i="2"/>
  <c r="L100" i="2"/>
  <c r="I100" i="2"/>
  <c r="F100" i="2"/>
  <c r="O99" i="2"/>
  <c r="L99" i="2"/>
  <c r="I99" i="2"/>
  <c r="F99" i="2"/>
  <c r="O98" i="2"/>
  <c r="L98" i="2"/>
  <c r="C98" i="2" s="1"/>
  <c r="I98" i="2"/>
  <c r="F98" i="2"/>
  <c r="O97" i="2"/>
  <c r="L97" i="2"/>
  <c r="I97" i="2"/>
  <c r="F97" i="2"/>
  <c r="O96" i="2"/>
  <c r="L96" i="2"/>
  <c r="I96" i="2"/>
  <c r="F96" i="2"/>
  <c r="O95" i="2"/>
  <c r="L95" i="2"/>
  <c r="I95" i="2"/>
  <c r="F95" i="2"/>
  <c r="N94" i="2"/>
  <c r="M94" i="2"/>
  <c r="K94" i="2"/>
  <c r="J94" i="2"/>
  <c r="H94" i="2"/>
  <c r="G94" i="2"/>
  <c r="E94" i="2"/>
  <c r="D94" i="2"/>
  <c r="O93" i="2"/>
  <c r="L93" i="2"/>
  <c r="I93" i="2"/>
  <c r="F93" i="2"/>
  <c r="O92" i="2"/>
  <c r="O88" i="2" s="1"/>
  <c r="L92" i="2"/>
  <c r="I92" i="2"/>
  <c r="F92" i="2"/>
  <c r="O91" i="2"/>
  <c r="L91" i="2"/>
  <c r="I91" i="2"/>
  <c r="F91" i="2"/>
  <c r="O90" i="2"/>
  <c r="L90" i="2"/>
  <c r="I90" i="2"/>
  <c r="F90" i="2"/>
  <c r="O89" i="2"/>
  <c r="L89" i="2"/>
  <c r="L88" i="2" s="1"/>
  <c r="I89" i="2"/>
  <c r="F89" i="2"/>
  <c r="N88" i="2"/>
  <c r="M88" i="2"/>
  <c r="K88" i="2"/>
  <c r="J88" i="2"/>
  <c r="H88" i="2"/>
  <c r="G88" i="2"/>
  <c r="E88" i="2"/>
  <c r="D88" i="2"/>
  <c r="O87" i="2"/>
  <c r="L87" i="2"/>
  <c r="I87" i="2"/>
  <c r="F87" i="2"/>
  <c r="O86" i="2"/>
  <c r="O83" i="2" s="1"/>
  <c r="L86" i="2"/>
  <c r="I86" i="2"/>
  <c r="F86" i="2"/>
  <c r="C86" i="2"/>
  <c r="O85" i="2"/>
  <c r="L85" i="2"/>
  <c r="I85" i="2"/>
  <c r="F85" i="2"/>
  <c r="C85" i="2" s="1"/>
  <c r="O84" i="2"/>
  <c r="L84" i="2"/>
  <c r="L83" i="2" s="1"/>
  <c r="I84" i="2"/>
  <c r="F84" i="2"/>
  <c r="N83" i="2"/>
  <c r="M83" i="2"/>
  <c r="K83" i="2"/>
  <c r="J83" i="2"/>
  <c r="J82" i="2" s="1"/>
  <c r="H83" i="2"/>
  <c r="G83" i="2"/>
  <c r="E83" i="2"/>
  <c r="D83" i="2"/>
  <c r="D82" i="2" s="1"/>
  <c r="O81" i="2"/>
  <c r="L81" i="2"/>
  <c r="I81" i="2"/>
  <c r="F81" i="2"/>
  <c r="O80" i="2"/>
  <c r="O79" i="2" s="1"/>
  <c r="L80" i="2"/>
  <c r="L79" i="2" s="1"/>
  <c r="L75" i="2" s="1"/>
  <c r="I80" i="2"/>
  <c r="I79" i="2" s="1"/>
  <c r="F80" i="2"/>
  <c r="N79" i="2"/>
  <c r="M79" i="2"/>
  <c r="K79" i="2"/>
  <c r="J79" i="2"/>
  <c r="H79" i="2"/>
  <c r="G79" i="2"/>
  <c r="E79" i="2"/>
  <c r="D79" i="2"/>
  <c r="O78" i="2"/>
  <c r="L78" i="2"/>
  <c r="I78" i="2"/>
  <c r="F78" i="2"/>
  <c r="O77" i="2"/>
  <c r="O76" i="2" s="1"/>
  <c r="L77" i="2"/>
  <c r="L76" i="2" s="1"/>
  <c r="I77" i="2"/>
  <c r="I76" i="2" s="1"/>
  <c r="F77" i="2"/>
  <c r="N76" i="2"/>
  <c r="M76" i="2"/>
  <c r="K76" i="2"/>
  <c r="J76" i="2"/>
  <c r="H76" i="2"/>
  <c r="G76" i="2"/>
  <c r="E76" i="2"/>
  <c r="D76" i="2"/>
  <c r="N75" i="2"/>
  <c r="K75" i="2"/>
  <c r="J75" i="2"/>
  <c r="G75" i="2"/>
  <c r="O73" i="2"/>
  <c r="L73" i="2"/>
  <c r="I73" i="2"/>
  <c r="F73" i="2"/>
  <c r="O72" i="2"/>
  <c r="L72" i="2"/>
  <c r="I72" i="2"/>
  <c r="F72" i="2"/>
  <c r="O71" i="2"/>
  <c r="L71" i="2"/>
  <c r="L68" i="2" s="1"/>
  <c r="L66" i="2" s="1"/>
  <c r="I71" i="2"/>
  <c r="F71" i="2"/>
  <c r="O70" i="2"/>
  <c r="L70" i="2"/>
  <c r="I70" i="2"/>
  <c r="F70" i="2"/>
  <c r="O69" i="2"/>
  <c r="L69" i="2"/>
  <c r="I69" i="2"/>
  <c r="D69" i="2"/>
  <c r="D68" i="2" s="1"/>
  <c r="D66" i="2" s="1"/>
  <c r="N68" i="2"/>
  <c r="M68" i="2"/>
  <c r="M66" i="2" s="1"/>
  <c r="K68" i="2"/>
  <c r="K66" i="2" s="1"/>
  <c r="J68" i="2"/>
  <c r="J66" i="2" s="1"/>
  <c r="H68" i="2"/>
  <c r="G68" i="2"/>
  <c r="G66" i="2" s="1"/>
  <c r="G52" i="2" s="1"/>
  <c r="E68" i="2"/>
  <c r="E66" i="2" s="1"/>
  <c r="O67" i="2"/>
  <c r="L67" i="2"/>
  <c r="I67" i="2"/>
  <c r="F67" i="2"/>
  <c r="N66" i="2"/>
  <c r="H66" i="2"/>
  <c r="O65" i="2"/>
  <c r="L65" i="2"/>
  <c r="I65" i="2"/>
  <c r="F65" i="2"/>
  <c r="O64" i="2"/>
  <c r="L64" i="2"/>
  <c r="I64" i="2"/>
  <c r="F64" i="2"/>
  <c r="O63" i="2"/>
  <c r="L63" i="2"/>
  <c r="I63" i="2"/>
  <c r="F63" i="2"/>
  <c r="O62" i="2"/>
  <c r="L62" i="2"/>
  <c r="I62" i="2"/>
  <c r="F62" i="2"/>
  <c r="O61" i="2"/>
  <c r="O57" i="2" s="1"/>
  <c r="O53" i="2" s="1"/>
  <c r="L61" i="2"/>
  <c r="I61" i="2"/>
  <c r="F61" i="2"/>
  <c r="C61" i="2"/>
  <c r="O60" i="2"/>
  <c r="L60" i="2"/>
  <c r="I60" i="2"/>
  <c r="F60" i="2"/>
  <c r="C60" i="2" s="1"/>
  <c r="O59" i="2"/>
  <c r="L59" i="2"/>
  <c r="I59" i="2"/>
  <c r="F59" i="2"/>
  <c r="O58" i="2"/>
  <c r="L58" i="2"/>
  <c r="I58" i="2"/>
  <c r="I57" i="2" s="1"/>
  <c r="F58" i="2"/>
  <c r="N57" i="2"/>
  <c r="M57" i="2"/>
  <c r="K57" i="2"/>
  <c r="J57" i="2"/>
  <c r="H57" i="2"/>
  <c r="G57" i="2"/>
  <c r="E57" i="2"/>
  <c r="D57" i="2"/>
  <c r="O56" i="2"/>
  <c r="L56" i="2"/>
  <c r="I56" i="2"/>
  <c r="F56" i="2"/>
  <c r="O55" i="2"/>
  <c r="O54" i="2" s="1"/>
  <c r="L55" i="2"/>
  <c r="I55" i="2"/>
  <c r="F55" i="2"/>
  <c r="F54" i="2" s="1"/>
  <c r="N54" i="2"/>
  <c r="M54" i="2"/>
  <c r="K54" i="2"/>
  <c r="J54" i="2"/>
  <c r="H54" i="2"/>
  <c r="H53" i="2" s="1"/>
  <c r="H52" i="2" s="1"/>
  <c r="G54" i="2"/>
  <c r="E54" i="2"/>
  <c r="D54" i="2"/>
  <c r="D53" i="2" s="1"/>
  <c r="M53" i="2"/>
  <c r="K53" i="2"/>
  <c r="K52" i="2" s="1"/>
  <c r="G53" i="2"/>
  <c r="E53" i="2"/>
  <c r="O46" i="2"/>
  <c r="C46" i="2" s="1"/>
  <c r="O45" i="2"/>
  <c r="C45" i="2" s="1"/>
  <c r="N44" i="2"/>
  <c r="M44" i="2"/>
  <c r="M20" i="2" s="1"/>
  <c r="L43" i="2"/>
  <c r="I43" i="2"/>
  <c r="F43" i="2"/>
  <c r="F42" i="2" s="1"/>
  <c r="L42" i="2"/>
  <c r="K42" i="2"/>
  <c r="J42" i="2"/>
  <c r="H42" i="2"/>
  <c r="G42" i="2"/>
  <c r="E42" i="2"/>
  <c r="D42" i="2"/>
  <c r="F41" i="2"/>
  <c r="C41" i="2" s="1"/>
  <c r="J40" i="2"/>
  <c r="L40" i="2" s="1"/>
  <c r="C40" i="2" s="1"/>
  <c r="L39" i="2"/>
  <c r="C39" i="2"/>
  <c r="L38" i="2"/>
  <c r="C38" i="2" s="1"/>
  <c r="L37" i="2"/>
  <c r="C37" i="2" s="1"/>
  <c r="K36" i="2"/>
  <c r="L35" i="2"/>
  <c r="L34" i="2"/>
  <c r="C34" i="2"/>
  <c r="K33" i="2"/>
  <c r="J33" i="2"/>
  <c r="L32" i="2"/>
  <c r="C32" i="2" s="1"/>
  <c r="K31" i="2"/>
  <c r="J31" i="2"/>
  <c r="L30" i="2"/>
  <c r="C30" i="2" s="1"/>
  <c r="L29" i="2"/>
  <c r="C29" i="2" s="1"/>
  <c r="L28" i="2"/>
  <c r="C28" i="2" s="1"/>
  <c r="K27" i="2"/>
  <c r="J27" i="2"/>
  <c r="F25" i="2"/>
  <c r="C25" i="2" s="1"/>
  <c r="O23" i="2"/>
  <c r="L23" i="2"/>
  <c r="I23" i="2"/>
  <c r="F23" i="2"/>
  <c r="C23" i="2" s="1"/>
  <c r="O22" i="2"/>
  <c r="L22" i="2"/>
  <c r="L21" i="2" s="1"/>
  <c r="I22" i="2"/>
  <c r="I21" i="2" s="1"/>
  <c r="I287" i="2" s="1"/>
  <c r="F22" i="2"/>
  <c r="N21" i="2"/>
  <c r="M21" i="2"/>
  <c r="M287" i="2" s="1"/>
  <c r="K21" i="2"/>
  <c r="K287" i="2" s="1"/>
  <c r="K286" i="2" s="1"/>
  <c r="J21" i="2"/>
  <c r="H21" i="2"/>
  <c r="G21" i="2"/>
  <c r="G287" i="2" s="1"/>
  <c r="G286" i="2" s="1"/>
  <c r="E21" i="2"/>
  <c r="D21" i="2"/>
  <c r="J53" i="2" l="1"/>
  <c r="L159" i="2"/>
  <c r="C43" i="2"/>
  <c r="N20" i="2"/>
  <c r="C55" i="2"/>
  <c r="C63" i="2"/>
  <c r="C97" i="2"/>
  <c r="O94" i="2"/>
  <c r="C126" i="2"/>
  <c r="C131" i="2"/>
  <c r="I130" i="2"/>
  <c r="I140" i="2"/>
  <c r="C170" i="2"/>
  <c r="E173" i="2"/>
  <c r="E172" i="2" s="1"/>
  <c r="C182" i="2"/>
  <c r="D230" i="2"/>
  <c r="L251" i="2"/>
  <c r="L250" i="2" s="1"/>
  <c r="C273" i="2"/>
  <c r="J129" i="2"/>
  <c r="L31" i="2"/>
  <c r="C31" i="2" s="1"/>
  <c r="O44" i="2"/>
  <c r="C44" i="2" s="1"/>
  <c r="C70" i="2"/>
  <c r="H75" i="2"/>
  <c r="G82" i="2"/>
  <c r="C92" i="2"/>
  <c r="C106" i="2"/>
  <c r="C122" i="2"/>
  <c r="C124" i="2"/>
  <c r="C141" i="2"/>
  <c r="O143" i="2"/>
  <c r="C162" i="2"/>
  <c r="C167" i="2"/>
  <c r="J203" i="2"/>
  <c r="J194" i="2" s="1"/>
  <c r="J193" i="2" s="1"/>
  <c r="C205" i="2"/>
  <c r="C214" i="2"/>
  <c r="D203" i="2"/>
  <c r="C216" i="2"/>
  <c r="C262" i="2"/>
  <c r="C266" i="2"/>
  <c r="C274" i="2"/>
  <c r="E129" i="2"/>
  <c r="L27" i="2"/>
  <c r="C27" i="2" s="1"/>
  <c r="C64" i="2"/>
  <c r="C67" i="2"/>
  <c r="C110" i="2"/>
  <c r="C114" i="2"/>
  <c r="H129" i="2"/>
  <c r="C155" i="2"/>
  <c r="C156" i="2"/>
  <c r="C157" i="2"/>
  <c r="D173" i="2"/>
  <c r="D172" i="2" s="1"/>
  <c r="J173" i="2"/>
  <c r="J172" i="2" s="1"/>
  <c r="O173" i="2"/>
  <c r="O172" i="2" s="1"/>
  <c r="C209" i="2"/>
  <c r="C222" i="2"/>
  <c r="J229" i="2"/>
  <c r="C238" i="2"/>
  <c r="I259" i="2"/>
  <c r="M230" i="2"/>
  <c r="J269" i="2"/>
  <c r="J268" i="2" s="1"/>
  <c r="C289" i="2"/>
  <c r="C294" i="2"/>
  <c r="C295" i="2"/>
  <c r="D52" i="2"/>
  <c r="I54" i="2"/>
  <c r="I53" i="2" s="1"/>
  <c r="L54" i="2"/>
  <c r="C54" i="2" s="1"/>
  <c r="C59" i="2"/>
  <c r="C62" i="2"/>
  <c r="F69" i="2"/>
  <c r="C69" i="2" s="1"/>
  <c r="O68" i="2"/>
  <c r="O66" i="2" s="1"/>
  <c r="O52" i="2" s="1"/>
  <c r="E75" i="2"/>
  <c r="C78" i="2"/>
  <c r="D75" i="2"/>
  <c r="K82" i="2"/>
  <c r="I83" i="2"/>
  <c r="I88" i="2"/>
  <c r="C101" i="2"/>
  <c r="F102" i="2"/>
  <c r="C105" i="2"/>
  <c r="O102" i="2"/>
  <c r="F111" i="2"/>
  <c r="C113" i="2"/>
  <c r="I121" i="2"/>
  <c r="C123" i="2"/>
  <c r="D129" i="2"/>
  <c r="I135" i="2"/>
  <c r="C147" i="2"/>
  <c r="C151" i="2"/>
  <c r="C175" i="2"/>
  <c r="I173" i="2"/>
  <c r="I172" i="2" s="1"/>
  <c r="N186" i="2"/>
  <c r="G186" i="2"/>
  <c r="M194" i="2"/>
  <c r="L195" i="2"/>
  <c r="C221" i="2"/>
  <c r="C231" i="2"/>
  <c r="C249" i="2"/>
  <c r="C253" i="2"/>
  <c r="C254" i="2"/>
  <c r="L259" i="2"/>
  <c r="I263" i="2"/>
  <c r="L269" i="2"/>
  <c r="L268" i="2" s="1"/>
  <c r="C277" i="2"/>
  <c r="C282" i="2"/>
  <c r="C290" i="2"/>
  <c r="L288" i="2"/>
  <c r="E52" i="2"/>
  <c r="C275" i="2"/>
  <c r="I288" i="2"/>
  <c r="M286" i="2"/>
  <c r="I42" i="2"/>
  <c r="C42" i="2" s="1"/>
  <c r="L57" i="2"/>
  <c r="M75" i="2"/>
  <c r="M74" i="2" s="1"/>
  <c r="I75" i="2"/>
  <c r="C80" i="2"/>
  <c r="O75" i="2"/>
  <c r="E82" i="2"/>
  <c r="E74" i="2" s="1"/>
  <c r="C91" i="2"/>
  <c r="C95" i="2"/>
  <c r="C100" i="2"/>
  <c r="C109" i="2"/>
  <c r="C120" i="2"/>
  <c r="C145" i="2"/>
  <c r="C163" i="2"/>
  <c r="C171" i="2"/>
  <c r="C179" i="2"/>
  <c r="J186" i="2"/>
  <c r="E194" i="2"/>
  <c r="K203" i="2"/>
  <c r="C208" i="2"/>
  <c r="C225" i="2"/>
  <c r="N203" i="2"/>
  <c r="N194" i="2" s="1"/>
  <c r="C226" i="2"/>
  <c r="E230" i="2"/>
  <c r="K230" i="2"/>
  <c r="K229" i="2" s="1"/>
  <c r="C241" i="2"/>
  <c r="C257" i="2"/>
  <c r="E258" i="2"/>
  <c r="C261" i="2"/>
  <c r="L263" i="2"/>
  <c r="M52" i="2"/>
  <c r="M82" i="2"/>
  <c r="I186" i="2"/>
  <c r="C190" i="2"/>
  <c r="K194" i="2"/>
  <c r="K193" i="2" s="1"/>
  <c r="J287" i="2"/>
  <c r="J286" i="2" s="1"/>
  <c r="N287" i="2"/>
  <c r="N286" i="2" s="1"/>
  <c r="K26" i="2"/>
  <c r="K20" i="2" s="1"/>
  <c r="J36" i="2"/>
  <c r="J26" i="2" s="1"/>
  <c r="J20" i="2" s="1"/>
  <c r="N53" i="2"/>
  <c r="N52" i="2" s="1"/>
  <c r="C65" i="2"/>
  <c r="C72" i="2"/>
  <c r="C81" i="2"/>
  <c r="H82" i="2"/>
  <c r="C87" i="2"/>
  <c r="C90" i="2"/>
  <c r="C93" i="2"/>
  <c r="C99" i="2"/>
  <c r="C103" i="2"/>
  <c r="L111" i="2"/>
  <c r="C119" i="2"/>
  <c r="C125" i="2"/>
  <c r="G129" i="2"/>
  <c r="G74" i="2" s="1"/>
  <c r="C132" i="2"/>
  <c r="C139" i="2"/>
  <c r="F140" i="2"/>
  <c r="O140" i="2"/>
  <c r="F143" i="2"/>
  <c r="C154" i="2"/>
  <c r="O150" i="2"/>
  <c r="C160" i="2"/>
  <c r="C161" i="2"/>
  <c r="C168" i="2"/>
  <c r="C169" i="2"/>
  <c r="K173" i="2"/>
  <c r="K172" i="2" s="1"/>
  <c r="F186" i="2"/>
  <c r="C186" i="2" s="1"/>
  <c r="C188" i="2"/>
  <c r="C189" i="2"/>
  <c r="C202" i="2"/>
  <c r="C213" i="2"/>
  <c r="N230" i="2"/>
  <c r="N229" i="2" s="1"/>
  <c r="N193" i="2" s="1"/>
  <c r="G230" i="2"/>
  <c r="G229" i="2" s="1"/>
  <c r="I237" i="2"/>
  <c r="C243" i="2"/>
  <c r="C244" i="2"/>
  <c r="C265" i="2"/>
  <c r="G268" i="2"/>
  <c r="F288" i="2"/>
  <c r="C293" i="2"/>
  <c r="H287" i="2"/>
  <c r="H286" i="2" s="1"/>
  <c r="H20" i="2"/>
  <c r="L287" i="2"/>
  <c r="D74" i="2"/>
  <c r="L36" i="2"/>
  <c r="C36" i="2" s="1"/>
  <c r="J52" i="2"/>
  <c r="D287" i="2"/>
  <c r="D286" i="2" s="1"/>
  <c r="K74" i="2"/>
  <c r="E20" i="2"/>
  <c r="C22" i="2"/>
  <c r="F21" i="2"/>
  <c r="C35" i="2"/>
  <c r="L33" i="2"/>
  <c r="C33" i="2" s="1"/>
  <c r="C217" i="2"/>
  <c r="L215" i="2"/>
  <c r="C56" i="2"/>
  <c r="F68" i="2"/>
  <c r="C71" i="2"/>
  <c r="L94" i="2"/>
  <c r="C104" i="2"/>
  <c r="I102" i="2"/>
  <c r="I127" i="2"/>
  <c r="C127" i="2" s="1"/>
  <c r="C128" i="2"/>
  <c r="F135" i="2"/>
  <c r="C296" i="2"/>
  <c r="F57" i="2"/>
  <c r="C57" i="2" s="1"/>
  <c r="I68" i="2"/>
  <c r="I66" i="2" s="1"/>
  <c r="N82" i="2"/>
  <c r="F88" i="2"/>
  <c r="O129" i="2"/>
  <c r="O186" i="2"/>
  <c r="C191" i="2"/>
  <c r="C192" i="2"/>
  <c r="E287" i="2"/>
  <c r="E286" i="2" s="1"/>
  <c r="C58" i="2"/>
  <c r="J74" i="2"/>
  <c r="F76" i="2"/>
  <c r="F83" i="2"/>
  <c r="C89" i="2"/>
  <c r="I94" i="2"/>
  <c r="F94" i="2"/>
  <c r="O121" i="2"/>
  <c r="C133" i="2"/>
  <c r="F130" i="2"/>
  <c r="K186" i="2"/>
  <c r="O203" i="2"/>
  <c r="L204" i="2"/>
  <c r="C210" i="2"/>
  <c r="C272" i="2"/>
  <c r="F271" i="2"/>
  <c r="O21" i="2"/>
  <c r="C73" i="2"/>
  <c r="C77" i="2"/>
  <c r="F79" i="2"/>
  <c r="C79" i="2" s="1"/>
  <c r="C84" i="2"/>
  <c r="C96" i="2"/>
  <c r="L102" i="2"/>
  <c r="C108" i="2"/>
  <c r="I111" i="2"/>
  <c r="C112" i="2"/>
  <c r="I115" i="2"/>
  <c r="C115" i="2" s="1"/>
  <c r="C116" i="2"/>
  <c r="L121" i="2"/>
  <c r="F121" i="2"/>
  <c r="C159" i="2"/>
  <c r="F165" i="2"/>
  <c r="C166" i="2"/>
  <c r="D229" i="2"/>
  <c r="C144" i="2"/>
  <c r="H194" i="2"/>
  <c r="C199" i="2"/>
  <c r="F197" i="2"/>
  <c r="C206" i="2"/>
  <c r="I204" i="2"/>
  <c r="I230" i="2"/>
  <c r="E229" i="2"/>
  <c r="I286" i="2"/>
  <c r="K129" i="2"/>
  <c r="N129" i="2"/>
  <c r="I143" i="2"/>
  <c r="L150" i="2"/>
  <c r="L129" i="2" s="1"/>
  <c r="G172" i="2"/>
  <c r="L174" i="2"/>
  <c r="L178" i="2"/>
  <c r="C187" i="2"/>
  <c r="C196" i="2"/>
  <c r="C201" i="2"/>
  <c r="C212" i="2"/>
  <c r="C220" i="2"/>
  <c r="C234" i="2"/>
  <c r="L237" i="2"/>
  <c r="O245" i="2"/>
  <c r="O230" i="2" s="1"/>
  <c r="C255" i="2"/>
  <c r="C256" i="2"/>
  <c r="M258" i="2"/>
  <c r="M229" i="2" s="1"/>
  <c r="C283" i="2"/>
  <c r="C148" i="2"/>
  <c r="C149" i="2"/>
  <c r="C152" i="2"/>
  <c r="C153" i="2"/>
  <c r="F150" i="2"/>
  <c r="C150" i="2" s="1"/>
  <c r="O165" i="2"/>
  <c r="O164" i="2" s="1"/>
  <c r="C176" i="2"/>
  <c r="C177" i="2"/>
  <c r="F174" i="2"/>
  <c r="C180" i="2"/>
  <c r="C181" i="2"/>
  <c r="F178" i="2"/>
  <c r="C184" i="2"/>
  <c r="C185" i="2"/>
  <c r="D194" i="2"/>
  <c r="C218" i="2"/>
  <c r="I215" i="2"/>
  <c r="C247" i="2"/>
  <c r="C248" i="2"/>
  <c r="F245" i="2"/>
  <c r="I258" i="2"/>
  <c r="N258" i="2"/>
  <c r="O258" i="2"/>
  <c r="C267" i="2"/>
  <c r="O271" i="2"/>
  <c r="O269" i="2" s="1"/>
  <c r="O268" i="2" s="1"/>
  <c r="C279" i="2"/>
  <c r="C281" i="2"/>
  <c r="F204" i="2"/>
  <c r="C211" i="2"/>
  <c r="C223" i="2"/>
  <c r="C224" i="2"/>
  <c r="C227" i="2"/>
  <c r="C228" i="2"/>
  <c r="L230" i="2"/>
  <c r="C233" i="2"/>
  <c r="C235" i="2"/>
  <c r="C236" i="2"/>
  <c r="C239" i="2"/>
  <c r="C240" i="2"/>
  <c r="F237" i="2"/>
  <c r="F251" i="2"/>
  <c r="C252" i="2"/>
  <c r="F259" i="2"/>
  <c r="C260" i="2"/>
  <c r="F263" i="2"/>
  <c r="C263" i="2" s="1"/>
  <c r="C264" i="2"/>
  <c r="C276" i="2"/>
  <c r="C291" i="2"/>
  <c r="C292" i="2"/>
  <c r="O195" i="2"/>
  <c r="C207" i="2"/>
  <c r="C219" i="2"/>
  <c r="H230" i="2"/>
  <c r="H229" i="2" s="1"/>
  <c r="C232" i="2"/>
  <c r="I269" i="2"/>
  <c r="I268" i="2" s="1"/>
  <c r="E269" i="2"/>
  <c r="E268" i="2" s="1"/>
  <c r="M269" i="2"/>
  <c r="M268" i="2" s="1"/>
  <c r="C280" i="2"/>
  <c r="C215" i="2" l="1"/>
  <c r="L203" i="2"/>
  <c r="L194" i="2" s="1"/>
  <c r="G193" i="2"/>
  <c r="C140" i="2"/>
  <c r="H74" i="2"/>
  <c r="H51" i="2" s="1"/>
  <c r="M51" i="2"/>
  <c r="M50" i="2" s="1"/>
  <c r="E193" i="2"/>
  <c r="L286" i="2"/>
  <c r="C288" i="2"/>
  <c r="J284" i="2"/>
  <c r="C135" i="2"/>
  <c r="L258" i="2"/>
  <c r="L229" i="2" s="1"/>
  <c r="L193" i="2" s="1"/>
  <c r="G284" i="2"/>
  <c r="G51" i="2"/>
  <c r="G50" i="2" s="1"/>
  <c r="G49" i="2" s="1"/>
  <c r="I82" i="2"/>
  <c r="N74" i="2"/>
  <c r="N51" i="2" s="1"/>
  <c r="N50" i="2" s="1"/>
  <c r="E51" i="2"/>
  <c r="E50" i="2" s="1"/>
  <c r="C237" i="2"/>
  <c r="C245" i="2"/>
  <c r="H193" i="2"/>
  <c r="H50" i="2" s="1"/>
  <c r="C121" i="2"/>
  <c r="K51" i="2"/>
  <c r="K50" i="2" s="1"/>
  <c r="K285" i="2" s="1"/>
  <c r="I52" i="2"/>
  <c r="L82" i="2"/>
  <c r="L74" i="2" s="1"/>
  <c r="O229" i="2"/>
  <c r="C111" i="2"/>
  <c r="O82" i="2"/>
  <c r="O74" i="2" s="1"/>
  <c r="O51" i="2" s="1"/>
  <c r="L53" i="2"/>
  <c r="L52" i="2" s="1"/>
  <c r="O194" i="2"/>
  <c r="O193" i="2" s="1"/>
  <c r="M193" i="2"/>
  <c r="C143" i="2"/>
  <c r="D284" i="2"/>
  <c r="C88" i="2"/>
  <c r="C102" i="2"/>
  <c r="D51" i="2"/>
  <c r="N284" i="2"/>
  <c r="H285" i="2"/>
  <c r="H49" i="2"/>
  <c r="K49" i="2"/>
  <c r="D50" i="2"/>
  <c r="F173" i="2"/>
  <c r="C174" i="2"/>
  <c r="I203" i="2"/>
  <c r="I194" i="2" s="1"/>
  <c r="K284" i="2"/>
  <c r="C251" i="2"/>
  <c r="F250" i="2"/>
  <c r="C250" i="2" s="1"/>
  <c r="C178" i="2"/>
  <c r="L173" i="2"/>
  <c r="L172" i="2" s="1"/>
  <c r="C165" i="2"/>
  <c r="F164" i="2"/>
  <c r="C164" i="2" s="1"/>
  <c r="O287" i="2"/>
  <c r="O286" i="2" s="1"/>
  <c r="O20" i="2"/>
  <c r="C21" i="2"/>
  <c r="F287" i="2"/>
  <c r="M284" i="2"/>
  <c r="F203" i="2"/>
  <c r="C203" i="2" s="1"/>
  <c r="C204" i="2"/>
  <c r="D193" i="2"/>
  <c r="F230" i="2"/>
  <c r="I229" i="2"/>
  <c r="I284" i="2" s="1"/>
  <c r="C197" i="2"/>
  <c r="F195" i="2"/>
  <c r="I129" i="2"/>
  <c r="I74" i="2" s="1"/>
  <c r="I51" i="2" s="1"/>
  <c r="F82" i="2"/>
  <c r="C82" i="2" s="1"/>
  <c r="C83" i="2"/>
  <c r="F53" i="2"/>
  <c r="L26" i="2"/>
  <c r="C68" i="2"/>
  <c r="F66" i="2"/>
  <c r="C66" i="2" s="1"/>
  <c r="H284" i="2"/>
  <c r="E284" i="2"/>
  <c r="C259" i="2"/>
  <c r="F258" i="2"/>
  <c r="C258" i="2" s="1"/>
  <c r="F269" i="2"/>
  <c r="C271" i="2"/>
  <c r="F129" i="2"/>
  <c r="C130" i="2"/>
  <c r="C94" i="2"/>
  <c r="C76" i="2"/>
  <c r="F75" i="2"/>
  <c r="J51" i="2"/>
  <c r="J50" i="2" s="1"/>
  <c r="E285" i="2" l="1"/>
  <c r="E49" i="2"/>
  <c r="L284" i="2"/>
  <c r="L51" i="2"/>
  <c r="L50" i="2" s="1"/>
  <c r="O50" i="2"/>
  <c r="O49" i="2" s="1"/>
  <c r="G24" i="2"/>
  <c r="G285" i="2" s="1"/>
  <c r="O284" i="2"/>
  <c r="O285" i="2"/>
  <c r="C173" i="2"/>
  <c r="F172" i="2"/>
  <c r="C172" i="2" s="1"/>
  <c r="D49" i="2"/>
  <c r="D24" i="2"/>
  <c r="D285" i="2" s="1"/>
  <c r="F268" i="2"/>
  <c r="C269" i="2"/>
  <c r="L285" i="2"/>
  <c r="L49" i="2"/>
  <c r="C26" i="2"/>
  <c r="L20" i="2"/>
  <c r="F229" i="2"/>
  <c r="C229" i="2" s="1"/>
  <c r="C230" i="2"/>
  <c r="M285" i="2"/>
  <c r="M49" i="2"/>
  <c r="J49" i="2"/>
  <c r="J285" i="2"/>
  <c r="C53" i="2"/>
  <c r="F52" i="2"/>
  <c r="C195" i="2"/>
  <c r="F194" i="2"/>
  <c r="I193" i="2"/>
  <c r="I50" i="2" s="1"/>
  <c r="N285" i="2"/>
  <c r="N49" i="2"/>
  <c r="F74" i="2"/>
  <c r="C74" i="2" s="1"/>
  <c r="C75" i="2"/>
  <c r="C129" i="2"/>
  <c r="C287" i="2"/>
  <c r="F286" i="2"/>
  <c r="C286" i="2" s="1"/>
  <c r="G20" i="2" l="1"/>
  <c r="I24" i="2"/>
  <c r="I20" i="2" s="1"/>
  <c r="C194" i="2"/>
  <c r="F193" i="2"/>
  <c r="C193" i="2" s="1"/>
  <c r="F51" i="2"/>
  <c r="C52" i="2"/>
  <c r="F24" i="2"/>
  <c r="D20" i="2"/>
  <c r="I285" i="2"/>
  <c r="I49" i="2"/>
  <c r="C268" i="2"/>
  <c r="F284" i="2"/>
  <c r="C284" i="2" s="1"/>
  <c r="C51" i="2" l="1"/>
  <c r="F50" i="2"/>
  <c r="C24" i="2"/>
  <c r="F20" i="2"/>
  <c r="C20" i="2" s="1"/>
  <c r="F285" i="2" l="1"/>
  <c r="C285" i="2" s="1"/>
  <c r="C50" i="2"/>
  <c r="F49" i="2"/>
  <c r="C49" i="2" s="1"/>
  <c r="I23" i="1" l="1"/>
  <c r="E127" i="1" l="1"/>
  <c r="E150" i="1"/>
  <c r="E143" i="1"/>
  <c r="E140" i="1"/>
  <c r="H135" i="1"/>
  <c r="E135" i="1"/>
  <c r="E54" i="1"/>
  <c r="D54" i="1"/>
  <c r="N54" i="1"/>
  <c r="M54" i="1"/>
  <c r="K54" i="1"/>
  <c r="J54" i="1"/>
  <c r="H54" i="1"/>
  <c r="G54" i="1"/>
  <c r="O296" i="1" l="1"/>
  <c r="O295" i="1"/>
  <c r="O294" i="1"/>
  <c r="O293" i="1"/>
  <c r="O292" i="1"/>
  <c r="O291" i="1"/>
  <c r="O290" i="1"/>
  <c r="O289" i="1"/>
  <c r="L296" i="1"/>
  <c r="L295" i="1"/>
  <c r="L294" i="1"/>
  <c r="L293" i="1"/>
  <c r="L292" i="1"/>
  <c r="L291" i="1"/>
  <c r="L290" i="1"/>
  <c r="L289" i="1"/>
  <c r="I296" i="1"/>
  <c r="I295" i="1"/>
  <c r="I294" i="1"/>
  <c r="I293" i="1"/>
  <c r="I292" i="1"/>
  <c r="I291" i="1"/>
  <c r="I290" i="1"/>
  <c r="I289" i="1"/>
  <c r="F296" i="1"/>
  <c r="C296" i="1" s="1"/>
  <c r="F295" i="1"/>
  <c r="F294" i="1"/>
  <c r="C294" i="1" s="1"/>
  <c r="F293" i="1"/>
  <c r="C293" i="1" s="1"/>
  <c r="F292" i="1"/>
  <c r="F291" i="1"/>
  <c r="F290" i="1"/>
  <c r="F289" i="1"/>
  <c r="G288" i="1"/>
  <c r="H288" i="1"/>
  <c r="J288" i="1"/>
  <c r="K288" i="1"/>
  <c r="M288" i="1"/>
  <c r="N288" i="1"/>
  <c r="D288" i="1"/>
  <c r="E288" i="1"/>
  <c r="O283" i="1"/>
  <c r="O282" i="1"/>
  <c r="L283" i="1"/>
  <c r="L282" i="1"/>
  <c r="I283" i="1"/>
  <c r="I282" i="1"/>
  <c r="F283" i="1"/>
  <c r="F282" i="1"/>
  <c r="G281" i="1"/>
  <c r="H281" i="1"/>
  <c r="J281" i="1"/>
  <c r="K281" i="1"/>
  <c r="M281" i="1"/>
  <c r="N281" i="1"/>
  <c r="D281" i="1"/>
  <c r="E281" i="1"/>
  <c r="G279" i="1"/>
  <c r="H279" i="1"/>
  <c r="J279" i="1"/>
  <c r="K279" i="1"/>
  <c r="M279" i="1"/>
  <c r="N279" i="1"/>
  <c r="D279" i="1"/>
  <c r="E279" i="1"/>
  <c r="G275" i="1"/>
  <c r="H275" i="1"/>
  <c r="J275" i="1"/>
  <c r="K275" i="1"/>
  <c r="M275" i="1"/>
  <c r="N275" i="1"/>
  <c r="D275" i="1"/>
  <c r="E275" i="1"/>
  <c r="G271" i="1"/>
  <c r="G269" i="1" s="1"/>
  <c r="H271" i="1"/>
  <c r="H269" i="1" s="1"/>
  <c r="J271" i="1"/>
  <c r="J269" i="1" s="1"/>
  <c r="K271" i="1"/>
  <c r="K269" i="1" s="1"/>
  <c r="M271" i="1"/>
  <c r="M269" i="1" s="1"/>
  <c r="N271" i="1"/>
  <c r="N269" i="1" s="1"/>
  <c r="D271" i="1"/>
  <c r="D269" i="1" s="1"/>
  <c r="E271" i="1"/>
  <c r="M268" i="1"/>
  <c r="G263" i="1"/>
  <c r="H263" i="1"/>
  <c r="J263" i="1"/>
  <c r="K263" i="1"/>
  <c r="M263" i="1"/>
  <c r="N263" i="1"/>
  <c r="D263" i="1"/>
  <c r="E263" i="1"/>
  <c r="G259" i="1"/>
  <c r="H259" i="1"/>
  <c r="J259" i="1"/>
  <c r="K259" i="1"/>
  <c r="K258" i="1" s="1"/>
  <c r="M259" i="1"/>
  <c r="M258" i="1" s="1"/>
  <c r="N259" i="1"/>
  <c r="D259" i="1"/>
  <c r="E259" i="1"/>
  <c r="G258" i="1"/>
  <c r="H258" i="1"/>
  <c r="G251" i="1"/>
  <c r="G250" i="1" s="1"/>
  <c r="H251" i="1"/>
  <c r="J251" i="1"/>
  <c r="J250" i="1" s="1"/>
  <c r="K251" i="1"/>
  <c r="K250" i="1" s="1"/>
  <c r="M251" i="1"/>
  <c r="M250" i="1" s="1"/>
  <c r="N251" i="1"/>
  <c r="N250" i="1" s="1"/>
  <c r="D251" i="1"/>
  <c r="D250" i="1" s="1"/>
  <c r="E251" i="1"/>
  <c r="E250" i="1" s="1"/>
  <c r="H250" i="1"/>
  <c r="G245" i="1"/>
  <c r="H245" i="1"/>
  <c r="J245" i="1"/>
  <c r="K245" i="1"/>
  <c r="M245" i="1"/>
  <c r="N245" i="1"/>
  <c r="D245" i="1"/>
  <c r="E245" i="1"/>
  <c r="G237" i="1"/>
  <c r="H237" i="1"/>
  <c r="J237" i="1"/>
  <c r="K237" i="1"/>
  <c r="M237" i="1"/>
  <c r="N237" i="1"/>
  <c r="D237" i="1"/>
  <c r="E237" i="1"/>
  <c r="G234" i="1"/>
  <c r="H234" i="1"/>
  <c r="J234" i="1"/>
  <c r="K234" i="1"/>
  <c r="M234" i="1"/>
  <c r="N234" i="1"/>
  <c r="D234" i="1"/>
  <c r="E234" i="1"/>
  <c r="G232" i="1"/>
  <c r="G230" i="1" s="1"/>
  <c r="H232" i="1"/>
  <c r="J232" i="1"/>
  <c r="K232" i="1"/>
  <c r="K230" i="1" s="1"/>
  <c r="M232" i="1"/>
  <c r="N232" i="1"/>
  <c r="D232" i="1"/>
  <c r="E232" i="1"/>
  <c r="E230" i="1" s="1"/>
  <c r="M230" i="1"/>
  <c r="G226" i="1"/>
  <c r="H226" i="1"/>
  <c r="J226" i="1"/>
  <c r="K226" i="1"/>
  <c r="M226" i="1"/>
  <c r="N226" i="1"/>
  <c r="D226" i="1"/>
  <c r="E226" i="1"/>
  <c r="G215" i="1"/>
  <c r="H215" i="1"/>
  <c r="J215" i="1"/>
  <c r="K215" i="1"/>
  <c r="M215" i="1"/>
  <c r="N215" i="1"/>
  <c r="D215" i="1"/>
  <c r="E215" i="1"/>
  <c r="G204" i="1"/>
  <c r="H204" i="1"/>
  <c r="J204" i="1"/>
  <c r="K204" i="1"/>
  <c r="K203" i="1" s="1"/>
  <c r="M204" i="1"/>
  <c r="M203" i="1" s="1"/>
  <c r="N204" i="1"/>
  <c r="D204" i="1"/>
  <c r="E204" i="1"/>
  <c r="E203" i="1" s="1"/>
  <c r="G203" i="1"/>
  <c r="G197" i="1"/>
  <c r="H197" i="1"/>
  <c r="H195" i="1" s="1"/>
  <c r="J197" i="1"/>
  <c r="J195" i="1" s="1"/>
  <c r="K197" i="1"/>
  <c r="K195" i="1" s="1"/>
  <c r="M197" i="1"/>
  <c r="M195" i="1" s="1"/>
  <c r="N197" i="1"/>
  <c r="N195" i="1" s="1"/>
  <c r="D197" i="1"/>
  <c r="D195" i="1" s="1"/>
  <c r="E197" i="1"/>
  <c r="E195" i="1" s="1"/>
  <c r="G195" i="1"/>
  <c r="G191" i="1"/>
  <c r="G190" i="1" s="1"/>
  <c r="H191" i="1"/>
  <c r="H190" i="1" s="1"/>
  <c r="J191" i="1"/>
  <c r="J190" i="1" s="1"/>
  <c r="K191" i="1"/>
  <c r="K190" i="1" s="1"/>
  <c r="M191" i="1"/>
  <c r="M190" i="1" s="1"/>
  <c r="N191" i="1"/>
  <c r="N190" i="1" s="1"/>
  <c r="D191" i="1"/>
  <c r="D190" i="1" s="1"/>
  <c r="E191" i="1"/>
  <c r="E190" i="1" s="1"/>
  <c r="G187" i="1"/>
  <c r="H187" i="1"/>
  <c r="J187" i="1"/>
  <c r="K187" i="1"/>
  <c r="M187" i="1"/>
  <c r="N187" i="1"/>
  <c r="D187" i="1"/>
  <c r="E187" i="1"/>
  <c r="G183" i="1"/>
  <c r="H183" i="1"/>
  <c r="J183" i="1"/>
  <c r="K183" i="1"/>
  <c r="M183" i="1"/>
  <c r="N183" i="1"/>
  <c r="D183" i="1"/>
  <c r="E183" i="1"/>
  <c r="G178" i="1"/>
  <c r="H178" i="1"/>
  <c r="J178" i="1"/>
  <c r="K178" i="1"/>
  <c r="M178" i="1"/>
  <c r="N178" i="1"/>
  <c r="D178" i="1"/>
  <c r="E178" i="1"/>
  <c r="G174" i="1"/>
  <c r="H174" i="1"/>
  <c r="J174" i="1"/>
  <c r="K174" i="1"/>
  <c r="M174" i="1"/>
  <c r="M173" i="1" s="1"/>
  <c r="M172" i="1" s="1"/>
  <c r="N174" i="1"/>
  <c r="D174" i="1"/>
  <c r="D173" i="1" s="1"/>
  <c r="D172" i="1" s="1"/>
  <c r="E174" i="1"/>
  <c r="E173" i="1" s="1"/>
  <c r="E172" i="1" s="1"/>
  <c r="G165" i="1"/>
  <c r="H165" i="1"/>
  <c r="J165" i="1"/>
  <c r="J164" i="1" s="1"/>
  <c r="K165" i="1"/>
  <c r="K164" i="1" s="1"/>
  <c r="M165" i="1"/>
  <c r="M164" i="1" s="1"/>
  <c r="N165" i="1"/>
  <c r="N164" i="1" s="1"/>
  <c r="D165" i="1"/>
  <c r="D164" i="1" s="1"/>
  <c r="E165" i="1"/>
  <c r="E164" i="1" s="1"/>
  <c r="G164" i="1"/>
  <c r="H164" i="1"/>
  <c r="G159" i="1"/>
  <c r="H159" i="1"/>
  <c r="J159" i="1"/>
  <c r="K159" i="1"/>
  <c r="M159" i="1"/>
  <c r="N159" i="1"/>
  <c r="D159" i="1"/>
  <c r="E159" i="1"/>
  <c r="G150" i="1"/>
  <c r="H150" i="1"/>
  <c r="J150" i="1"/>
  <c r="K150" i="1"/>
  <c r="M150" i="1"/>
  <c r="N150" i="1"/>
  <c r="D150" i="1"/>
  <c r="G143" i="1"/>
  <c r="H143" i="1"/>
  <c r="J143" i="1"/>
  <c r="K143" i="1"/>
  <c r="M143" i="1"/>
  <c r="N143" i="1"/>
  <c r="D143" i="1"/>
  <c r="G140" i="1"/>
  <c r="H140" i="1"/>
  <c r="J140" i="1"/>
  <c r="K140" i="1"/>
  <c r="M140" i="1"/>
  <c r="N140" i="1"/>
  <c r="D140" i="1"/>
  <c r="G135" i="1"/>
  <c r="J135" i="1"/>
  <c r="K135" i="1"/>
  <c r="M135" i="1"/>
  <c r="N135" i="1"/>
  <c r="D135" i="1"/>
  <c r="G130" i="1"/>
  <c r="H130" i="1"/>
  <c r="J130" i="1"/>
  <c r="K130" i="1"/>
  <c r="M130" i="1"/>
  <c r="N130" i="1"/>
  <c r="D130" i="1"/>
  <c r="E130" i="1"/>
  <c r="G127" i="1"/>
  <c r="H127" i="1"/>
  <c r="J127" i="1"/>
  <c r="K127" i="1"/>
  <c r="M127" i="1"/>
  <c r="N127" i="1"/>
  <c r="D127" i="1"/>
  <c r="G121" i="1"/>
  <c r="H121" i="1"/>
  <c r="J121" i="1"/>
  <c r="K121" i="1"/>
  <c r="M121" i="1"/>
  <c r="N121" i="1"/>
  <c r="D121" i="1"/>
  <c r="E121" i="1"/>
  <c r="G115" i="1"/>
  <c r="H115" i="1"/>
  <c r="J115" i="1"/>
  <c r="K115" i="1"/>
  <c r="M115" i="1"/>
  <c r="N115" i="1"/>
  <c r="D115" i="1"/>
  <c r="E115" i="1"/>
  <c r="G111" i="1"/>
  <c r="H111" i="1"/>
  <c r="J111" i="1"/>
  <c r="K111" i="1"/>
  <c r="M111" i="1"/>
  <c r="N111" i="1"/>
  <c r="D111" i="1"/>
  <c r="E111" i="1"/>
  <c r="G102" i="1"/>
  <c r="H102" i="1"/>
  <c r="J102" i="1"/>
  <c r="K102" i="1"/>
  <c r="M102" i="1"/>
  <c r="N102" i="1"/>
  <c r="D102" i="1"/>
  <c r="E102" i="1"/>
  <c r="G94" i="1"/>
  <c r="H94" i="1"/>
  <c r="J94" i="1"/>
  <c r="K94" i="1"/>
  <c r="M94" i="1"/>
  <c r="N94" i="1"/>
  <c r="D94" i="1"/>
  <c r="E94" i="1"/>
  <c r="G88" i="1"/>
  <c r="H88" i="1"/>
  <c r="J88" i="1"/>
  <c r="K88" i="1"/>
  <c r="M88" i="1"/>
  <c r="N88" i="1"/>
  <c r="D88" i="1"/>
  <c r="E88" i="1"/>
  <c r="G83" i="1"/>
  <c r="H83" i="1"/>
  <c r="J83" i="1"/>
  <c r="K83" i="1"/>
  <c r="M83" i="1"/>
  <c r="M82" i="1" s="1"/>
  <c r="N83" i="1"/>
  <c r="D83" i="1"/>
  <c r="E83" i="1"/>
  <c r="E82" i="1" s="1"/>
  <c r="G79" i="1"/>
  <c r="H79" i="1"/>
  <c r="J79" i="1"/>
  <c r="K79" i="1"/>
  <c r="M79" i="1"/>
  <c r="N79" i="1"/>
  <c r="D79" i="1"/>
  <c r="E79" i="1"/>
  <c r="G76" i="1"/>
  <c r="H76" i="1"/>
  <c r="J76" i="1"/>
  <c r="K76" i="1"/>
  <c r="K75" i="1" s="1"/>
  <c r="M76" i="1"/>
  <c r="M75" i="1" s="1"/>
  <c r="N76" i="1"/>
  <c r="D76" i="1"/>
  <c r="D75" i="1" s="1"/>
  <c r="E76" i="1"/>
  <c r="E75" i="1" s="1"/>
  <c r="G68" i="1"/>
  <c r="G66" i="1" s="1"/>
  <c r="H68" i="1"/>
  <c r="H66" i="1" s="1"/>
  <c r="J68" i="1"/>
  <c r="J66" i="1" s="1"/>
  <c r="K68" i="1"/>
  <c r="K66" i="1" s="1"/>
  <c r="M68" i="1"/>
  <c r="M66" i="1" s="1"/>
  <c r="N68" i="1"/>
  <c r="N66" i="1" s="1"/>
  <c r="D68" i="1"/>
  <c r="D66" i="1" s="1"/>
  <c r="E68" i="1"/>
  <c r="E66" i="1" s="1"/>
  <c r="G57" i="1"/>
  <c r="H57" i="1"/>
  <c r="H53" i="1" s="1"/>
  <c r="J57" i="1"/>
  <c r="J53" i="1" s="1"/>
  <c r="K57" i="1"/>
  <c r="K53" i="1" s="1"/>
  <c r="M57" i="1"/>
  <c r="M53" i="1" s="1"/>
  <c r="N57" i="1"/>
  <c r="N53" i="1" s="1"/>
  <c r="D57" i="1"/>
  <c r="D53" i="1" s="1"/>
  <c r="E57" i="1"/>
  <c r="E53" i="1" s="1"/>
  <c r="G53" i="1"/>
  <c r="M44" i="1"/>
  <c r="N44" i="1"/>
  <c r="G42" i="1"/>
  <c r="H42" i="1"/>
  <c r="J42" i="1"/>
  <c r="K42" i="1"/>
  <c r="D42" i="1"/>
  <c r="E42" i="1"/>
  <c r="F41" i="1"/>
  <c r="C41" i="1" s="1"/>
  <c r="J36" i="1"/>
  <c r="K36" i="1"/>
  <c r="J33" i="1"/>
  <c r="K33" i="1"/>
  <c r="J31" i="1"/>
  <c r="K31" i="1"/>
  <c r="J27" i="1"/>
  <c r="K27" i="1"/>
  <c r="M21" i="1"/>
  <c r="G21" i="1"/>
  <c r="H21" i="1"/>
  <c r="H20" i="1" s="1"/>
  <c r="J21" i="1"/>
  <c r="K21" i="1"/>
  <c r="N21" i="1"/>
  <c r="D21" i="1"/>
  <c r="D20" i="1" s="1"/>
  <c r="E21" i="1"/>
  <c r="O280" i="1"/>
  <c r="O279" i="1" s="1"/>
  <c r="O278" i="1"/>
  <c r="O277" i="1"/>
  <c r="O276" i="1"/>
  <c r="O274" i="1"/>
  <c r="O273" i="1"/>
  <c r="O272" i="1"/>
  <c r="O270" i="1"/>
  <c r="O267" i="1"/>
  <c r="O266" i="1"/>
  <c r="O265" i="1"/>
  <c r="O264" i="1"/>
  <c r="O262" i="1"/>
  <c r="O261" i="1"/>
  <c r="O260" i="1"/>
  <c r="O257" i="1"/>
  <c r="O256" i="1"/>
  <c r="O255" i="1"/>
  <c r="O254" i="1"/>
  <c r="O253" i="1"/>
  <c r="O252" i="1"/>
  <c r="O249" i="1"/>
  <c r="O248" i="1"/>
  <c r="O247" i="1"/>
  <c r="O246" i="1"/>
  <c r="O244" i="1"/>
  <c r="O243" i="1"/>
  <c r="O242" i="1"/>
  <c r="O241" i="1"/>
  <c r="O240" i="1"/>
  <c r="O239" i="1"/>
  <c r="O238" i="1"/>
  <c r="O236" i="1"/>
  <c r="O235" i="1"/>
  <c r="O233" i="1"/>
  <c r="O231" i="1"/>
  <c r="O228" i="1"/>
  <c r="O227" i="1"/>
  <c r="O225" i="1"/>
  <c r="O224" i="1"/>
  <c r="O223" i="1"/>
  <c r="O222" i="1"/>
  <c r="O221" i="1"/>
  <c r="O220" i="1"/>
  <c r="O219" i="1"/>
  <c r="O218" i="1"/>
  <c r="O217" i="1"/>
  <c r="O216" i="1"/>
  <c r="O214" i="1"/>
  <c r="O213" i="1"/>
  <c r="O212" i="1"/>
  <c r="O211" i="1"/>
  <c r="O210" i="1"/>
  <c r="O209" i="1"/>
  <c r="O208" i="1"/>
  <c r="O207" i="1"/>
  <c r="O206" i="1"/>
  <c r="O205" i="1"/>
  <c r="O202" i="1"/>
  <c r="O201" i="1"/>
  <c r="O200" i="1"/>
  <c r="O199" i="1"/>
  <c r="O198" i="1"/>
  <c r="O196" i="1"/>
  <c r="O192" i="1"/>
  <c r="O189" i="1"/>
  <c r="O188" i="1"/>
  <c r="O185" i="1"/>
  <c r="O184" i="1"/>
  <c r="O182" i="1"/>
  <c r="O181" i="1"/>
  <c r="O180" i="1"/>
  <c r="O179" i="1"/>
  <c r="O177" i="1"/>
  <c r="O176" i="1"/>
  <c r="O175" i="1"/>
  <c r="O171" i="1"/>
  <c r="O170" i="1"/>
  <c r="O169" i="1"/>
  <c r="O168" i="1"/>
  <c r="O167" i="1"/>
  <c r="O166" i="1"/>
  <c r="O163" i="1"/>
  <c r="O162" i="1"/>
  <c r="O161" i="1"/>
  <c r="O160" i="1"/>
  <c r="O158" i="1"/>
  <c r="O157" i="1"/>
  <c r="O156" i="1"/>
  <c r="O155" i="1"/>
  <c r="O154" i="1"/>
  <c r="O153" i="1"/>
  <c r="O152" i="1"/>
  <c r="O151" i="1"/>
  <c r="O149" i="1"/>
  <c r="O148" i="1"/>
  <c r="O147" i="1"/>
  <c r="O146" i="1"/>
  <c r="O145" i="1"/>
  <c r="O144" i="1"/>
  <c r="O142" i="1"/>
  <c r="O141" i="1"/>
  <c r="O139" i="1"/>
  <c r="O138" i="1"/>
  <c r="O137" i="1"/>
  <c r="O136" i="1"/>
  <c r="O134" i="1"/>
  <c r="O133" i="1"/>
  <c r="O132" i="1"/>
  <c r="O131" i="1"/>
  <c r="O128" i="1"/>
  <c r="O126" i="1"/>
  <c r="O125" i="1"/>
  <c r="O124" i="1"/>
  <c r="O123" i="1"/>
  <c r="O122" i="1"/>
  <c r="O120" i="1"/>
  <c r="O119" i="1"/>
  <c r="O118" i="1"/>
  <c r="O117" i="1"/>
  <c r="O116" i="1"/>
  <c r="O114" i="1"/>
  <c r="O113" i="1"/>
  <c r="O112" i="1"/>
  <c r="O110" i="1"/>
  <c r="O109" i="1"/>
  <c r="O108" i="1"/>
  <c r="O107" i="1"/>
  <c r="O106" i="1"/>
  <c r="O105" i="1"/>
  <c r="O104" i="1"/>
  <c r="O103" i="1"/>
  <c r="O101" i="1"/>
  <c r="O100" i="1"/>
  <c r="O99" i="1"/>
  <c r="O98" i="1"/>
  <c r="O97" i="1"/>
  <c r="O96" i="1"/>
  <c r="O95" i="1"/>
  <c r="O93" i="1"/>
  <c r="O92" i="1"/>
  <c r="O91" i="1"/>
  <c r="O90" i="1"/>
  <c r="O89" i="1"/>
  <c r="O87" i="1"/>
  <c r="O86" i="1"/>
  <c r="O85" i="1"/>
  <c r="O84" i="1"/>
  <c r="O81" i="1"/>
  <c r="O80" i="1"/>
  <c r="O78" i="1"/>
  <c r="O77" i="1"/>
  <c r="O73" i="1"/>
  <c r="O72" i="1"/>
  <c r="O71" i="1"/>
  <c r="O70" i="1"/>
  <c r="O69" i="1"/>
  <c r="O67" i="1"/>
  <c r="O65" i="1"/>
  <c r="O64" i="1"/>
  <c r="O63" i="1"/>
  <c r="O62" i="1"/>
  <c r="O61" i="1"/>
  <c r="O60" i="1"/>
  <c r="O59" i="1"/>
  <c r="O58" i="1"/>
  <c r="O56" i="1"/>
  <c r="O55" i="1"/>
  <c r="L280" i="1"/>
  <c r="L279" i="1" s="1"/>
  <c r="L278" i="1"/>
  <c r="L277" i="1"/>
  <c r="L276" i="1"/>
  <c r="L274" i="1"/>
  <c r="L273" i="1"/>
  <c r="L272" i="1"/>
  <c r="L270" i="1"/>
  <c r="L267" i="1"/>
  <c r="L266" i="1"/>
  <c r="L265" i="1"/>
  <c r="L264" i="1"/>
  <c r="L262" i="1"/>
  <c r="L261" i="1"/>
  <c r="L260" i="1"/>
  <c r="L257" i="1"/>
  <c r="L256" i="1"/>
  <c r="L255" i="1"/>
  <c r="L254" i="1"/>
  <c r="L253" i="1"/>
  <c r="L252" i="1"/>
  <c r="L249" i="1"/>
  <c r="L248" i="1"/>
  <c r="L247" i="1"/>
  <c r="L246" i="1"/>
  <c r="L244" i="1"/>
  <c r="L243" i="1"/>
  <c r="L242" i="1"/>
  <c r="L241" i="1"/>
  <c r="L240" i="1"/>
  <c r="L239" i="1"/>
  <c r="L238" i="1"/>
  <c r="L236" i="1"/>
  <c r="L235" i="1"/>
  <c r="L233" i="1"/>
  <c r="L232" i="1" s="1"/>
  <c r="L231" i="1"/>
  <c r="L228" i="1"/>
  <c r="L227" i="1"/>
  <c r="L226" i="1" s="1"/>
  <c r="L225" i="1"/>
  <c r="L224" i="1"/>
  <c r="L223" i="1"/>
  <c r="L222" i="1"/>
  <c r="L221" i="1"/>
  <c r="L220" i="1"/>
  <c r="L219" i="1"/>
  <c r="L218" i="1"/>
  <c r="L217" i="1"/>
  <c r="L216" i="1"/>
  <c r="L214" i="1"/>
  <c r="L213" i="1"/>
  <c r="L212" i="1"/>
  <c r="L211" i="1"/>
  <c r="L210" i="1"/>
  <c r="L209" i="1"/>
  <c r="L208" i="1"/>
  <c r="L207" i="1"/>
  <c r="L206" i="1"/>
  <c r="L205" i="1"/>
  <c r="L202" i="1"/>
  <c r="L201" i="1"/>
  <c r="L200" i="1"/>
  <c r="L199" i="1"/>
  <c r="L198" i="1"/>
  <c r="L196" i="1"/>
  <c r="L192" i="1"/>
  <c r="L191" i="1" s="1"/>
  <c r="L190" i="1" s="1"/>
  <c r="L189" i="1"/>
  <c r="L188" i="1"/>
  <c r="L185" i="1"/>
  <c r="L184" i="1"/>
  <c r="L182" i="1"/>
  <c r="L181" i="1"/>
  <c r="L180" i="1"/>
  <c r="L179" i="1"/>
  <c r="L177" i="1"/>
  <c r="L176" i="1"/>
  <c r="L175" i="1"/>
  <c r="L171" i="1"/>
  <c r="L170" i="1"/>
  <c r="L169" i="1"/>
  <c r="L168" i="1"/>
  <c r="L167" i="1"/>
  <c r="L166" i="1"/>
  <c r="L163" i="1"/>
  <c r="L162" i="1"/>
  <c r="L161" i="1"/>
  <c r="L160" i="1"/>
  <c r="L158" i="1"/>
  <c r="L157" i="1"/>
  <c r="L156" i="1"/>
  <c r="L155" i="1"/>
  <c r="L154" i="1"/>
  <c r="L153" i="1"/>
  <c r="L152" i="1"/>
  <c r="L151" i="1"/>
  <c r="L149" i="1"/>
  <c r="L148" i="1"/>
  <c r="L147" i="1"/>
  <c r="L146" i="1"/>
  <c r="L145" i="1"/>
  <c r="L144" i="1"/>
  <c r="L142" i="1"/>
  <c r="L141" i="1"/>
  <c r="L139" i="1"/>
  <c r="L138" i="1"/>
  <c r="L137" i="1"/>
  <c r="L136" i="1"/>
  <c r="L134" i="1"/>
  <c r="L133" i="1"/>
  <c r="L132" i="1"/>
  <c r="L131" i="1"/>
  <c r="L128" i="1"/>
  <c r="L127" i="1" s="1"/>
  <c r="L126" i="1"/>
  <c r="L125" i="1"/>
  <c r="L124" i="1"/>
  <c r="L123" i="1"/>
  <c r="L122" i="1"/>
  <c r="L120" i="1"/>
  <c r="L119" i="1"/>
  <c r="L118" i="1"/>
  <c r="L117" i="1"/>
  <c r="L116" i="1"/>
  <c r="L114" i="1"/>
  <c r="L113" i="1"/>
  <c r="L112" i="1"/>
  <c r="L110" i="1"/>
  <c r="L109" i="1"/>
  <c r="L108" i="1"/>
  <c r="L107" i="1"/>
  <c r="L106" i="1"/>
  <c r="L105" i="1"/>
  <c r="L104" i="1"/>
  <c r="L103" i="1"/>
  <c r="L101" i="1"/>
  <c r="L100" i="1"/>
  <c r="L99" i="1"/>
  <c r="L98" i="1"/>
  <c r="L97" i="1"/>
  <c r="L96" i="1"/>
  <c r="L95" i="1"/>
  <c r="L93" i="1"/>
  <c r="L92" i="1"/>
  <c r="L91" i="1"/>
  <c r="L90" i="1"/>
  <c r="L89" i="1"/>
  <c r="L87" i="1"/>
  <c r="L86" i="1"/>
  <c r="L85" i="1"/>
  <c r="L84" i="1"/>
  <c r="L81" i="1"/>
  <c r="L80" i="1"/>
  <c r="L78" i="1"/>
  <c r="L77" i="1"/>
  <c r="L73" i="1"/>
  <c r="L72" i="1"/>
  <c r="L71" i="1"/>
  <c r="L70" i="1"/>
  <c r="L69" i="1"/>
  <c r="L67" i="1"/>
  <c r="L65" i="1"/>
  <c r="L64" i="1"/>
  <c r="L63" i="1"/>
  <c r="L62" i="1"/>
  <c r="L61" i="1"/>
  <c r="L60" i="1"/>
  <c r="L59" i="1"/>
  <c r="L58" i="1"/>
  <c r="L56" i="1"/>
  <c r="L55" i="1"/>
  <c r="I280" i="1"/>
  <c r="I279" i="1" s="1"/>
  <c r="I278" i="1"/>
  <c r="I277" i="1"/>
  <c r="I276" i="1"/>
  <c r="I274" i="1"/>
  <c r="I273" i="1"/>
  <c r="I272" i="1"/>
  <c r="I270" i="1"/>
  <c r="I267" i="1"/>
  <c r="I266" i="1"/>
  <c r="I265" i="1"/>
  <c r="I264" i="1"/>
  <c r="I262" i="1"/>
  <c r="I261" i="1"/>
  <c r="I260" i="1"/>
  <c r="I257" i="1"/>
  <c r="I256" i="1"/>
  <c r="I255" i="1"/>
  <c r="I254" i="1"/>
  <c r="I253" i="1"/>
  <c r="I252" i="1"/>
  <c r="I249" i="1"/>
  <c r="I248" i="1"/>
  <c r="I247" i="1"/>
  <c r="I246" i="1"/>
  <c r="I244" i="1"/>
  <c r="I243" i="1"/>
  <c r="I242" i="1"/>
  <c r="I241" i="1"/>
  <c r="I240" i="1"/>
  <c r="I239" i="1"/>
  <c r="I238" i="1"/>
  <c r="I236" i="1"/>
  <c r="I235" i="1"/>
  <c r="I233" i="1"/>
  <c r="I232" i="1" s="1"/>
  <c r="I231" i="1"/>
  <c r="I228" i="1"/>
  <c r="I227" i="1"/>
  <c r="I226" i="1" s="1"/>
  <c r="I225" i="1"/>
  <c r="I224" i="1"/>
  <c r="I223" i="1"/>
  <c r="I222" i="1"/>
  <c r="I221" i="1"/>
  <c r="I220" i="1"/>
  <c r="I219" i="1"/>
  <c r="I218" i="1"/>
  <c r="I217" i="1"/>
  <c r="I216" i="1"/>
  <c r="I214" i="1"/>
  <c r="I213" i="1"/>
  <c r="I212" i="1"/>
  <c r="I211" i="1"/>
  <c r="I210" i="1"/>
  <c r="I209" i="1"/>
  <c r="I208" i="1"/>
  <c r="I207" i="1"/>
  <c r="I206" i="1"/>
  <c r="I205" i="1"/>
  <c r="I202" i="1"/>
  <c r="I201" i="1"/>
  <c r="I200" i="1"/>
  <c r="I199" i="1"/>
  <c r="I198" i="1"/>
  <c r="I196" i="1"/>
  <c r="I192" i="1"/>
  <c r="I191" i="1" s="1"/>
  <c r="I190" i="1" s="1"/>
  <c r="I189" i="1"/>
  <c r="I188" i="1"/>
  <c r="I185" i="1"/>
  <c r="I184" i="1"/>
  <c r="I182" i="1"/>
  <c r="I181" i="1"/>
  <c r="I180" i="1"/>
  <c r="I179" i="1"/>
  <c r="I177" i="1"/>
  <c r="I176" i="1"/>
  <c r="I175" i="1"/>
  <c r="I171" i="1"/>
  <c r="I170" i="1"/>
  <c r="I169" i="1"/>
  <c r="I168" i="1"/>
  <c r="I167" i="1"/>
  <c r="I166" i="1"/>
  <c r="I163" i="1"/>
  <c r="I162" i="1"/>
  <c r="I161" i="1"/>
  <c r="I160" i="1"/>
  <c r="I158" i="1"/>
  <c r="I157" i="1"/>
  <c r="I156" i="1"/>
  <c r="I155" i="1"/>
  <c r="I154" i="1"/>
  <c r="I153" i="1"/>
  <c r="I152" i="1"/>
  <c r="I151" i="1"/>
  <c r="I149" i="1"/>
  <c r="I148" i="1"/>
  <c r="I147" i="1"/>
  <c r="I146" i="1"/>
  <c r="I145" i="1"/>
  <c r="I144" i="1"/>
  <c r="I142" i="1"/>
  <c r="I141" i="1"/>
  <c r="I139" i="1"/>
  <c r="I138" i="1"/>
  <c r="I137" i="1"/>
  <c r="I136" i="1"/>
  <c r="I134" i="1"/>
  <c r="I133" i="1"/>
  <c r="I132" i="1"/>
  <c r="I131" i="1"/>
  <c r="I128" i="1"/>
  <c r="I127" i="1" s="1"/>
  <c r="I126" i="1"/>
  <c r="I125" i="1"/>
  <c r="I124" i="1"/>
  <c r="I123" i="1"/>
  <c r="I122" i="1"/>
  <c r="I120" i="1"/>
  <c r="I119" i="1"/>
  <c r="I118" i="1"/>
  <c r="I117" i="1"/>
  <c r="I116" i="1"/>
  <c r="I114" i="1"/>
  <c r="I113" i="1"/>
  <c r="I112" i="1"/>
  <c r="I110" i="1"/>
  <c r="I109" i="1"/>
  <c r="I108" i="1"/>
  <c r="I107" i="1"/>
  <c r="I106" i="1"/>
  <c r="I105" i="1"/>
  <c r="I104" i="1"/>
  <c r="I103" i="1"/>
  <c r="I101" i="1"/>
  <c r="I100" i="1"/>
  <c r="I99" i="1"/>
  <c r="I98" i="1"/>
  <c r="I97" i="1"/>
  <c r="I96" i="1"/>
  <c r="I95" i="1"/>
  <c r="I93" i="1"/>
  <c r="I92" i="1"/>
  <c r="I91" i="1"/>
  <c r="I90" i="1"/>
  <c r="I89" i="1"/>
  <c r="I87" i="1"/>
  <c r="I86" i="1"/>
  <c r="I85" i="1"/>
  <c r="I84" i="1"/>
  <c r="I81" i="1"/>
  <c r="I80" i="1"/>
  <c r="I78" i="1"/>
  <c r="I77" i="1"/>
  <c r="I73" i="1"/>
  <c r="I72" i="1"/>
  <c r="I71" i="1"/>
  <c r="I70" i="1"/>
  <c r="I69" i="1"/>
  <c r="I67" i="1"/>
  <c r="I65" i="1"/>
  <c r="I64" i="1"/>
  <c r="I63" i="1"/>
  <c r="I62" i="1"/>
  <c r="I61" i="1"/>
  <c r="I60" i="1"/>
  <c r="I59" i="1"/>
  <c r="I58" i="1"/>
  <c r="I56" i="1"/>
  <c r="I55" i="1"/>
  <c r="F280" i="1"/>
  <c r="C280" i="1" s="1"/>
  <c r="F278" i="1"/>
  <c r="C278" i="1" s="1"/>
  <c r="F277" i="1"/>
  <c r="F276" i="1"/>
  <c r="F274" i="1"/>
  <c r="F273" i="1"/>
  <c r="C273" i="1" s="1"/>
  <c r="F272" i="1"/>
  <c r="F270" i="1"/>
  <c r="F267" i="1"/>
  <c r="C267" i="1" s="1"/>
  <c r="F266" i="1"/>
  <c r="C266" i="1" s="1"/>
  <c r="F265" i="1"/>
  <c r="F264" i="1"/>
  <c r="F262" i="1"/>
  <c r="C262" i="1" s="1"/>
  <c r="F261" i="1"/>
  <c r="C261" i="1" s="1"/>
  <c r="F260" i="1"/>
  <c r="F257" i="1"/>
  <c r="F256" i="1"/>
  <c r="C256" i="1" s="1"/>
  <c r="F255" i="1"/>
  <c r="C255" i="1" s="1"/>
  <c r="F254" i="1"/>
  <c r="F253" i="1"/>
  <c r="F252" i="1"/>
  <c r="C252" i="1" s="1"/>
  <c r="F249" i="1"/>
  <c r="C249" i="1" s="1"/>
  <c r="F248" i="1"/>
  <c r="F247" i="1"/>
  <c r="F246" i="1"/>
  <c r="C246" i="1" s="1"/>
  <c r="F244" i="1"/>
  <c r="C244" i="1" s="1"/>
  <c r="F243" i="1"/>
  <c r="F242" i="1"/>
  <c r="F241" i="1"/>
  <c r="C241" i="1" s="1"/>
  <c r="F240" i="1"/>
  <c r="C240" i="1" s="1"/>
  <c r="F239" i="1"/>
  <c r="F238" i="1"/>
  <c r="F236" i="1"/>
  <c r="C236" i="1" s="1"/>
  <c r="F235" i="1"/>
  <c r="C235" i="1" s="1"/>
  <c r="F233" i="1"/>
  <c r="F231" i="1"/>
  <c r="F228" i="1"/>
  <c r="C228" i="1" s="1"/>
  <c r="F227" i="1"/>
  <c r="F225" i="1"/>
  <c r="F224" i="1"/>
  <c r="F223" i="1"/>
  <c r="C223" i="1" s="1"/>
  <c r="F222" i="1"/>
  <c r="C222" i="1" s="1"/>
  <c r="F221" i="1"/>
  <c r="F220" i="1"/>
  <c r="F219" i="1"/>
  <c r="C219" i="1" s="1"/>
  <c r="F218" i="1"/>
  <c r="C218" i="1" s="1"/>
  <c r="F217" i="1"/>
  <c r="F216" i="1"/>
  <c r="F214" i="1"/>
  <c r="C214" i="1" s="1"/>
  <c r="F213" i="1"/>
  <c r="C213" i="1" s="1"/>
  <c r="F212" i="1"/>
  <c r="F211" i="1"/>
  <c r="F210" i="1"/>
  <c r="C210" i="1" s="1"/>
  <c r="F209" i="1"/>
  <c r="C209" i="1" s="1"/>
  <c r="F208" i="1"/>
  <c r="F207" i="1"/>
  <c r="F206" i="1"/>
  <c r="C206" i="1" s="1"/>
  <c r="F205" i="1"/>
  <c r="C205" i="1" s="1"/>
  <c r="F202" i="1"/>
  <c r="F201" i="1"/>
  <c r="F200" i="1"/>
  <c r="C200" i="1" s="1"/>
  <c r="F199" i="1"/>
  <c r="C199" i="1" s="1"/>
  <c r="F198" i="1"/>
  <c r="F196" i="1"/>
  <c r="F192" i="1"/>
  <c r="C192" i="1" s="1"/>
  <c r="F189" i="1"/>
  <c r="C189" i="1" s="1"/>
  <c r="F188" i="1"/>
  <c r="F185" i="1"/>
  <c r="F184" i="1"/>
  <c r="C184" i="1" s="1"/>
  <c r="F182" i="1"/>
  <c r="C182" i="1" s="1"/>
  <c r="F181" i="1"/>
  <c r="F180" i="1"/>
  <c r="F179" i="1"/>
  <c r="C179" i="1" s="1"/>
  <c r="F177" i="1"/>
  <c r="C177" i="1" s="1"/>
  <c r="F176" i="1"/>
  <c r="F175" i="1"/>
  <c r="F171" i="1"/>
  <c r="C171" i="1" s="1"/>
  <c r="F170" i="1"/>
  <c r="C170" i="1" s="1"/>
  <c r="F169" i="1"/>
  <c r="F168" i="1"/>
  <c r="F167" i="1"/>
  <c r="C167" i="1" s="1"/>
  <c r="F166" i="1"/>
  <c r="C166" i="1" s="1"/>
  <c r="F163" i="1"/>
  <c r="F162" i="1"/>
  <c r="F161" i="1"/>
  <c r="C161" i="1" s="1"/>
  <c r="F160" i="1"/>
  <c r="C160" i="1" s="1"/>
  <c r="F158" i="1"/>
  <c r="F157" i="1"/>
  <c r="F156" i="1"/>
  <c r="C156" i="1" s="1"/>
  <c r="F155" i="1"/>
  <c r="C155" i="1" s="1"/>
  <c r="F154" i="1"/>
  <c r="F153" i="1"/>
  <c r="F152" i="1"/>
  <c r="C152" i="1" s="1"/>
  <c r="F151" i="1"/>
  <c r="C151" i="1" s="1"/>
  <c r="F149" i="1"/>
  <c r="F148" i="1"/>
  <c r="F147" i="1"/>
  <c r="C147" i="1" s="1"/>
  <c r="F146" i="1"/>
  <c r="C146" i="1" s="1"/>
  <c r="F145" i="1"/>
  <c r="F144" i="1"/>
  <c r="F142" i="1"/>
  <c r="C142" i="1" s="1"/>
  <c r="F141" i="1"/>
  <c r="C141" i="1" s="1"/>
  <c r="F139" i="1"/>
  <c r="F138" i="1"/>
  <c r="F137" i="1"/>
  <c r="C137" i="1" s="1"/>
  <c r="F136" i="1"/>
  <c r="C136" i="1" s="1"/>
  <c r="F134" i="1"/>
  <c r="F133" i="1"/>
  <c r="F132" i="1"/>
  <c r="C132" i="1" s="1"/>
  <c r="F131" i="1"/>
  <c r="C131" i="1" s="1"/>
  <c r="F128" i="1"/>
  <c r="F126" i="1"/>
  <c r="F125" i="1"/>
  <c r="C125" i="1" s="1"/>
  <c r="F124" i="1"/>
  <c r="C124" i="1" s="1"/>
  <c r="F123" i="1"/>
  <c r="F122" i="1"/>
  <c r="F120" i="1"/>
  <c r="C120" i="1" s="1"/>
  <c r="F119" i="1"/>
  <c r="C119" i="1" s="1"/>
  <c r="F118" i="1"/>
  <c r="F117" i="1"/>
  <c r="F116" i="1"/>
  <c r="C116" i="1" s="1"/>
  <c r="F114" i="1"/>
  <c r="C114" i="1" s="1"/>
  <c r="F113" i="1"/>
  <c r="F112" i="1"/>
  <c r="F110" i="1"/>
  <c r="C110" i="1" s="1"/>
  <c r="F109" i="1"/>
  <c r="C109" i="1" s="1"/>
  <c r="F108" i="1"/>
  <c r="F107" i="1"/>
  <c r="F106" i="1"/>
  <c r="C106" i="1" s="1"/>
  <c r="F105" i="1"/>
  <c r="C105" i="1" s="1"/>
  <c r="F104" i="1"/>
  <c r="F103" i="1"/>
  <c r="F101" i="1"/>
  <c r="C101" i="1" s="1"/>
  <c r="F100" i="1"/>
  <c r="C100" i="1" s="1"/>
  <c r="F99" i="1"/>
  <c r="F98" i="1"/>
  <c r="F97" i="1"/>
  <c r="C97" i="1" s="1"/>
  <c r="F96" i="1"/>
  <c r="C96" i="1" s="1"/>
  <c r="F95" i="1"/>
  <c r="F93" i="1"/>
  <c r="F92" i="1"/>
  <c r="C92" i="1" s="1"/>
  <c r="F91" i="1"/>
  <c r="C91" i="1" s="1"/>
  <c r="F90" i="1"/>
  <c r="F89" i="1"/>
  <c r="F87" i="1"/>
  <c r="C87" i="1" s="1"/>
  <c r="F86" i="1"/>
  <c r="C86" i="1" s="1"/>
  <c r="F85" i="1"/>
  <c r="F84" i="1"/>
  <c r="F81" i="1"/>
  <c r="C81" i="1" s="1"/>
  <c r="F80" i="1"/>
  <c r="C80" i="1" s="1"/>
  <c r="F78" i="1"/>
  <c r="F77" i="1"/>
  <c r="F73" i="1"/>
  <c r="C73" i="1" s="1"/>
  <c r="F72" i="1"/>
  <c r="C72" i="1" s="1"/>
  <c r="F71" i="1"/>
  <c r="F70" i="1"/>
  <c r="F69" i="1"/>
  <c r="C69" i="1" s="1"/>
  <c r="F67" i="1"/>
  <c r="C67" i="1" s="1"/>
  <c r="F65" i="1"/>
  <c r="F64" i="1"/>
  <c r="F63" i="1"/>
  <c r="C63" i="1" s="1"/>
  <c r="F62" i="1"/>
  <c r="C62" i="1" s="1"/>
  <c r="F61" i="1"/>
  <c r="F60" i="1"/>
  <c r="F59" i="1"/>
  <c r="C59" i="1" s="1"/>
  <c r="F58" i="1"/>
  <c r="C58" i="1" s="1"/>
  <c r="F56" i="1"/>
  <c r="F55" i="1"/>
  <c r="O46" i="1"/>
  <c r="C46" i="1" s="1"/>
  <c r="O45" i="1"/>
  <c r="C45" i="1" s="1"/>
  <c r="O23" i="1"/>
  <c r="O22" i="1"/>
  <c r="L43" i="1"/>
  <c r="L42" i="1" s="1"/>
  <c r="L40" i="1"/>
  <c r="C40" i="1" s="1"/>
  <c r="L39" i="1"/>
  <c r="C39" i="1" s="1"/>
  <c r="L38" i="1"/>
  <c r="C38" i="1" s="1"/>
  <c r="L37" i="1"/>
  <c r="C37" i="1" s="1"/>
  <c r="L35" i="1"/>
  <c r="C35" i="1" s="1"/>
  <c r="L34" i="1"/>
  <c r="C34" i="1" s="1"/>
  <c r="L32" i="1"/>
  <c r="C32" i="1" s="1"/>
  <c r="L30" i="1"/>
  <c r="C30" i="1" s="1"/>
  <c r="L29" i="1"/>
  <c r="C29" i="1" s="1"/>
  <c r="L28" i="1"/>
  <c r="C28" i="1" s="1"/>
  <c r="L23" i="1"/>
  <c r="L22" i="1"/>
  <c r="I43" i="1"/>
  <c r="I42" i="1" s="1"/>
  <c r="I24" i="1"/>
  <c r="I22" i="1"/>
  <c r="F43" i="1"/>
  <c r="F42" i="1" s="1"/>
  <c r="F25" i="1"/>
  <c r="C25" i="1" s="1"/>
  <c r="F24" i="1"/>
  <c r="F23" i="1"/>
  <c r="F22" i="1"/>
  <c r="C292" i="1"/>
  <c r="C295" i="1"/>
  <c r="C291" i="1"/>
  <c r="C290" i="1"/>
  <c r="C274" i="1"/>
  <c r="N20" i="1" l="1"/>
  <c r="K268" i="1"/>
  <c r="J268" i="1"/>
  <c r="N268" i="1"/>
  <c r="H268" i="1"/>
  <c r="G268" i="1"/>
  <c r="I288" i="1"/>
  <c r="L288" i="1"/>
  <c r="C227" i="1"/>
  <c r="K82" i="1"/>
  <c r="D129" i="1"/>
  <c r="F54" i="1"/>
  <c r="I54" i="1"/>
  <c r="L54" i="1"/>
  <c r="O54" i="1"/>
  <c r="G287" i="1"/>
  <c r="G286" i="1" s="1"/>
  <c r="G20" i="1"/>
  <c r="M287" i="1"/>
  <c r="M286" i="1" s="1"/>
  <c r="M20" i="1"/>
  <c r="I76" i="1"/>
  <c r="I275" i="1"/>
  <c r="L76" i="1"/>
  <c r="L275" i="1"/>
  <c r="O76" i="1"/>
  <c r="E269" i="1"/>
  <c r="E268" i="1" s="1"/>
  <c r="E194" i="1"/>
  <c r="I83" i="1"/>
  <c r="I88" i="1"/>
  <c r="I102" i="1"/>
  <c r="I111" i="1"/>
  <c r="I121" i="1"/>
  <c r="I143" i="1"/>
  <c r="I174" i="1"/>
  <c r="I215" i="1"/>
  <c r="I237" i="1"/>
  <c r="I263" i="1"/>
  <c r="L83" i="1"/>
  <c r="L88" i="1"/>
  <c r="L102" i="1"/>
  <c r="L111" i="1"/>
  <c r="L121" i="1"/>
  <c r="L143" i="1"/>
  <c r="L174" i="1"/>
  <c r="L215" i="1"/>
  <c r="L237" i="1"/>
  <c r="L263" i="1"/>
  <c r="O83" i="1"/>
  <c r="O88" i="1"/>
  <c r="O275" i="1"/>
  <c r="F281" i="1"/>
  <c r="L281" i="1"/>
  <c r="I187" i="1"/>
  <c r="I186" i="1" s="1"/>
  <c r="I197" i="1"/>
  <c r="I195" i="1" s="1"/>
  <c r="I259" i="1"/>
  <c r="I271" i="1"/>
  <c r="L187" i="1"/>
  <c r="L186" i="1" s="1"/>
  <c r="L197" i="1"/>
  <c r="L195" i="1" s="1"/>
  <c r="L259" i="1"/>
  <c r="L258" i="1" s="1"/>
  <c r="L271" i="1"/>
  <c r="O197" i="1"/>
  <c r="O271" i="1"/>
  <c r="E20" i="1"/>
  <c r="C282" i="1"/>
  <c r="F21" i="1"/>
  <c r="F20" i="1" s="1"/>
  <c r="M186" i="1"/>
  <c r="L94" i="1"/>
  <c r="I57" i="1"/>
  <c r="I79" i="1"/>
  <c r="I130" i="1"/>
  <c r="I135" i="1"/>
  <c r="I140" i="1"/>
  <c r="I150" i="1"/>
  <c r="I159" i="1"/>
  <c r="I165" i="1"/>
  <c r="I164" i="1" s="1"/>
  <c r="I204" i="1"/>
  <c r="I234" i="1"/>
  <c r="L57" i="1"/>
  <c r="L79" i="1"/>
  <c r="L130" i="1"/>
  <c r="L135" i="1"/>
  <c r="L140" i="1"/>
  <c r="L150" i="1"/>
  <c r="L159" i="1"/>
  <c r="L165" i="1"/>
  <c r="L164" i="1" s="1"/>
  <c r="L204" i="1"/>
  <c r="L234" i="1"/>
  <c r="O79" i="1"/>
  <c r="J26" i="1"/>
  <c r="J20" i="1" s="1"/>
  <c r="I281" i="1"/>
  <c r="O281" i="1"/>
  <c r="I94" i="1"/>
  <c r="C289" i="1"/>
  <c r="C283" i="1"/>
  <c r="I21" i="1"/>
  <c r="I20" i="1" s="1"/>
  <c r="L21" i="1"/>
  <c r="I68" i="1"/>
  <c r="I66" i="1" s="1"/>
  <c r="I115" i="1"/>
  <c r="I178" i="1"/>
  <c r="I183" i="1"/>
  <c r="I245" i="1"/>
  <c r="I251" i="1"/>
  <c r="I250" i="1" s="1"/>
  <c r="L68" i="1"/>
  <c r="L66" i="1" s="1"/>
  <c r="L115" i="1"/>
  <c r="L178" i="1"/>
  <c r="L183" i="1"/>
  <c r="L245" i="1"/>
  <c r="L251" i="1"/>
  <c r="L250" i="1" s="1"/>
  <c r="O68" i="1"/>
  <c r="O245" i="1"/>
  <c r="O251" i="1"/>
  <c r="O250" i="1" s="1"/>
  <c r="E258" i="1"/>
  <c r="E229" i="1" s="1"/>
  <c r="E287" i="1"/>
  <c r="E286" i="1" s="1"/>
  <c r="H287" i="1"/>
  <c r="H286" i="1" s="1"/>
  <c r="E186" i="1"/>
  <c r="H186" i="1"/>
  <c r="D287" i="1"/>
  <c r="D286" i="1" s="1"/>
  <c r="K287" i="1"/>
  <c r="K286" i="1" s="1"/>
  <c r="O21" i="1"/>
  <c r="G75" i="1"/>
  <c r="M129" i="1"/>
  <c r="M74" i="1" s="1"/>
  <c r="H173" i="1"/>
  <c r="H172" i="1" s="1"/>
  <c r="F204" i="1"/>
  <c r="N287" i="1"/>
  <c r="N286" i="1" s="1"/>
  <c r="J287" i="1"/>
  <c r="J286" i="1" s="1"/>
  <c r="E129" i="1"/>
  <c r="E74" i="1" s="1"/>
  <c r="H129" i="1"/>
  <c r="H203" i="1"/>
  <c r="H194" i="1" s="1"/>
  <c r="D268" i="1"/>
  <c r="N258" i="1"/>
  <c r="J258" i="1"/>
  <c r="D258" i="1"/>
  <c r="K229" i="1"/>
  <c r="G229" i="1"/>
  <c r="M229" i="1"/>
  <c r="H230" i="1"/>
  <c r="H229" i="1" s="1"/>
  <c r="D230" i="1"/>
  <c r="N230" i="1"/>
  <c r="J230" i="1"/>
  <c r="D203" i="1"/>
  <c r="D194" i="1" s="1"/>
  <c r="N203" i="1"/>
  <c r="N194" i="1" s="1"/>
  <c r="J203" i="1"/>
  <c r="J194" i="1" s="1"/>
  <c r="K194" i="1"/>
  <c r="M194" i="1"/>
  <c r="G194" i="1"/>
  <c r="K186" i="1"/>
  <c r="G186" i="1"/>
  <c r="N186" i="1"/>
  <c r="J186" i="1"/>
  <c r="D186" i="1"/>
  <c r="K173" i="1"/>
  <c r="K172" i="1" s="1"/>
  <c r="G173" i="1"/>
  <c r="G172" i="1" s="1"/>
  <c r="N173" i="1"/>
  <c r="N172" i="1" s="1"/>
  <c r="J173" i="1"/>
  <c r="J172" i="1" s="1"/>
  <c r="K129" i="1"/>
  <c r="G129" i="1"/>
  <c r="N129" i="1"/>
  <c r="J129" i="1"/>
  <c r="D82" i="1"/>
  <c r="H82" i="1"/>
  <c r="G82" i="1"/>
  <c r="N82" i="1"/>
  <c r="J82" i="1"/>
  <c r="N75" i="1"/>
  <c r="J75" i="1"/>
  <c r="H75" i="1"/>
  <c r="G52" i="1"/>
  <c r="H52" i="1"/>
  <c r="M52" i="1"/>
  <c r="K52" i="1"/>
  <c r="E52" i="1"/>
  <c r="J52" i="1"/>
  <c r="N52" i="1"/>
  <c r="D52" i="1"/>
  <c r="K26" i="1"/>
  <c r="K20" i="1" s="1"/>
  <c r="C56" i="1"/>
  <c r="C61" i="1"/>
  <c r="C65" i="1"/>
  <c r="C71" i="1"/>
  <c r="C78" i="1"/>
  <c r="C85" i="1"/>
  <c r="C90" i="1"/>
  <c r="C95" i="1"/>
  <c r="C99" i="1"/>
  <c r="C104" i="1"/>
  <c r="C108" i="1"/>
  <c r="C113" i="1"/>
  <c r="C118" i="1"/>
  <c r="C123" i="1"/>
  <c r="C128" i="1"/>
  <c r="C134" i="1"/>
  <c r="C139" i="1"/>
  <c r="C145" i="1"/>
  <c r="C149" i="1"/>
  <c r="C154" i="1"/>
  <c r="C158" i="1"/>
  <c r="C163" i="1"/>
  <c r="C169" i="1"/>
  <c r="C176" i="1"/>
  <c r="C181" i="1"/>
  <c r="C188" i="1"/>
  <c r="C198" i="1"/>
  <c r="C202" i="1"/>
  <c r="C208" i="1"/>
  <c r="C212" i="1"/>
  <c r="C217" i="1"/>
  <c r="C221" i="1"/>
  <c r="C225" i="1"/>
  <c r="C233" i="1"/>
  <c r="C239" i="1"/>
  <c r="C243" i="1"/>
  <c r="C248" i="1"/>
  <c r="C254" i="1"/>
  <c r="C260" i="1"/>
  <c r="C265" i="1"/>
  <c r="C272" i="1"/>
  <c r="C277" i="1"/>
  <c r="L27" i="1"/>
  <c r="C23" i="1"/>
  <c r="C55" i="1"/>
  <c r="C60" i="1"/>
  <c r="C64" i="1"/>
  <c r="C70" i="1"/>
  <c r="C77" i="1"/>
  <c r="C84" i="1"/>
  <c r="C89" i="1"/>
  <c r="C93" i="1"/>
  <c r="C98" i="1"/>
  <c r="C103" i="1"/>
  <c r="C107" i="1"/>
  <c r="C112" i="1"/>
  <c r="C117" i="1"/>
  <c r="C122" i="1"/>
  <c r="C126" i="1"/>
  <c r="C133" i="1"/>
  <c r="C138" i="1"/>
  <c r="C144" i="1"/>
  <c r="C148" i="1"/>
  <c r="C153" i="1"/>
  <c r="C157" i="1"/>
  <c r="C162" i="1"/>
  <c r="C168" i="1"/>
  <c r="C175" i="1"/>
  <c r="C180" i="1"/>
  <c r="C185" i="1"/>
  <c r="C196" i="1"/>
  <c r="C201" i="1"/>
  <c r="C207" i="1"/>
  <c r="C211" i="1"/>
  <c r="C216" i="1"/>
  <c r="C220" i="1"/>
  <c r="C224" i="1"/>
  <c r="C231" i="1"/>
  <c r="C238" i="1"/>
  <c r="C242" i="1"/>
  <c r="C247" i="1"/>
  <c r="C253" i="1"/>
  <c r="C257" i="1"/>
  <c r="C264" i="1"/>
  <c r="C270" i="1"/>
  <c r="C276" i="1"/>
  <c r="C43" i="1"/>
  <c r="C22" i="1"/>
  <c r="C24" i="1"/>
  <c r="L75" i="1" l="1"/>
  <c r="C54" i="1"/>
  <c r="D74" i="1"/>
  <c r="D51" i="1" s="1"/>
  <c r="K74" i="1"/>
  <c r="K284" i="1" s="1"/>
  <c r="E193" i="1"/>
  <c r="I258" i="1"/>
  <c r="I203" i="1"/>
  <c r="I194" i="1" s="1"/>
  <c r="I173" i="1"/>
  <c r="I269" i="1"/>
  <c r="I268" i="1" s="1"/>
  <c r="I230" i="1"/>
  <c r="I229" i="1" s="1"/>
  <c r="L82" i="1"/>
  <c r="I75" i="1"/>
  <c r="M193" i="1"/>
  <c r="O75" i="1"/>
  <c r="L203" i="1"/>
  <c r="I172" i="1"/>
  <c r="L230" i="1"/>
  <c r="L229" i="1" s="1"/>
  <c r="L287" i="1"/>
  <c r="L286" i="1" s="1"/>
  <c r="L194" i="1"/>
  <c r="L173" i="1"/>
  <c r="L172" i="1" s="1"/>
  <c r="I82" i="1"/>
  <c r="L129" i="1"/>
  <c r="I129" i="1"/>
  <c r="D229" i="1"/>
  <c r="K193" i="1"/>
  <c r="M284" i="1"/>
  <c r="I287" i="1"/>
  <c r="I286" i="1" s="1"/>
  <c r="G74" i="1"/>
  <c r="G284" i="1" s="1"/>
  <c r="E284" i="1"/>
  <c r="J229" i="1"/>
  <c r="N229" i="1"/>
  <c r="G193" i="1"/>
  <c r="H193" i="1"/>
  <c r="M51" i="1"/>
  <c r="H74" i="1"/>
  <c r="H51" i="1" s="1"/>
  <c r="J74" i="1"/>
  <c r="J51" i="1" s="1"/>
  <c r="N74" i="1"/>
  <c r="N51" i="1" s="1"/>
  <c r="E51" i="1"/>
  <c r="E50" i="1" l="1"/>
  <c r="E285" i="1" s="1"/>
  <c r="M50" i="1"/>
  <c r="M285" i="1" s="1"/>
  <c r="K51" i="1"/>
  <c r="K50" i="1" s="1"/>
  <c r="K285" i="1" s="1"/>
  <c r="D284" i="1"/>
  <c r="L74" i="1"/>
  <c r="D193" i="1"/>
  <c r="D50" i="1" s="1"/>
  <c r="D285" i="1" s="1"/>
  <c r="I193" i="1"/>
  <c r="N284" i="1"/>
  <c r="I74" i="1"/>
  <c r="N193" i="1"/>
  <c r="N50" i="1" s="1"/>
  <c r="N285" i="1" s="1"/>
  <c r="H284" i="1"/>
  <c r="G51" i="1"/>
  <c r="G50" i="1" s="1"/>
  <c r="G285" i="1" s="1"/>
  <c r="J193" i="1"/>
  <c r="J50" i="1" s="1"/>
  <c r="J285" i="1" s="1"/>
  <c r="J284" i="1"/>
  <c r="H50" i="1"/>
  <c r="H285" i="1" s="1"/>
  <c r="M49" i="1" l="1"/>
  <c r="E49" i="1"/>
  <c r="K49" i="1"/>
  <c r="D49" i="1"/>
  <c r="J49" i="1"/>
  <c r="G49" i="1"/>
  <c r="H49" i="1"/>
  <c r="N49" i="1"/>
  <c r="F271" i="1" l="1"/>
  <c r="C271" i="1" l="1"/>
  <c r="F279" i="1"/>
  <c r="C279" i="1" l="1"/>
  <c r="O288" i="1"/>
  <c r="F288" i="1"/>
  <c r="O269" i="1"/>
  <c r="O268" i="1" s="1"/>
  <c r="F275" i="1"/>
  <c r="O263" i="1"/>
  <c r="F263" i="1"/>
  <c r="O259" i="1"/>
  <c r="F259" i="1"/>
  <c r="F251" i="1"/>
  <c r="F245" i="1"/>
  <c r="O237" i="1"/>
  <c r="F237" i="1"/>
  <c r="O234" i="1"/>
  <c r="F234" i="1"/>
  <c r="O232" i="1"/>
  <c r="F232" i="1"/>
  <c r="O226" i="1"/>
  <c r="F226" i="1"/>
  <c r="O215" i="1"/>
  <c r="O204" i="1"/>
  <c r="O195" i="1"/>
  <c r="F197" i="1"/>
  <c r="O191" i="1"/>
  <c r="O190" i="1" s="1"/>
  <c r="F191" i="1"/>
  <c r="O187" i="1"/>
  <c r="F187" i="1"/>
  <c r="O183" i="1"/>
  <c r="F183" i="1"/>
  <c r="O178" i="1"/>
  <c r="F178" i="1"/>
  <c r="O174" i="1"/>
  <c r="F174" i="1"/>
  <c r="O165" i="1"/>
  <c r="O164" i="1" s="1"/>
  <c r="F165" i="1"/>
  <c r="O159" i="1"/>
  <c r="F159" i="1"/>
  <c r="O150" i="1"/>
  <c r="F150" i="1"/>
  <c r="O143" i="1"/>
  <c r="F143" i="1"/>
  <c r="O140" i="1"/>
  <c r="F140" i="1"/>
  <c r="O135" i="1"/>
  <c r="F135" i="1"/>
  <c r="O130" i="1"/>
  <c r="F130" i="1"/>
  <c r="O127" i="1"/>
  <c r="F127" i="1"/>
  <c r="O121" i="1"/>
  <c r="F121" i="1"/>
  <c r="O115" i="1"/>
  <c r="F115" i="1"/>
  <c r="O111" i="1"/>
  <c r="F111" i="1"/>
  <c r="O102" i="1"/>
  <c r="F102" i="1"/>
  <c r="O94" i="1"/>
  <c r="F94" i="1"/>
  <c r="F88" i="1"/>
  <c r="F83" i="1"/>
  <c r="F79" i="1"/>
  <c r="F76" i="1"/>
  <c r="C76" i="1" s="1"/>
  <c r="O66" i="1"/>
  <c r="F68" i="1"/>
  <c r="O57" i="1"/>
  <c r="F57" i="1"/>
  <c r="I53" i="1"/>
  <c r="I52" i="1" s="1"/>
  <c r="L53" i="1"/>
  <c r="L52" i="1" s="1"/>
  <c r="O44" i="1"/>
  <c r="L36" i="1"/>
  <c r="C36" i="1" s="1"/>
  <c r="L33" i="1"/>
  <c r="C33" i="1" s="1"/>
  <c r="L31" i="1"/>
  <c r="C27" i="1"/>
  <c r="C44" i="1" l="1"/>
  <c r="O20" i="1"/>
  <c r="O258" i="1"/>
  <c r="I51" i="1"/>
  <c r="I50" i="1" s="1"/>
  <c r="I285" i="1" s="1"/>
  <c r="I284" i="1"/>
  <c r="O82" i="1"/>
  <c r="O53" i="1"/>
  <c r="O52" i="1" s="1"/>
  <c r="C174" i="1"/>
  <c r="O203" i="1"/>
  <c r="O194" i="1" s="1"/>
  <c r="C31" i="1"/>
  <c r="L26" i="1"/>
  <c r="L20" i="1" s="1"/>
  <c r="C281" i="1"/>
  <c r="C288" i="1"/>
  <c r="C275" i="1"/>
  <c r="C263" i="1"/>
  <c r="C57" i="1"/>
  <c r="C183" i="1"/>
  <c r="C204" i="1"/>
  <c r="C259" i="1"/>
  <c r="C187" i="1"/>
  <c r="C178" i="1"/>
  <c r="F66" i="1"/>
  <c r="C66" i="1" s="1"/>
  <c r="C68" i="1"/>
  <c r="C79" i="1"/>
  <c r="C83" i="1"/>
  <c r="C88" i="1"/>
  <c r="C94" i="1"/>
  <c r="C102" i="1"/>
  <c r="C111" i="1"/>
  <c r="C115" i="1"/>
  <c r="C121" i="1"/>
  <c r="C127" i="1"/>
  <c r="C130" i="1"/>
  <c r="C135" i="1"/>
  <c r="C140" i="1"/>
  <c r="C143" i="1"/>
  <c r="C150" i="1"/>
  <c r="C159" i="1"/>
  <c r="C226" i="1"/>
  <c r="C232" i="1"/>
  <c r="C234" i="1"/>
  <c r="C237" i="1"/>
  <c r="C245" i="1"/>
  <c r="F164" i="1"/>
  <c r="C164" i="1" s="1"/>
  <c r="C165" i="1"/>
  <c r="F190" i="1"/>
  <c r="F186" i="1" s="1"/>
  <c r="C191" i="1"/>
  <c r="F195" i="1"/>
  <c r="C197" i="1"/>
  <c r="F250" i="1"/>
  <c r="C250" i="1" s="1"/>
  <c r="C251" i="1"/>
  <c r="C42" i="1"/>
  <c r="C21" i="1"/>
  <c r="F75" i="1"/>
  <c r="F287" i="1"/>
  <c r="F286" i="1" s="1"/>
  <c r="F269" i="1"/>
  <c r="F258" i="1"/>
  <c r="O173" i="1"/>
  <c r="O172" i="1" s="1"/>
  <c r="F53" i="1"/>
  <c r="F230" i="1"/>
  <c r="O230" i="1"/>
  <c r="O129" i="1"/>
  <c r="O287" i="1"/>
  <c r="O286" i="1" s="1"/>
  <c r="L269" i="1"/>
  <c r="L268" i="1" s="1"/>
  <c r="F129" i="1"/>
  <c r="F215" i="1"/>
  <c r="C215" i="1" s="1"/>
  <c r="F82" i="1"/>
  <c r="O186" i="1"/>
  <c r="F173" i="1"/>
  <c r="C26" i="1" l="1"/>
  <c r="C173" i="1"/>
  <c r="F52" i="1"/>
  <c r="C52" i="1" s="1"/>
  <c r="O74" i="1"/>
  <c r="O51" i="1" s="1"/>
  <c r="L193" i="1"/>
  <c r="L284" i="1"/>
  <c r="I49" i="1"/>
  <c r="C75" i="1"/>
  <c r="C186" i="1"/>
  <c r="C129" i="1"/>
  <c r="C82" i="1"/>
  <c r="C258" i="1"/>
  <c r="F268" i="1"/>
  <c r="C268" i="1" s="1"/>
  <c r="C269" i="1"/>
  <c r="C195" i="1"/>
  <c r="C230" i="1"/>
  <c r="C53" i="1"/>
  <c r="C190" i="1"/>
  <c r="C287" i="1"/>
  <c r="C286" i="1"/>
  <c r="L51" i="1"/>
  <c r="F229" i="1"/>
  <c r="O229" i="1"/>
  <c r="F203" i="1"/>
  <c r="C203" i="1" s="1"/>
  <c r="C20" i="1"/>
  <c r="F74" i="1"/>
  <c r="F172" i="1"/>
  <c r="C172" i="1" s="1"/>
  <c r="O193" i="1" l="1"/>
  <c r="O50" i="1" s="1"/>
  <c r="O285" i="1" s="1"/>
  <c r="O284" i="1"/>
  <c r="C74" i="1"/>
  <c r="C229" i="1"/>
  <c r="F194" i="1"/>
  <c r="F51" i="1"/>
  <c r="C51" i="1" s="1"/>
  <c r="L50" i="1"/>
  <c r="L285" i="1" s="1"/>
  <c r="O49" i="1" l="1"/>
  <c r="L49" i="1"/>
  <c r="F284" i="1"/>
  <c r="C284" i="1" s="1"/>
  <c r="C194" i="1"/>
  <c r="F193" i="1"/>
  <c r="F50" i="1" l="1"/>
  <c r="C193" i="1"/>
  <c r="F285" i="1" l="1"/>
  <c r="C285" i="1" s="1"/>
  <c r="F49" i="1"/>
  <c r="C49" i="1" s="1"/>
  <c r="C50" i="1"/>
</calcChain>
</file>

<file path=xl/comments1.xml><?xml version="1.0" encoding="utf-8"?>
<comments xmlns="http://schemas.openxmlformats.org/spreadsheetml/2006/main">
  <authors>
    <author>Diana Golovina</author>
  </authors>
  <commentList>
    <comment ref="H17" authorId="0">
      <text>
        <r>
          <rPr>
            <b/>
            <sz val="9"/>
            <color indexed="81"/>
            <rFont val="Tahoma"/>
            <family val="2"/>
            <charset val="186"/>
          </rPr>
          <t>Diana Golovina:</t>
        </r>
        <r>
          <rPr>
            <sz val="9"/>
            <color indexed="81"/>
            <rFont val="Tahoma"/>
            <family val="2"/>
            <charset val="186"/>
          </rPr>
          <t xml:space="preserve">
10 baneri (cena 250 EUR)</t>
        </r>
      </text>
    </comment>
  </commentList>
</comments>
</file>

<file path=xl/sharedStrings.xml><?xml version="1.0" encoding="utf-8"?>
<sst xmlns="http://schemas.openxmlformats.org/spreadsheetml/2006/main" count="10976" uniqueCount="746">
  <si>
    <t>Budžeta finansēta institūcija</t>
  </si>
  <si>
    <t>Reģistrācijas Nr.</t>
  </si>
  <si>
    <t>Adrese</t>
  </si>
  <si>
    <t>Funkcionālās klasifikācijas kods</t>
  </si>
  <si>
    <t>Programma</t>
  </si>
  <si>
    <t>Konta Nr.</t>
  </si>
  <si>
    <t>pamatbudžetam</t>
  </si>
  <si>
    <t>Valsts budžeta transfertiem</t>
  </si>
  <si>
    <t>projektiem</t>
  </si>
  <si>
    <t>maksas pakalpojumiem</t>
  </si>
  <si>
    <t>ziedojumiem, dāvinājumiem</t>
  </si>
  <si>
    <t>Budžeta klasifikācijas                                                         kods</t>
  </si>
  <si>
    <t>Rādītāju nosaukumi</t>
  </si>
  <si>
    <t>Kopā</t>
  </si>
  <si>
    <t>Pamatbudžets</t>
  </si>
  <si>
    <t>Valsts budžeta transferti (mērķdotācijas)</t>
  </si>
  <si>
    <t>Maksas pakalpojumi</t>
  </si>
  <si>
    <t>Ziedojumi, dāvinājumi</t>
  </si>
  <si>
    <t>1</t>
  </si>
  <si>
    <t xml:space="preserve">  I   IEŅĒMUMI</t>
  </si>
  <si>
    <t>Ieņēmumi pavisam kopā, t.sk.:</t>
  </si>
  <si>
    <t>Atlikums gada sākumā, t.sk:</t>
  </si>
  <si>
    <t>F21010000   kasē</t>
  </si>
  <si>
    <t>F22010000 bankā</t>
  </si>
  <si>
    <t>Pašvaldības iestāžu saņemtie transferti no augstākas iestādes</t>
  </si>
  <si>
    <t>X</t>
  </si>
  <si>
    <t>Ieņēmumi no citiem avotiem saskaņā ar noslēgtajiem līgumiem</t>
  </si>
  <si>
    <t>Ieņēmumi no budžeta iestāžu sniegtajiem maksas pakalpojumiem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</si>
  <si>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</si>
  <si>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</si>
  <si>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</si>
  <si>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</si>
  <si>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</si>
  <si>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</si>
  <si>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</si>
  <si>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nomu</t>
  </si>
  <si>
    <t>Ieņēmumi no kustamā īpašuma iznomāšanas</t>
  </si>
  <si>
    <t>Ieņēmumi par pārējiem budžeta iestāžu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</si>
  <si>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</si>
  <si>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</si>
  <si>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</si>
  <si>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</si>
  <si>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</si>
  <si>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</si>
  <si>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</si>
  <si>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</si>
  <si>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</si>
  <si>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</si>
  <si>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</si>
  <si>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</si>
  <si>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</si>
  <si>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</si>
  <si>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</si>
  <si>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</si>
  <si>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</si>
  <si>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</si>
  <si>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</si>
  <si>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un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</si>
  <si>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</si>
  <si>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</si>
  <si>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</si>
  <si>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</si>
  <si>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</si>
  <si>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</si>
  <si>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</si>
  <si>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</si>
  <si>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sociāla rakstura pabalsti un kompensācijas</t>
  </si>
  <si>
    <t>Darba devēja valsts sociālās apdrošin. obligātās iemaksas</t>
  </si>
  <si>
    <t>Darba devēja pabalsti, kompensācijas un citi maksājumi</t>
  </si>
  <si>
    <t>Darba devēja pabalsti un kompensācijas, no kuriem aprēķina iedzīvotāju ienākuma nodokli un valsts sociālās apdrošināšanas obligātās iemaksas</t>
  </si>
  <si>
    <t>Mācību maksas kompensācija</t>
  </si>
  <si>
    <t>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</si>
  <si>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</si>
  <si>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</si>
  <si>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</si>
  <si>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</si>
  <si>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</si>
  <si>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</si>
  <si>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</si>
  <si>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</si>
  <si>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</si>
  <si>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</si>
  <si>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</si>
  <si>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</si>
  <si>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</si>
  <si>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</si>
  <si>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</si>
  <si>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ūdeni un kanalizāciju</t>
  </si>
  <si>
    <t>Izdevumi par elektroenerģiju</t>
  </si>
  <si>
    <t>Izdevumi par atkritumu savākšanu, izvešanu no apdzīvotām vietām un teritorijām ārpus apdzīvotām vietām un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</si>
  <si>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</si>
  <si>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</si>
  <si>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</si>
  <si>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</si>
  <si>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</si>
  <si>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</si>
  <si>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</si>
  <si>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</si>
  <si>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</si>
  <si>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</si>
  <si>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</si>
  <si>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</si>
  <si>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</si>
  <si>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</si>
  <si>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</si>
  <si>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</si>
  <si>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</si>
  <si>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</si>
  <si>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</si>
  <si>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</si>
  <si>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</si>
  <si>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</si>
  <si>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</si>
  <si>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</si>
  <si>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</si>
  <si>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</si>
  <si>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</si>
  <si>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</si>
  <si>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</si>
  <si>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</si>
  <si>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</si>
  <si>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</si>
  <si>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Pārējie iepriekš neklasificētie pakalpojumu veidi</t>
  </si>
  <si>
    <t>Maksājumi par sniegtajiem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</si>
  <si>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</si>
  <si>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</si>
  <si>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</si>
  <si>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</si>
  <si>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</si>
  <si>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</si>
  <si>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Kurināmais un enerģētiskie  materiāli</t>
  </si>
  <si>
    <t>Kurināmais</t>
  </si>
  <si>
    <t>Degviela</t>
  </si>
  <si>
    <t>Pārējie enerģētiskie materiāli</t>
  </si>
  <si>
    <t>Materiāli un izejvielas palīgražošanai</t>
  </si>
  <si>
    <t>Zāles, ķimikālijas, laboratorijas preces, medicīniskās ierīces, med.instrumenti,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</si>
  <si>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</si>
  <si>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</si>
  <si>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</si>
  <si>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</si>
  <si>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</si>
  <si>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</si>
  <si>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</si>
  <si>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</si>
  <si>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</si>
  <si>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</si>
  <si>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</si>
  <si>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</si>
  <si>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</si>
  <si>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</si>
  <si>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</si>
  <si>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</si>
  <si>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</si>
  <si>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</si>
  <si>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</si>
  <si>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</si>
  <si>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</si>
  <si>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</si>
  <si>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</si>
  <si>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</si>
  <si>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</si>
  <si>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</si>
  <si>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</si>
  <si>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</si>
  <si>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</si>
  <si>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</si>
  <si>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</si>
  <si>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</si>
  <si>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</si>
  <si>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</si>
  <si>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</si>
  <si>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</si>
  <si>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</si>
  <si>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</si>
  <si>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</si>
  <si>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</si>
  <si>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</si>
  <si>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</si>
  <si>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</si>
  <si>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</si>
  <si>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</si>
  <si>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</si>
  <si>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</si>
  <si>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</si>
  <si>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</si>
  <si>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</si>
  <si>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</si>
  <si>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</si>
  <si>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</si>
  <si>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</si>
  <si>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</si>
  <si>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</si>
  <si>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</si>
  <si>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</si>
  <si>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</si>
  <si>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</si>
  <si>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</si>
  <si>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</si>
  <si>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</si>
  <si>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</si>
  <si>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</si>
  <si>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</si>
  <si>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</si>
  <si>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</si>
  <si>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</si>
  <si>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</si>
  <si>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</si>
  <si>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</si>
  <si>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</si>
  <si>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</si>
  <si>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</si>
  <si>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</si>
  <si>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</si>
  <si>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</si>
  <si>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</si>
  <si>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</si>
  <si>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</si>
  <si>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</si>
  <si>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</si>
  <si>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</si>
  <si>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</si>
  <si>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</si>
  <si>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</si>
  <si>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</si>
  <si>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</si>
  <si>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</si>
  <si>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</si>
  <si>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</si>
  <si>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</si>
  <si>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</si>
  <si>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</si>
  <si>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</si>
  <si>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</si>
  <si>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</si>
  <si>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</si>
  <si>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</si>
  <si>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</si>
  <si>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</si>
  <si>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</si>
  <si>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</si>
  <si>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</si>
  <si>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</si>
  <si>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</si>
  <si>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</si>
  <si>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</si>
  <si>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sociālāpalīdzība iedzīvotājiem natūrā</t>
  </si>
  <si>
    <t>Pabalsti ēdināšanai natūrā</t>
  </si>
  <si>
    <t>Pašvaldības vienreizējie pabalsti natūrā ārkārtas situācijā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</si>
  <si>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</si>
  <si>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</si>
  <si>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</si>
  <si>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</si>
  <si>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</si>
  <si>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</si>
  <si>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</si>
  <si>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</si>
  <si>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</si>
  <si>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</si>
  <si>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</si>
  <si>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</si>
  <si>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</si>
  <si>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</si>
  <si>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</si>
  <si>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</si>
  <si>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</si>
  <si>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</si>
  <si>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</si>
  <si>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</si>
  <si>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</si>
  <si>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</si>
  <si>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</si>
  <si>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</si>
  <si>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</si>
  <si>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</si>
  <si>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</si>
  <si>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</si>
  <si>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</si>
  <si>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</si>
  <si>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</si>
  <si>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</si>
  <si>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</si>
  <si>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</si>
  <si>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</si>
  <si>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</si>
  <si>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</si>
  <si>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</si>
  <si>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</si>
  <si>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</si>
  <si>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</si>
  <si>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</si>
  <si>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</si>
  <si>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</si>
  <si>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</si>
  <si>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</si>
  <si>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</si>
  <si>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</si>
  <si>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</si>
  <si>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</si>
  <si>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Starptautiskā sadarbība</t>
  </si>
  <si>
    <t>Pārējie pārskaitījumi ārvalstīm</t>
  </si>
  <si>
    <t>Subsīdijas un dotācijas komersantiem, biedrībām un nodibinājumiem, ostām un speciālajām ekonomiskajām zonām Eiropas Savienības politiku instrumentu un pārējās ārvalstu finanšu palīdzības līdzfinansēto projektu un (vai) pasākumu ietvaros</t>
  </si>
  <si>
    <t>Sociālās garantijas bāreņiem un audžuģimenēm natūrā</t>
  </si>
  <si>
    <t>Pārējā sociālā palīdzība  natūrā</t>
  </si>
  <si>
    <t>IEŅĒMUMU UN IZDEVUMU TĀME 2017.GADAM</t>
  </si>
  <si>
    <t>Izdevumu tāme 2017.gadam</t>
  </si>
  <si>
    <t>Izdevumi par siltumenerģiju, tai skaitā apkuri</t>
  </si>
  <si>
    <t>Ar brīvprātīgā darba veikšanu saistītie izdevumi</t>
  </si>
  <si>
    <t>Izdevumi par precēm iestādes administratīvās darbības nodrošināšanai un sabiedrisko attiecību īstenošanai</t>
  </si>
  <si>
    <t>Pašvaldības un tās iestāžu savstarpējie uzturēšanas izdevumu transferti</t>
  </si>
  <si>
    <t>Pamatbudžets pirms priekšlikumiem</t>
  </si>
  <si>
    <t>Valsts budžeta transferti (mērķdotācijas) pirms priekšlikumiem</t>
  </si>
  <si>
    <t>Priekšlikumi izmaiņām pamatbudž. (+/-)</t>
  </si>
  <si>
    <t>Maksas pakalpojumi pirms priekšlikumiem</t>
  </si>
  <si>
    <t>Priekšlikumi izmaiņām maksas pakalp. (+/-)</t>
  </si>
  <si>
    <t>Ziedojumi, dāvinājumi pirms priekšlikumiem</t>
  </si>
  <si>
    <t>Priekšlikumi izmaiņām ziedoj., dāvināj. (+/-)</t>
  </si>
  <si>
    <t>Finanšu līdzekļu nepieciešamības pamatojums, aprēķini, atšifrējumi, ekonomijas vai samazinājuma iemesli</t>
  </si>
  <si>
    <t>Priekšlikumi izmaiņām valts budž. transferti (mērķdotāc.) (+/-)</t>
  </si>
  <si>
    <t>90009229680</t>
  </si>
  <si>
    <t>Jomas ielā 35, Jūrmalā LV-2015</t>
  </si>
  <si>
    <t>08.230</t>
  </si>
  <si>
    <t>Iestādes uzturēšana un kultūras pakalpojumu sniegšanas nodrošināšana</t>
  </si>
  <si>
    <t>LV59PARX0002484572063</t>
  </si>
  <si>
    <t>LV59PARX0002484573033</t>
  </si>
  <si>
    <t>LV20PARX0002484577033</t>
  </si>
  <si>
    <t>Tāme Nr. 08.4.1.</t>
  </si>
  <si>
    <t>Apbedīšanas pabalsta daļa - 166,57 EUR - kas apliekas ar nodokļiem, JKC Kauguru kultūras nama darbiniecei N.Novoposeļenskai sakarā ar ģimenes locekļa nāvi.</t>
  </si>
  <si>
    <t>Apbedīšanas pabalsta daļa - 213,43 EUR - kas neapliekas ar nodokļiem, JKC Kauguru kultūras nama darbiniecei N.Novoposeļenskai sakarā ar ģimenes locekļa nāvi.</t>
  </si>
  <si>
    <t>Izdevumu samazinājums VSAOI nomaksai. (Saskaņā ar kases izpildi uz 01.09.2017. plānoto līdzekļu atlikums ir 59810,42 EUR., bet nepieciešamais līdzekļu apjoms VSAOI nomaksai par atlikušā plānotā  atalgojuma/pabalstu summām (EKK 1119, EKK 1140, EKK 1221 - 224146,00 EUR) ir 52876,00 EUR uz 01.09.2017.</t>
  </si>
  <si>
    <t>Jūrmalas Kulturas centrs</t>
  </si>
  <si>
    <t>Tāme Nr.09.18.1.</t>
  </si>
  <si>
    <t>Jūrmalas pirmsskolas izglītības iestāde "Mārīte"</t>
  </si>
  <si>
    <t>90009249189</t>
  </si>
  <si>
    <t>Engures iela 4, Jūrmala, LV-2016</t>
  </si>
  <si>
    <t>09.100</t>
  </si>
  <si>
    <t>Iestādes uzturēšana un pirmsskolas izglītības nodrošināšana</t>
  </si>
  <si>
    <t>LV64PARX0002484572070</t>
  </si>
  <si>
    <t>LV64PARX0002484573040</t>
  </si>
  <si>
    <t>LV41PARX0002484577043</t>
  </si>
  <si>
    <t>Darbinieku mēnešalgu fondā veidojas līdzekļu ekonomija darbinieku darba nespējas rezultātā.</t>
  </si>
  <si>
    <t>Līdzekļi nepieciešami bēru pabalsta apmaksai.</t>
  </si>
  <si>
    <t>Vadītāja izmanto savu personīgo transportu, līdz ar to veidojas līdzekļu ekonomija. Pagaidām nav nepieciešamība izmantot budžeta līdzekļus dienesta vajadzībām.</t>
  </si>
  <si>
    <t>2017. gada 21.,22 augustā PII " Mārīte" vadītāja tika norīkota komandējumā uz Lietuvu saskaņā ar 2017. gada 18.augusta Jūrmalas Pilsētas Domes rīkojumu Nr. 17-7/45, kā rezultātā nepieciešami līdzekļi dienas naudas izmaksai, kas sastāda 29 Eur dienā, saskaņā ar Ministru kabineta 2010.gada 12. oktobra noteikumiem Nr. 969 " Kārtība kādā atlīdzināmi ar komandējumu saistītie izdevumi".</t>
  </si>
  <si>
    <t>Tāme Nr. 09.28.1.</t>
  </si>
  <si>
    <t>Jūrmalas pilsētas internātpamatskola</t>
  </si>
  <si>
    <t>90009251342</t>
  </si>
  <si>
    <t>Dzirnavu iela 50, Jūrmala, LV 2011</t>
  </si>
  <si>
    <t>09.210</t>
  </si>
  <si>
    <t>Iestādes uzturēšana un vispārējās izglītības nodrošināšana</t>
  </si>
  <si>
    <t xml:space="preserve"> </t>
  </si>
  <si>
    <t>LV42PARX0002484572078</t>
  </si>
  <si>
    <t>LV42PARX0002484573048</t>
  </si>
  <si>
    <t>LV14PARX0002484572097</t>
  </si>
  <si>
    <t>LV19PARX0002484577051</t>
  </si>
  <si>
    <t>Dienas nauda par direktora komandējumu uz Lietuvu</t>
  </si>
  <si>
    <t>Pietrūkst nauda moblo sakaru apmaksai par 2017.gada augustu un septembri</t>
  </si>
  <si>
    <t xml:space="preserve">Autobusa kardāna un sūkņa remonts </t>
  </si>
  <si>
    <t>Tiek samazināti rezerves līdzekļi izdevumu palielināšanai</t>
  </si>
  <si>
    <t>Tāme Nr.09.22.1.</t>
  </si>
  <si>
    <t>Jūrmalas pirmsskolas izglītības iestāde "Zvaniņš"</t>
  </si>
  <si>
    <t>90009251357</t>
  </si>
  <si>
    <t>Lībiešu iela 19, Jūrmala, LV-2015</t>
  </si>
  <si>
    <t>LV53PARX0002484572074</t>
  </si>
  <si>
    <t>LV53PARX0002484573044</t>
  </si>
  <si>
    <t>LV30PARX0002484577047</t>
  </si>
  <si>
    <t>LV64PARX0002484576047</t>
  </si>
  <si>
    <t>Veidojas līdzekļu ekonomija saistībā ar iestādes darbinieku slimošanu.</t>
  </si>
  <si>
    <t>Līdzekļi nepieciešami bēru pabalsta izmaksai.</t>
  </si>
  <si>
    <t>Līdzekļi ir nepieciešami ūdens un kanalizācijas rēķinu apmaksai. Ūdens patēriņš 2017.gadā ir palielinājies salīdzinot ar 2016. gadu bērnu apmeklējumu rezultātā. Pirmsskolas izglītības iestādei "Zvaniņš" 2017.gadā palielinājies bērnu skaits vecumā no 1.5 līdz 3 g. vecumam. Nepieciešamo līdzekļu aprēķins ir aptuvens ņemot vērā 2017. gada marta - maija ūdens patēriņu.</t>
  </si>
  <si>
    <t>Līdzekļi steidzami ir nepieciešami ūdens un kanalizāciju rēķina apmaksai.</t>
  </si>
  <si>
    <t>Tāme Nr.09.13.1.</t>
  </si>
  <si>
    <t>Jūrmalas pirmsskolas izglītības iestāde "Austras koks"</t>
  </si>
  <si>
    <t>90009249140</t>
  </si>
  <si>
    <t>Tukuma iela 9, Jūrmala, LV-2012</t>
  </si>
  <si>
    <t>LV91PARX0002484572069</t>
  </si>
  <si>
    <t>LV91PARX0002484573039</t>
  </si>
  <si>
    <t>LV68PARX0002484577042</t>
  </si>
  <si>
    <t>2017. gada 21.,22 augustā PII " Austras koks" vadītāja tika norīkota komandējumā uz Lietuvu saskaņā ar 2017. gada 18.augusta Jūrmalas Pilsētas Domes rīkojumu Nr. 17-7/45, kā rezultātā nepieciešami līdzekļi dienas naudas izmaksai, kas sastāda 29 Eur dienā, saskaņā ar Ministru kabineta 2010.gada 12. oktobra noteikumiem Nr. 969 " Kārtība kādā atlīdzināmi ar komandējumu saistītie izdevumi".</t>
  </si>
  <si>
    <t>2017. gada tika iegādāti jauni spectērpi pavāriem, sētniekam. Tā kā spectērpi ir laba stāvokli, nav nepieciešamības iegādāties jaunus spectērpus. Līdz ar to veidojas līdzekļu ekonomija.</t>
  </si>
  <si>
    <t xml:space="preserve"> Papildus līdzekļi ir nepieciešāmi portatīva datorā iegādei.</t>
  </si>
  <si>
    <t>Tāme Nr. 03.3.1.</t>
  </si>
  <si>
    <t>Jūrmalas pilsētas pašvaldības policija</t>
  </si>
  <si>
    <t>90000056554</t>
  </si>
  <si>
    <t>Dubultu prospekts 2, Jūrmala</t>
  </si>
  <si>
    <t>03.110.</t>
  </si>
  <si>
    <t>Iestādes uzturēšana un sabiedriskās kārtības nodrošināšana</t>
  </si>
  <si>
    <t>LV30PARX0002484572003</t>
  </si>
  <si>
    <t>LV54PARX0002484577003</t>
  </si>
  <si>
    <t>Ietaupījums VSAOI DD (samazināta VSAOI likme pensionāriem un izdienas pensionāriem)</t>
  </si>
  <si>
    <t xml:space="preserve">Nepieciešams finansējums  pabalsta izmaksai darbiniekam sakarā ar tuvinieka nāvi. </t>
  </si>
  <si>
    <t>Iestādes vadītājs                               Valdis Kivkucāns</t>
  </si>
  <si>
    <t>Galvenais grāmatvedis                      Baiba Čerņavska</t>
  </si>
  <si>
    <t>Tāme Nr.06.1.6._</t>
  </si>
  <si>
    <t>Jūrmalas pilsētas dome</t>
  </si>
  <si>
    <t>90000056357</t>
  </si>
  <si>
    <t>Jūrmala, Jomas iela 1/5, LV-2015</t>
  </si>
  <si>
    <t>06.600</t>
  </si>
  <si>
    <t xml:space="preserve">Pašvaldības īpašumu pārvaldīšana </t>
  </si>
  <si>
    <t>LV84PARX0002484572001</t>
  </si>
  <si>
    <t>LV81PARX0002484577002</t>
  </si>
  <si>
    <r>
      <rPr>
        <b/>
        <sz val="9"/>
        <rFont val="Times New Roman"/>
        <family val="1"/>
        <charset val="186"/>
      </rPr>
      <t>16.pielikums</t>
    </r>
    <r>
      <rPr>
        <sz val="9"/>
        <rFont val="Times New Roman"/>
        <family val="1"/>
        <charset val="186"/>
      </rPr>
      <t xml:space="preserve"> Jūrmalas pilsētas domes</t>
    </r>
  </si>
  <si>
    <t>2016.gada 16.decembra saistošajiem noteikumiem Nr.47</t>
  </si>
  <si>
    <t>(Protokols Nr.19, 19.punkts)</t>
  </si>
  <si>
    <t>2017.gada budžeta projekta atšifrējums pa programmām  un budžeta veidiem</t>
  </si>
  <si>
    <t>Struktūrvienība</t>
  </si>
  <si>
    <t>Īpašumu pārvaldes Pašvaldības īpašumu nodaļa</t>
  </si>
  <si>
    <t>Programma:</t>
  </si>
  <si>
    <t>Pašvaldības īpašumu pārvaldīšana</t>
  </si>
  <si>
    <t>Funkcionālās klasifikācijas kods:</t>
  </si>
  <si>
    <t>06.600.</t>
  </si>
  <si>
    <t>Nr.</t>
  </si>
  <si>
    <t>Pasākums/ aktivitāte/ projekts/ pakalpojuma nosaukums/ objekts</t>
  </si>
  <si>
    <t>2016.gada precizētais budžets</t>
  </si>
  <si>
    <t>2016.gada gaidāmā izpilde</t>
  </si>
  <si>
    <t xml:space="preserve">2017.gada budžeta pieprasījums </t>
  </si>
  <si>
    <t>Ekonomiskās klasifikācijas kodi</t>
  </si>
  <si>
    <t>2017.gada budžets pirms priekšlikumiem</t>
  </si>
  <si>
    <t>Priekšlikumi izmaiņām (+/-)</t>
  </si>
  <si>
    <t>2017.gada budžets apstiprināts pēc izmaiņām</t>
  </si>
  <si>
    <t xml:space="preserve">Attīstības plānošanas dokumenta nosaukums/ Rīcības virziens un aktiv.numurs* </t>
  </si>
  <si>
    <t>pamat-budžets</t>
  </si>
  <si>
    <t>maksas pakalpojumi</t>
  </si>
  <si>
    <t>pamatbudžets</t>
  </si>
  <si>
    <t>KOPĀ</t>
  </si>
  <si>
    <t>Vērtēšana (tirgus vērtību noteikšana un aktualizācija; kapitālsabiedrību pamatkapitālā iekļaujamo nekustamo īpašumu vērtēšana; kapitālsabiedrību vērtēšana)</t>
  </si>
  <si>
    <t>Ņemot vērā, ka šobrīd ir izveidojies atlikums vērtēšanai un līdz gada beigām veidosies ietaupījums</t>
  </si>
  <si>
    <t>JPAP_R3.1.2._131</t>
  </si>
  <si>
    <t>Sludinājumi</t>
  </si>
  <si>
    <t>Informatīvie stendi (izgatavošana, uzstādīšana, demontāža)</t>
  </si>
  <si>
    <t>Finansējums nepieciešams inf.stendu izgatavošanas un uzstādīšanas izdevumu segšanai</t>
  </si>
  <si>
    <t>JPAP_R2.2.1._70</t>
  </si>
  <si>
    <t>Ņemot vērā, ka šobrīd ir izveidojies atlikums zemes nomai un līdz gada beigām veidosies ietaupījums.</t>
  </si>
  <si>
    <t>Nekustamā īpašuma nodokļa kompensācija</t>
  </si>
  <si>
    <t>Telpu noma</t>
  </si>
  <si>
    <t>Pašvaldības īpašumā esošo nekustamo īpašumu pārvaldīšana un komunālie pakalpojumi</t>
  </si>
  <si>
    <t>apkure</t>
  </si>
  <si>
    <t>ūdens kanalizācija</t>
  </si>
  <si>
    <t>Finansējums nepieciešams izdevumu segšanai par patērēto ūdeni</t>
  </si>
  <si>
    <t>elektroenerģija</t>
  </si>
  <si>
    <t>Finansējums nepieciešams izdevumu segšanai par pieslēgumu jaudu un  patērēto elektroenerģiju</t>
  </si>
  <si>
    <t>remonti</t>
  </si>
  <si>
    <t>Finansējums nepieciešams sertificēta speciālista pakalpojumu apmaksai</t>
  </si>
  <si>
    <t>Finansējums nepieciešams 31.05.2017. rēķina Nr.71 apmaksai par patērētāja pieslēgšanu un atslēgšanu no elektrotīkla kūrorta sezonas atklāšanā</t>
  </si>
  <si>
    <t>uzkopšana, tīrīšana, apsardze, apsaimniekošana</t>
  </si>
  <si>
    <t>Finansējums nepieciešams pašvaldības īpašumu apsaimniekošanas izdevumu segšanai</t>
  </si>
  <si>
    <t>Īpašumu apdrošināšana</t>
  </si>
  <si>
    <t>Ēku tehniskā stāvokļa novērtēšana</t>
  </si>
  <si>
    <t>Kadastrālā uzmērīšana zemesgabaliem, kas ierakstāmi zemesgrāmatā uz Jūrmalas pilsētas pašvaldības vārda, zemes ierīcības projekti</t>
  </si>
  <si>
    <t>Ņemot vērā, ka šobrīd ir izveidojies atlikums un līdz gada beigām veidosies ietaupījums.</t>
  </si>
  <si>
    <t>Inventarizācijas lietu pasūtīšana Valsts zemes dienestam, būvju vai dzīvokļu kadastrālās uzmērīšanas lietu pasūtīšana Valsts zemes dienestam, kuri reģistrējami zemesgrāmatā uz Jūrmalas pilsētas pašvaldības vārda, datu aktualizācija VZD kadastrā, inventarizācijas lietu sagatavošanareģistrēšanai zemesgrāmatā</t>
  </si>
  <si>
    <t>Kancelejas nodevas, valsts nodevas</t>
  </si>
  <si>
    <t>Izdevumi juridiskās palīdzības sniedzējiem - notāra pakalpojumi, juridiskie slēdzieni zemes īpašumu lietās, konsultācijas apdrošināšanas jautājumos</t>
  </si>
  <si>
    <t>Zaudējumu segšana trešajām personām</t>
  </si>
  <si>
    <t>Ugunsdrošības audits pašvaldības īpašumos</t>
  </si>
  <si>
    <t>* Informatīvi -</t>
  </si>
  <si>
    <t>Jūrmalas pilsētas attīstības programma 2014. - 2020.gadam (JPAP)</t>
  </si>
  <si>
    <t>Rīcības virziens R2.2.1.: Jūrmalas vizuālās identitātes standarta izstrāde un ieviešana</t>
  </si>
  <si>
    <t>Aktivitāte Nr.70 Jūrmalas vizuālās identitātes veidošana un uzraudzīšana</t>
  </si>
  <si>
    <t>Rīcības virziens R3.1.2.: Pašvaldības pārvaldes kapacitātes celšana</t>
  </si>
  <si>
    <t>Aktivitāte Nr.131 Kvalitatīva pašvaldības pārvaldes kapacitātes nodrošināšana</t>
  </si>
  <si>
    <t>Tāme Nr.09.5.1.</t>
  </si>
  <si>
    <t>Jūrmalas Valsts ģimnāzija</t>
  </si>
  <si>
    <t>90000051487</t>
  </si>
  <si>
    <t>Raiņa iela 55, Jūrmala, LV-2011</t>
  </si>
  <si>
    <t>LV73PARX0002484572005</t>
  </si>
  <si>
    <t>LV39PARX0002484573005</t>
  </si>
  <si>
    <t>LV97PARX0002484577005</t>
  </si>
  <si>
    <t>Sakarā ar to, ka starp JVĢ darbiniekiem ir pensionāri, veidojas ekonomija</t>
  </si>
  <si>
    <t>Sakarā ar JVĢ skolotājas A.Šustiņas tēva nāvi un pamatojoties uz JPD 18.12.2014. nolikuma Nr.28 83.punktu - darbiniekam izmaksā pabalstu sakarā ar ģimenes locekļa nāvi.</t>
  </si>
  <si>
    <t>Iestādes vadītājs</t>
  </si>
  <si>
    <t>Galvenais grāmatvedis</t>
  </si>
  <si>
    <t>Tāme Nr.01.3.3.</t>
  </si>
  <si>
    <t>Pašvaldības pamatbudžets</t>
  </si>
  <si>
    <t>01.890.</t>
  </si>
  <si>
    <t>Izdevumi neparedzētiem gadījumiem</t>
  </si>
  <si>
    <t>Pašvaldības budžeta kopējie izdevumu konti</t>
  </si>
  <si>
    <t>Tāme Nr.08.1.5.</t>
  </si>
  <si>
    <t>Jūrmala, Jomas iela 1/5</t>
  </si>
  <si>
    <t>08.620</t>
  </si>
  <si>
    <t>Kultūras pasākumi</t>
  </si>
  <si>
    <t>Tāme Nr.08.5.1.</t>
  </si>
  <si>
    <t>Jūrmalas Sporta servisa centrs</t>
  </si>
  <si>
    <t>90010478153</t>
  </si>
  <si>
    <t>Jomas iela 17 , Jūrmala , LV - 2015</t>
  </si>
  <si>
    <t>08.100</t>
  </si>
  <si>
    <t>Iestādes uzturēšana</t>
  </si>
  <si>
    <t>LV95PARX0002484572094</t>
  </si>
  <si>
    <t>LV62PARX0002484577053</t>
  </si>
  <si>
    <t>LV26PARX0002484576052</t>
  </si>
  <si>
    <t>Līdzekļu ekonomija (nav pamatojumā piemaksāt- darbinieki neslimo, papildus darbi nav veikti)</t>
  </si>
  <si>
    <t>Naudas līdzekļi ir nepieciešami, lai izmaksātu darbiniekam pabalstu sakarā ar ģimenes locekļa nāvi(Eur 166.57 ar nodokli apliekamā daļa),pamatojoties uz Nolikumu Nr. 28 no 18.12.2014.g.83.punktu un izmaksāt atlaišanas pabalstu 70% apmerā (1357 Eur)saskaņā ar Valsts un pašvaldību institūciju amatpersonu un darbinieku atlīdzības  likuma 17.panta četrpadsmito daļu.</t>
  </si>
  <si>
    <t>Naudas līdzekļi ir nepieciešami, lai izmaksātu darbiniekam pabalstu sakarā ar ģimenes locekļa nāvi (Eur 213.43 neapliekamā ar nodokli daļa),pamatojoties uz Nolikumu Nr. 28 no 18.12.2014.g.83.punktu.</t>
  </si>
  <si>
    <t>Izpilddirektors</t>
  </si>
  <si>
    <t>Edgars Stobovs</t>
  </si>
  <si>
    <t>Galvena grāmatvede</t>
  </si>
  <si>
    <t>Ināra Kundziņa</t>
  </si>
  <si>
    <r>
      <rPr>
        <b/>
        <sz val="9"/>
        <rFont val="Times New Roman"/>
        <family val="1"/>
        <charset val="186"/>
      </rPr>
      <t>21.pielikums</t>
    </r>
    <r>
      <rPr>
        <sz val="9"/>
        <rFont val="Times New Roman"/>
        <family val="1"/>
        <charset val="186"/>
      </rPr>
      <t xml:space="preserve"> Jūrmalas pilsētas domes</t>
    </r>
  </si>
  <si>
    <t xml:space="preserve">2017.gada budžeta projekta atšifrējums pa programmām </t>
  </si>
  <si>
    <t>Kultūras nodaļa</t>
  </si>
  <si>
    <t>08.620.</t>
  </si>
  <si>
    <t>Jūrmala Raiņa un Aspazijas pilsēta</t>
  </si>
  <si>
    <t>JPAP_R3.3.1._202</t>
  </si>
  <si>
    <t>Kultūras projektu konkurss - Profesionālās mākslas pieejamība Jūrmalā</t>
  </si>
  <si>
    <t>JPAP_R1.7.1._42 JPAP_R1.7.1._43
JPAP_R3.3.1._191</t>
  </si>
  <si>
    <t>Jūrmalas pilsētas domes līdzfinansēto iedzīvotāju iniciatīvas projektu īstenošana kultūras un mākslas attīstības veicināšanas jomā</t>
  </si>
  <si>
    <t>JPAP_R3.3.1._191</t>
  </si>
  <si>
    <t>Izglītības semināri nozares darbiniekiem</t>
  </si>
  <si>
    <t>JPAP_R1.7.1._42</t>
  </si>
  <si>
    <t>Kauguru rudens svētki</t>
  </si>
  <si>
    <t>Finansējums nepieciešams papildus izdevumu segšanai, kas radušies nodrošinot dziedātājas Ani Lorak menedžmenta prasības lidojumiem uz Jūrmalas domes rīkoto pasākumu Kauguru svētki.</t>
  </si>
  <si>
    <t>JPAP_R1.7.1._42 JPAP_R3.3.1._191</t>
  </si>
  <si>
    <t>Kūrortsvētki</t>
  </si>
  <si>
    <t>Gada balva kultūrā</t>
  </si>
  <si>
    <t>Starptautiskais Baltijas jūras koru konkurss, festivāls u.tml.</t>
  </si>
  <si>
    <t>Jūrmala - Latvijas valsts simtgadei.</t>
  </si>
  <si>
    <t>JPAP_R1.7.1._42 JPAP_R1.7.1._43</t>
  </si>
  <si>
    <t>Valsts svētku svinīgais pasākums</t>
  </si>
  <si>
    <t>JPAP_R1.7.1._43</t>
  </si>
  <si>
    <t xml:space="preserve">Radošā darba stipendijas, tai skaitā uzturēšanās izdevumu kompensācijas </t>
  </si>
  <si>
    <t>JPAP_R3.3.1._193</t>
  </si>
  <si>
    <t>Starptautiskais kokļu mūzikas festivāls ''XI Latvijas Kokļu dienas ''Jūrmala 2017''''</t>
  </si>
  <si>
    <t>Ozolu stādīšana 4.maijā - akcijas "Apskauj Latviju" ietvaros, Kaugurciemā</t>
  </si>
  <si>
    <t>Slokas evaņģēliski luteriskās draudzes 450.gadskārtas svētku pasākums</t>
  </si>
  <si>
    <t>*Informatīvi:</t>
  </si>
  <si>
    <t>Jūrmalas pilsētas attīstības programma 2014.-2020.gadam (JPAP)</t>
  </si>
  <si>
    <t>Rīcības virziens: R1.7.1. Kultūras tūrisma piedāvājuma attīstība</t>
  </si>
  <si>
    <t>Aktivitāte: Nr.42. Jaunu kultūras tūrisma produktu attīstība</t>
  </si>
  <si>
    <t>Aktivitāte: Nr.43. Kultūras dzīves piedāvājuma attīstība visa gada garumā</t>
  </si>
  <si>
    <t>Rīcības virziens: R.3.3.1. Pilsētas kultūras iestāžu un muzeju darbības pilnveide</t>
  </si>
  <si>
    <t>Aktivitāte: Nr.191. Daudzveidīgu kultūras pasākumu pieejamība Jūrmalas iedzīvotājiem Jūrmalas pilsētā</t>
  </si>
  <si>
    <t>Aktivitāte: Nr.202. Pilsētas tēla "Jūrmala - Raiņa un Aspazijas pilsēta" izveide</t>
  </si>
  <si>
    <t>Tāme Nr.06.1.7.</t>
  </si>
  <si>
    <t>Publisko teritoriju, ēku un mājokļu būvniecība, atjaunošana un uzlabošana</t>
  </si>
  <si>
    <t>LV81TREL9802008037000</t>
  </si>
  <si>
    <t>Tāme Nr.08.6.1.</t>
  </si>
  <si>
    <t>Jūrmalas pilsētas muzejs</t>
  </si>
  <si>
    <t>90000056408</t>
  </si>
  <si>
    <t>Tirgoņu iela 29, Jūrmala, LV-2015</t>
  </si>
  <si>
    <t>08.220</t>
  </si>
  <si>
    <t>Iestādes uzturēšana un muzeju pakalpojumu sniegšanas nodrošināšana</t>
  </si>
  <si>
    <t>LV07PARX0002484572029</t>
  </si>
  <si>
    <t>LV34TREL9813050002000</t>
  </si>
  <si>
    <t>LV31PARX0002484577029</t>
  </si>
  <si>
    <t>LV65PARX0002484576029</t>
  </si>
  <si>
    <t>Dienas naudas izdevumi (29 EURx9dienas)</t>
  </si>
  <si>
    <t>Ceļa izdevumi (aviobiļete Rīga-Meksika-Rīga)</t>
  </si>
  <si>
    <t>Tāme Nr.09.1.3.</t>
  </si>
  <si>
    <t>09.510.</t>
  </si>
  <si>
    <t>Interešu un profesionālās ievirzes izglītības iestāžu būvniecība, atjaunošana un uzlabošana</t>
  </si>
  <si>
    <t>Tāme Nr.09.1.8.</t>
  </si>
  <si>
    <t>09.100.</t>
  </si>
  <si>
    <t>Pirmsskolas izglītības iestāžu būvniecība, atjaunošana un uzlabošana</t>
  </si>
  <si>
    <t>Tāme Nr.09.14.1.</t>
  </si>
  <si>
    <t>Jūrmalas pirmsskolas izglītības iestāde "Bitīte"</t>
  </si>
  <si>
    <t>90009249210</t>
  </si>
  <si>
    <t>Lēdurgas ielas 20a, Jūrmala, LV-2011</t>
  </si>
  <si>
    <t>LV48PARX0002484572067</t>
  </si>
  <si>
    <t>LV48PARX0002484573037</t>
  </si>
  <si>
    <t>LV48PARX00024844577040</t>
  </si>
  <si>
    <t xml:space="preserve"> PII "Bitīte" notiek rekonstrukcija un ar dažiem darbiniekiem tika izbeigtas darba tiesiskas attiecības. Sakarā ar to veidojas līdzekļu ekonomija.</t>
  </si>
  <si>
    <t>Līdzekļi ir nepieciešami lai izmaksāt bēru pabalstu PII "Bitīte" vadītājai,  sakarā ar 
tuva radinieka nāvi.
Līdzekļi ir nepieciešami lai izmaksāt atlaišanas pabalstu PII "Bitīte" pirmsskolas izglītības skolotājai, sakarā ar darbinieku skaita samazināšanu. Aprēķins: 720,50(alga)*4mēn.=2882,-Eur</t>
  </si>
  <si>
    <t xml:space="preserve">Līdzekļi ir nepieciešami lai izmaksāt bēru pabalstu PII "Bitīte" vadītājai,  sakarā ar 
tuva radinieka nāvi.
</t>
  </si>
  <si>
    <r>
      <rPr>
        <b/>
        <sz val="9"/>
        <rFont val="Times New Roman"/>
        <family val="1"/>
        <charset val="186"/>
      </rPr>
      <t>10.pielikums</t>
    </r>
    <r>
      <rPr>
        <sz val="9"/>
        <rFont val="Times New Roman"/>
        <family val="1"/>
        <charset val="186"/>
      </rPr>
      <t xml:space="preserve"> Jūrmalas pilsētas domes</t>
    </r>
  </si>
  <si>
    <t>Attīstības pārvaldes Būvniecības projektu vadības nodaļa</t>
  </si>
  <si>
    <t>Administratīvo ēku būvniecība, atjaunošana un uzlabošana</t>
  </si>
  <si>
    <t xml:space="preserve"> 01.110.</t>
  </si>
  <si>
    <t>Domes administratīvo ēku remontdarbi/būvdarbi</t>
  </si>
  <si>
    <t xml:space="preserve">JPAP_R.3.1.2._131 </t>
  </si>
  <si>
    <t>Glābšanas staciju būvniecība, atjaunošana un uzlabošana</t>
  </si>
  <si>
    <t>03.600.</t>
  </si>
  <si>
    <t>Pārvietojams glābēju novērošanas tornis</t>
  </si>
  <si>
    <t>JPAP_R1.6.2._30</t>
  </si>
  <si>
    <t>Glābšanas staciju infrastruktūras atjaunošana (Kapteiņa Zolta iela 123, Jūrmala)</t>
  </si>
  <si>
    <t>Bulduru glābšanas stacija</t>
  </si>
  <si>
    <t>Ostas būvniecība, atjaunošana un uzlabošana</t>
  </si>
  <si>
    <t>04.520.</t>
  </si>
  <si>
    <t xml:space="preserve">Ūdenstūrisma pakalpojumu centra "Majori" izveide </t>
  </si>
  <si>
    <t>JPAP_ R2.4.2._80</t>
  </si>
  <si>
    <t>Jauno Slokas kapu izbūve un labiekārtošana</t>
  </si>
  <si>
    <t>JPAP_R2.8.2._114</t>
  </si>
  <si>
    <t xml:space="preserve">Dubultu kultūras un izglītības centrs Strēlnieku prospektā 30, Jūrmalā </t>
  </si>
  <si>
    <t>JPAP_R3.3.1._192
JPAP_R.3.2.4._185</t>
  </si>
  <si>
    <t>2017.g. finanšu līdzekļi tiks apgūti daļēji</t>
  </si>
  <si>
    <t>JPAP_R3.3.1._192
JPAP_R.3.2.4._173</t>
  </si>
  <si>
    <t>Pašvaldības dzīvojamā fonda remonts</t>
  </si>
  <si>
    <t>JPAP_R2.9.1._115</t>
  </si>
  <si>
    <t>Ēku nojaukšana</t>
  </si>
  <si>
    <t>JPAP_R2.8.1._105</t>
  </si>
  <si>
    <t xml:space="preserve">Majoru muiža </t>
  </si>
  <si>
    <t>JPAP_R1.4.3._17</t>
  </si>
  <si>
    <t>Apsekošana, specifikāciju un tāmju sagatavošana</t>
  </si>
  <si>
    <t>JPAP_R.3.1.2._131</t>
  </si>
  <si>
    <t xml:space="preserve">Ēkas restaurācija un atjaunošana Pils ielā 1, Jūrmalā </t>
  </si>
  <si>
    <t>JPAP_R.3.2.4._185</t>
  </si>
  <si>
    <t>Jūrmalas pašvaldības, Lielupes radīto plūdu un krasta erozijas risku apdraudējumu novēršanas pasākumi Dzintaros un Majoros</t>
  </si>
  <si>
    <t>JPAP_R1.6.2._35</t>
  </si>
  <si>
    <t xml:space="preserve">Kapteiņa Zolta piemiņas vietas teritorijas labiekārtošana </t>
  </si>
  <si>
    <t>JPAP_R.2.8.1._98</t>
  </si>
  <si>
    <t>Tirdzniecības nojumes jaunbūve un inženierkomunikāciju izbūve Slokas ielā 3313, Jūrmalā</t>
  </si>
  <si>
    <t>JPAP_R.3.7.2._231</t>
  </si>
  <si>
    <t>Pašvaldības īpašumā esošo ēku kapitālais remonts</t>
  </si>
  <si>
    <t>Ēku konservācija</t>
  </si>
  <si>
    <t>Atpūtu un sportu veicinošas infrastruktūras izveide, atjaunošana un labiekārtošana</t>
  </si>
  <si>
    <t xml:space="preserve"> 08.100.</t>
  </si>
  <si>
    <t>Pilsētas atpūtas parka un Jauniešu mājas izveide Kauguros</t>
  </si>
  <si>
    <t>JPAP_R.2.8.1._103
JPAP_R.3.7.2._230</t>
  </si>
  <si>
    <t>Sabiedriskā centra Valtera prospektā 54 attīstība</t>
  </si>
  <si>
    <t>JPAP_R.3.3.1._192</t>
  </si>
  <si>
    <t>Ķemeru parka pārbūve un restaurācija</t>
  </si>
  <si>
    <t>JPAP_R1.5.2._21</t>
  </si>
  <si>
    <t>Daudzfunkcionāla un interaktīva dabas tūrisma objekta izveide Ķemeros</t>
  </si>
  <si>
    <t>JPAP_R1.6.1._21</t>
  </si>
  <si>
    <t>Ķemeru ūdenstorņa atjaunošana</t>
  </si>
  <si>
    <t>Slokas sporta komplekss</t>
  </si>
  <si>
    <t>JPAP_R3.3.3._206</t>
  </si>
  <si>
    <t>Skvēra Tūristu ielā 2A, Ķemeros atjaunošana</t>
  </si>
  <si>
    <t>Elektrolīnijas izbūve pludmales stadionam Ērgļu ielā</t>
  </si>
  <si>
    <t>JPAP_R1.6.3._41</t>
  </si>
  <si>
    <t>Muzeja ēku būvniecība, atjaunošana un uzlabošana</t>
  </si>
  <si>
    <t>08.220.</t>
  </si>
  <si>
    <t xml:space="preserve">Jūrmalas pilsētas brīvdabas muzeja infrastruktūras attīstība </t>
  </si>
  <si>
    <t>JPAP_R.3.3.1._200</t>
  </si>
  <si>
    <t>Muzeji un izstāžu zāles</t>
  </si>
  <si>
    <t>JPAP_R.3.3.1_192</t>
  </si>
  <si>
    <t>Kultūras centru un namu būvniecība, atjaunošana un uzlabošana</t>
  </si>
  <si>
    <t>08.230.</t>
  </si>
  <si>
    <t xml:space="preserve">Jūrmalas teātra ēkas pārbūve un energoefektivitātes paaugstināšana Muižas ielā 7, Jūrmalā        </t>
  </si>
  <si>
    <t xml:space="preserve">Kultūras centru remonts </t>
  </si>
  <si>
    <t>Teātra, koncertzāles un estrāžu būvniecība, atjaunošana un uzlabošana</t>
  </si>
  <si>
    <t>08.240.</t>
  </si>
  <si>
    <t>Pagaidu žogs Mellužu estrādē</t>
  </si>
  <si>
    <t xml:space="preserve">Mellužu estrādes un Piena paviljona/bāra ēkas atjaunošana, t.sk. teritorijas labiekārtošana </t>
  </si>
  <si>
    <t>Dzintaru koncertzāle</t>
  </si>
  <si>
    <t>Pirmsskolas  izglītības iestāžu būvniecība, atjaunošana un uzlabošana</t>
  </si>
  <si>
    <t>Avārijas darbi</t>
  </si>
  <si>
    <t>JPAP_R.3.2.2_155</t>
  </si>
  <si>
    <t>Pirmsskolas  izglītības iestādes</t>
  </si>
  <si>
    <t>Jūrmalas PII ''Austras koks''</t>
  </si>
  <si>
    <t>Pirmsskolas izglītības iestādes ''Bitītes'' pārbūve</t>
  </si>
  <si>
    <t>Jūrmalas PII ''Katrīna''</t>
  </si>
  <si>
    <t>Jūrmalas PII ''Madara''</t>
  </si>
  <si>
    <t>Pirmsskolas izglītības iestādes ''Mārītes'' pārbūve</t>
  </si>
  <si>
    <t>Jūrmalas PII ''Podziņa''</t>
  </si>
  <si>
    <t>Jūrmalas PII ''Saulīte''</t>
  </si>
  <si>
    <t>Jūrmalas PII ''Zvaniņš''</t>
  </si>
  <si>
    <t>Ūdensapgādes cauruļvadu un grīdas remontdarbi</t>
  </si>
  <si>
    <t>Jūrmalas PII ''Namiņš''</t>
  </si>
  <si>
    <t>Jūrmalas PII ''Mārīte''</t>
  </si>
  <si>
    <t>Jūrmalas PII ''Lācītis''</t>
  </si>
  <si>
    <t xml:space="preserve">Sākumskolu, pamatskolu, vidusskolu būvniecība, atjaunošana un uzlabošana </t>
  </si>
  <si>
    <t>09.210.</t>
  </si>
  <si>
    <t>JPAP_R.3.2.3._165</t>
  </si>
  <si>
    <t>Vispārējās izglītības iestādes</t>
  </si>
  <si>
    <t>Jūrmalas sākumskola ''Atvase''</t>
  </si>
  <si>
    <t>Jūrmalas sākumskola ''Ābelīte''</t>
  </si>
  <si>
    <t>Jūrmalas sākumskola ''Taurenītis''</t>
  </si>
  <si>
    <t>Jūrmalas pilsētas Ķemeru pamatskolas ēkas pārbūve un energoefektivitātes paaugstināšana</t>
  </si>
  <si>
    <t>Jūrmalas pilsētas Lielupes pamatskolas ēku un Jūrmalas Valsts ģimnāzijas telpu pārbūve, sporta zāles būvniecība Aizputes ielā 1A, Jūrmalā</t>
  </si>
  <si>
    <t>JPAP_R.3.2.3._165
JPAP_R.3.3.3_206</t>
  </si>
  <si>
    <t xml:space="preserve">Jūrmalas Valsts ģimnāzijas ēkas pārbūve un infrastruktūras pilnveide, metodiskā centra izveide </t>
  </si>
  <si>
    <t>Jūrmalas pilsētas Jaundubultu vidusskolas ēkas un autoskolas ēkas energoefektivitātes paaugstināšana Lielupes ielā 21</t>
  </si>
  <si>
    <t>JPAP_R.3.2.3._165
JPAP_R.2.6.2._89</t>
  </si>
  <si>
    <t>Jūrmalas pilsētas Jaundubultu vidusskola</t>
  </si>
  <si>
    <t>Jūrmalas pilsētas Kauguru vidusskolas ēkas atjaunošana un energoefektivitātes paaugstināšana</t>
  </si>
  <si>
    <t xml:space="preserve">Jūrmalas pilsētas Kauguru vidusskola </t>
  </si>
  <si>
    <t>Majoru vidusskola</t>
  </si>
  <si>
    <t>Jūrmalas Valsts ģimnāzijas sporta halle</t>
  </si>
  <si>
    <t>Jūrmalas Valsts ģimnāzijas un sākumskolas ''Atvase'' daudzfuncionālās sporta halles projektēšana un celtniecība</t>
  </si>
  <si>
    <t>Slokas pamatskola</t>
  </si>
  <si>
    <t>Jūrmalas pilsētas Mežmalas vidusskola</t>
  </si>
  <si>
    <t>Pumpuru vidusskola</t>
  </si>
  <si>
    <t>Ķemeru pamatskola</t>
  </si>
  <si>
    <t xml:space="preserve">Jūrmalas pilsētas Lielupes pamatskola </t>
  </si>
  <si>
    <t>Interešu profesionālās ievirzes izglītības iestāžu būvniecība, atjaunošana un uzlabošana</t>
  </si>
  <si>
    <t xml:space="preserve"> 09.510.</t>
  </si>
  <si>
    <t>Jūrmalas Mūzikas skola</t>
  </si>
  <si>
    <t>Jūrmalas Sporta skola</t>
  </si>
  <si>
    <t>Jūrmalas Sporta skolas peldbaseina ēkas pārbūves un energoefektivitātes paaugstināšana</t>
  </si>
  <si>
    <t>Sporta nams "Taurenītis"</t>
  </si>
  <si>
    <t>Izmaiņu projekts (pārejas esošie balsti)</t>
  </si>
  <si>
    <t xml:space="preserve">Jūrmalas bērnu un jauniešu interešu centrs </t>
  </si>
  <si>
    <t>Bulduru Dārzkopības vidusskola VSIA</t>
  </si>
  <si>
    <t>Pārējo sociālo iestāžu būvniecība, atjaunošana un uzlabošana</t>
  </si>
  <si>
    <t>10.700.</t>
  </si>
  <si>
    <t>Jūrmalas pilsētas pašvaldības iestāde ''Sprīdītis''</t>
  </si>
  <si>
    <t>JPAP_R.3.5.1._216</t>
  </si>
  <si>
    <t>Jūrmalas veselības veicināšanas un sociālo pakalpojumu centra infrastruktūras pilnveide un energoefektivitātes paaugstināšana</t>
  </si>
  <si>
    <t>JPAP_R.3.5.1._216
JPAP_R.2.6.2._89</t>
  </si>
  <si>
    <t>Veselības veicināšanas un sociālo pakalpojumu centrs</t>
  </si>
  <si>
    <t>Labklājības pārvalde</t>
  </si>
  <si>
    <t xml:space="preserve">* Informatīvi </t>
  </si>
  <si>
    <t>Jūrmalas pilsētas attīstības programma 2014.-2020.gadam (JPAP):</t>
  </si>
  <si>
    <t>Rīcības virziens: R.1.4.3. Citu tūrisma pakalpojumu attīstība</t>
  </si>
  <si>
    <t>Aktivitāte: Nr.17 Tūrisma pakalpojumu piedāvajuma dažādošana</t>
  </si>
  <si>
    <t>Rīcības virziens: R.1.6.1. Dabas tūrisma infrastruktūras attīstība</t>
  </si>
  <si>
    <t>Aktivitāte: Nr.21 Daudzfunkcionāla, interaktīva dabas tūrisma objekta izveide Ķemeros</t>
  </si>
  <si>
    <t>Rīcības virziens: R.1.6.2. Peldvietu infrastruktūras attīstība</t>
  </si>
  <si>
    <t>Aktivitāte: Nr.30 Pašvaldības īpašumā esošo glābšanas staciju rekonstrukcija un būvniecība</t>
  </si>
  <si>
    <t>Aktivitāte: Nr.35 Krasta erozijas procesu aizkavēšanas pasākumi</t>
  </si>
  <si>
    <t>Rīcības virziens: R.2.4.2. Kuģošanas infrastruktūras attīstība Lielupē</t>
  </si>
  <si>
    <t>Aktivitāte: Nr.80 Lielupes kuģošanas un ūdenstūrisma infrastruktūras un pakalpojumu attīstība</t>
  </si>
  <si>
    <t>Rīcības virziens: R.2.6.2. Racionālas un videi draudzīgas energoapgādes sistēmas attīstība</t>
  </si>
  <si>
    <t>Aktivitāte: Nr.89 Ilgspējīga atjaunojamo energoresursu izmantošana, energoefektivitātes paaugstināšana un energopārvaldības sistēmas ieviešana un sertificēšana Jūrmalas pašvaldības teritorijā.</t>
  </si>
  <si>
    <t>Rīcības virziens: R.2.8.1. Publiskās telpas pilnveide</t>
  </si>
  <si>
    <t>Aktivitāte: Nr.98 Parku, skvēru un kūrorta mazās infrastruktūras attīstība un uzturēšana</t>
  </si>
  <si>
    <t>Aktivitāte: Nr.103 Pilsētas atpūtas parka un Jauniešu mājas izveide</t>
  </si>
  <si>
    <t>Aktivitāte: Nr.105 Graustu novākšana pilsētā</t>
  </si>
  <si>
    <t>Rīcības virziens: R.2.8.2. Kapsētu un to infrastruktūras labiekārtošana</t>
  </si>
  <si>
    <t>Aktivitāte: Nr.114 Kapsētu paplašināšana un jaunu kapsētu izveide un to apsaimniekošana</t>
  </si>
  <si>
    <t>Rīcības virziens: R.2.9.1. Pašvaldības dzīvojamā fonda attīstība</t>
  </si>
  <si>
    <t>Aktivitāte: Nr.115 Jūrmalas pašvaldības dzīvojamā fonda attīstības plānošana un plānu realizācija</t>
  </si>
  <si>
    <t>Rīcības virziens: R.3.1.2. Pašvaldības pārvaldes kapacitātes celšana</t>
  </si>
  <si>
    <t>Aktivitāte: Nr.131 Kvalitatīvas pašvaldības pārvaldes kapacitātes nodrošināšana</t>
  </si>
  <si>
    <t>Rīcības virziens: R.3.2.2. Pirmskolas izglītības pakalpojumi</t>
  </si>
  <si>
    <t>Aktivitāte: Nr.155 Pirmsskolas izglītības iestāžu mācību vides uzlabošana</t>
  </si>
  <si>
    <t>Rīcības virziens: R.3.2.3. Vispārizglītojošo skolu izglītības pakalpojumi</t>
  </si>
  <si>
    <t>Aktivitāte: Nr.165 Vispārējās izglītības iestāžu mācību vides uzlabošana</t>
  </si>
  <si>
    <t>Rīcības virziens: R.3.2.4. Profesionālās ievirzes un interešu izglītības pakalpojumi</t>
  </si>
  <si>
    <t xml:space="preserve">Aktivitāte: Nr.185 Profesionālās ievirzes un interešu izglītības iestāžu mācību vides uzlabošana </t>
  </si>
  <si>
    <t>Aktivitāte: Nr.192 Jūrmalas kultūras iestāžu remonts un būvniecība, teritoriju labiekārtošana un materiāltehniskais nodrošinājums</t>
  </si>
  <si>
    <t>Aktivitāte: Nr.200 Jūrmalas brīvdabas muzeja attīstība</t>
  </si>
  <si>
    <t>Rīcības virziens: R.3.3.3. Sporta sektora attīstība</t>
  </si>
  <si>
    <t>Aktivitāte: Nr.206 Publiskās sporta infrastruktūras attīstība</t>
  </si>
  <si>
    <t>Rīcības virziens: R.3.5.1. Sociālo pakalpojumu attīstība</t>
  </si>
  <si>
    <t>Aktivitāte: Nr.216 Sociālā atbalsts infrastruktūras attīstība</t>
  </si>
  <si>
    <t>Rīcības virziens: R.3.7.2. Vietējās uzņēmējdarbības atbalsts infrastruktūras attīstība</t>
  </si>
  <si>
    <t>Aktivitāte: Nr.230 Uzņēmējdarbības veicināšana</t>
  </si>
  <si>
    <t>Tāme Nr.04.1.2</t>
  </si>
  <si>
    <t>04.900</t>
  </si>
  <si>
    <t>LV57PARX0002484572002</t>
  </si>
  <si>
    <t>Tāme Nr.09.4.1.</t>
  </si>
  <si>
    <t>Jūrmalas Bērnu un jauniešu interešu centrs</t>
  </si>
  <si>
    <t>90009226256</t>
  </si>
  <si>
    <t>Zemgales iela 4, Jūrmala</t>
  </si>
  <si>
    <t>Iestādes uzturēšana, interešu izglītības un jaunatnes darba nodrošināšana</t>
  </si>
  <si>
    <t>LV32PARX0002484572064</t>
  </si>
  <si>
    <t>LV32PARX0002484573034</t>
  </si>
  <si>
    <t>LV04PARX0002484572083</t>
  </si>
  <si>
    <t>LV90PARX0002484577034</t>
  </si>
  <si>
    <t>projektam "Latvija 100 - Jūrmala 100" 62 eiro</t>
  </si>
  <si>
    <t>projektam ""Mācies!"83,66 eiro, projektam "Portugāļu vakars" 40 eiro, projektam "Latvija 100 - Jūrmala 100" 30,5 eiro</t>
  </si>
  <si>
    <t>projektam "Kopā varam vairāk" 24 eiro</t>
  </si>
  <si>
    <t>projektam "Kopā varam vairāk!" 24 eiro</t>
  </si>
  <si>
    <t>projektam "Portugāļu vakars" 60 eiro, projektam "Kopā varam vairāk" 53 eiro, projektam "Latvija 100 - Jūrmala 100" 6 eiro</t>
  </si>
  <si>
    <t>projektam "Kopā varam vairāk!" 23 eiro, projektam "Mācies!" 16,34 eiro</t>
  </si>
  <si>
    <t>projektam "Masku balle" 100 eiro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</si>
</sst>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2"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9"/>
      <color rgb="FFFF0000"/>
      <name val="Times New Roman"/>
      <family val="1"/>
      <charset val="186"/>
    </font>
    <font>
      <sz val="11"/>
      <color theme="1"/>
      <name val="Calibri"/>
      <family val="2"/>
      <charset val="186"/>
      <scheme val="minor"/>
    </font>
    <font>
      <sz val="9"/>
      <color theme="1"/>
      <name val="Times New Roman"/>
      <family val="1"/>
      <charset val="186"/>
    </font>
    <font>
      <sz val="9"/>
      <color theme="1"/>
      <name val="Calibri"/>
      <family val="2"/>
      <charset val="186"/>
      <scheme val="minor"/>
    </font>
    <font>
      <sz val="10"/>
      <color theme="1"/>
      <name val="Times New Roman"/>
      <family val="1"/>
      <charset val="186"/>
    </font>
    <font>
      <sz val="8"/>
      <name val="Times New Roman"/>
      <family val="1"/>
      <charset val="186"/>
    </font>
    <font>
      <b/>
      <sz val="12"/>
      <name val="Times New Roman"/>
      <family val="1"/>
      <charset val="186"/>
    </font>
    <font>
      <b/>
      <sz val="11"/>
      <name val="Times New Roman"/>
      <family val="1"/>
      <charset val="186"/>
    </font>
    <font>
      <b/>
      <i/>
      <sz val="12"/>
      <name val="Times New Roman"/>
      <family val="1"/>
      <charset val="186"/>
    </font>
    <font>
      <b/>
      <sz val="9"/>
      <color indexed="81"/>
      <name val="Tahoma"/>
      <family val="2"/>
      <charset val="186"/>
    </font>
    <font>
      <sz val="9"/>
      <color indexed="81"/>
      <name val="Tahoma"/>
      <family val="2"/>
      <charset val="186"/>
    </font>
    <font>
      <i/>
      <sz val="8"/>
      <name val="Times New Roman"/>
      <family val="1"/>
      <charset val="186"/>
    </font>
    <font>
      <i/>
      <sz val="7"/>
      <name val="Times New Roman"/>
      <family val="1"/>
      <charset val="186"/>
    </font>
  </fonts>
  <fills count="6">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4" tint="0.59999389629810485"/>
        <bgColor indexed="64"/>
      </patternFill>
    </fill>
  </fills>
  <borders count="122">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thin">
        <color indexed="64"/>
      </left>
      <right style="thin">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double">
        <color indexed="64"/>
      </bottom>
      <diagonal/>
    </border>
    <border>
      <left style="hair">
        <color indexed="64"/>
      </left>
      <right/>
      <top/>
      <bottom style="thin">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top style="thin">
        <color indexed="64"/>
      </top>
      <bottom style="thin">
        <color indexed="64"/>
      </bottom>
      <diagonal/>
    </border>
    <border>
      <left style="hair">
        <color indexed="64"/>
      </left>
      <right/>
      <top style="double">
        <color indexed="64"/>
      </top>
      <bottom style="double">
        <color indexed="64"/>
      </bottom>
      <diagonal/>
    </border>
    <border>
      <left style="thin">
        <color indexed="64"/>
      </left>
      <right style="hair">
        <color indexed="64"/>
      </right>
      <top style="hair">
        <color indexed="64"/>
      </top>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style="double">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style="double">
        <color indexed="64"/>
      </top>
      <bottom style="double">
        <color indexed="64"/>
      </bottom>
      <diagonal/>
    </border>
    <border>
      <left/>
      <right style="hair">
        <color indexed="64"/>
      </right>
      <top style="hair">
        <color indexed="64"/>
      </top>
      <bottom/>
      <diagonal/>
    </border>
    <border>
      <left/>
      <right style="hair">
        <color indexed="64"/>
      </right>
      <top/>
      <bottom style="double">
        <color indexed="64"/>
      </bottom>
      <diagonal/>
    </border>
    <border>
      <left/>
      <right style="hair">
        <color indexed="64"/>
      </right>
      <top style="double">
        <color indexed="64"/>
      </top>
      <bottom style="thin">
        <color indexed="64"/>
      </bottom>
      <diagonal/>
    </border>
    <border>
      <left/>
      <right style="hair">
        <color indexed="64"/>
      </right>
      <top/>
      <bottom/>
      <diagonal/>
    </border>
    <border>
      <left/>
      <right style="hair">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double">
        <color indexed="64"/>
      </top>
      <bottom style="hair">
        <color indexed="64"/>
      </bottom>
      <diagonal/>
    </border>
    <border>
      <left/>
      <right style="hair">
        <color indexed="64"/>
      </right>
      <top style="double">
        <color indexed="64"/>
      </top>
      <bottom style="double">
        <color indexed="64"/>
      </bottom>
      <diagonal/>
    </border>
    <border>
      <left style="hair">
        <color indexed="64"/>
      </left>
      <right/>
      <top style="double">
        <color indexed="64"/>
      </top>
      <bottom style="hair">
        <color indexed="64"/>
      </bottom>
      <diagonal/>
    </border>
    <border>
      <left/>
      <right/>
      <top/>
      <bottom style="double">
        <color indexed="64"/>
      </bottom>
      <diagonal/>
    </border>
    <border>
      <left/>
      <right style="thin">
        <color indexed="64"/>
      </right>
      <top/>
      <bottom/>
      <diagonal/>
    </border>
    <border>
      <left/>
      <right style="thin">
        <color indexed="64"/>
      </right>
      <top/>
      <bottom style="thin">
        <color indexed="64"/>
      </bottom>
      <diagonal/>
    </border>
    <border>
      <left/>
      <right/>
      <top/>
      <bottom style="hair">
        <color indexed="64"/>
      </bottom>
      <diagonal/>
    </border>
    <border>
      <left/>
      <right/>
      <top style="hair">
        <color indexed="64"/>
      </top>
      <bottom/>
      <diagonal/>
    </border>
    <border>
      <left style="hair">
        <color indexed="64"/>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right style="thin">
        <color indexed="64"/>
      </right>
      <top/>
      <bottom style="hair">
        <color indexed="64"/>
      </bottom>
      <diagonal/>
    </border>
    <border>
      <left/>
      <right style="thin">
        <color indexed="64"/>
      </right>
      <top style="double">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style="hair">
        <color indexed="64"/>
      </right>
      <top style="double">
        <color indexed="64"/>
      </top>
      <bottom/>
      <diagonal/>
    </border>
    <border>
      <left style="hair">
        <color indexed="64"/>
      </left>
      <right/>
      <top style="double">
        <color indexed="64"/>
      </top>
      <bottom/>
      <diagonal/>
    </border>
  </borders>
  <cellStyleXfs count="5">
    <xf numFmtId="0" fontId="0" fillId="0" borderId="0"/>
    <xf numFmtId="0" fontId="1" fillId="0" borderId="0"/>
    <xf numFmtId="0" fontId="10" fillId="0" borderId="0"/>
    <xf numFmtId="0" fontId="1" fillId="0" borderId="0"/>
    <xf numFmtId="0" fontId="1" fillId="0" borderId="0"/>
  </cellStyleXfs>
  <cellXfs count="919">
    <xf numFmtId="0" fontId="0" fillId="0" borderId="0" xfId="0"/>
    <xf numFmtId="0" fontId="2" fillId="0" borderId="0" xfId="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4" fillId="2" borderId="1"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0" fontId="2" fillId="0" borderId="0" xfId="1" applyFont="1" applyBorder="1" applyAlignment="1" applyProtection="1">
      <alignment vertical="center"/>
    </xf>
    <xf numFmtId="49" fontId="6" fillId="2" borderId="1"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xf>
    <xf numFmtId="49" fontId="2" fillId="2" borderId="10" xfId="1" applyNumberFormat="1" applyFont="1" applyFill="1" applyBorder="1" applyAlignment="1" applyProtection="1">
      <alignment vertical="center"/>
    </xf>
    <xf numFmtId="49" fontId="2" fillId="2" borderId="11" xfId="1" applyNumberFormat="1" applyFont="1" applyFill="1" applyBorder="1" applyAlignment="1" applyProtection="1">
      <alignment vertical="center"/>
      <protection locked="0"/>
    </xf>
    <xf numFmtId="49" fontId="2" fillId="2" borderId="12" xfId="1" applyNumberFormat="1" applyFont="1" applyFill="1" applyBorder="1" applyAlignment="1" applyProtection="1">
      <alignment vertical="center"/>
      <protection locked="0"/>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1" xfId="1" applyNumberFormat="1" applyFont="1" applyFill="1" applyBorder="1" applyAlignment="1" applyProtection="1">
      <alignment horizontal="center" vertical="center"/>
    </xf>
    <xf numFmtId="1" fontId="7" fillId="0" borderId="22" xfId="1" applyNumberFormat="1" applyFont="1" applyFill="1" applyBorder="1" applyAlignment="1" applyProtection="1">
      <alignment horizontal="center" vertical="center"/>
    </xf>
    <xf numFmtId="0" fontId="5" fillId="0" borderId="16" xfId="1" applyFont="1" applyFill="1" applyBorder="1" applyAlignment="1" applyProtection="1">
      <alignment vertical="center" wrapText="1"/>
    </xf>
    <xf numFmtId="0" fontId="5" fillId="0" borderId="16" xfId="1" applyFont="1" applyFill="1" applyBorder="1" applyAlignment="1" applyProtection="1">
      <alignment horizontal="left" vertical="center" wrapText="1"/>
    </xf>
    <xf numFmtId="0" fontId="5" fillId="0" borderId="19"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23" xfId="1" applyFont="1" applyFill="1" applyBorder="1" applyAlignment="1" applyProtection="1">
      <alignment vertical="center" wrapText="1"/>
    </xf>
    <xf numFmtId="0" fontId="5" fillId="0" borderId="23" xfId="1" applyFont="1" applyFill="1" applyBorder="1" applyAlignment="1" applyProtection="1">
      <alignment horizontal="left" vertical="center" wrapText="1"/>
    </xf>
    <xf numFmtId="3" fontId="5" fillId="0" borderId="24" xfId="1" applyNumberFormat="1" applyFont="1" applyFill="1" applyBorder="1" applyAlignment="1" applyProtection="1">
      <alignment horizontal="right" vertical="center"/>
    </xf>
    <xf numFmtId="0" fontId="2" fillId="0" borderId="21" xfId="1" applyFont="1" applyFill="1" applyBorder="1" applyAlignment="1" applyProtection="1">
      <alignment vertical="center" wrapText="1"/>
    </xf>
    <xf numFmtId="0" fontId="2" fillId="0" borderId="21" xfId="1" applyFont="1" applyFill="1" applyBorder="1" applyAlignment="1" applyProtection="1">
      <alignment horizontal="left" vertical="center" wrapText="1"/>
    </xf>
    <xf numFmtId="3" fontId="2" fillId="0" borderId="22" xfId="1" applyNumberFormat="1" applyFont="1" applyFill="1" applyBorder="1" applyAlignment="1" applyProtection="1">
      <alignment horizontal="right" vertical="center"/>
    </xf>
    <xf numFmtId="0" fontId="2" fillId="0" borderId="16" xfId="1" applyFont="1" applyFill="1" applyBorder="1" applyAlignment="1" applyProtection="1">
      <alignment vertical="center" wrapText="1"/>
    </xf>
    <xf numFmtId="0" fontId="2" fillId="0" borderId="16" xfId="1" applyFont="1" applyFill="1" applyBorder="1" applyAlignment="1" applyProtection="1">
      <alignment horizontal="right" vertical="center" wrapText="1"/>
    </xf>
    <xf numFmtId="3" fontId="2" fillId="0" borderId="19" xfId="1" applyNumberFormat="1" applyFont="1" applyFill="1" applyBorder="1" applyAlignment="1" applyProtection="1">
      <alignment horizontal="right" vertical="center"/>
      <protection locked="0"/>
    </xf>
    <xf numFmtId="0" fontId="2" fillId="0" borderId="25" xfId="1" applyFont="1" applyFill="1" applyBorder="1" applyAlignment="1" applyProtection="1">
      <alignment vertical="center" wrapText="1"/>
    </xf>
    <xf numFmtId="0" fontId="2" fillId="0" borderId="25" xfId="1" applyFont="1" applyFill="1" applyBorder="1" applyAlignment="1" applyProtection="1">
      <alignment horizontal="right" vertical="center" wrapText="1"/>
    </xf>
    <xf numFmtId="3" fontId="2" fillId="0" borderId="5" xfId="1" applyNumberFormat="1" applyFont="1" applyFill="1" applyBorder="1" applyAlignment="1" applyProtection="1">
      <alignment horizontal="right" vertical="center"/>
      <protection locked="0"/>
    </xf>
    <xf numFmtId="0" fontId="5" fillId="0" borderId="18" xfId="1" applyFont="1" applyFill="1" applyBorder="1" applyAlignment="1" applyProtection="1">
      <alignment horizontal="left" vertical="center" wrapText="1"/>
    </xf>
    <xf numFmtId="3" fontId="2" fillId="0" borderId="20"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horizontal="center" vertical="center"/>
    </xf>
    <xf numFmtId="0" fontId="5" fillId="0" borderId="26"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protection locked="0"/>
    </xf>
    <xf numFmtId="3" fontId="2" fillId="0" borderId="27" xfId="1" applyNumberFormat="1" applyFont="1" applyFill="1" applyBorder="1" applyAlignment="1" applyProtection="1">
      <alignment horizontal="center" vertical="center"/>
    </xf>
    <xf numFmtId="3" fontId="2" fillId="0" borderId="27" xfId="1" applyNumberFormat="1" applyFont="1" applyFill="1" applyBorder="1" applyAlignment="1" applyProtection="1">
      <alignment vertical="center"/>
    </xf>
    <xf numFmtId="0" fontId="5" fillId="0" borderId="2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3" fontId="2" fillId="0" borderId="19"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vertical="center"/>
      <protection locked="0"/>
    </xf>
    <xf numFmtId="0" fontId="2" fillId="0" borderId="25" xfId="1" applyFont="1" applyFill="1" applyBorder="1" applyAlignment="1" applyProtection="1">
      <alignment horizontal="left" vertical="center" wrapText="1"/>
    </xf>
    <xf numFmtId="3" fontId="2" fillId="0" borderId="5"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vertical="center"/>
      <protection locked="0"/>
    </xf>
    <xf numFmtId="0" fontId="2" fillId="0" borderId="28" xfId="1" applyFont="1" applyFill="1" applyBorder="1" applyAlignment="1" applyProtection="1">
      <alignment horizontal="right" vertical="center" wrapText="1"/>
    </xf>
    <xf numFmtId="0" fontId="2" fillId="0" borderId="28" xfId="1" applyFont="1" applyFill="1" applyBorder="1" applyAlignment="1" applyProtection="1">
      <alignment horizontal="left" vertical="center" wrapText="1"/>
    </xf>
    <xf numFmtId="3" fontId="2" fillId="0" borderId="29" xfId="1" applyNumberFormat="1" applyFont="1" applyFill="1" applyBorder="1" applyAlignment="1" applyProtection="1">
      <alignment horizontal="center" vertical="center"/>
    </xf>
    <xf numFmtId="3" fontId="2" fillId="0" borderId="29" xfId="1" applyNumberFormat="1" applyFont="1" applyFill="1" applyBorder="1" applyAlignment="1" applyProtection="1">
      <alignment vertical="center"/>
      <protection locked="0"/>
    </xf>
    <xf numFmtId="0" fontId="5" fillId="0" borderId="30" xfId="1" applyFont="1" applyFill="1" applyBorder="1" applyAlignment="1" applyProtection="1">
      <alignment horizontal="center" vertical="center" wrapText="1"/>
    </xf>
    <xf numFmtId="0" fontId="5" fillId="0" borderId="30" xfId="1" applyFont="1" applyFill="1" applyBorder="1" applyAlignment="1" applyProtection="1">
      <alignment horizontal="left" vertical="center" wrapText="1"/>
    </xf>
    <xf numFmtId="3" fontId="2" fillId="0" borderId="31"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center" vertical="center"/>
    </xf>
    <xf numFmtId="0" fontId="5" fillId="0" borderId="34" xfId="1" applyFont="1" applyFill="1" applyBorder="1" applyAlignment="1" applyProtection="1">
      <alignment horizontal="center" vertical="center" wrapText="1"/>
    </xf>
    <xf numFmtId="0" fontId="5" fillId="0" borderId="34" xfId="1" applyFont="1" applyFill="1" applyBorder="1" applyAlignment="1" applyProtection="1">
      <alignment horizontal="left" vertical="center" wrapText="1"/>
    </xf>
    <xf numFmtId="3" fontId="2" fillId="0" borderId="36" xfId="1" applyNumberFormat="1" applyFont="1" applyFill="1" applyBorder="1" applyAlignment="1" applyProtection="1">
      <alignment horizontal="center" vertical="center"/>
    </xf>
    <xf numFmtId="0" fontId="2" fillId="0" borderId="37" xfId="1" applyFont="1" applyFill="1" applyBorder="1" applyAlignment="1" applyProtection="1">
      <alignment horizontal="right" vertical="center" wrapText="1"/>
    </xf>
    <xf numFmtId="0" fontId="2" fillId="0" borderId="37" xfId="1" applyFont="1" applyFill="1" applyBorder="1" applyAlignment="1" applyProtection="1">
      <alignment horizontal="left" vertical="center" wrapText="1"/>
    </xf>
    <xf numFmtId="3" fontId="2" fillId="0" borderId="39" xfId="1" applyNumberFormat="1" applyFont="1" applyFill="1" applyBorder="1" applyAlignment="1" applyProtection="1">
      <alignment horizontal="center" vertical="center"/>
    </xf>
    <xf numFmtId="0" fontId="2" fillId="0" borderId="37" xfId="1" applyFont="1" applyFill="1" applyBorder="1" applyAlignment="1" applyProtection="1">
      <alignment vertical="center" wrapText="1"/>
    </xf>
    <xf numFmtId="0" fontId="5" fillId="0" borderId="16" xfId="1" applyFont="1" applyBorder="1" applyAlignment="1" applyProtection="1">
      <alignment vertical="center" wrapText="1"/>
    </xf>
    <xf numFmtId="0" fontId="5" fillId="0" borderId="16" xfId="1" applyFont="1" applyBorder="1" applyAlignment="1" applyProtection="1">
      <alignment horizontal="left" vertical="center" wrapText="1"/>
    </xf>
    <xf numFmtId="0" fontId="5" fillId="0" borderId="23" xfId="1" applyFont="1" applyFill="1" applyBorder="1" applyAlignment="1" applyProtection="1">
      <alignment vertical="center"/>
    </xf>
    <xf numFmtId="3" fontId="5" fillId="0" borderId="24" xfId="1" applyNumberFormat="1" applyFont="1" applyFill="1" applyBorder="1" applyAlignment="1" applyProtection="1">
      <alignment vertical="center"/>
    </xf>
    <xf numFmtId="0" fontId="5" fillId="0" borderId="40" xfId="1" applyFont="1" applyFill="1" applyBorder="1" applyAlignment="1" applyProtection="1">
      <alignment vertical="center"/>
    </xf>
    <xf numFmtId="0" fontId="5" fillId="0" borderId="40" xfId="1" applyFont="1" applyFill="1" applyBorder="1" applyAlignment="1" applyProtection="1">
      <alignment vertical="center" wrapText="1"/>
    </xf>
    <xf numFmtId="3" fontId="5" fillId="0" borderId="41" xfId="1" applyNumberFormat="1" applyFont="1" applyFill="1" applyBorder="1" applyAlignment="1" applyProtection="1">
      <alignment vertical="center"/>
    </xf>
    <xf numFmtId="0" fontId="5" fillId="0" borderId="16" xfId="1" applyFont="1" applyFill="1" applyBorder="1" applyAlignment="1" applyProtection="1">
      <alignment vertical="center"/>
    </xf>
    <xf numFmtId="3" fontId="5" fillId="0" borderId="19" xfId="1" applyNumberFormat="1" applyFont="1" applyFill="1" applyBorder="1" applyAlignment="1" applyProtection="1">
      <alignment vertical="center"/>
    </xf>
    <xf numFmtId="0" fontId="5" fillId="3" borderId="30" xfId="1" applyFont="1" applyFill="1" applyBorder="1" applyAlignment="1" applyProtection="1">
      <alignment horizontal="left" vertical="center" wrapText="1"/>
    </xf>
    <xf numFmtId="3" fontId="5" fillId="3" borderId="31" xfId="1" applyNumberFormat="1" applyFont="1" applyFill="1" applyBorder="1" applyAlignment="1" applyProtection="1">
      <alignment vertical="center"/>
    </xf>
    <xf numFmtId="0" fontId="2" fillId="0" borderId="26" xfId="1" applyFont="1" applyFill="1" applyBorder="1" applyAlignment="1" applyProtection="1">
      <alignment horizontal="left" vertical="center" wrapText="1"/>
    </xf>
    <xf numFmtId="0" fontId="2" fillId="0" borderId="37" xfId="1" applyFont="1" applyFill="1" applyBorder="1" applyAlignment="1" applyProtection="1">
      <alignment horizontal="center" vertical="center" wrapText="1"/>
    </xf>
    <xf numFmtId="3" fontId="2" fillId="0" borderId="39" xfId="1" applyNumberFormat="1" applyFont="1" applyFill="1" applyBorder="1" applyAlignment="1" applyProtection="1">
      <alignment vertical="center"/>
    </xf>
    <xf numFmtId="0" fontId="2" fillId="0" borderId="25" xfId="1" applyFont="1" applyFill="1" applyBorder="1" applyAlignment="1" applyProtection="1">
      <alignment horizontal="center" vertical="center" wrapText="1"/>
    </xf>
    <xf numFmtId="3" fontId="2" fillId="0" borderId="5"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protection locked="0"/>
    </xf>
    <xf numFmtId="0" fontId="2" fillId="0" borderId="16" xfId="1" applyFont="1" applyFill="1" applyBorder="1" applyAlignment="1" applyProtection="1">
      <alignment horizontal="center" vertical="center" wrapText="1"/>
    </xf>
    <xf numFmtId="3" fontId="2" fillId="0" borderId="19" xfId="1" applyNumberFormat="1" applyFont="1" applyFill="1" applyBorder="1" applyAlignment="1" applyProtection="1">
      <alignment vertical="center"/>
    </xf>
    <xf numFmtId="3" fontId="2" fillId="0" borderId="27" xfId="1" applyNumberFormat="1" applyFont="1" applyFill="1" applyBorder="1" applyAlignment="1" applyProtection="1">
      <alignment vertical="center"/>
      <protection locked="0"/>
    </xf>
    <xf numFmtId="0" fontId="5" fillId="0" borderId="0" xfId="1" applyFont="1" applyFill="1" applyBorder="1" applyAlignment="1" applyProtection="1">
      <alignment horizontal="left" vertical="center"/>
    </xf>
    <xf numFmtId="0" fontId="2" fillId="0" borderId="30" xfId="1" applyFont="1" applyFill="1" applyBorder="1" applyAlignment="1" applyProtection="1">
      <alignment horizontal="left" vertical="center" wrapText="1"/>
    </xf>
    <xf numFmtId="0" fontId="2" fillId="0" borderId="42" xfId="1" applyFont="1" applyFill="1" applyBorder="1" applyAlignment="1" applyProtection="1">
      <alignment horizontal="right" vertical="center" wrapText="1"/>
    </xf>
    <xf numFmtId="3" fontId="2" fillId="0" borderId="17" xfId="1" applyNumberFormat="1" applyFont="1" applyFill="1" applyBorder="1" applyAlignment="1" applyProtection="1">
      <alignment vertical="center"/>
      <protection locked="0"/>
    </xf>
    <xf numFmtId="3" fontId="2" fillId="0" borderId="31"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1" fontId="5" fillId="3" borderId="30" xfId="1" applyNumberFormat="1" applyFont="1" applyFill="1" applyBorder="1" applyAlignment="1" applyProtection="1">
      <alignment horizontal="left" vertical="center" wrapText="1"/>
    </xf>
    <xf numFmtId="1" fontId="5" fillId="0" borderId="26" xfId="1" applyNumberFormat="1" applyFont="1" applyFill="1" applyBorder="1" applyAlignment="1" applyProtection="1">
      <alignment horizontal="left" vertical="center" wrapText="1"/>
    </xf>
    <xf numFmtId="0" fontId="5" fillId="0" borderId="16" xfId="1" applyFont="1" applyFill="1" applyBorder="1" applyAlignment="1" applyProtection="1">
      <alignment horizontal="center" vertical="center" wrapText="1"/>
    </xf>
    <xf numFmtId="3" fontId="2" fillId="0" borderId="43"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0" fontId="2" fillId="0" borderId="42" xfId="1" applyFont="1" applyFill="1" applyBorder="1" applyAlignment="1" applyProtection="1">
      <alignment horizontal="center" vertical="center" wrapText="1"/>
    </xf>
    <xf numFmtId="0" fontId="2" fillId="0" borderId="42" xfId="1" applyFont="1" applyFill="1" applyBorder="1" applyAlignment="1" applyProtection="1">
      <alignment horizontal="left" vertical="center" wrapText="1"/>
    </xf>
    <xf numFmtId="0" fontId="2" fillId="0" borderId="25" xfId="1" applyFont="1" applyFill="1" applyBorder="1" applyAlignment="1" applyProtection="1">
      <alignment vertical="center"/>
    </xf>
    <xf numFmtId="3" fontId="2" fillId="0" borderId="45"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5" fillId="3" borderId="26" xfId="1" applyFont="1" applyFill="1" applyBorder="1" applyAlignment="1" applyProtection="1">
      <alignment horizontal="left" vertical="center" wrapText="1"/>
    </xf>
    <xf numFmtId="3" fontId="5" fillId="3" borderId="27" xfId="1" applyNumberFormat="1" applyFont="1" applyFill="1" applyBorder="1" applyAlignment="1" applyProtection="1">
      <alignment vertical="center"/>
    </xf>
    <xf numFmtId="0" fontId="2" fillId="0" borderId="26" xfId="1" applyFont="1" applyFill="1" applyBorder="1" applyAlignment="1" applyProtection="1">
      <alignment horizontal="right" vertical="center" wrapText="1"/>
    </xf>
    <xf numFmtId="0" fontId="2" fillId="0" borderId="37" xfId="1" applyFont="1" applyFill="1" applyBorder="1" applyAlignment="1" applyProtection="1">
      <alignment vertical="center"/>
    </xf>
    <xf numFmtId="0" fontId="2" fillId="0" borderId="42" xfId="1" applyFont="1" applyFill="1" applyBorder="1" applyAlignment="1" applyProtection="1">
      <alignment vertical="center"/>
    </xf>
    <xf numFmtId="0" fontId="2" fillId="0" borderId="42" xfId="1" applyFont="1" applyFill="1" applyBorder="1" applyAlignment="1" applyProtection="1">
      <alignment vertical="center" wrapText="1"/>
    </xf>
    <xf numFmtId="3" fontId="5" fillId="0" borderId="27" xfId="1" applyNumberFormat="1" applyFont="1" applyFill="1" applyBorder="1" applyAlignment="1" applyProtection="1">
      <alignment vertical="center"/>
    </xf>
    <xf numFmtId="0" fontId="5" fillId="0" borderId="10" xfId="1" applyFont="1" applyFill="1" applyBorder="1" applyAlignment="1" applyProtection="1">
      <alignment vertical="center" wrapText="1"/>
    </xf>
    <xf numFmtId="0" fontId="2" fillId="0" borderId="34" xfId="1" applyFont="1" applyFill="1" applyBorder="1" applyAlignment="1" applyProtection="1">
      <alignment horizontal="left" vertical="center" wrapText="1"/>
    </xf>
    <xf numFmtId="3" fontId="2" fillId="0" borderId="36" xfId="1" applyNumberFormat="1" applyFont="1" applyFill="1" applyBorder="1" applyAlignment="1" applyProtection="1">
      <alignment vertical="center"/>
    </xf>
    <xf numFmtId="3" fontId="2" fillId="0" borderId="39" xfId="1" applyNumberFormat="1" applyFont="1" applyFill="1" applyBorder="1" applyAlignment="1" applyProtection="1">
      <alignment horizontal="right" vertical="center"/>
    </xf>
    <xf numFmtId="3" fontId="5" fillId="0" borderId="19" xfId="1" applyNumberFormat="1" applyFont="1" applyBorder="1" applyAlignment="1" applyProtection="1">
      <alignment vertical="center"/>
    </xf>
    <xf numFmtId="3" fontId="5" fillId="0" borderId="47" xfId="1" applyNumberFormat="1" applyFont="1" applyFill="1" applyBorder="1" applyAlignment="1" applyProtection="1">
      <alignment vertical="center"/>
    </xf>
    <xf numFmtId="0" fontId="2" fillId="0" borderId="23" xfId="1" applyFont="1" applyFill="1" applyBorder="1" applyAlignment="1" applyProtection="1">
      <alignment vertical="center"/>
    </xf>
    <xf numFmtId="3" fontId="2" fillId="0" borderId="24"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3" fontId="5" fillId="0" borderId="49" xfId="1" applyNumberFormat="1" applyFont="1" applyFill="1" applyBorder="1" applyAlignment="1" applyProtection="1">
      <alignment vertical="center"/>
    </xf>
    <xf numFmtId="3" fontId="5" fillId="0" borderId="52" xfId="1" applyNumberFormat="1" applyFont="1" applyFill="1" applyBorder="1" applyAlignment="1" applyProtection="1">
      <alignment vertical="center"/>
    </xf>
    <xf numFmtId="3" fontId="5" fillId="0" borderId="51" xfId="1" applyNumberFormat="1" applyFont="1" applyFill="1" applyBorder="1" applyAlignment="1" applyProtection="1">
      <alignment vertical="center"/>
    </xf>
    <xf numFmtId="0" fontId="5" fillId="0" borderId="26" xfId="1" applyFont="1" applyFill="1" applyBorder="1" applyAlignment="1" applyProtection="1">
      <alignment vertical="center"/>
    </xf>
    <xf numFmtId="3" fontId="5" fillId="0" borderId="53" xfId="1" applyNumberFormat="1" applyFont="1" applyFill="1" applyBorder="1" applyAlignment="1" applyProtection="1">
      <alignment vertical="center"/>
    </xf>
    <xf numFmtId="0" fontId="5" fillId="0" borderId="54" xfId="1" applyFont="1" applyFill="1" applyBorder="1" applyAlignment="1" applyProtection="1">
      <alignment vertical="center"/>
    </xf>
    <xf numFmtId="3" fontId="5" fillId="0" borderId="52" xfId="1" applyNumberFormat="1" applyFont="1" applyFill="1" applyBorder="1" applyAlignment="1" applyProtection="1">
      <alignment vertical="center"/>
      <protection locked="0"/>
    </xf>
    <xf numFmtId="0" fontId="2" fillId="0" borderId="0" xfId="1" applyFont="1" applyFill="1" applyBorder="1" applyAlignment="1" applyProtection="1">
      <alignment vertical="center" wrapText="1"/>
    </xf>
    <xf numFmtId="0" fontId="5" fillId="0" borderId="26" xfId="1" applyFont="1" applyFill="1" applyBorder="1" applyAlignment="1" applyProtection="1">
      <alignment horizontal="left" vertical="center" wrapText="1"/>
      <protection locked="0"/>
    </xf>
    <xf numFmtId="3" fontId="2" fillId="0" borderId="49"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vertical="center"/>
    </xf>
    <xf numFmtId="3" fontId="2" fillId="0" borderId="55" xfId="1" applyNumberFormat="1" applyFont="1" applyFill="1" applyBorder="1" applyAlignment="1" applyProtection="1">
      <alignment vertical="center"/>
    </xf>
    <xf numFmtId="3" fontId="5" fillId="3" borderId="55" xfId="1" applyNumberFormat="1" applyFont="1" applyFill="1" applyBorder="1" applyAlignment="1" applyProtection="1">
      <alignment vertical="center"/>
    </xf>
    <xf numFmtId="3" fontId="5" fillId="0" borderId="56" xfId="1" applyNumberFormat="1" applyFont="1" applyFill="1" applyBorder="1" applyAlignment="1" applyProtection="1">
      <alignment vertical="center"/>
    </xf>
    <xf numFmtId="1" fontId="7" fillId="0" borderId="59" xfId="1" applyNumberFormat="1" applyFont="1" applyFill="1" applyBorder="1" applyAlignment="1" applyProtection="1">
      <alignment horizontal="center" vertical="center"/>
    </xf>
    <xf numFmtId="3" fontId="5" fillId="0" borderId="61" xfId="1" applyNumberFormat="1" applyFont="1" applyFill="1" applyBorder="1" applyAlignment="1" applyProtection="1">
      <alignment horizontal="right" vertical="center"/>
    </xf>
    <xf numFmtId="3" fontId="2" fillId="0" borderId="59" xfId="1" applyNumberFormat="1" applyFont="1" applyFill="1" applyBorder="1" applyAlignment="1" applyProtection="1">
      <alignment horizontal="right" vertical="center"/>
    </xf>
    <xf numFmtId="3" fontId="2" fillId="0" borderId="35"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5" fillId="0" borderId="60" xfId="1" applyNumberFormat="1" applyFont="1" applyBorder="1" applyAlignment="1" applyProtection="1">
      <alignment vertical="center"/>
    </xf>
    <xf numFmtId="3" fontId="5" fillId="0" borderId="61" xfId="1" applyNumberFormat="1" applyFont="1" applyFill="1" applyBorder="1" applyAlignment="1" applyProtection="1">
      <alignment vertical="center"/>
    </xf>
    <xf numFmtId="3" fontId="5" fillId="0" borderId="63" xfId="1" applyNumberFormat="1" applyFont="1" applyFill="1" applyBorder="1" applyAlignment="1" applyProtection="1">
      <alignment vertical="center"/>
    </xf>
    <xf numFmtId="3" fontId="5" fillId="0" borderId="60" xfId="1" applyNumberFormat="1" applyFont="1" applyFill="1" applyBorder="1" applyAlignment="1" applyProtection="1">
      <alignment vertical="center"/>
    </xf>
    <xf numFmtId="3" fontId="5" fillId="3" borderId="64"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5" fillId="3" borderId="35"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xf>
    <xf numFmtId="3" fontId="5" fillId="0" borderId="35" xfId="1" applyNumberFormat="1" applyFont="1" applyFill="1" applyBorder="1" applyAlignment="1" applyProtection="1">
      <alignment vertical="center"/>
    </xf>
    <xf numFmtId="1" fontId="7" fillId="0" borderId="68" xfId="1" applyNumberFormat="1" applyFont="1" applyFill="1" applyBorder="1" applyAlignment="1" applyProtection="1">
      <alignment horizontal="center" vertical="center"/>
    </xf>
    <xf numFmtId="0" fontId="5" fillId="0" borderId="43" xfId="1" applyFont="1" applyFill="1" applyBorder="1" applyAlignment="1" applyProtection="1">
      <alignment vertical="center"/>
      <protection locked="0"/>
    </xf>
    <xf numFmtId="3" fontId="2" fillId="0" borderId="6"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right" vertical="center"/>
    </xf>
    <xf numFmtId="3" fontId="2" fillId="0" borderId="70" xfId="1" applyNumberFormat="1" applyFont="1" applyFill="1" applyBorder="1" applyAlignment="1" applyProtection="1">
      <alignment horizontal="right" vertical="center"/>
    </xf>
    <xf numFmtId="3" fontId="5" fillId="0" borderId="43" xfId="1" applyNumberFormat="1" applyFont="1" applyBorder="1" applyAlignment="1" applyProtection="1">
      <alignment vertical="center"/>
    </xf>
    <xf numFmtId="3" fontId="2" fillId="0" borderId="70"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5" fillId="0" borderId="71" xfId="1" applyNumberFormat="1" applyFont="1" applyFill="1" applyBorder="1" applyAlignment="1" applyProtection="1">
      <alignment vertical="center"/>
    </xf>
    <xf numFmtId="3" fontId="5" fillId="3" borderId="71" xfId="1" applyNumberFormat="1" applyFont="1" applyFill="1" applyBorder="1" applyAlignment="1" applyProtection="1">
      <alignment vertical="center"/>
    </xf>
    <xf numFmtId="1" fontId="7" fillId="0" borderId="73" xfId="1" applyNumberFormat="1" applyFont="1" applyFill="1" applyBorder="1" applyAlignment="1" applyProtection="1">
      <alignment horizontal="center" vertical="center"/>
    </xf>
    <xf numFmtId="0" fontId="5" fillId="0" borderId="46" xfId="1" applyFont="1" applyFill="1" applyBorder="1" applyAlignment="1" applyProtection="1">
      <alignment vertical="center"/>
      <protection locked="0"/>
    </xf>
    <xf numFmtId="3" fontId="5" fillId="0" borderId="48" xfId="1" applyNumberFormat="1" applyFont="1" applyFill="1" applyBorder="1" applyAlignment="1" applyProtection="1">
      <alignment horizontal="right" vertical="center"/>
    </xf>
    <xf numFmtId="3" fontId="2" fillId="0" borderId="73"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horizontal="center" vertical="center"/>
    </xf>
    <xf numFmtId="3" fontId="2" fillId="0" borderId="47"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74" xfId="1" applyNumberFormat="1" applyFont="1" applyFill="1" applyBorder="1" applyAlignment="1" applyProtection="1">
      <alignment horizontal="right" vertical="center"/>
    </xf>
    <xf numFmtId="3" fontId="5" fillId="0" borderId="46" xfId="1" applyNumberFormat="1" applyFont="1" applyBorder="1" applyAlignment="1" applyProtection="1">
      <alignment vertical="center"/>
    </xf>
    <xf numFmtId="3" fontId="5" fillId="0" borderId="48" xfId="1" applyNumberFormat="1" applyFont="1" applyFill="1" applyBorder="1" applyAlignment="1" applyProtection="1">
      <alignment vertical="center"/>
    </xf>
    <xf numFmtId="3" fontId="5" fillId="0" borderId="75" xfId="1" applyNumberFormat="1" applyFont="1" applyFill="1" applyBorder="1" applyAlignment="1" applyProtection="1">
      <alignment vertical="center"/>
    </xf>
    <xf numFmtId="3" fontId="5" fillId="0" borderId="46" xfId="1" applyNumberFormat="1" applyFont="1" applyFill="1" applyBorder="1" applyAlignment="1" applyProtection="1">
      <alignment vertical="center"/>
    </xf>
    <xf numFmtId="3" fontId="5" fillId="3" borderId="76" xfId="1" applyNumberFormat="1" applyFont="1" applyFill="1" applyBorder="1" applyAlignment="1" applyProtection="1">
      <alignment vertical="center"/>
    </xf>
    <xf numFmtId="3" fontId="2" fillId="0" borderId="76" xfId="1" applyNumberFormat="1" applyFont="1" applyFill="1" applyBorder="1" applyAlignment="1" applyProtection="1">
      <alignment vertical="center"/>
    </xf>
    <xf numFmtId="3" fontId="2" fillId="0" borderId="74"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xf>
    <xf numFmtId="49" fontId="2" fillId="0" borderId="13" xfId="1" applyNumberFormat="1" applyFont="1" applyFill="1" applyBorder="1" applyAlignment="1" applyProtection="1">
      <alignment horizontal="center" vertical="center" wrapText="1"/>
    </xf>
    <xf numFmtId="3" fontId="5" fillId="0" borderId="27" xfId="1" applyNumberFormat="1" applyFont="1" applyFill="1" applyBorder="1" applyAlignment="1" applyProtection="1">
      <alignment vertical="center"/>
      <protection locked="0"/>
    </xf>
    <xf numFmtId="1" fontId="7" fillId="0" borderId="80" xfId="1" applyNumberFormat="1" applyFont="1" applyFill="1" applyBorder="1" applyAlignment="1" applyProtection="1">
      <alignment horizontal="center" vertical="center"/>
    </xf>
    <xf numFmtId="0" fontId="5" fillId="0" borderId="1" xfId="1" applyFont="1" applyFill="1" applyBorder="1" applyAlignment="1" applyProtection="1">
      <alignment vertical="center"/>
    </xf>
    <xf numFmtId="3" fontId="5" fillId="0" borderId="81" xfId="1" applyNumberFormat="1" applyFont="1" applyFill="1" applyBorder="1" applyAlignment="1" applyProtection="1">
      <alignment horizontal="right" vertical="center"/>
    </xf>
    <xf numFmtId="3" fontId="2" fillId="0" borderId="80" xfId="1" applyNumberFormat="1" applyFont="1" applyFill="1" applyBorder="1" applyAlignment="1" applyProtection="1">
      <alignment horizontal="right" vertical="center"/>
    </xf>
    <xf numFmtId="3" fontId="2" fillId="0" borderId="1" xfId="1" applyNumberFormat="1" applyFont="1" applyFill="1" applyBorder="1" applyAlignment="1" applyProtection="1">
      <alignment horizontal="right" vertical="center"/>
    </xf>
    <xf numFmtId="3" fontId="2" fillId="0" borderId="82" xfId="1" applyNumberFormat="1" applyFont="1" applyFill="1" applyBorder="1" applyAlignment="1" applyProtection="1">
      <alignment horizontal="right" vertical="center"/>
    </xf>
    <xf numFmtId="3" fontId="2" fillId="0" borderId="79"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1" xfId="1" applyNumberFormat="1" applyFont="1" applyFill="1" applyBorder="1" applyAlignment="1" applyProtection="1">
      <alignment vertical="center"/>
    </xf>
    <xf numFmtId="3" fontId="2" fillId="0" borderId="82"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9" xfId="1" applyNumberFormat="1" applyFont="1" applyFill="1" applyBorder="1" applyAlignment="1" applyProtection="1">
      <alignment horizontal="right" vertical="center"/>
    </xf>
    <xf numFmtId="3" fontId="2" fillId="0" borderId="14" xfId="1" applyNumberFormat="1" applyFont="1" applyFill="1" applyBorder="1" applyAlignment="1" applyProtection="1">
      <alignment horizontal="right" vertical="center"/>
    </xf>
    <xf numFmtId="3" fontId="2" fillId="0" borderId="83" xfId="1" applyNumberFormat="1" applyFont="1" applyFill="1" applyBorder="1" applyAlignment="1" applyProtection="1">
      <alignment horizontal="right" vertical="center"/>
    </xf>
    <xf numFmtId="3" fontId="2" fillId="0" borderId="83" xfId="1" applyNumberFormat="1" applyFont="1" applyFill="1" applyBorder="1" applyAlignment="1" applyProtection="1">
      <alignment vertical="center"/>
    </xf>
    <xf numFmtId="3" fontId="5" fillId="0" borderId="1" xfId="1" applyNumberFormat="1" applyFont="1" applyBorder="1" applyAlignment="1" applyProtection="1">
      <alignment vertical="center"/>
    </xf>
    <xf numFmtId="3" fontId="5" fillId="0" borderId="81" xfId="1" applyNumberFormat="1" applyFont="1" applyFill="1" applyBorder="1" applyAlignment="1" applyProtection="1">
      <alignment vertical="center"/>
    </xf>
    <xf numFmtId="3" fontId="5" fillId="0" borderId="84" xfId="1" applyNumberFormat="1" applyFont="1" applyFill="1" applyBorder="1" applyAlignment="1" applyProtection="1">
      <alignment vertical="center"/>
    </xf>
    <xf numFmtId="3" fontId="5" fillId="0" borderId="1" xfId="1" applyNumberFormat="1" applyFont="1" applyFill="1" applyBorder="1" applyAlignment="1" applyProtection="1">
      <alignment vertical="center"/>
    </xf>
    <xf numFmtId="3" fontId="5" fillId="3" borderId="85" xfId="1" applyNumberFormat="1" applyFont="1" applyFill="1" applyBorder="1" applyAlignment="1" applyProtection="1">
      <alignment vertical="center"/>
    </xf>
    <xf numFmtId="3" fontId="2" fillId="0" borderId="78" xfId="1" applyNumberFormat="1" applyFont="1" applyFill="1" applyBorder="1" applyAlignment="1" applyProtection="1">
      <alignment vertical="center"/>
    </xf>
    <xf numFmtId="3" fontId="2" fillId="0" borderId="85" xfId="1" applyNumberFormat="1" applyFont="1" applyFill="1" applyBorder="1" applyAlignment="1" applyProtection="1">
      <alignment vertical="center"/>
    </xf>
    <xf numFmtId="3" fontId="5" fillId="3" borderId="9"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xf>
    <xf numFmtId="3" fontId="2" fillId="0" borderId="81" xfId="1" applyNumberFormat="1" applyFont="1" applyFill="1" applyBorder="1" applyAlignment="1" applyProtection="1">
      <alignment vertical="center"/>
    </xf>
    <xf numFmtId="3" fontId="5" fillId="0" borderId="87" xfId="1" applyNumberFormat="1" applyFont="1" applyFill="1" applyBorder="1" applyAlignment="1" applyProtection="1">
      <alignment vertical="center"/>
    </xf>
    <xf numFmtId="3" fontId="5" fillId="0" borderId="9" xfId="1" applyNumberFormat="1" applyFont="1" applyFill="1" applyBorder="1" applyAlignment="1" applyProtection="1">
      <alignment vertical="center"/>
    </xf>
    <xf numFmtId="1" fontId="7" fillId="0" borderId="90" xfId="1" applyNumberFormat="1" applyFont="1" applyFill="1" applyBorder="1" applyAlignment="1" applyProtection="1">
      <alignment horizontal="center" vertical="center"/>
    </xf>
    <xf numFmtId="0" fontId="5" fillId="0" borderId="91" xfId="1" applyFont="1" applyFill="1" applyBorder="1" applyAlignment="1" applyProtection="1">
      <alignment vertical="center"/>
      <protection locked="0"/>
    </xf>
    <xf numFmtId="3" fontId="5" fillId="0" borderId="92" xfId="1" applyNumberFormat="1" applyFont="1" applyFill="1" applyBorder="1" applyAlignment="1" applyProtection="1">
      <alignment horizontal="right" vertical="center"/>
    </xf>
    <xf numFmtId="3" fontId="2" fillId="0" borderId="90" xfId="1" applyNumberFormat="1" applyFont="1" applyFill="1" applyBorder="1" applyAlignment="1" applyProtection="1">
      <alignment horizontal="right" vertical="center"/>
    </xf>
    <xf numFmtId="3" fontId="2" fillId="0" borderId="91" xfId="1" applyNumberFormat="1" applyFont="1" applyFill="1" applyBorder="1" applyAlignment="1" applyProtection="1">
      <alignment horizontal="right" vertical="center"/>
      <protection locked="0"/>
    </xf>
    <xf numFmtId="3" fontId="2" fillId="0" borderId="93" xfId="1" applyNumberFormat="1" applyFont="1" applyFill="1" applyBorder="1" applyAlignment="1" applyProtection="1">
      <alignment horizontal="right" vertical="center"/>
      <protection locked="0"/>
    </xf>
    <xf numFmtId="3" fontId="2" fillId="0" borderId="89" xfId="1" applyNumberFormat="1" applyFont="1" applyFill="1" applyBorder="1" applyAlignment="1" applyProtection="1">
      <alignment vertical="center"/>
      <protection locked="0"/>
    </xf>
    <xf numFmtId="3" fontId="2" fillId="0" borderId="94" xfId="1" applyNumberFormat="1" applyFont="1" applyFill="1" applyBorder="1" applyAlignment="1" applyProtection="1">
      <alignment horizontal="center" vertical="center"/>
    </xf>
    <xf numFmtId="3" fontId="2" fillId="0" borderId="91" xfId="1" applyNumberFormat="1" applyFont="1" applyFill="1" applyBorder="1" applyAlignment="1" applyProtection="1">
      <alignment horizontal="center" vertical="center"/>
    </xf>
    <xf numFmtId="3" fontId="2" fillId="0" borderId="93" xfId="1" applyNumberFormat="1" applyFont="1" applyFill="1" applyBorder="1" applyAlignment="1" applyProtection="1">
      <alignment horizontal="center" vertical="center"/>
    </xf>
    <xf numFmtId="3" fontId="2" fillId="0" borderId="95" xfId="1" applyNumberFormat="1" applyFont="1" applyFill="1" applyBorder="1" applyAlignment="1" applyProtection="1">
      <alignment horizontal="center" vertical="center"/>
    </xf>
    <xf numFmtId="3" fontId="2" fillId="0" borderId="96" xfId="1" applyNumberFormat="1" applyFont="1" applyFill="1" applyBorder="1" applyAlignment="1" applyProtection="1">
      <alignment horizontal="right" vertical="center"/>
    </xf>
    <xf numFmtId="3" fontId="2" fillId="0" borderId="91" xfId="1" applyNumberFormat="1" applyFont="1" applyFill="1" applyBorder="1" applyAlignment="1" applyProtection="1">
      <alignment vertical="center"/>
      <protection locked="0"/>
    </xf>
    <xf numFmtId="3" fontId="2" fillId="0" borderId="97"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horizontal="center" vertical="center"/>
    </xf>
    <xf numFmtId="3" fontId="5" fillId="0" borderId="91" xfId="1" applyNumberFormat="1" applyFont="1" applyBorder="1" applyAlignment="1" applyProtection="1">
      <alignment vertical="center"/>
    </xf>
    <xf numFmtId="3" fontId="5" fillId="0" borderId="92" xfId="1" applyNumberFormat="1" applyFont="1" applyFill="1" applyBorder="1" applyAlignment="1" applyProtection="1">
      <alignment vertical="center"/>
    </xf>
    <xf numFmtId="3" fontId="5" fillId="0" borderId="99" xfId="1" applyNumberFormat="1" applyFont="1" applyFill="1" applyBorder="1" applyAlignment="1" applyProtection="1">
      <alignment vertical="center"/>
    </xf>
    <xf numFmtId="3" fontId="5" fillId="0" borderId="91" xfId="1" applyNumberFormat="1" applyFont="1" applyFill="1" applyBorder="1" applyAlignment="1" applyProtection="1">
      <alignment vertical="center"/>
    </xf>
    <xf numFmtId="3" fontId="5" fillId="3" borderId="96" xfId="1" applyNumberFormat="1" applyFont="1" applyFill="1" applyBorder="1" applyAlignment="1" applyProtection="1">
      <alignment vertical="center"/>
    </xf>
    <xf numFmtId="3" fontId="2" fillId="0" borderId="94"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protection locked="0"/>
    </xf>
    <xf numFmtId="3" fontId="2" fillId="0" borderId="93"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xf>
    <xf numFmtId="3" fontId="2" fillId="0" borderId="94" xfId="1" applyNumberFormat="1" applyFont="1" applyFill="1" applyBorder="1" applyAlignment="1" applyProtection="1">
      <alignment vertical="center"/>
      <protection locked="0"/>
    </xf>
    <xf numFmtId="3" fontId="2" fillId="0" borderId="88" xfId="1" applyNumberFormat="1" applyFont="1" applyFill="1" applyBorder="1" applyAlignment="1" applyProtection="1">
      <alignment vertical="center"/>
      <protection locked="0"/>
    </xf>
    <xf numFmtId="3" fontId="2" fillId="0" borderId="96" xfId="1" applyNumberFormat="1" applyFont="1" applyFill="1" applyBorder="1" applyAlignment="1" applyProtection="1">
      <alignment vertical="center"/>
    </xf>
    <xf numFmtId="3" fontId="5" fillId="3" borderId="94"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xf>
    <xf numFmtId="3" fontId="2" fillId="0" borderId="95" xfId="1" applyNumberFormat="1" applyFont="1" applyFill="1" applyBorder="1" applyAlignment="1" applyProtection="1">
      <alignment vertical="center"/>
      <protection locked="0"/>
    </xf>
    <xf numFmtId="3" fontId="2" fillId="0" borderId="92" xfId="1" applyNumberFormat="1" applyFont="1" applyFill="1" applyBorder="1" applyAlignment="1" applyProtection="1">
      <alignment vertical="center"/>
    </xf>
    <xf numFmtId="3" fontId="5" fillId="0" borderId="100" xfId="1" applyNumberFormat="1" applyFont="1" applyFill="1" applyBorder="1" applyAlignment="1" applyProtection="1">
      <alignment vertical="center"/>
    </xf>
    <xf numFmtId="3" fontId="5" fillId="0" borderId="94" xfId="1" applyNumberFormat="1" applyFont="1" applyFill="1" applyBorder="1" applyAlignment="1" applyProtection="1">
      <alignment vertical="center"/>
    </xf>
    <xf numFmtId="3" fontId="5" fillId="0" borderId="100" xfId="1" applyNumberFormat="1" applyFont="1" applyFill="1" applyBorder="1" applyAlignment="1" applyProtection="1">
      <alignment vertical="center"/>
      <protection locked="0"/>
    </xf>
    <xf numFmtId="0" fontId="5" fillId="0" borderId="60" xfId="1" applyFont="1" applyFill="1" applyBorder="1" applyAlignment="1" applyProtection="1">
      <alignment vertical="center"/>
      <protection locked="0"/>
    </xf>
    <xf numFmtId="3" fontId="2" fillId="0" borderId="60"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horizontal="center" vertical="center"/>
    </xf>
    <xf numFmtId="3" fontId="2" fillId="0" borderId="60"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right" vertical="center"/>
      <protection locked="0"/>
    </xf>
    <xf numFmtId="3" fontId="2" fillId="0" borderId="64" xfId="1" applyNumberFormat="1" applyFont="1" applyFill="1" applyBorder="1" applyAlignment="1" applyProtection="1">
      <alignment horizontal="right" vertical="center"/>
    </xf>
    <xf numFmtId="3" fontId="2" fillId="0" borderId="76"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vertical="center"/>
      <protection locked="0"/>
    </xf>
    <xf numFmtId="3" fontId="2" fillId="0" borderId="65" xfId="1" applyNumberFormat="1" applyFont="1" applyFill="1" applyBorder="1" applyAlignment="1" applyProtection="1">
      <alignment horizontal="center" vertical="center"/>
    </xf>
    <xf numFmtId="3" fontId="2" fillId="0" borderId="77"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74"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vertical="center"/>
      <protection locked="0"/>
    </xf>
    <xf numFmtId="3" fontId="5" fillId="0" borderId="60" xfId="1" applyNumberFormat="1" applyFont="1" applyBorder="1" applyAlignment="1" applyProtection="1">
      <alignment vertical="center"/>
      <protection locked="0"/>
    </xf>
    <xf numFmtId="3" fontId="2" fillId="0" borderId="60"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5" fillId="3" borderId="47"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protection locked="0"/>
    </xf>
    <xf numFmtId="3" fontId="5" fillId="0" borderId="35" xfId="1" applyNumberFormat="1" applyFont="1" applyFill="1" applyBorder="1" applyAlignment="1" applyProtection="1">
      <alignment vertical="center"/>
      <protection locked="0"/>
    </xf>
    <xf numFmtId="3" fontId="5" fillId="0" borderId="53"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xf>
    <xf numFmtId="3" fontId="2" fillId="0" borderId="55" xfId="1" applyNumberFormat="1" applyFont="1" applyFill="1" applyBorder="1" applyAlignment="1" applyProtection="1">
      <alignment horizontal="right" vertical="center"/>
    </xf>
    <xf numFmtId="3" fontId="2" fillId="0" borderId="71"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5" fillId="0" borderId="101" xfId="1" applyNumberFormat="1" applyFont="1" applyFill="1" applyBorder="1" applyAlignment="1" applyProtection="1">
      <alignment vertical="center"/>
    </xf>
    <xf numFmtId="3" fontId="5" fillId="0" borderId="43" xfId="1" applyNumberFormat="1" applyFont="1" applyFill="1" applyBorder="1" applyAlignment="1" applyProtection="1">
      <alignment vertical="center"/>
    </xf>
    <xf numFmtId="3" fontId="5" fillId="3" borderId="49" xfId="1" applyNumberFormat="1" applyFont="1" applyFill="1" applyBorder="1" applyAlignment="1" applyProtection="1">
      <alignment vertical="center"/>
    </xf>
    <xf numFmtId="3" fontId="2" fillId="0" borderId="71"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102"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15"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right" vertical="center"/>
    </xf>
    <xf numFmtId="3" fontId="2" fillId="0" borderId="98"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center" vertical="center"/>
    </xf>
    <xf numFmtId="0" fontId="5" fillId="0" borderId="16" xfId="1" applyFont="1" applyFill="1" applyBorder="1" applyAlignment="1" applyProtection="1">
      <alignment vertical="center"/>
      <protection locked="0"/>
    </xf>
    <xf numFmtId="3" fontId="2" fillId="0" borderId="16"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horizontal="right" vertical="center"/>
      <protection locked="0"/>
    </xf>
    <xf numFmtId="3" fontId="2" fillId="0" borderId="16"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protection locked="0"/>
    </xf>
    <xf numFmtId="3" fontId="2" fillId="0" borderId="26"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center"/>
      <protection locked="0"/>
    </xf>
    <xf numFmtId="3" fontId="2" fillId="0" borderId="28" xfId="1" applyNumberFormat="1" applyFont="1" applyFill="1" applyBorder="1" applyAlignment="1" applyProtection="1">
      <alignment vertical="center"/>
      <protection locked="0"/>
    </xf>
    <xf numFmtId="3" fontId="5" fillId="0" borderId="54" xfId="1" applyNumberFormat="1" applyFont="1" applyFill="1" applyBorder="1" applyAlignment="1" applyProtection="1">
      <alignment vertical="center"/>
      <protection locked="0"/>
    </xf>
    <xf numFmtId="0" fontId="2" fillId="0" borderId="1" xfId="1" applyFont="1" applyFill="1" applyBorder="1" applyAlignment="1" applyProtection="1">
      <alignment vertical="center"/>
    </xf>
    <xf numFmtId="49" fontId="2" fillId="0" borderId="1" xfId="1" applyNumberFormat="1" applyFont="1" applyFill="1" applyBorder="1" applyAlignment="1" applyProtection="1">
      <alignment horizontal="center" vertical="center" wrapText="1"/>
    </xf>
    <xf numFmtId="0" fontId="2" fillId="0" borderId="1" xfId="1" applyFont="1" applyFill="1" applyBorder="1" applyAlignment="1" applyProtection="1">
      <alignment horizontal="center" vertical="center" textRotation="90"/>
    </xf>
    <xf numFmtId="0" fontId="5" fillId="0" borderId="1" xfId="1" applyFont="1" applyFill="1" applyBorder="1" applyAlignment="1" applyProtection="1">
      <alignment horizontal="left" vertical="center"/>
    </xf>
    <xf numFmtId="0" fontId="8" fillId="0" borderId="1" xfId="1" applyFont="1" applyFill="1" applyBorder="1" applyAlignment="1" applyProtection="1">
      <alignment vertical="center"/>
    </xf>
    <xf numFmtId="3" fontId="5" fillId="0" borderId="23"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protection locked="0"/>
    </xf>
    <xf numFmtId="3" fontId="2" fillId="0" borderId="26"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25" xfId="1" applyNumberFormat="1" applyFont="1" applyFill="1" applyBorder="1" applyAlignment="1" applyProtection="1">
      <alignment horizontal="center" vertical="center"/>
      <protection locked="0"/>
    </xf>
    <xf numFmtId="3" fontId="2" fillId="0" borderId="28" xfId="1" applyNumberFormat="1" applyFont="1" applyFill="1" applyBorder="1" applyAlignment="1" applyProtection="1">
      <alignment horizontal="center" vertical="center"/>
      <protection locked="0"/>
    </xf>
    <xf numFmtId="3" fontId="2" fillId="0" borderId="26" xfId="1" applyNumberFormat="1" applyFont="1" applyFill="1" applyBorder="1" applyAlignment="1" applyProtection="1">
      <alignment horizontal="right" vertical="center"/>
      <protection locked="0"/>
    </xf>
    <xf numFmtId="3" fontId="5" fillId="0" borderId="16" xfId="1" applyNumberFormat="1" applyFont="1" applyBorder="1" applyAlignment="1" applyProtection="1">
      <alignment vertical="center"/>
      <protection locked="0"/>
    </xf>
    <xf numFmtId="3" fontId="5" fillId="0" borderId="23" xfId="1" applyNumberFormat="1" applyFont="1" applyFill="1" applyBorder="1" applyAlignment="1" applyProtection="1">
      <alignment vertical="center"/>
      <protection locked="0"/>
    </xf>
    <xf numFmtId="3" fontId="5" fillId="0" borderId="40" xfId="1" applyNumberFormat="1" applyFont="1" applyFill="1" applyBorder="1" applyAlignment="1" applyProtection="1">
      <alignment vertical="center"/>
      <protection locked="0"/>
    </xf>
    <xf numFmtId="3" fontId="5" fillId="0" borderId="16" xfId="1" applyNumberFormat="1" applyFont="1" applyFill="1" applyBorder="1" applyAlignment="1" applyProtection="1">
      <alignment vertical="center"/>
      <protection locked="0"/>
    </xf>
    <xf numFmtId="3" fontId="5" fillId="3" borderId="30" xfId="1" applyNumberFormat="1" applyFont="1" applyFill="1" applyBorder="1" applyAlignment="1" applyProtection="1">
      <alignment vertical="center"/>
      <protection locked="0"/>
    </xf>
    <xf numFmtId="3" fontId="2" fillId="0" borderId="30"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3" fontId="5" fillId="0" borderId="34" xfId="1" applyNumberFormat="1" applyFont="1" applyFill="1" applyBorder="1" applyAlignment="1" applyProtection="1">
      <alignment vertical="center"/>
      <protection locked="0"/>
    </xf>
    <xf numFmtId="3" fontId="5" fillId="3" borderId="34" xfId="1" applyNumberFormat="1" applyFont="1" applyFill="1" applyBorder="1" applyAlignment="1" applyProtection="1">
      <alignment vertical="center"/>
      <protection locked="0"/>
    </xf>
    <xf numFmtId="3" fontId="2" fillId="0" borderId="23" xfId="1" applyNumberFormat="1" applyFont="1" applyFill="1" applyBorder="1" applyAlignment="1" applyProtection="1">
      <alignment vertical="center"/>
      <protection locked="0"/>
    </xf>
    <xf numFmtId="3" fontId="5" fillId="0" borderId="26" xfId="1" applyNumberFormat="1" applyFont="1" applyFill="1" applyBorder="1" applyAlignment="1" applyProtection="1">
      <alignment vertical="center"/>
      <protection locked="0"/>
    </xf>
    <xf numFmtId="3" fontId="2" fillId="0" borderId="60" xfId="1" applyNumberFormat="1" applyFont="1" applyFill="1" applyBorder="1" applyAlignment="1" applyProtection="1">
      <alignment horizontal="center" vertical="center"/>
      <protection locked="0"/>
    </xf>
    <xf numFmtId="3" fontId="2" fillId="0" borderId="19" xfId="1" applyNumberFormat="1" applyFont="1" applyFill="1" applyBorder="1" applyAlignment="1" applyProtection="1">
      <alignment horizontal="center" vertical="center"/>
      <protection locked="0"/>
    </xf>
    <xf numFmtId="3" fontId="2" fillId="0" borderId="62" xfId="1" applyNumberFormat="1" applyFont="1" applyFill="1" applyBorder="1" applyAlignment="1" applyProtection="1">
      <alignment horizontal="center" vertical="center"/>
      <protection locked="0"/>
    </xf>
    <xf numFmtId="3" fontId="2" fillId="0" borderId="5" xfId="1" applyNumberFormat="1" applyFont="1" applyFill="1" applyBorder="1" applyAlignment="1" applyProtection="1">
      <alignment horizontal="center" vertical="center"/>
      <protection locked="0"/>
    </xf>
    <xf numFmtId="3" fontId="2" fillId="0" borderId="33" xfId="1" applyNumberFormat="1" applyFont="1" applyFill="1" applyBorder="1" applyAlignment="1" applyProtection="1">
      <alignment horizontal="center" vertical="center"/>
      <protection locked="0"/>
    </xf>
    <xf numFmtId="3" fontId="2" fillId="0" borderId="29" xfId="1" applyNumberFormat="1" applyFont="1" applyFill="1" applyBorder="1" applyAlignment="1" applyProtection="1">
      <alignment horizontal="center" vertical="center"/>
      <protection locked="0"/>
    </xf>
    <xf numFmtId="3" fontId="2" fillId="0" borderId="98" xfId="1" applyNumberFormat="1" applyFont="1" applyFill="1" applyBorder="1" applyAlignment="1" applyProtection="1">
      <alignment horizontal="center" vertical="center"/>
      <protection locked="0"/>
    </xf>
    <xf numFmtId="3" fontId="2" fillId="0" borderId="39" xfId="1" applyNumberFormat="1" applyFont="1" applyFill="1" applyBorder="1" applyAlignment="1" applyProtection="1">
      <alignment horizontal="center" vertical="center"/>
      <protection locked="0"/>
    </xf>
    <xf numFmtId="3" fontId="2" fillId="0" borderId="46"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vertical="center"/>
    </xf>
    <xf numFmtId="3" fontId="2" fillId="0" borderId="47" xfId="1" applyNumberFormat="1" applyFont="1" applyFill="1" applyBorder="1" applyAlignment="1" applyProtection="1">
      <alignment horizontal="right" vertical="center"/>
    </xf>
    <xf numFmtId="3" fontId="2" fillId="0" borderId="44" xfId="1" applyNumberFormat="1" applyFont="1" applyFill="1" applyBorder="1" applyAlignment="1" applyProtection="1">
      <alignment vertical="center"/>
    </xf>
    <xf numFmtId="3" fontId="2" fillId="0" borderId="32" xfId="1" applyNumberFormat="1" applyFont="1" applyFill="1" applyBorder="1" applyAlignment="1" applyProtection="1">
      <alignment vertical="center"/>
    </xf>
    <xf numFmtId="3" fontId="2" fillId="0" borderId="43" xfId="1" applyNumberFormat="1" applyFont="1" applyFill="1" applyBorder="1" applyAlignment="1" applyProtection="1">
      <alignment horizontal="right" vertical="center"/>
    </xf>
    <xf numFmtId="3" fontId="2" fillId="0" borderId="25" xfId="1" applyNumberFormat="1" applyFont="1" applyFill="1" applyBorder="1" applyAlignment="1" applyProtection="1">
      <alignment horizontal="left" vertical="top" wrapText="1"/>
      <protection locked="0"/>
    </xf>
    <xf numFmtId="3" fontId="2" fillId="0" borderId="18" xfId="1" applyNumberFormat="1" applyFont="1" applyFill="1" applyBorder="1" applyAlignment="1" applyProtection="1">
      <alignment horizontal="center" vertical="center" wrapText="1"/>
      <protection locked="0"/>
    </xf>
    <xf numFmtId="3" fontId="2" fillId="0" borderId="25" xfId="1" applyNumberFormat="1" applyFont="1" applyFill="1" applyBorder="1" applyAlignment="1" applyProtection="1">
      <alignment vertical="center" wrapText="1"/>
      <protection locked="0"/>
    </xf>
    <xf numFmtId="3" fontId="2" fillId="0" borderId="16" xfId="1" applyNumberFormat="1" applyFont="1" applyFill="1" applyBorder="1" applyAlignment="1" applyProtection="1">
      <alignment vertical="center" wrapText="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9" fillId="0" borderId="0" xfId="1" applyFont="1" applyFill="1" applyBorder="1" applyAlignment="1" applyProtection="1">
      <alignment vertical="center"/>
    </xf>
    <xf numFmtId="3" fontId="5" fillId="0" borderId="0" xfId="1" applyNumberFormat="1" applyFont="1" applyFill="1" applyBorder="1" applyAlignment="1" applyProtection="1">
      <alignment vertical="center"/>
    </xf>
    <xf numFmtId="0" fontId="2" fillId="4" borderId="25" xfId="1" applyFont="1" applyFill="1" applyBorder="1" applyAlignment="1" applyProtection="1">
      <alignment vertical="center" wrapText="1"/>
    </xf>
    <xf numFmtId="0" fontId="2" fillId="4" borderId="25" xfId="1" applyFont="1" applyFill="1" applyBorder="1" applyAlignment="1" applyProtection="1">
      <alignment horizontal="right" vertical="center" wrapText="1"/>
    </xf>
    <xf numFmtId="3" fontId="2" fillId="4" borderId="82" xfId="1" applyNumberFormat="1" applyFont="1" applyFill="1" applyBorder="1" applyAlignment="1" applyProtection="1">
      <alignment horizontal="right" vertical="center"/>
    </xf>
    <xf numFmtId="3" fontId="2" fillId="4" borderId="62" xfId="1" applyNumberFormat="1" applyFont="1" applyFill="1" applyBorder="1" applyAlignment="1" applyProtection="1">
      <alignment horizontal="right" vertical="center"/>
      <protection locked="0"/>
    </xf>
    <xf numFmtId="3" fontId="2" fillId="4" borderId="5" xfId="1" applyNumberFormat="1" applyFont="1" applyFill="1" applyBorder="1" applyAlignment="1" applyProtection="1">
      <alignment horizontal="right" vertical="center"/>
      <protection locked="0"/>
    </xf>
    <xf numFmtId="3" fontId="2" fillId="4" borderId="45" xfId="1" applyNumberFormat="1" applyFont="1" applyFill="1" applyBorder="1" applyAlignment="1" applyProtection="1">
      <alignment horizontal="right" vertical="center"/>
    </xf>
    <xf numFmtId="3" fontId="2" fillId="4" borderId="93" xfId="1" applyNumberFormat="1" applyFont="1" applyFill="1" applyBorder="1" applyAlignment="1" applyProtection="1">
      <alignment horizontal="right" vertical="center"/>
      <protection locked="0"/>
    </xf>
    <xf numFmtId="3" fontId="2" fillId="4" borderId="6" xfId="1" applyNumberFormat="1" applyFont="1" applyFill="1" applyBorder="1" applyAlignment="1" applyProtection="1">
      <alignment horizontal="right" vertical="center"/>
    </xf>
    <xf numFmtId="3" fontId="2" fillId="4" borderId="25" xfId="1" applyNumberFormat="1" applyFont="1" applyFill="1" applyBorder="1" applyAlignment="1" applyProtection="1">
      <alignment horizontal="left" vertical="center" wrapText="1"/>
      <protection locked="0"/>
    </xf>
    <xf numFmtId="0" fontId="2" fillId="4" borderId="1" xfId="1" applyFont="1" applyFill="1" applyBorder="1" applyAlignment="1" applyProtection="1">
      <alignment vertical="center"/>
    </xf>
    <xf numFmtId="3" fontId="5" fillId="4" borderId="0" xfId="1" applyNumberFormat="1" applyFont="1" applyFill="1" applyBorder="1" applyAlignment="1" applyProtection="1">
      <alignment vertical="center"/>
    </xf>
    <xf numFmtId="0" fontId="2" fillId="4" borderId="0" xfId="1" applyFont="1" applyFill="1" applyBorder="1" applyAlignment="1" applyProtection="1">
      <alignment vertical="center"/>
    </xf>
    <xf numFmtId="3" fontId="2" fillId="0" borderId="18" xfId="1" applyNumberFormat="1" applyFont="1" applyFill="1" applyBorder="1" applyAlignment="1" applyProtection="1">
      <alignment horizontal="center" vertical="center"/>
      <protection locked="0"/>
    </xf>
    <xf numFmtId="3" fontId="2" fillId="0" borderId="35"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protection locked="0"/>
    </xf>
    <xf numFmtId="3" fontId="2" fillId="0" borderId="65" xfId="1" applyNumberFormat="1" applyFont="1" applyFill="1" applyBorder="1" applyAlignment="1" applyProtection="1">
      <alignment horizontal="right" vertical="center"/>
    </xf>
    <xf numFmtId="3" fontId="2" fillId="5" borderId="62" xfId="1" applyNumberFormat="1" applyFont="1" applyFill="1" applyBorder="1" applyAlignment="1" applyProtection="1">
      <alignment vertical="center"/>
      <protection locked="0"/>
    </xf>
    <xf numFmtId="3" fontId="2" fillId="5" borderId="5" xfId="1" applyNumberFormat="1" applyFont="1" applyFill="1" applyBorder="1" applyAlignment="1" applyProtection="1">
      <alignment vertical="center"/>
      <protection locked="0"/>
    </xf>
    <xf numFmtId="3" fontId="2" fillId="5" borderId="93" xfId="1" applyNumberFormat="1" applyFont="1" applyFill="1" applyBorder="1" applyAlignment="1" applyProtection="1">
      <alignment vertical="center"/>
      <protection locked="0"/>
    </xf>
    <xf numFmtId="3" fontId="2" fillId="5" borderId="25" xfId="1" applyNumberFormat="1" applyFont="1" applyFill="1" applyBorder="1" applyAlignment="1" applyProtection="1">
      <alignment vertical="center" wrapText="1"/>
      <protection locked="0"/>
    </xf>
    <xf numFmtId="3" fontId="2" fillId="0" borderId="25" xfId="1" applyNumberFormat="1" applyFont="1" applyFill="1" applyBorder="1" applyAlignment="1" applyProtection="1">
      <alignment horizontal="left" vertical="center" wrapText="1"/>
      <protection locked="0"/>
    </xf>
    <xf numFmtId="0" fontId="2" fillId="4" borderId="25" xfId="1" applyFont="1" applyFill="1" applyBorder="1" applyAlignment="1" applyProtection="1">
      <alignment horizontal="left" vertical="center" wrapText="1"/>
    </xf>
    <xf numFmtId="3" fontId="2" fillId="4" borderId="82" xfId="1" applyNumberFormat="1" applyFont="1" applyFill="1" applyBorder="1" applyAlignment="1" applyProtection="1">
      <alignment vertical="center"/>
    </xf>
    <xf numFmtId="3" fontId="2" fillId="4" borderId="62" xfId="1" applyNumberFormat="1" applyFont="1" applyFill="1" applyBorder="1" applyAlignment="1" applyProtection="1">
      <alignment vertical="center"/>
      <protection locked="0"/>
    </xf>
    <xf numFmtId="3" fontId="2" fillId="4" borderId="5" xfId="1" applyNumberFormat="1" applyFont="1" applyFill="1" applyBorder="1" applyAlignment="1" applyProtection="1">
      <alignment vertical="center"/>
      <protection locked="0"/>
    </xf>
    <xf numFmtId="3" fontId="2" fillId="4" borderId="45" xfId="1" applyNumberFormat="1" applyFont="1" applyFill="1" applyBorder="1" applyAlignment="1" applyProtection="1">
      <alignment vertical="center"/>
    </xf>
    <xf numFmtId="3" fontId="2" fillId="4" borderId="93"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vertical="center"/>
    </xf>
    <xf numFmtId="3" fontId="2" fillId="4" borderId="25" xfId="1" applyNumberFormat="1" applyFont="1" applyFill="1" applyBorder="1" applyAlignment="1" applyProtection="1">
      <alignment vertical="center" wrapText="1"/>
      <protection locked="0"/>
    </xf>
    <xf numFmtId="0" fontId="2" fillId="4" borderId="25" xfId="1" applyFont="1" applyFill="1" applyBorder="1" applyAlignment="1" applyProtection="1">
      <alignment horizontal="center" vertical="center" wrapText="1"/>
    </xf>
    <xf numFmtId="0" fontId="2" fillId="0" borderId="0" xfId="1" applyFont="1" applyFill="1" applyBorder="1" applyAlignment="1" applyProtection="1">
      <alignment vertical="center"/>
      <protection locked="0"/>
    </xf>
    <xf numFmtId="3" fontId="2" fillId="0" borderId="25" xfId="1" applyNumberFormat="1" applyFont="1" applyFill="1" applyBorder="1" applyAlignment="1" applyProtection="1">
      <alignment horizontal="left" vertical="center"/>
      <protection locked="0"/>
    </xf>
    <xf numFmtId="3" fontId="2" fillId="0" borderId="28" xfId="1" applyNumberFormat="1" applyFont="1" applyFill="1" applyBorder="1" applyAlignment="1" applyProtection="1">
      <alignment horizontal="left" vertical="center" wrapText="1"/>
      <protection locked="0"/>
    </xf>
    <xf numFmtId="0" fontId="5" fillId="4" borderId="18" xfId="1" applyFont="1" applyFill="1" applyBorder="1" applyAlignment="1" applyProtection="1">
      <alignment horizontal="left" vertical="center" wrapText="1"/>
    </xf>
    <xf numFmtId="3" fontId="2" fillId="4" borderId="79" xfId="1" applyNumberFormat="1" applyFont="1" applyFill="1" applyBorder="1" applyAlignment="1" applyProtection="1">
      <alignment vertical="center"/>
    </xf>
    <xf numFmtId="3" fontId="2" fillId="4" borderId="58" xfId="1" applyNumberFormat="1" applyFont="1" applyFill="1" applyBorder="1" applyAlignment="1" applyProtection="1">
      <alignment vertical="center"/>
      <protection locked="0"/>
    </xf>
    <xf numFmtId="3" fontId="2" fillId="4" borderId="89" xfId="1" applyNumberFormat="1" applyFont="1" applyFill="1" applyBorder="1" applyAlignment="1" applyProtection="1">
      <alignment vertical="center"/>
      <protection locked="0"/>
    </xf>
    <xf numFmtId="3" fontId="2" fillId="4" borderId="58" xfId="1" applyNumberFormat="1" applyFont="1" applyFill="1" applyBorder="1" applyAlignment="1" applyProtection="1">
      <alignment horizontal="center" vertical="center"/>
    </xf>
    <xf numFmtId="3" fontId="2" fillId="4" borderId="20" xfId="1" applyNumberFormat="1" applyFont="1" applyFill="1" applyBorder="1" applyAlignment="1" applyProtection="1">
      <alignment horizontal="center" vertical="center"/>
    </xf>
    <xf numFmtId="3" fontId="2" fillId="4" borderId="72" xfId="1" applyNumberFormat="1" applyFont="1" applyFill="1" applyBorder="1" applyAlignment="1" applyProtection="1">
      <alignment horizontal="center" vertical="center"/>
    </xf>
    <xf numFmtId="3" fontId="2" fillId="4" borderId="102" xfId="1" applyNumberFormat="1" applyFont="1" applyFill="1" applyBorder="1" applyAlignment="1" applyProtection="1">
      <alignment horizontal="center" vertical="center"/>
    </xf>
    <xf numFmtId="3" fontId="2" fillId="4" borderId="67" xfId="1" applyNumberFormat="1" applyFont="1" applyFill="1" applyBorder="1" applyAlignment="1" applyProtection="1">
      <alignment horizontal="center" vertical="center"/>
    </xf>
    <xf numFmtId="3" fontId="2" fillId="4" borderId="93" xfId="1" applyNumberFormat="1" applyFont="1" applyFill="1" applyBorder="1" applyAlignment="1" applyProtection="1">
      <alignment vertical="center"/>
    </xf>
    <xf numFmtId="3" fontId="2" fillId="0" borderId="6" xfId="1" applyNumberFormat="1" applyFont="1" applyFill="1" applyBorder="1" applyAlignment="1" applyProtection="1">
      <alignment horizontal="right" vertical="center"/>
      <protection locked="0"/>
    </xf>
    <xf numFmtId="3" fontId="2" fillId="0" borderId="67"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protection locked="0"/>
    </xf>
    <xf numFmtId="3" fontId="5" fillId="0" borderId="43" xfId="1" applyNumberFormat="1" applyFont="1" applyBorder="1" applyAlignment="1" applyProtection="1">
      <alignment vertical="center"/>
      <protection locked="0"/>
    </xf>
    <xf numFmtId="3" fontId="2" fillId="0" borderId="6" xfId="1" applyNumberFormat="1" applyFont="1" applyFill="1" applyBorder="1" applyAlignment="1" applyProtection="1">
      <alignment vertical="center"/>
      <protection locked="0"/>
    </xf>
    <xf numFmtId="3" fontId="5" fillId="0" borderId="23"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horizontal="right" vertical="center"/>
    </xf>
    <xf numFmtId="3" fontId="2" fillId="0" borderId="25"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vertical="center"/>
    </xf>
    <xf numFmtId="3" fontId="2" fillId="0" borderId="26" xfId="1" applyNumberFormat="1" applyFont="1" applyFill="1" applyBorder="1" applyAlignment="1" applyProtection="1">
      <alignment horizontal="center" vertical="center"/>
    </xf>
    <xf numFmtId="3" fontId="2" fillId="0" borderId="16"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30"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vertical="center"/>
    </xf>
    <xf numFmtId="3" fontId="2" fillId="0" borderId="37" xfId="1" applyNumberFormat="1" applyFont="1" applyFill="1" applyBorder="1" applyAlignment="1" applyProtection="1">
      <alignment horizontal="center" vertical="center"/>
    </xf>
    <xf numFmtId="3" fontId="5" fillId="0" borderId="16" xfId="1" applyNumberFormat="1" applyFont="1" applyBorder="1" applyAlignment="1" applyProtection="1">
      <alignment vertical="center"/>
    </xf>
    <xf numFmtId="3" fontId="5" fillId="0" borderId="23" xfId="1" applyNumberFormat="1" applyFont="1" applyFill="1" applyBorder="1" applyAlignment="1" applyProtection="1">
      <alignment vertical="center"/>
    </xf>
    <xf numFmtId="3" fontId="5" fillId="0" borderId="40" xfId="1" applyNumberFormat="1" applyFont="1" applyFill="1" applyBorder="1" applyAlignment="1" applyProtection="1">
      <alignment vertical="center"/>
    </xf>
    <xf numFmtId="3" fontId="5" fillId="0" borderId="16" xfId="1" applyNumberFormat="1" applyFont="1" applyFill="1" applyBorder="1" applyAlignment="1" applyProtection="1">
      <alignment vertical="center"/>
    </xf>
    <xf numFmtId="3" fontId="5" fillId="3" borderId="30" xfId="1" applyNumberFormat="1" applyFont="1" applyFill="1" applyBorder="1" applyAlignment="1" applyProtection="1">
      <alignment vertical="center"/>
    </xf>
    <xf numFmtId="3" fontId="2" fillId="0" borderId="2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25" xfId="1" applyNumberFormat="1" applyFont="1" applyFill="1" applyBorder="1" applyAlignment="1" applyProtection="1">
      <alignment vertical="center"/>
    </xf>
    <xf numFmtId="3" fontId="5" fillId="3" borderId="26"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3" fontId="5" fillId="0" borderId="26" xfId="1" applyNumberFormat="1" applyFont="1" applyFill="1" applyBorder="1" applyAlignment="1" applyProtection="1">
      <alignment vertical="center"/>
    </xf>
    <xf numFmtId="3" fontId="2" fillId="4" borderId="6" xfId="1" applyNumberFormat="1" applyFont="1" applyFill="1" applyBorder="1" applyAlignment="1" applyProtection="1">
      <alignment horizontal="right" vertical="center"/>
      <protection locked="0"/>
    </xf>
    <xf numFmtId="3" fontId="2" fillId="5" borderId="6"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vertical="center"/>
      <protection locked="0"/>
    </xf>
    <xf numFmtId="3" fontId="2" fillId="4" borderId="25" xfId="1" applyNumberFormat="1" applyFont="1" applyFill="1" applyBorder="1" applyAlignment="1" applyProtection="1">
      <alignment horizontal="right" vertical="center"/>
    </xf>
    <xf numFmtId="3" fontId="2" fillId="4" borderId="25" xfId="1" applyNumberFormat="1" applyFont="1" applyFill="1" applyBorder="1" applyAlignment="1" applyProtection="1">
      <alignment vertical="center"/>
    </xf>
    <xf numFmtId="3" fontId="2" fillId="0" borderId="76" xfId="1" applyNumberFormat="1" applyFont="1" applyFill="1" applyBorder="1" applyAlignment="1" applyProtection="1">
      <alignment horizontal="center" vertical="center"/>
    </xf>
    <xf numFmtId="3" fontId="2" fillId="0" borderId="28" xfId="1" applyNumberFormat="1" applyFont="1" applyFill="1" applyBorder="1" applyAlignment="1" applyProtection="1">
      <alignment vertical="center"/>
    </xf>
    <xf numFmtId="3" fontId="2" fillId="4" borderId="67" xfId="1" applyNumberFormat="1" applyFont="1" applyFill="1" applyBorder="1" applyAlignment="1" applyProtection="1">
      <alignment vertical="center"/>
      <protection locked="0"/>
    </xf>
    <xf numFmtId="3" fontId="2" fillId="4" borderId="18" xfId="1" applyNumberFormat="1" applyFont="1" applyFill="1" applyBorder="1" applyAlignment="1" applyProtection="1">
      <alignment vertical="center"/>
    </xf>
    <xf numFmtId="3" fontId="2" fillId="4" borderId="62" xfId="1" applyNumberFormat="1" applyFont="1" applyFill="1" applyBorder="1" applyAlignment="1" applyProtection="1">
      <alignment horizontal="center" vertical="center"/>
    </xf>
    <xf numFmtId="3" fontId="2" fillId="4" borderId="5" xfId="1" applyNumberFormat="1" applyFont="1" applyFill="1" applyBorder="1" applyAlignment="1" applyProtection="1">
      <alignment horizontal="center" vertical="center"/>
    </xf>
    <xf numFmtId="3" fontId="2" fillId="4" borderId="45" xfId="1" applyNumberFormat="1" applyFont="1" applyFill="1" applyBorder="1" applyAlignment="1" applyProtection="1">
      <alignment horizontal="center" vertical="center"/>
    </xf>
    <xf numFmtId="3" fontId="2" fillId="4" borderId="93" xfId="1" applyNumberFormat="1" applyFont="1" applyFill="1" applyBorder="1" applyAlignment="1" applyProtection="1">
      <alignment horizontal="center" vertical="center"/>
    </xf>
    <xf numFmtId="3" fontId="2" fillId="4" borderId="6" xfId="1" applyNumberFormat="1" applyFont="1" applyFill="1" applyBorder="1" applyAlignment="1" applyProtection="1">
      <alignment horizontal="center" vertical="center"/>
    </xf>
    <xf numFmtId="3" fontId="2" fillId="4" borderId="62" xfId="1" applyNumberFormat="1" applyFont="1" applyFill="1" applyBorder="1" applyAlignment="1" applyProtection="1">
      <alignment horizontal="center" vertical="center"/>
      <protection locked="0"/>
    </xf>
    <xf numFmtId="3" fontId="2" fillId="4" borderId="7"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horizontal="right" vertical="center"/>
      <protection locked="0"/>
    </xf>
    <xf numFmtId="3" fontId="2" fillId="0" borderId="66" xfId="1" applyNumberFormat="1" applyFont="1" applyFill="1" applyBorder="1" applyAlignment="1" applyProtection="1">
      <alignment vertical="center"/>
      <protection locked="0"/>
    </xf>
    <xf numFmtId="3" fontId="5" fillId="0" borderId="56" xfId="1" applyNumberFormat="1" applyFont="1" applyFill="1" applyBorder="1" applyAlignment="1" applyProtection="1">
      <alignment vertical="center"/>
      <protection locked="0"/>
    </xf>
    <xf numFmtId="3" fontId="5" fillId="0" borderId="49"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right" vertical="center"/>
    </xf>
    <xf numFmtId="3" fontId="2" fillId="0" borderId="28" xfId="1" applyNumberFormat="1" applyFont="1" applyFill="1" applyBorder="1" applyAlignment="1" applyProtection="1">
      <alignment horizontal="center" vertical="center"/>
    </xf>
    <xf numFmtId="3" fontId="2" fillId="4" borderId="25" xfId="1" applyNumberFormat="1" applyFont="1" applyFill="1" applyBorder="1" applyAlignment="1" applyProtection="1">
      <alignment horizontal="center" vertical="center"/>
    </xf>
    <xf numFmtId="3" fontId="2" fillId="0" borderId="34"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vertical="center"/>
    </xf>
    <xf numFmtId="3" fontId="2" fillId="0" borderId="30" xfId="1" applyNumberFormat="1" applyFont="1" applyFill="1" applyBorder="1" applyAlignment="1" applyProtection="1">
      <alignment vertical="center"/>
    </xf>
    <xf numFmtId="3" fontId="2" fillId="0" borderId="34"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xf>
    <xf numFmtId="3" fontId="5" fillId="0" borderId="19" xfId="1" applyNumberFormat="1" applyFont="1" applyBorder="1" applyAlignment="1" applyProtection="1">
      <alignment vertical="center"/>
      <protection locked="0"/>
    </xf>
    <xf numFmtId="3" fontId="2" fillId="0" borderId="37" xfId="1" applyNumberFormat="1" applyFont="1" applyFill="1" applyBorder="1" applyAlignment="1" applyProtection="1">
      <alignment vertical="center" wrapText="1"/>
      <protection locked="0"/>
    </xf>
    <xf numFmtId="0" fontId="2" fillId="0" borderId="25" xfId="0" applyFont="1" applyBorder="1" applyAlignment="1" applyProtection="1">
      <alignment vertical="center" wrapText="1"/>
      <protection locked="0"/>
    </xf>
    <xf numFmtId="0" fontId="13" fillId="0" borderId="25" xfId="0" applyFont="1" applyBorder="1" applyAlignment="1" applyProtection="1">
      <alignment wrapText="1"/>
      <protection locked="0"/>
    </xf>
    <xf numFmtId="3" fontId="14" fillId="0" borderId="25" xfId="1" applyNumberFormat="1" applyFont="1" applyFill="1" applyBorder="1" applyAlignment="1" applyProtection="1">
      <alignment vertical="center" wrapText="1"/>
      <protection locked="0"/>
    </xf>
    <xf numFmtId="0" fontId="2" fillId="0" borderId="25" xfId="1" applyNumberFormat="1" applyFont="1" applyFill="1" applyBorder="1" applyAlignment="1" applyProtection="1">
      <alignment vertical="center" wrapText="1"/>
      <protection locked="0"/>
    </xf>
    <xf numFmtId="0" fontId="2" fillId="2" borderId="2"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2" fillId="2" borderId="4" xfId="1" applyFont="1" applyFill="1" applyBorder="1" applyAlignment="1" applyProtection="1">
      <alignment vertical="center"/>
      <protection locked="0"/>
    </xf>
    <xf numFmtId="0" fontId="2" fillId="2" borderId="1" xfId="1" applyFont="1" applyFill="1" applyBorder="1" applyAlignment="1" applyProtection="1">
      <alignment vertical="center"/>
      <protection locked="0"/>
    </xf>
    <xf numFmtId="0" fontId="2" fillId="2" borderId="0" xfId="1" applyFont="1" applyFill="1" applyBorder="1" applyAlignment="1" applyProtection="1">
      <alignment vertical="center"/>
      <protection locked="0"/>
    </xf>
    <xf numFmtId="0" fontId="2" fillId="2" borderId="103" xfId="1" applyFont="1" applyFill="1" applyBorder="1" applyAlignment="1" applyProtection="1">
      <alignment vertical="center"/>
      <protection locked="0"/>
    </xf>
    <xf numFmtId="0" fontId="2" fillId="0" borderId="0" xfId="1" applyFont="1" applyBorder="1" applyAlignment="1" applyProtection="1">
      <alignment vertical="center"/>
      <protection locked="0"/>
    </xf>
    <xf numFmtId="0" fontId="2" fillId="2" borderId="9" xfId="1" applyFont="1" applyFill="1" applyBorder="1" applyAlignment="1" applyProtection="1">
      <alignment vertical="center"/>
    </xf>
    <xf numFmtId="0" fontId="2" fillId="2" borderId="10" xfId="1" applyFont="1" applyFill="1" applyBorder="1" applyAlignment="1" applyProtection="1">
      <alignment vertical="center"/>
    </xf>
    <xf numFmtId="0" fontId="2" fillId="2" borderId="104" xfId="1" applyFont="1" applyFill="1" applyBorder="1" applyAlignment="1" applyProtection="1">
      <alignment vertical="center"/>
    </xf>
    <xf numFmtId="3" fontId="2" fillId="0" borderId="25" xfId="1" applyNumberFormat="1" applyFont="1" applyFill="1" applyBorder="1" applyAlignment="1" applyProtection="1">
      <alignment horizontal="right" vertical="center"/>
      <protection locked="0"/>
    </xf>
    <xf numFmtId="0" fontId="12" fillId="0" borderId="0" xfId="2" applyFont="1"/>
    <xf numFmtId="0" fontId="2" fillId="0" borderId="0" xfId="3" applyFont="1" applyAlignment="1">
      <alignment horizontal="right"/>
    </xf>
    <xf numFmtId="0" fontId="10" fillId="0" borderId="0" xfId="2"/>
    <xf numFmtId="0" fontId="5" fillId="0" borderId="0" xfId="2" applyFont="1" applyAlignment="1">
      <alignment horizontal="center"/>
    </xf>
    <xf numFmtId="0" fontId="2" fillId="0" borderId="5" xfId="2" applyFont="1" applyBorder="1" applyAlignment="1">
      <alignment horizontal="center" vertical="center" wrapText="1"/>
    </xf>
    <xf numFmtId="3" fontId="5" fillId="0" borderId="5" xfId="2" applyNumberFormat="1" applyFont="1" applyBorder="1" applyAlignment="1">
      <alignment vertical="center" wrapText="1"/>
    </xf>
    <xf numFmtId="0" fontId="2" fillId="0" borderId="5" xfId="2" applyFont="1" applyBorder="1" applyAlignment="1" applyProtection="1">
      <alignment horizontal="center" vertical="center" wrapText="1"/>
      <protection locked="0"/>
    </xf>
    <xf numFmtId="3" fontId="2" fillId="0" borderId="5" xfId="2" applyNumberFormat="1" applyFont="1" applyBorder="1" applyAlignment="1" applyProtection="1">
      <alignment horizontal="right" vertical="center" wrapText="1"/>
      <protection locked="0"/>
    </xf>
    <xf numFmtId="3" fontId="5" fillId="0" borderId="5" xfId="2" applyNumberFormat="1" applyFont="1" applyBorder="1" applyAlignment="1" applyProtection="1">
      <alignment horizontal="right" vertical="center" wrapText="1"/>
      <protection locked="0"/>
    </xf>
    <xf numFmtId="3" fontId="2" fillId="0" borderId="5" xfId="2" applyNumberFormat="1" applyFont="1" applyFill="1" applyBorder="1" applyAlignment="1" applyProtection="1">
      <alignment horizontal="right" vertical="center" wrapText="1"/>
      <protection locked="0"/>
    </xf>
    <xf numFmtId="3" fontId="2" fillId="0" borderId="5" xfId="2" applyNumberFormat="1" applyFont="1" applyBorder="1" applyAlignment="1" applyProtection="1">
      <alignment horizontal="left" vertical="center" wrapText="1"/>
      <protection locked="0"/>
    </xf>
    <xf numFmtId="3" fontId="2" fillId="0" borderId="5" xfId="1" applyNumberFormat="1" applyFont="1" applyBorder="1" applyAlignment="1" applyProtection="1">
      <alignment horizontal="center" vertical="center" wrapText="1"/>
      <protection locked="0"/>
    </xf>
    <xf numFmtId="3" fontId="5" fillId="0" borderId="5" xfId="2" applyNumberFormat="1" applyFont="1" applyFill="1" applyBorder="1" applyAlignment="1" applyProtection="1">
      <alignment horizontal="right" vertical="center" wrapText="1"/>
      <protection locked="0"/>
    </xf>
    <xf numFmtId="3" fontId="2" fillId="0" borderId="5" xfId="2" applyNumberFormat="1" applyFont="1" applyFill="1" applyBorder="1" applyAlignment="1" applyProtection="1">
      <alignment horizontal="left" vertical="center" wrapText="1"/>
      <protection locked="0"/>
    </xf>
    <xf numFmtId="3" fontId="2" fillId="0" borderId="17" xfId="2" applyNumberFormat="1" applyFont="1" applyFill="1" applyBorder="1" applyAlignment="1" applyProtection="1">
      <alignment horizontal="right" vertical="center" wrapText="1"/>
      <protection locked="0"/>
    </xf>
    <xf numFmtId="3" fontId="2" fillId="0" borderId="17" xfId="2" applyNumberFormat="1" applyFont="1" applyFill="1" applyBorder="1" applyAlignment="1" applyProtection="1">
      <alignment vertical="center" wrapText="1"/>
      <protection locked="0"/>
    </xf>
    <xf numFmtId="0" fontId="2" fillId="0" borderId="17" xfId="2" applyFont="1" applyBorder="1" applyAlignment="1" applyProtection="1">
      <alignment horizontal="center" vertical="center" wrapText="1"/>
      <protection locked="0"/>
    </xf>
    <xf numFmtId="3" fontId="2" fillId="0" borderId="17" xfId="2" applyNumberFormat="1" applyFont="1" applyBorder="1" applyAlignment="1" applyProtection="1">
      <alignment horizontal="right" vertical="center" wrapText="1"/>
      <protection locked="0"/>
    </xf>
    <xf numFmtId="3" fontId="2" fillId="0" borderId="17" xfId="2" applyNumberFormat="1" applyFont="1" applyBorder="1" applyAlignment="1" applyProtection="1">
      <alignment horizontal="center" vertical="center" wrapText="1"/>
      <protection locked="0"/>
    </xf>
    <xf numFmtId="3" fontId="8" fillId="0" borderId="17" xfId="2" applyNumberFormat="1" applyFont="1" applyBorder="1" applyAlignment="1" applyProtection="1">
      <alignment horizontal="center" vertical="center" wrapText="1"/>
      <protection locked="0"/>
    </xf>
    <xf numFmtId="3" fontId="5" fillId="0" borderId="17" xfId="2" applyNumberFormat="1" applyFont="1" applyFill="1" applyBorder="1" applyAlignment="1" applyProtection="1">
      <alignment horizontal="right" vertical="center" wrapText="1"/>
      <protection locked="0"/>
    </xf>
    <xf numFmtId="3" fontId="2" fillId="0" borderId="17" xfId="2" applyNumberFormat="1" applyFont="1" applyFill="1" applyBorder="1" applyAlignment="1" applyProtection="1">
      <alignment horizontal="center" vertical="center" wrapText="1"/>
      <protection locked="0"/>
    </xf>
    <xf numFmtId="3" fontId="2" fillId="0" borderId="17" xfId="2" applyNumberFormat="1" applyFont="1" applyFill="1" applyBorder="1" applyAlignment="1" applyProtection="1">
      <alignment horizontal="left" vertical="center" wrapText="1"/>
      <protection locked="0"/>
    </xf>
    <xf numFmtId="3" fontId="5" fillId="0" borderId="17" xfId="2" applyNumberFormat="1" applyFont="1" applyBorder="1" applyAlignment="1" applyProtection="1">
      <alignment vertical="center" wrapText="1"/>
      <protection locked="0"/>
    </xf>
    <xf numFmtId="3" fontId="2" fillId="0" borderId="17" xfId="2" applyNumberFormat="1" applyFont="1" applyBorder="1" applyAlignment="1" applyProtection="1">
      <alignment vertical="center" wrapText="1"/>
      <protection locked="0"/>
    </xf>
    <xf numFmtId="3" fontId="5" fillId="0" borderId="17" xfId="2" applyNumberFormat="1" applyFont="1" applyFill="1" applyBorder="1" applyAlignment="1" applyProtection="1">
      <alignment vertical="center" wrapText="1"/>
      <protection locked="0"/>
    </xf>
    <xf numFmtId="3" fontId="2" fillId="0" borderId="5" xfId="2" applyNumberFormat="1" applyFont="1" applyFill="1" applyBorder="1" applyAlignment="1" applyProtection="1">
      <alignment vertical="center" wrapText="1"/>
      <protection locked="0"/>
    </xf>
    <xf numFmtId="3" fontId="5" fillId="0" borderId="5" xfId="2" applyNumberFormat="1" applyFont="1" applyBorder="1" applyAlignment="1" applyProtection="1">
      <alignment vertical="center" wrapText="1"/>
      <protection locked="0"/>
    </xf>
    <xf numFmtId="3" fontId="2" fillId="0" borderId="5" xfId="2" applyNumberFormat="1" applyFont="1" applyBorder="1" applyAlignment="1" applyProtection="1">
      <alignment vertical="center" wrapText="1"/>
      <protection locked="0"/>
    </xf>
    <xf numFmtId="3" fontId="5" fillId="0" borderId="5" xfId="2" applyNumberFormat="1" applyFont="1" applyFill="1" applyBorder="1" applyAlignment="1" applyProtection="1">
      <alignment vertical="center" wrapText="1"/>
      <protection locked="0"/>
    </xf>
    <xf numFmtId="3" fontId="2" fillId="0" borderId="5" xfId="2" applyNumberFormat="1" applyFont="1" applyBorder="1" applyAlignment="1" applyProtection="1">
      <alignment horizontal="right" vertical="center"/>
      <protection locked="0"/>
    </xf>
    <xf numFmtId="3" fontId="2" fillId="0" borderId="5" xfId="2" applyNumberFormat="1" applyFont="1" applyFill="1" applyBorder="1" applyAlignment="1" applyProtection="1">
      <alignment horizontal="right" vertical="center"/>
      <protection locked="0"/>
    </xf>
    <xf numFmtId="3" fontId="5" fillId="0" borderId="5" xfId="2" applyNumberFormat="1" applyFont="1" applyBorder="1" applyAlignment="1" applyProtection="1">
      <alignment horizontal="right" vertical="center"/>
      <protection locked="0"/>
    </xf>
    <xf numFmtId="0" fontId="2" fillId="0" borderId="5" xfId="2" applyFont="1" applyFill="1" applyBorder="1" applyAlignment="1" applyProtection="1">
      <alignment horizontal="center" vertical="center" wrapText="1"/>
      <protection locked="0"/>
    </xf>
    <xf numFmtId="0" fontId="12" fillId="0" borderId="0" xfId="2" applyFont="1" applyFill="1"/>
    <xf numFmtId="3" fontId="2" fillId="0" borderId="5" xfId="2" applyNumberFormat="1" applyFont="1" applyBorder="1" applyAlignment="1" applyProtection="1">
      <alignment horizontal="center" vertical="center" wrapText="1"/>
      <protection locked="0"/>
    </xf>
    <xf numFmtId="3" fontId="2" fillId="0" borderId="5" xfId="2" applyNumberFormat="1" applyFont="1" applyFill="1" applyBorder="1" applyAlignment="1" applyProtection="1">
      <alignment horizontal="center" vertical="center" wrapText="1"/>
      <protection locked="0"/>
    </xf>
    <xf numFmtId="0" fontId="2" fillId="0" borderId="0" xfId="1" applyFont="1" applyAlignment="1">
      <alignment vertical="center"/>
    </xf>
    <xf numFmtId="0" fontId="2" fillId="0" borderId="0" xfId="2" applyFont="1"/>
    <xf numFmtId="0" fontId="2" fillId="0" borderId="0" xfId="1" applyFont="1"/>
    <xf numFmtId="0" fontId="2" fillId="0" borderId="0" xfId="2" applyFont="1" applyAlignment="1">
      <alignment horizontal="left" vertical="center"/>
    </xf>
    <xf numFmtId="0" fontId="2" fillId="0" borderId="0" xfId="4" applyFont="1"/>
    <xf numFmtId="0" fontId="11" fillId="0" borderId="0" xfId="2" applyFont="1"/>
    <xf numFmtId="3" fontId="8" fillId="0" borderId="5" xfId="1" applyNumberFormat="1" applyFont="1" applyFill="1" applyBorder="1" applyAlignment="1" applyProtection="1">
      <alignment vertical="center"/>
      <protection locked="0"/>
    </xf>
    <xf numFmtId="49" fontId="2" fillId="0" borderId="107" xfId="1" applyNumberFormat="1" applyFont="1" applyFill="1" applyBorder="1" applyAlignment="1" applyProtection="1">
      <alignment horizontal="center" vertical="center" wrapText="1"/>
    </xf>
    <xf numFmtId="1" fontId="7" fillId="0" borderId="108" xfId="1" applyNumberFormat="1" applyFont="1" applyFill="1" applyBorder="1" applyAlignment="1" applyProtection="1">
      <alignment horizontal="center" vertical="center"/>
    </xf>
    <xf numFmtId="0" fontId="5" fillId="0" borderId="103" xfId="1" applyFont="1" applyFill="1" applyBorder="1" applyAlignment="1" applyProtection="1">
      <alignment vertical="center"/>
      <protection locked="0"/>
    </xf>
    <xf numFmtId="3" fontId="5" fillId="0" borderId="109" xfId="1" applyNumberFormat="1" applyFont="1" applyFill="1" applyBorder="1" applyAlignment="1" applyProtection="1">
      <alignment horizontal="right" vertical="center"/>
    </xf>
    <xf numFmtId="3" fontId="2" fillId="0" borderId="60"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vertical="center"/>
      <protection locked="0"/>
    </xf>
    <xf numFmtId="3" fontId="2" fillId="0" borderId="89"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110"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vertical="center"/>
    </xf>
    <xf numFmtId="3" fontId="2" fillId="0" borderId="33" xfId="1" applyNumberFormat="1" applyFont="1" applyFill="1" applyBorder="1" applyAlignment="1" applyProtection="1">
      <alignment horizontal="right" vertical="center"/>
    </xf>
    <xf numFmtId="3" fontId="2" fillId="0" borderId="38" xfId="1" applyNumberFormat="1" applyFont="1" applyFill="1" applyBorder="1" applyAlignment="1" applyProtection="1">
      <alignment horizontal="right" vertical="center"/>
    </xf>
    <xf numFmtId="3" fontId="2" fillId="0" borderId="70" xfId="1" applyNumberFormat="1" applyFont="1" applyFill="1" applyBorder="1" applyAlignment="1" applyProtection="1">
      <alignment horizontal="right" vertical="center"/>
      <protection locked="0"/>
    </xf>
    <xf numFmtId="3" fontId="2" fillId="0" borderId="74"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horizontal="right" vertical="center"/>
    </xf>
    <xf numFmtId="3" fontId="2" fillId="0" borderId="111" xfId="1" applyNumberFormat="1" applyFont="1" applyFill="1" applyBorder="1" applyAlignment="1" applyProtection="1">
      <alignment horizontal="right" vertical="center"/>
    </xf>
    <xf numFmtId="3" fontId="5" fillId="0" borderId="91" xfId="1" applyNumberFormat="1" applyFont="1" applyBorder="1" applyAlignment="1" applyProtection="1">
      <alignment vertical="center"/>
      <protection locked="0"/>
    </xf>
    <xf numFmtId="3" fontId="5" fillId="0" borderId="103" xfId="1" applyNumberFormat="1" applyFont="1" applyBorder="1" applyAlignment="1" applyProtection="1">
      <alignment vertical="center"/>
    </xf>
    <xf numFmtId="3" fontId="5" fillId="0" borderId="109" xfId="1" applyNumberFormat="1" applyFont="1" applyFill="1" applyBorder="1" applyAlignment="1" applyProtection="1">
      <alignment vertical="center"/>
    </xf>
    <xf numFmtId="3" fontId="5" fillId="0" borderId="112" xfId="1" applyNumberFormat="1" applyFont="1" applyFill="1" applyBorder="1" applyAlignment="1" applyProtection="1">
      <alignment vertical="center"/>
    </xf>
    <xf numFmtId="3" fontId="5" fillId="0" borderId="103"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3" fontId="2" fillId="0" borderId="74" xfId="1" applyNumberFormat="1" applyFont="1" applyFill="1" applyBorder="1" applyAlignment="1" applyProtection="1">
      <alignment vertical="center"/>
      <protection locked="0"/>
    </xf>
    <xf numFmtId="3" fontId="5" fillId="3" borderId="113"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8"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xf>
    <xf numFmtId="3" fontId="2" fillId="0" borderId="44" xfId="1" applyNumberFormat="1" applyFont="1" applyFill="1" applyBorder="1" applyAlignment="1" applyProtection="1">
      <alignment vertical="center"/>
      <protection locked="0"/>
    </xf>
    <xf numFmtId="3" fontId="5" fillId="0" borderId="77" xfId="1" applyNumberFormat="1" applyFont="1" applyFill="1" applyBorder="1" applyAlignment="1" applyProtection="1">
      <alignment vertical="center"/>
    </xf>
    <xf numFmtId="3" fontId="5" fillId="3" borderId="77" xfId="1" applyNumberFormat="1" applyFont="1" applyFill="1" applyBorder="1" applyAlignment="1" applyProtection="1">
      <alignment vertical="center"/>
    </xf>
    <xf numFmtId="3" fontId="2" fillId="0" borderId="32" xfId="1" applyNumberFormat="1" applyFont="1" applyFill="1" applyBorder="1" applyAlignment="1" applyProtection="1">
      <alignment vertical="center"/>
      <protection locked="0"/>
    </xf>
    <xf numFmtId="3" fontId="2" fillId="0" borderId="109" xfId="1" applyNumberFormat="1" applyFont="1" applyFill="1" applyBorder="1" applyAlignment="1" applyProtection="1">
      <alignment vertical="center"/>
    </xf>
    <xf numFmtId="3" fontId="5" fillId="0" borderId="51" xfId="1" applyNumberFormat="1" applyFont="1" applyFill="1" applyBorder="1" applyAlignment="1" applyProtection="1">
      <alignment vertical="center"/>
      <protection locked="0"/>
    </xf>
    <xf numFmtId="49" fontId="2" fillId="0" borderId="4" xfId="1" applyNumberFormat="1" applyFont="1" applyFill="1" applyBorder="1" applyAlignment="1" applyProtection="1">
      <alignment horizontal="center" vertical="center" wrapText="1"/>
    </xf>
    <xf numFmtId="3" fontId="5" fillId="0" borderId="109"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110" xfId="1" applyNumberFormat="1" applyFont="1" applyFill="1" applyBorder="1" applyAlignment="1" applyProtection="1">
      <alignment horizontal="center" vertical="center"/>
      <protection locked="0"/>
    </xf>
    <xf numFmtId="3" fontId="2" fillId="0" borderId="47"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horizontal="center" vertical="center"/>
      <protection locked="0"/>
    </xf>
    <xf numFmtId="3" fontId="2" fillId="0" borderId="111" xfId="1" applyNumberFormat="1" applyFont="1" applyFill="1" applyBorder="1" applyAlignment="1" applyProtection="1">
      <alignment horizontal="right" vertical="center"/>
      <protection locked="0"/>
    </xf>
    <xf numFmtId="3" fontId="5" fillId="0" borderId="103" xfId="1" applyNumberFormat="1" applyFont="1" applyBorder="1" applyAlignment="1" applyProtection="1">
      <alignment vertical="center"/>
      <protection locked="0"/>
    </xf>
    <xf numFmtId="3" fontId="5" fillId="0" borderId="109" xfId="1" applyNumberFormat="1" applyFont="1" applyFill="1" applyBorder="1" applyAlignment="1" applyProtection="1">
      <alignment vertical="center"/>
      <protection locked="0"/>
    </xf>
    <xf numFmtId="3" fontId="5" fillId="0" borderId="112" xfId="1" applyNumberFormat="1" applyFont="1" applyFill="1" applyBorder="1" applyAlignment="1" applyProtection="1">
      <alignment vertical="center"/>
      <protection locked="0"/>
    </xf>
    <xf numFmtId="3" fontId="5" fillId="0" borderId="103" xfId="1" applyNumberFormat="1" applyFont="1" applyFill="1" applyBorder="1" applyAlignment="1" applyProtection="1">
      <alignment vertical="center"/>
      <protection locked="0"/>
    </xf>
    <xf numFmtId="3" fontId="5" fillId="3" borderId="113" xfId="1" applyNumberFormat="1" applyFont="1" applyFill="1" applyBorder="1" applyAlignment="1" applyProtection="1">
      <alignment vertical="center"/>
      <protection locked="0"/>
    </xf>
    <xf numFmtId="3" fontId="2" fillId="0" borderId="113" xfId="1" applyNumberFormat="1" applyFont="1" applyFill="1" applyBorder="1" applyAlignment="1" applyProtection="1">
      <alignment vertical="center"/>
      <protection locked="0"/>
    </xf>
    <xf numFmtId="3" fontId="2" fillId="0" borderId="111" xfId="1" applyNumberFormat="1" applyFont="1" applyFill="1" applyBorder="1" applyAlignment="1" applyProtection="1">
      <alignment vertical="center"/>
      <protection locked="0"/>
    </xf>
    <xf numFmtId="3" fontId="2" fillId="0" borderId="104"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vertical="center"/>
      <protection locked="0"/>
    </xf>
    <xf numFmtId="3" fontId="5" fillId="0" borderId="12" xfId="1" applyNumberFormat="1" applyFont="1" applyFill="1" applyBorder="1" applyAlignment="1" applyProtection="1">
      <alignment vertical="center"/>
      <protection locked="0"/>
    </xf>
    <xf numFmtId="3" fontId="2" fillId="0" borderId="109" xfId="1" applyNumberFormat="1" applyFont="1" applyFill="1" applyBorder="1" applyAlignment="1" applyProtection="1">
      <alignment vertical="center"/>
      <protection locked="0"/>
    </xf>
    <xf numFmtId="0" fontId="2" fillId="0" borderId="30" xfId="0" applyFont="1" applyBorder="1" applyAlignment="1" applyProtection="1">
      <alignment wrapText="1"/>
      <protection locked="0"/>
    </xf>
    <xf numFmtId="3" fontId="2" fillId="4" borderId="34" xfId="1" applyNumberFormat="1" applyFont="1" applyFill="1" applyBorder="1" applyAlignment="1" applyProtection="1">
      <alignment vertical="center"/>
    </xf>
    <xf numFmtId="3" fontId="2" fillId="4" borderId="34" xfId="1" applyNumberFormat="1" applyFont="1" applyFill="1" applyBorder="1" applyAlignment="1" applyProtection="1">
      <alignment horizontal="center" vertical="center"/>
    </xf>
    <xf numFmtId="3" fontId="2" fillId="4" borderId="5" xfId="1" applyNumberFormat="1" applyFont="1" applyFill="1" applyBorder="1" applyAlignment="1" applyProtection="1">
      <alignment horizontal="center" vertical="center"/>
      <protection locked="0"/>
    </xf>
    <xf numFmtId="3" fontId="2" fillId="4" borderId="77" xfId="1" applyNumberFormat="1" applyFont="1" applyFill="1" applyBorder="1" applyAlignment="1" applyProtection="1">
      <alignment vertical="center"/>
    </xf>
    <xf numFmtId="3" fontId="2" fillId="4" borderId="77" xfId="1" applyNumberFormat="1" applyFont="1" applyFill="1" applyBorder="1" applyAlignment="1" applyProtection="1">
      <alignment horizontal="center" vertical="center"/>
    </xf>
    <xf numFmtId="3" fontId="2" fillId="4" borderId="25" xfId="1" applyNumberFormat="1" applyFont="1" applyFill="1" applyBorder="1" applyAlignment="1" applyProtection="1">
      <alignment horizontal="center" vertical="center" wrapText="1"/>
      <protection locked="0"/>
    </xf>
    <xf numFmtId="3" fontId="2" fillId="0" borderId="29" xfId="1" applyNumberFormat="1" applyFont="1" applyFill="1" applyBorder="1" applyAlignment="1" applyProtection="1">
      <alignment vertical="center"/>
    </xf>
    <xf numFmtId="3" fontId="2" fillId="0" borderId="8" xfId="1" applyNumberFormat="1" applyFont="1" applyFill="1" applyBorder="1" applyAlignment="1" applyProtection="1">
      <alignment horizontal="left" vertical="center" wrapText="1"/>
      <protection locked="0"/>
    </xf>
    <xf numFmtId="0" fontId="2" fillId="4" borderId="37" xfId="1" applyFont="1" applyFill="1" applyBorder="1" applyAlignment="1" applyProtection="1">
      <alignment horizontal="center" vertical="center" wrapText="1"/>
    </xf>
    <xf numFmtId="0" fontId="2" fillId="4" borderId="37" xfId="1" applyFont="1" applyFill="1" applyBorder="1" applyAlignment="1" applyProtection="1">
      <alignment horizontal="left" vertical="center" wrapText="1"/>
    </xf>
    <xf numFmtId="3" fontId="2" fillId="4" borderId="83" xfId="1" applyNumberFormat="1" applyFont="1" applyFill="1" applyBorder="1" applyAlignment="1" applyProtection="1">
      <alignment vertical="center"/>
    </xf>
    <xf numFmtId="3" fontId="2" fillId="4" borderId="38" xfId="1" applyNumberFormat="1" applyFont="1" applyFill="1" applyBorder="1" applyAlignment="1" applyProtection="1">
      <alignment vertical="center"/>
      <protection locked="0"/>
    </xf>
    <xf numFmtId="3" fontId="2" fillId="4" borderId="70" xfId="1" applyNumberFormat="1" applyFont="1" applyFill="1" applyBorder="1" applyAlignment="1" applyProtection="1">
      <alignment vertical="center"/>
      <protection locked="0"/>
    </xf>
    <xf numFmtId="3" fontId="2" fillId="4" borderId="37" xfId="1" applyNumberFormat="1" applyFont="1" applyFill="1" applyBorder="1" applyAlignment="1" applyProtection="1">
      <alignment vertical="center"/>
    </xf>
    <xf numFmtId="3" fontId="2" fillId="4" borderId="98" xfId="1" applyNumberFormat="1" applyFont="1" applyFill="1" applyBorder="1" applyAlignment="1" applyProtection="1">
      <alignment vertical="center"/>
      <protection locked="0"/>
    </xf>
    <xf numFmtId="3" fontId="2" fillId="4" borderId="39" xfId="1" applyNumberFormat="1" applyFont="1" applyFill="1" applyBorder="1" applyAlignment="1" applyProtection="1">
      <alignment vertical="center"/>
      <protection locked="0"/>
    </xf>
    <xf numFmtId="3" fontId="2" fillId="4" borderId="74" xfId="1" applyNumberFormat="1" applyFont="1" applyFill="1" applyBorder="1" applyAlignment="1" applyProtection="1">
      <alignment vertical="center"/>
    </xf>
    <xf numFmtId="3" fontId="2" fillId="4" borderId="111" xfId="1" applyNumberFormat="1" applyFont="1" applyFill="1" applyBorder="1" applyAlignment="1" applyProtection="1">
      <alignment horizontal="left" vertical="center" wrapText="1"/>
      <protection locked="0"/>
    </xf>
    <xf numFmtId="3" fontId="2" fillId="4" borderId="62" xfId="1" applyNumberFormat="1" applyFont="1" applyFill="1" applyBorder="1" applyAlignment="1" applyProtection="1">
      <alignment vertical="center"/>
    </xf>
    <xf numFmtId="3" fontId="2" fillId="4" borderId="5" xfId="1" applyNumberFormat="1" applyFont="1" applyFill="1" applyBorder="1" applyAlignment="1" applyProtection="1">
      <alignment vertical="center"/>
    </xf>
    <xf numFmtId="3" fontId="2" fillId="4" borderId="25" xfId="1" applyNumberFormat="1" applyFont="1" applyFill="1" applyBorder="1" applyAlignment="1" applyProtection="1">
      <alignment vertical="center"/>
      <protection locked="0"/>
    </xf>
    <xf numFmtId="0" fontId="15" fillId="0" borderId="0" xfId="1" applyFont="1" applyAlignment="1">
      <alignment horizontal="center"/>
    </xf>
    <xf numFmtId="0" fontId="17" fillId="0" borderId="0" xfId="1" applyFont="1" applyAlignment="1"/>
    <xf numFmtId="3" fontId="5" fillId="0" borderId="5" xfId="1" applyNumberFormat="1" applyFont="1" applyBorder="1" applyAlignment="1">
      <alignment vertical="center" wrapText="1"/>
    </xf>
    <xf numFmtId="3" fontId="2" fillId="0" borderId="0" xfId="1" applyNumberFormat="1" applyFont="1"/>
    <xf numFmtId="3" fontId="5" fillId="0" borderId="5" xfId="1" applyNumberFormat="1" applyFont="1" applyFill="1" applyBorder="1" applyAlignment="1" applyProtection="1">
      <alignment horizontal="center" vertical="center" wrapText="1"/>
      <protection locked="0"/>
    </xf>
    <xf numFmtId="3" fontId="2" fillId="0" borderId="5" xfId="1" applyNumberFormat="1" applyFont="1" applyFill="1" applyBorder="1" applyAlignment="1" applyProtection="1">
      <alignment vertical="center" wrapText="1"/>
      <protection locked="0"/>
    </xf>
    <xf numFmtId="3" fontId="5" fillId="0" borderId="5" xfId="1" applyNumberFormat="1" applyFont="1" applyFill="1" applyBorder="1" applyAlignment="1" applyProtection="1">
      <alignment vertical="center" wrapText="1"/>
      <protection locked="0"/>
    </xf>
    <xf numFmtId="0" fontId="2" fillId="0" borderId="5" xfId="1" applyFont="1" applyBorder="1" applyAlignment="1" applyProtection="1">
      <alignment horizontal="center" vertical="center" wrapText="1"/>
      <protection locked="0"/>
    </xf>
    <xf numFmtId="3" fontId="5" fillId="0" borderId="5" xfId="1" applyNumberFormat="1" applyFont="1" applyBorder="1" applyAlignment="1" applyProtection="1">
      <alignment horizontal="center" vertical="center" wrapText="1"/>
      <protection locked="0"/>
    </xf>
    <xf numFmtId="3" fontId="2" fillId="0" borderId="5" xfId="1" applyNumberFormat="1" applyFont="1" applyBorder="1" applyAlignment="1" applyProtection="1">
      <alignment vertical="center" wrapText="1"/>
      <protection locked="0"/>
    </xf>
    <xf numFmtId="3" fontId="5" fillId="0" borderId="5" xfId="1" applyNumberFormat="1" applyFont="1" applyFill="1" applyBorder="1" applyAlignment="1" applyProtection="1">
      <alignment horizontal="center" vertical="center"/>
      <protection locked="0"/>
    </xf>
    <xf numFmtId="0" fontId="2" fillId="0" borderId="5" xfId="1" applyFont="1" applyBorder="1" applyAlignment="1">
      <alignment horizontal="center" vertical="center"/>
    </xf>
    <xf numFmtId="0" fontId="2" fillId="0" borderId="0" xfId="1" applyFont="1" applyBorder="1" applyAlignment="1">
      <alignment vertical="center" wrapText="1"/>
    </xf>
    <xf numFmtId="0" fontId="2" fillId="0" borderId="0" xfId="1" applyFont="1" applyAlignment="1">
      <alignment wrapText="1"/>
    </xf>
    <xf numFmtId="0" fontId="2" fillId="0" borderId="0" xfId="1" applyFont="1" applyBorder="1" applyAlignment="1">
      <alignment vertical="center"/>
    </xf>
    <xf numFmtId="3" fontId="2" fillId="0" borderId="28" xfId="1" applyNumberFormat="1" applyFont="1" applyFill="1" applyBorder="1" applyAlignment="1" applyProtection="1">
      <alignment horizontal="right" vertical="center"/>
    </xf>
    <xf numFmtId="0" fontId="2" fillId="4" borderId="16" xfId="1" applyFont="1" applyFill="1" applyBorder="1" applyAlignment="1" applyProtection="1">
      <alignment horizontal="right" vertical="center" wrapText="1"/>
    </xf>
    <xf numFmtId="0" fontId="2" fillId="4" borderId="16" xfId="1" applyFont="1" applyFill="1" applyBorder="1" applyAlignment="1" applyProtection="1">
      <alignment horizontal="left" vertical="center" wrapText="1"/>
    </xf>
    <xf numFmtId="3" fontId="2" fillId="4" borderId="1" xfId="1" applyNumberFormat="1" applyFont="1" applyFill="1" applyBorder="1" applyAlignment="1" applyProtection="1">
      <alignment vertical="center"/>
    </xf>
    <xf numFmtId="3" fontId="2" fillId="4" borderId="60" xfId="1" applyNumberFormat="1" applyFont="1" applyFill="1" applyBorder="1" applyAlignment="1" applyProtection="1">
      <alignment vertical="center"/>
      <protection locked="0"/>
    </xf>
    <xf numFmtId="3" fontId="2" fillId="4" borderId="43" xfId="1" applyNumberFormat="1" applyFont="1" applyFill="1" applyBorder="1" applyAlignment="1" applyProtection="1">
      <alignment vertical="center"/>
      <protection locked="0"/>
    </xf>
    <xf numFmtId="3" fontId="2" fillId="4" borderId="16" xfId="1" applyNumberFormat="1" applyFont="1" applyFill="1" applyBorder="1" applyAlignment="1" applyProtection="1">
      <alignment vertical="center"/>
    </xf>
    <xf numFmtId="3" fontId="2" fillId="4" borderId="91" xfId="1" applyNumberFormat="1" applyFont="1" applyFill="1" applyBorder="1" applyAlignment="1" applyProtection="1">
      <alignment vertical="center"/>
      <protection locked="0"/>
    </xf>
    <xf numFmtId="3" fontId="2" fillId="4" borderId="19" xfId="1" applyNumberFormat="1" applyFont="1" applyFill="1" applyBorder="1" applyAlignment="1" applyProtection="1">
      <alignment vertical="center"/>
      <protection locked="0"/>
    </xf>
    <xf numFmtId="3" fontId="2" fillId="4" borderId="46" xfId="1" applyNumberFormat="1" applyFont="1" applyFill="1" applyBorder="1" applyAlignment="1" applyProtection="1">
      <alignment vertical="center"/>
    </xf>
    <xf numFmtId="3" fontId="2" fillId="4" borderId="43" xfId="1" applyNumberFormat="1" applyFont="1" applyFill="1" applyBorder="1" applyAlignment="1" applyProtection="1">
      <alignment vertical="center"/>
    </xf>
    <xf numFmtId="3" fontId="2" fillId="4" borderId="70" xfId="1" applyNumberFormat="1" applyFont="1" applyFill="1" applyBorder="1" applyAlignment="1" applyProtection="1">
      <alignment vertical="center"/>
    </xf>
    <xf numFmtId="3" fontId="2" fillId="4" borderId="37" xfId="1" applyNumberFormat="1" applyFont="1" applyFill="1" applyBorder="1" applyAlignment="1" applyProtection="1">
      <alignment vertical="center" wrapText="1"/>
      <protection locked="0"/>
    </xf>
    <xf numFmtId="0" fontId="5" fillId="0" borderId="115" xfId="1" applyFont="1" applyFill="1" applyBorder="1" applyAlignment="1" applyProtection="1">
      <alignment vertical="center"/>
    </xf>
    <xf numFmtId="3" fontId="5" fillId="0" borderId="116" xfId="1" applyNumberFormat="1" applyFont="1" applyFill="1" applyBorder="1" applyAlignment="1" applyProtection="1">
      <alignment vertical="center"/>
    </xf>
    <xf numFmtId="3" fontId="5" fillId="0" borderId="117" xfId="1" applyNumberFormat="1" applyFont="1" applyFill="1" applyBorder="1" applyAlignment="1" applyProtection="1">
      <alignment vertical="center"/>
      <protection locked="0"/>
    </xf>
    <xf numFmtId="3" fontId="5" fillId="0" borderId="118" xfId="1" applyNumberFormat="1" applyFont="1" applyFill="1" applyBorder="1" applyAlignment="1" applyProtection="1">
      <alignment vertical="center"/>
      <protection locked="0"/>
    </xf>
    <xf numFmtId="3" fontId="5" fillId="0" borderId="119" xfId="1" applyNumberFormat="1" applyFont="1" applyFill="1" applyBorder="1" applyAlignment="1" applyProtection="1">
      <alignment vertical="center"/>
    </xf>
    <xf numFmtId="3" fontId="5" fillId="0" borderId="120" xfId="1" applyNumberFormat="1" applyFont="1" applyFill="1" applyBorder="1" applyAlignment="1" applyProtection="1">
      <alignment vertical="center"/>
      <protection locked="0"/>
    </xf>
    <xf numFmtId="3" fontId="5" fillId="0" borderId="121" xfId="1" applyNumberFormat="1" applyFont="1" applyFill="1" applyBorder="1" applyAlignment="1" applyProtection="1">
      <alignment vertical="center"/>
    </xf>
    <xf numFmtId="3" fontId="5" fillId="0" borderId="115" xfId="1" applyNumberFormat="1" applyFont="1" applyFill="1" applyBorder="1" applyAlignment="1" applyProtection="1">
      <alignment vertical="center"/>
      <protection locked="0"/>
    </xf>
    <xf numFmtId="0" fontId="5" fillId="0" borderId="30" xfId="1" applyFont="1" applyFill="1" applyBorder="1" applyAlignment="1" applyProtection="1">
      <alignment vertical="center"/>
    </xf>
    <xf numFmtId="0" fontId="5" fillId="0" borderId="30" xfId="1" applyFont="1" applyFill="1" applyBorder="1" applyAlignment="1" applyProtection="1">
      <alignment vertical="center" wrapText="1"/>
    </xf>
    <xf numFmtId="3" fontId="5" fillId="0" borderId="30" xfId="1" applyNumberFormat="1" applyFont="1" applyFill="1" applyBorder="1" applyAlignment="1" applyProtection="1">
      <alignment vertical="center"/>
    </xf>
    <xf numFmtId="3" fontId="5" fillId="0" borderId="30" xfId="1" applyNumberFormat="1" applyFont="1" applyFill="1" applyBorder="1" applyAlignment="1" applyProtection="1">
      <alignment vertical="center"/>
      <protection locked="0"/>
    </xf>
    <xf numFmtId="0" fontId="2" fillId="0" borderId="0" xfId="1" applyFont="1" applyAlignment="1">
      <alignment horizontal="center" vertical="center"/>
    </xf>
    <xf numFmtId="0" fontId="2" fillId="0" borderId="0" xfId="1" applyFont="1" applyFill="1" applyAlignment="1">
      <alignment vertical="center"/>
    </xf>
    <xf numFmtId="0" fontId="15" fillId="0" borderId="0" xfId="1" applyFont="1" applyAlignment="1">
      <alignment horizontal="center" vertical="center"/>
    </xf>
    <xf numFmtId="0" fontId="15" fillId="0" borderId="0" xfId="1" applyFont="1" applyFill="1" applyAlignment="1">
      <alignment horizontal="center" vertical="center"/>
    </xf>
    <xf numFmtId="0" fontId="2" fillId="0" borderId="0" xfId="1" applyFont="1" applyAlignment="1">
      <alignment horizontal="left" vertical="center"/>
    </xf>
    <xf numFmtId="0" fontId="5" fillId="0" borderId="0" xfId="1" applyFont="1" applyAlignment="1">
      <alignment horizontal="left" vertical="center"/>
    </xf>
    <xf numFmtId="0" fontId="5" fillId="0" borderId="0" xfId="1" applyFont="1" applyFill="1" applyAlignment="1">
      <alignment horizontal="left" vertical="center"/>
    </xf>
    <xf numFmtId="0" fontId="2" fillId="0" borderId="5" xfId="1" applyFont="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 xfId="1" applyFont="1" applyFill="1" applyBorder="1" applyAlignment="1">
      <alignment horizontal="center" vertical="center" wrapText="1"/>
    </xf>
    <xf numFmtId="3" fontId="5" fillId="0" borderId="5" xfId="1" applyNumberFormat="1" applyFont="1" applyFill="1" applyBorder="1" applyAlignment="1">
      <alignment vertical="center" wrapText="1"/>
    </xf>
    <xf numFmtId="0" fontId="2" fillId="0" borderId="5" xfId="1" applyFont="1" applyFill="1" applyBorder="1" applyAlignment="1">
      <alignment horizontal="center" vertical="center"/>
    </xf>
    <xf numFmtId="3" fontId="2" fillId="0" borderId="0" xfId="1" applyNumberFormat="1" applyFont="1" applyAlignment="1">
      <alignment vertical="center"/>
    </xf>
    <xf numFmtId="1" fontId="5" fillId="0" borderId="5" xfId="1" applyNumberFormat="1" applyFont="1" applyFill="1" applyBorder="1" applyAlignment="1" applyProtection="1">
      <alignment horizontal="center" vertical="center" wrapText="1"/>
      <protection locked="0"/>
    </xf>
    <xf numFmtId="0" fontId="6" fillId="0" borderId="5" xfId="1" applyFont="1" applyFill="1" applyBorder="1" applyAlignment="1" applyProtection="1">
      <alignment horizontal="left" vertical="center" wrapText="1"/>
      <protection locked="0"/>
    </xf>
    <xf numFmtId="0" fontId="6" fillId="0" borderId="5" xfId="0" applyFont="1" applyFill="1" applyBorder="1" applyAlignment="1">
      <alignment horizontal="left" vertical="center" wrapText="1"/>
    </xf>
    <xf numFmtId="0" fontId="2" fillId="0" borderId="0" xfId="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0" fontId="2" fillId="0" borderId="0" xfId="1" applyFont="1" applyFill="1" applyBorder="1" applyAlignment="1">
      <alignment vertical="center" wrapText="1"/>
    </xf>
    <xf numFmtId="0" fontId="2" fillId="0" borderId="0" xfId="1" applyFont="1" applyFill="1" applyAlignment="1">
      <alignment horizontal="left" vertical="center"/>
    </xf>
    <xf numFmtId="0" fontId="2" fillId="0" borderId="5" xfId="1" applyFont="1" applyFill="1" applyBorder="1" applyAlignment="1">
      <alignment vertical="center"/>
    </xf>
    <xf numFmtId="3" fontId="5" fillId="0" borderId="19"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vertical="center" wrapText="1"/>
      <protection locked="0"/>
    </xf>
    <xf numFmtId="3" fontId="6" fillId="0" borderId="5" xfId="1" applyNumberFormat="1" applyFont="1" applyFill="1" applyBorder="1" applyAlignment="1" applyProtection="1">
      <alignment vertical="center" wrapText="1"/>
      <protection locked="0"/>
    </xf>
    <xf numFmtId="3" fontId="2" fillId="0" borderId="17" xfId="1" applyNumberFormat="1" applyFont="1" applyFill="1" applyBorder="1" applyAlignment="1" applyProtection="1">
      <alignment horizontal="center" vertical="center" wrapText="1"/>
      <protection locked="0"/>
    </xf>
    <xf numFmtId="3" fontId="2" fillId="0" borderId="5" xfId="1" applyNumberFormat="1" applyFont="1" applyFill="1" applyBorder="1" applyAlignment="1" applyProtection="1">
      <alignment horizontal="center" vertical="center" wrapText="1"/>
      <protection locked="0"/>
    </xf>
    <xf numFmtId="1" fontId="2" fillId="0" borderId="0" xfId="1" applyNumberFormat="1" applyFont="1" applyBorder="1" applyAlignment="1" applyProtection="1">
      <alignment vertical="center" wrapText="1"/>
      <protection locked="0"/>
    </xf>
    <xf numFmtId="3" fontId="2" fillId="0" borderId="0" xfId="1" applyNumberFormat="1" applyFont="1" applyBorder="1" applyAlignment="1" applyProtection="1">
      <alignment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1" fontId="5" fillId="0" borderId="5" xfId="1" applyNumberFormat="1" applyFont="1" applyBorder="1" applyAlignment="1" applyProtection="1">
      <alignment horizontal="center" vertical="center" wrapText="1"/>
      <protection locked="0"/>
    </xf>
    <xf numFmtId="0" fontId="2" fillId="0" borderId="106" xfId="1" applyFont="1" applyBorder="1" applyAlignment="1" applyProtection="1">
      <alignment horizontal="center" vertical="center" wrapText="1"/>
      <protection locked="0"/>
    </xf>
    <xf numFmtId="0" fontId="2" fillId="0" borderId="106" xfId="1" applyFont="1" applyBorder="1" applyAlignment="1" applyProtection="1">
      <alignment horizontal="left" vertical="center" wrapText="1"/>
      <protection locked="0"/>
    </xf>
    <xf numFmtId="3" fontId="2" fillId="0" borderId="106" xfId="1" applyNumberFormat="1" applyFont="1" applyBorder="1" applyAlignment="1" applyProtection="1">
      <alignment vertical="center" wrapText="1"/>
      <protection locked="0"/>
    </xf>
    <xf numFmtId="3" fontId="2" fillId="0" borderId="106" xfId="1" applyNumberFormat="1" applyFont="1" applyFill="1" applyBorder="1" applyAlignment="1" applyProtection="1">
      <alignment vertical="center" wrapText="1"/>
      <protection locked="0"/>
    </xf>
    <xf numFmtId="0" fontId="5" fillId="0" borderId="5" xfId="1" applyFont="1" applyBorder="1" applyAlignment="1">
      <alignment horizontal="center" vertical="center"/>
    </xf>
    <xf numFmtId="3" fontId="9" fillId="0" borderId="5" xfId="1" applyNumberFormat="1" applyFont="1" applyFill="1" applyBorder="1" applyAlignment="1" applyProtection="1">
      <alignment vertical="center" wrapText="1"/>
      <protection locked="0"/>
    </xf>
    <xf numFmtId="0" fontId="2" fillId="0" borderId="5" xfId="1" applyFont="1" applyBorder="1" applyAlignment="1" applyProtection="1">
      <alignment horizontal="center" vertical="center"/>
      <protection locked="0"/>
    </xf>
    <xf numFmtId="0" fontId="2" fillId="0" borderId="5" xfId="1" applyFont="1" applyFill="1" applyBorder="1" applyAlignment="1" applyProtection="1">
      <alignment horizontal="center" vertical="center" wrapText="1"/>
      <protection locked="0"/>
    </xf>
    <xf numFmtId="1" fontId="5" fillId="0" borderId="5" xfId="0" applyNumberFormat="1" applyFont="1" applyFill="1" applyBorder="1" applyAlignment="1" applyProtection="1">
      <alignment horizontal="center" vertical="center" wrapText="1"/>
      <protection locked="0"/>
    </xf>
    <xf numFmtId="3" fontId="2" fillId="0" borderId="5" xfId="0" applyNumberFormat="1" applyFont="1" applyFill="1" applyBorder="1" applyAlignment="1" applyProtection="1">
      <alignment vertical="center" wrapText="1"/>
      <protection locked="0"/>
    </xf>
    <xf numFmtId="3" fontId="9" fillId="0" borderId="5" xfId="0" applyNumberFormat="1" applyFont="1" applyFill="1" applyBorder="1" applyAlignment="1" applyProtection="1">
      <alignment vertical="center" wrapText="1"/>
      <protection locked="0"/>
    </xf>
    <xf numFmtId="3" fontId="2" fillId="0" borderId="5" xfId="0" applyNumberFormat="1"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1" fontId="5" fillId="0" borderId="5" xfId="0" applyNumberFormat="1" applyFont="1" applyBorder="1" applyAlignment="1" applyProtection="1">
      <alignment horizontal="center" vertical="center" wrapText="1"/>
      <protection locked="0"/>
    </xf>
    <xf numFmtId="3" fontId="2" fillId="0" borderId="5" xfId="0" applyNumberFormat="1" applyFont="1" applyBorder="1" applyAlignment="1" applyProtection="1">
      <alignment vertical="center" wrapText="1"/>
      <protection locked="0"/>
    </xf>
    <xf numFmtId="3" fontId="5" fillId="0" borderId="5" xfId="0" applyNumberFormat="1"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1" fontId="2" fillId="0" borderId="0" xfId="0" applyNumberFormat="1" applyFont="1" applyBorder="1" applyAlignment="1" applyProtection="1">
      <alignment vertical="center" wrapText="1"/>
      <protection locked="0"/>
    </xf>
    <xf numFmtId="3" fontId="2" fillId="0" borderId="0" xfId="0" applyNumberFormat="1" applyFont="1" applyBorder="1" applyAlignment="1" applyProtection="1">
      <alignment vertical="center" wrapText="1"/>
      <protection locked="0"/>
    </xf>
    <xf numFmtId="3" fontId="2" fillId="0" borderId="0" xfId="0" applyNumberFormat="1" applyFont="1" applyFill="1" applyBorder="1" applyAlignment="1" applyProtection="1">
      <alignment vertical="center" wrapText="1"/>
      <protection locked="0"/>
    </xf>
    <xf numFmtId="0" fontId="5" fillId="0" borderId="105" xfId="1" applyFont="1" applyBorder="1" applyAlignment="1">
      <alignment horizontal="left" vertical="center"/>
    </xf>
    <xf numFmtId="3" fontId="20" fillId="0" borderId="105" xfId="1" applyNumberFormat="1" applyFont="1" applyBorder="1" applyAlignment="1" applyProtection="1">
      <alignment vertical="center" wrapText="1"/>
      <protection locked="0"/>
    </xf>
    <xf numFmtId="3" fontId="20" fillId="0" borderId="105" xfId="1" applyNumberFormat="1" applyFont="1" applyFill="1" applyBorder="1" applyAlignment="1" applyProtection="1">
      <alignment vertical="center" wrapText="1"/>
      <protection locked="0"/>
    </xf>
    <xf numFmtId="3" fontId="5" fillId="0" borderId="5" xfId="1" applyNumberFormat="1" applyFont="1" applyFill="1" applyBorder="1" applyAlignment="1">
      <alignment horizontal="center" vertical="center" wrapText="1"/>
    </xf>
    <xf numFmtId="3" fontId="11" fillId="0" borderId="5" xfId="1" applyNumberFormat="1" applyFont="1" applyFill="1" applyBorder="1" applyAlignment="1" applyProtection="1">
      <alignment horizontal="center" vertical="center" wrapText="1"/>
      <protection locked="0"/>
    </xf>
    <xf numFmtId="0" fontId="6" fillId="0" borderId="5" xfId="0" applyFont="1" applyFill="1" applyBorder="1" applyAlignment="1" applyProtection="1">
      <alignment horizontal="left" vertical="center" wrapText="1"/>
      <protection locked="0"/>
    </xf>
    <xf numFmtId="0" fontId="2" fillId="0" borderId="5" xfId="1" applyFont="1" applyFill="1" applyBorder="1" applyAlignment="1" applyProtection="1">
      <alignment horizontal="center" vertical="center"/>
      <protection locked="0"/>
    </xf>
    <xf numFmtId="0" fontId="20" fillId="0" borderId="5" xfId="0" applyFont="1" applyFill="1" applyBorder="1" applyAlignment="1" applyProtection="1">
      <alignment horizontal="left" vertical="center" wrapText="1"/>
      <protection locked="0"/>
    </xf>
    <xf numFmtId="0" fontId="2" fillId="0" borderId="5" xfId="0" applyFont="1" applyFill="1" applyBorder="1" applyAlignment="1">
      <alignment horizontal="left" vertical="center" wrapText="1"/>
    </xf>
    <xf numFmtId="0" fontId="2" fillId="0" borderId="106" xfId="1" applyFont="1" applyBorder="1" applyAlignment="1">
      <alignment horizontal="center" vertical="center" wrapText="1"/>
    </xf>
    <xf numFmtId="0" fontId="2" fillId="0" borderId="106" xfId="1" applyFont="1" applyBorder="1" applyAlignment="1">
      <alignment vertical="center" wrapText="1"/>
    </xf>
    <xf numFmtId="3" fontId="2" fillId="0" borderId="106" xfId="1" applyNumberFormat="1" applyFont="1" applyBorder="1" applyAlignment="1">
      <alignment vertical="center" wrapText="1"/>
    </xf>
    <xf numFmtId="3" fontId="2" fillId="0" borderId="106" xfId="1" applyNumberFormat="1" applyFont="1" applyFill="1" applyBorder="1" applyAlignment="1">
      <alignment vertical="center" wrapText="1"/>
    </xf>
    <xf numFmtId="3" fontId="2" fillId="0" borderId="106" xfId="1" applyNumberFormat="1" applyFont="1" applyFill="1" applyBorder="1" applyAlignment="1">
      <alignment horizontal="center" vertical="center" wrapText="1"/>
    </xf>
    <xf numFmtId="0" fontId="2" fillId="0" borderId="106" xfId="1" applyFont="1" applyFill="1" applyBorder="1" applyAlignment="1">
      <alignment vertical="center" wrapText="1"/>
    </xf>
    <xf numFmtId="0" fontId="2" fillId="0" borderId="0" xfId="1" applyFont="1" applyBorder="1" applyAlignment="1">
      <alignment horizontal="left" vertical="center"/>
    </xf>
    <xf numFmtId="0" fontId="2" fillId="0" borderId="0" xfId="1" applyFont="1" applyFill="1" applyBorder="1" applyAlignment="1">
      <alignment horizontal="left" vertical="center"/>
    </xf>
    <xf numFmtId="0" fontId="5" fillId="0" borderId="105" xfId="1" applyFont="1" applyFill="1" applyBorder="1" applyAlignment="1">
      <alignment horizontal="left" vertical="center"/>
    </xf>
    <xf numFmtId="3" fontId="2" fillId="0" borderId="17" xfId="1" applyNumberFormat="1" applyFont="1" applyFill="1" applyBorder="1" applyAlignment="1" applyProtection="1">
      <alignment vertical="center" wrapText="1"/>
      <protection locked="0"/>
    </xf>
    <xf numFmtId="3" fontId="6" fillId="0" borderId="17" xfId="1" applyNumberFormat="1" applyFont="1" applyFill="1" applyBorder="1" applyAlignment="1" applyProtection="1">
      <alignment vertical="center" wrapText="1"/>
      <protection locked="0"/>
    </xf>
    <xf numFmtId="0" fontId="2" fillId="0" borderId="106" xfId="0" applyFont="1" applyBorder="1" applyAlignment="1" applyProtection="1">
      <alignment horizontal="center" vertical="center" wrapText="1"/>
      <protection locked="0"/>
    </xf>
    <xf numFmtId="0" fontId="2" fillId="0" borderId="106" xfId="0" applyFont="1" applyBorder="1" applyAlignment="1" applyProtection="1">
      <alignment horizontal="left" vertical="center" wrapText="1"/>
      <protection locked="0"/>
    </xf>
    <xf numFmtId="1" fontId="2" fillId="0" borderId="106" xfId="0" applyNumberFormat="1" applyFont="1" applyBorder="1" applyAlignment="1" applyProtection="1">
      <alignment vertical="center" wrapText="1"/>
      <protection locked="0"/>
    </xf>
    <xf numFmtId="3" fontId="2" fillId="0" borderId="106" xfId="0" applyNumberFormat="1" applyFont="1" applyBorder="1" applyAlignment="1" applyProtection="1">
      <alignment vertical="center" wrapText="1"/>
      <protection locked="0"/>
    </xf>
    <xf numFmtId="3" fontId="2" fillId="0" borderId="106" xfId="0" applyNumberFormat="1" applyFont="1" applyFill="1" applyBorder="1" applyAlignment="1" applyProtection="1">
      <alignment vertical="center" wrapText="1"/>
      <protection locked="0"/>
    </xf>
    <xf numFmtId="1" fontId="2" fillId="0" borderId="0" xfId="1" applyNumberFormat="1" applyFont="1" applyFill="1" applyBorder="1" applyAlignment="1" applyProtection="1">
      <alignment vertical="center" wrapText="1"/>
      <protection locked="0"/>
    </xf>
    <xf numFmtId="3" fontId="2" fillId="0" borderId="5" xfId="1" applyNumberFormat="1" applyFont="1" applyBorder="1" applyAlignment="1">
      <alignment vertical="center" wrapText="1"/>
    </xf>
    <xf numFmtId="3" fontId="2" fillId="0" borderId="5" xfId="1" applyNumberFormat="1" applyFont="1" applyFill="1" applyBorder="1" applyAlignment="1">
      <alignment vertical="center" wrapText="1"/>
    </xf>
    <xf numFmtId="3" fontId="2" fillId="0" borderId="5" xfId="1" applyNumberFormat="1" applyFont="1" applyFill="1" applyBorder="1" applyAlignment="1">
      <alignment horizontal="center" vertical="center" wrapText="1"/>
    </xf>
    <xf numFmtId="3" fontId="2" fillId="0" borderId="17" xfId="1" applyNumberFormat="1" applyFont="1" applyFill="1" applyBorder="1" applyAlignment="1">
      <alignment vertical="center" wrapText="1"/>
    </xf>
    <xf numFmtId="3" fontId="2" fillId="0" borderId="17" xfId="1" applyNumberFormat="1" applyFont="1" applyBorder="1" applyAlignment="1">
      <alignment vertical="center" wrapText="1"/>
    </xf>
    <xf numFmtId="3" fontId="2" fillId="0" borderId="17" xfId="1" applyNumberFormat="1" applyFont="1" applyFill="1" applyBorder="1" applyAlignment="1">
      <alignment horizontal="center" vertical="center" wrapText="1"/>
    </xf>
    <xf numFmtId="3" fontId="5" fillId="0" borderId="17" xfId="1" applyNumberFormat="1" applyFont="1" applyFill="1" applyBorder="1" applyAlignment="1">
      <alignment vertical="center" wrapText="1"/>
    </xf>
    <xf numFmtId="1" fontId="5" fillId="0" borderId="39" xfId="0" applyNumberFormat="1" applyFont="1" applyBorder="1" applyAlignment="1" applyProtection="1">
      <alignment horizontal="center" vertical="center" wrapText="1"/>
      <protection locked="0"/>
    </xf>
    <xf numFmtId="3" fontId="2" fillId="0" borderId="39" xfId="0" applyNumberFormat="1" applyFont="1" applyBorder="1" applyAlignment="1" applyProtection="1">
      <alignment vertical="center" wrapText="1"/>
      <protection locked="0"/>
    </xf>
    <xf numFmtId="3" fontId="5" fillId="0" borderId="39" xfId="0" applyNumberFormat="1" applyFont="1" applyFill="1" applyBorder="1" applyAlignment="1" applyProtection="1">
      <alignment vertical="center" wrapText="1"/>
      <protection locked="0"/>
    </xf>
    <xf numFmtId="1" fontId="2" fillId="0" borderId="106" xfId="1" applyNumberFormat="1" applyFont="1" applyBorder="1" applyAlignment="1" applyProtection="1">
      <alignment vertical="center" wrapText="1"/>
      <protection locked="0"/>
    </xf>
    <xf numFmtId="0" fontId="2" fillId="0" borderId="106" xfId="1" applyFont="1" applyFill="1" applyBorder="1" applyAlignment="1">
      <alignment vertical="center"/>
    </xf>
    <xf numFmtId="0" fontId="21" fillId="0" borderId="0" xfId="1" applyFont="1" applyFill="1" applyBorder="1" applyAlignment="1" applyProtection="1">
      <alignment horizontal="left" vertical="center" wrapText="1"/>
      <protection locked="0"/>
    </xf>
    <xf numFmtId="0" fontId="2" fillId="0" borderId="17" xfId="1" applyFont="1" applyBorder="1" applyAlignment="1" applyProtection="1">
      <alignment horizontal="center" vertical="center"/>
      <protection locked="0"/>
    </xf>
    <xf numFmtId="0" fontId="2" fillId="0" borderId="106" xfId="1" applyFont="1" applyFill="1" applyBorder="1" applyAlignment="1" applyProtection="1">
      <alignment horizontal="center" vertical="center" wrapText="1"/>
      <protection locked="0"/>
    </xf>
    <xf numFmtId="0" fontId="2" fillId="0" borderId="106" xfId="1" applyFont="1" applyFill="1" applyBorder="1" applyAlignment="1" applyProtection="1">
      <alignment horizontal="left" vertical="center" wrapText="1"/>
      <protection locked="0"/>
    </xf>
    <xf numFmtId="3" fontId="5" fillId="0" borderId="17" xfId="1" applyNumberFormat="1" applyFont="1" applyFill="1" applyBorder="1" applyAlignment="1" applyProtection="1">
      <alignment vertical="center" wrapText="1"/>
      <protection locked="0"/>
    </xf>
    <xf numFmtId="0" fontId="2" fillId="0" borderId="0" xfId="1" applyFont="1" applyBorder="1" applyAlignment="1">
      <alignment horizontal="center" vertical="center" wrapText="1"/>
    </xf>
    <xf numFmtId="3" fontId="2" fillId="0" borderId="0" xfId="1" applyNumberFormat="1" applyFont="1" applyBorder="1" applyAlignment="1">
      <alignment vertical="center" wrapText="1"/>
    </xf>
    <xf numFmtId="3" fontId="2" fillId="0" borderId="0" xfId="1" applyNumberFormat="1" applyFont="1" applyFill="1" applyBorder="1" applyAlignment="1">
      <alignment vertical="center" wrapText="1"/>
    </xf>
    <xf numFmtId="0" fontId="2" fillId="0" borderId="5" xfId="1" applyFont="1" applyFill="1" applyBorder="1" applyAlignment="1" applyProtection="1">
      <alignment horizontal="left" vertical="center" wrapText="1"/>
      <protection locked="0"/>
    </xf>
    <xf numFmtId="0" fontId="2" fillId="0" borderId="17" xfId="1" applyFont="1" applyBorder="1" applyAlignment="1" applyProtection="1">
      <alignment horizontal="center" vertical="center" wrapText="1"/>
      <protection locked="0"/>
    </xf>
    <xf numFmtId="0" fontId="2" fillId="0" borderId="106" xfId="1" applyFont="1" applyBorder="1" applyAlignment="1">
      <alignment horizontal="center" vertical="center"/>
    </xf>
    <xf numFmtId="0" fontId="2" fillId="0" borderId="106" xfId="1" applyFont="1" applyBorder="1" applyAlignment="1">
      <alignment vertical="center"/>
    </xf>
    <xf numFmtId="0" fontId="2" fillId="0" borderId="0" xfId="1" applyFont="1" applyFill="1" applyBorder="1" applyAlignment="1">
      <alignment vertical="center"/>
    </xf>
    <xf numFmtId="0" fontId="2" fillId="0" borderId="0" xfId="1" applyFont="1" applyBorder="1" applyAlignment="1">
      <alignment horizontal="center" vertical="center"/>
    </xf>
    <xf numFmtId="0" fontId="2" fillId="0" borderId="0" xfId="0" applyFont="1"/>
    <xf numFmtId="0" fontId="2" fillId="0" borderId="0" xfId="0" applyFont="1" applyFill="1"/>
    <xf numFmtId="0" fontId="2" fillId="0" borderId="0" xfId="1" applyFont="1" applyFill="1"/>
    <xf numFmtId="0" fontId="4" fillId="0" borderId="0" xfId="0" applyFont="1" applyProtection="1">
      <protection locked="0"/>
    </xf>
    <xf numFmtId="0" fontId="4" fillId="0" borderId="0" xfId="0" applyFont="1"/>
    <xf numFmtId="0" fontId="4" fillId="0" borderId="0" xfId="0" applyFont="1" applyFill="1"/>
    <xf numFmtId="0" fontId="4" fillId="0" borderId="0" xfId="0" applyFont="1" applyFill="1" applyProtection="1">
      <protection locked="0"/>
    </xf>
    <xf numFmtId="3" fontId="2" fillId="0" borderId="30" xfId="1" applyNumberFormat="1" applyFont="1" applyFill="1" applyBorder="1" applyAlignment="1" applyProtection="1">
      <alignment horizontal="right" vertical="center"/>
      <protection locked="0"/>
    </xf>
    <xf numFmtId="3" fontId="2" fillId="0" borderId="26" xfId="1" applyNumberFormat="1" applyFont="1" applyFill="1" applyBorder="1" applyAlignment="1" applyProtection="1">
      <alignment horizontal="left" vertical="center"/>
      <protection locked="0"/>
    </xf>
    <xf numFmtId="3" fontId="2" fillId="0" borderId="25" xfId="1" applyNumberFormat="1" applyFont="1" applyFill="1" applyBorder="1" applyAlignment="1" applyProtection="1">
      <alignment horizontal="center" vertical="center" wrapText="1"/>
      <protection locked="0"/>
    </xf>
    <xf numFmtId="0" fontId="2" fillId="0" borderId="0" xfId="1" applyFont="1" applyFill="1" applyBorder="1" applyAlignment="1" applyProtection="1">
      <alignment vertical="center" wrapText="1"/>
      <protection locked="0"/>
    </xf>
    <xf numFmtId="0" fontId="5" fillId="0" borderId="50" xfId="1" applyFont="1" applyFill="1" applyBorder="1" applyAlignment="1" applyProtection="1">
      <alignment horizontal="left" vertical="center"/>
    </xf>
    <xf numFmtId="0" fontId="5" fillId="0" borderId="51" xfId="1" applyFont="1" applyFill="1" applyBorder="1" applyAlignment="1" applyProtection="1">
      <alignment horizontal="left" vertical="center"/>
    </xf>
    <xf numFmtId="0" fontId="5" fillId="0" borderId="35" xfId="1" applyFont="1" applyFill="1" applyBorder="1" applyAlignment="1" applyProtection="1">
      <alignment horizontal="left" vertical="center"/>
    </xf>
    <xf numFmtId="0" fontId="5" fillId="0" borderId="47" xfId="1" applyFont="1" applyFill="1" applyBorder="1" applyAlignment="1" applyProtection="1">
      <alignment horizontal="left" vertical="center"/>
    </xf>
    <xf numFmtId="0" fontId="2" fillId="0" borderId="17" xfId="1" applyNumberFormat="1" applyFont="1" applyFill="1" applyBorder="1" applyAlignment="1" applyProtection="1">
      <alignment horizontal="center" vertical="center" textRotation="90" wrapText="1"/>
    </xf>
    <xf numFmtId="0" fontId="2" fillId="0" borderId="20" xfId="1" applyNumberFormat="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0" fontId="2" fillId="0" borderId="66" xfId="1" applyFont="1" applyFill="1" applyBorder="1" applyAlignment="1" applyProtection="1">
      <alignment horizontal="center" vertical="center" textRotation="90" wrapText="1"/>
    </xf>
    <xf numFmtId="0" fontId="2" fillId="0" borderId="67" xfId="1" applyFont="1" applyFill="1" applyBorder="1" applyAlignment="1" applyProtection="1">
      <alignment horizontal="center" vertical="center" textRotation="90" wrapText="1"/>
    </xf>
    <xf numFmtId="49" fontId="2" fillId="2" borderId="7" xfId="1" applyNumberFormat="1" applyFont="1" applyFill="1" applyBorder="1" applyAlignment="1" applyProtection="1">
      <alignment horizontal="center" vertical="center"/>
      <protection locked="0"/>
    </xf>
    <xf numFmtId="49" fontId="2" fillId="2" borderId="8" xfId="1" applyNumberFormat="1" applyFont="1" applyFill="1" applyBorder="1" applyAlignment="1" applyProtection="1">
      <alignment horizontal="center" vertical="center"/>
      <protection locked="0"/>
    </xf>
    <xf numFmtId="49" fontId="2" fillId="0" borderId="13" xfId="1" applyNumberFormat="1" applyFont="1" applyFill="1" applyBorder="1" applyAlignment="1" applyProtection="1">
      <alignment horizontal="center" vertical="center" textRotation="90" wrapText="1"/>
    </xf>
    <xf numFmtId="0" fontId="2" fillId="0" borderId="16" xfId="1" applyFont="1" applyFill="1" applyBorder="1" applyAlignment="1" applyProtection="1">
      <alignment horizontal="center" vertical="center" wrapText="1"/>
    </xf>
    <xf numFmtId="0" fontId="2" fillId="0" borderId="18"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49" fontId="2" fillId="0" borderId="16" xfId="1" applyNumberFormat="1" applyFont="1" applyFill="1" applyBorder="1" applyAlignment="1" applyProtection="1">
      <alignment horizontal="center" vertical="center" wrapText="1"/>
    </xf>
    <xf numFmtId="49" fontId="2" fillId="0" borderId="14" xfId="1" applyNumberFormat="1" applyFont="1" applyFill="1" applyBorder="1" applyAlignment="1" applyProtection="1">
      <alignment horizontal="center" vertical="center"/>
    </xf>
    <xf numFmtId="49" fontId="2" fillId="0" borderId="15" xfId="1" applyNumberFormat="1" applyFont="1" applyFill="1" applyBorder="1" applyAlignment="1" applyProtection="1">
      <alignment horizontal="center" vertical="center"/>
    </xf>
    <xf numFmtId="0" fontId="2" fillId="0" borderId="57" xfId="1" applyFont="1" applyFill="1" applyBorder="1" applyAlignment="1" applyProtection="1">
      <alignment horizontal="center" vertical="center" textRotation="90"/>
    </xf>
    <xf numFmtId="0" fontId="2" fillId="0" borderId="58" xfId="1" applyFont="1" applyFill="1" applyBorder="1" applyAlignment="1" applyProtection="1">
      <alignment horizontal="center" vertical="center" textRotation="90"/>
    </xf>
    <xf numFmtId="0" fontId="2" fillId="0" borderId="42" xfId="1" applyFont="1" applyFill="1" applyBorder="1" applyAlignment="1" applyProtection="1">
      <alignment horizontal="center" vertical="center" textRotation="90"/>
    </xf>
    <xf numFmtId="0" fontId="2" fillId="0" borderId="18" xfId="1" applyFont="1" applyFill="1" applyBorder="1" applyAlignment="1" applyProtection="1">
      <alignment horizontal="center" vertical="center" textRotation="90"/>
    </xf>
    <xf numFmtId="0" fontId="2" fillId="0" borderId="88" xfId="1" applyNumberFormat="1" applyFont="1" applyFill="1" applyBorder="1" applyAlignment="1" applyProtection="1">
      <alignment horizontal="center" vertical="center" textRotation="90" wrapText="1"/>
    </xf>
    <xf numFmtId="0" fontId="2" fillId="0" borderId="89" xfId="1" applyNumberFormat="1" applyFont="1" applyFill="1" applyBorder="1" applyAlignment="1" applyProtection="1">
      <alignment horizontal="center" vertical="center" textRotation="90" wrapText="1"/>
    </xf>
    <xf numFmtId="0" fontId="2" fillId="0" borderId="46" xfId="1" applyFont="1" applyFill="1" applyBorder="1" applyAlignment="1" applyProtection="1">
      <alignment horizontal="center" vertical="center" wrapText="1"/>
    </xf>
    <xf numFmtId="0" fontId="2" fillId="0" borderId="72" xfId="1" applyFont="1" applyFill="1" applyBorder="1" applyAlignment="1" applyProtection="1">
      <alignment horizontal="center" vertical="center" wrapText="1"/>
    </xf>
    <xf numFmtId="0" fontId="2" fillId="0" borderId="42"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88" xfId="1" applyFont="1" applyFill="1" applyBorder="1" applyAlignment="1" applyProtection="1">
      <alignment horizontal="center" vertical="center" textRotation="90" wrapText="1"/>
    </xf>
    <xf numFmtId="0" fontId="2" fillId="0" borderId="89" xfId="1" applyFont="1" applyFill="1" applyBorder="1" applyAlignment="1" applyProtection="1">
      <alignment horizontal="center" vertical="center" textRotation="90" wrapText="1"/>
    </xf>
    <xf numFmtId="0" fontId="5" fillId="2" borderId="0" xfId="1" applyFont="1" applyFill="1" applyBorder="1" applyAlignment="1" applyProtection="1">
      <alignment horizontal="right" vertical="center"/>
      <protection locked="0"/>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49" fontId="3" fillId="2" borderId="4" xfId="1" applyNumberFormat="1" applyFont="1" applyFill="1" applyBorder="1" applyAlignment="1" applyProtection="1">
      <alignment horizontal="center" vertical="center"/>
    </xf>
    <xf numFmtId="49" fontId="5" fillId="2" borderId="7" xfId="1" applyNumberFormat="1" applyFont="1" applyFill="1" applyBorder="1" applyAlignment="1" applyProtection="1">
      <alignment horizontal="center" vertical="center" wrapText="1"/>
      <protection locked="0"/>
    </xf>
    <xf numFmtId="49" fontId="5" fillId="2" borderId="8" xfId="1" applyNumberFormat="1" applyFont="1" applyFill="1" applyBorder="1" applyAlignment="1" applyProtection="1">
      <alignment horizontal="center" vertical="center" wrapText="1"/>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66" xfId="1" applyNumberFormat="1" applyFont="1" applyFill="1" applyBorder="1" applyAlignment="1" applyProtection="1">
      <alignment horizontal="center" vertical="center" textRotation="90" wrapText="1"/>
    </xf>
    <xf numFmtId="0" fontId="2" fillId="0" borderId="67" xfId="1" applyNumberFormat="1" applyFont="1" applyFill="1" applyBorder="1" applyAlignment="1" applyProtection="1">
      <alignment horizontal="center" vertical="center" textRotation="90" wrapText="1"/>
    </xf>
    <xf numFmtId="0" fontId="2" fillId="0" borderId="57" xfId="1" applyFont="1" applyFill="1" applyBorder="1" applyAlignment="1" applyProtection="1">
      <alignment horizontal="center" vertical="center" textRotation="90" wrapText="1"/>
    </xf>
    <xf numFmtId="0" fontId="2" fillId="0" borderId="58" xfId="1" applyFont="1" applyFill="1" applyBorder="1" applyAlignment="1" applyProtection="1">
      <alignment horizontal="center" vertical="center" textRotation="90" wrapText="1"/>
    </xf>
    <xf numFmtId="0" fontId="2" fillId="0" borderId="78" xfId="1" applyFont="1" applyFill="1" applyBorder="1" applyAlignment="1" applyProtection="1">
      <alignment horizontal="center" vertical="center" textRotation="90"/>
    </xf>
    <xf numFmtId="0" fontId="2" fillId="0" borderId="79" xfId="1" applyFont="1" applyFill="1" applyBorder="1" applyAlignment="1" applyProtection="1">
      <alignment horizontal="center" vertical="center" textRotation="90"/>
    </xf>
    <xf numFmtId="0" fontId="2" fillId="0" borderId="44" xfId="1" applyFont="1" applyFill="1" applyBorder="1" applyAlignment="1" applyProtection="1">
      <alignment horizontal="center" vertical="center" textRotation="90"/>
    </xf>
    <xf numFmtId="0" fontId="2" fillId="0" borderId="72" xfId="1" applyFont="1" applyFill="1" applyBorder="1" applyAlignment="1" applyProtection="1">
      <alignment horizontal="center" vertical="center" textRotation="90"/>
    </xf>
    <xf numFmtId="0" fontId="2" fillId="0" borderId="44" xfId="1" applyFont="1" applyFill="1" applyBorder="1" applyAlignment="1" applyProtection="1">
      <alignment horizontal="center" vertical="center" textRotation="90" wrapText="1"/>
    </xf>
    <xf numFmtId="0" fontId="2" fillId="0" borderId="72" xfId="1" applyFont="1" applyFill="1" applyBorder="1" applyAlignment="1" applyProtection="1">
      <alignment horizontal="center" vertical="center" textRotation="90" wrapText="1"/>
    </xf>
    <xf numFmtId="0" fontId="2" fillId="0" borderId="42" xfId="1" applyNumberFormat="1" applyFont="1" applyFill="1" applyBorder="1" applyAlignment="1" applyProtection="1">
      <alignment horizontal="center" vertical="center" textRotation="90" wrapText="1"/>
    </xf>
    <xf numFmtId="0" fontId="2" fillId="0" borderId="18" xfId="1" applyNumberFormat="1" applyFont="1" applyFill="1" applyBorder="1" applyAlignment="1" applyProtection="1">
      <alignment horizontal="center" vertical="center" textRotation="90" wrapText="1"/>
    </xf>
    <xf numFmtId="49" fontId="2" fillId="2" borderId="11" xfId="1" applyNumberFormat="1" applyFont="1" applyFill="1" applyBorder="1" applyAlignment="1" applyProtection="1">
      <alignment horizontal="center" vertical="center"/>
      <protection locked="0"/>
    </xf>
    <xf numFmtId="49" fontId="2" fillId="2" borderId="12" xfId="1" applyNumberFormat="1" applyFont="1" applyFill="1" applyBorder="1" applyAlignment="1" applyProtection="1">
      <alignment horizontal="center" vertical="center"/>
      <protection locked="0"/>
    </xf>
    <xf numFmtId="49" fontId="2" fillId="0" borderId="28" xfId="1" applyNumberFormat="1" applyFont="1" applyFill="1" applyBorder="1" applyAlignment="1" applyProtection="1">
      <alignment horizontal="center" vertical="center"/>
    </xf>
    <xf numFmtId="49" fontId="2" fillId="0" borderId="114" xfId="1" applyNumberFormat="1" applyFont="1" applyFill="1" applyBorder="1" applyAlignment="1" applyProtection="1">
      <alignment horizontal="center" vertical="center"/>
    </xf>
    <xf numFmtId="0" fontId="2" fillId="0" borderId="103" xfId="1" applyFont="1" applyFill="1" applyBorder="1" applyAlignment="1" applyProtection="1">
      <alignment horizontal="center" vertical="center" wrapText="1"/>
    </xf>
    <xf numFmtId="0" fontId="2" fillId="0" borderId="110" xfId="1" applyFont="1" applyFill="1" applyBorder="1" applyAlignment="1" applyProtection="1">
      <alignment horizontal="center" vertical="center" wrapText="1"/>
    </xf>
    <xf numFmtId="0" fontId="2" fillId="0" borderId="44" xfId="1" applyNumberFormat="1" applyFont="1" applyFill="1" applyBorder="1" applyAlignment="1" applyProtection="1">
      <alignment horizontal="center" vertical="center" textRotation="90" wrapText="1"/>
    </xf>
    <xf numFmtId="0" fontId="2" fillId="0" borderId="72" xfId="1" applyNumberFormat="1" applyFont="1" applyFill="1" applyBorder="1" applyAlignment="1" applyProtection="1">
      <alignment horizontal="center" vertical="center" textRotation="90" wrapText="1"/>
    </xf>
    <xf numFmtId="49" fontId="2" fillId="2" borderId="7" xfId="1" applyNumberFormat="1" applyFont="1" applyFill="1" applyBorder="1" applyAlignment="1" applyProtection="1">
      <alignment horizontal="center" vertical="center" wrapText="1"/>
      <protection locked="0"/>
    </xf>
    <xf numFmtId="49" fontId="2" fillId="2" borderId="8" xfId="1" applyNumberFormat="1" applyFont="1" applyFill="1" applyBorder="1" applyAlignment="1" applyProtection="1">
      <alignment horizontal="center" vertical="center" wrapText="1"/>
      <protection locked="0"/>
    </xf>
    <xf numFmtId="0" fontId="2" fillId="0" borderId="0" xfId="1" applyFont="1" applyBorder="1" applyAlignment="1">
      <alignment horizontal="left" vertical="center" wrapText="1"/>
    </xf>
    <xf numFmtId="0" fontId="2" fillId="0" borderId="0" xfId="1" applyFont="1" applyAlignment="1">
      <alignment horizontal="left" vertical="top" wrapText="1"/>
    </xf>
    <xf numFmtId="0" fontId="2" fillId="0" borderId="5" xfId="1" applyFont="1" applyBorder="1" applyAlignment="1">
      <alignment horizontal="center" vertical="center" wrapText="1"/>
    </xf>
    <xf numFmtId="0" fontId="5" fillId="0" borderId="5" xfId="1" applyFont="1" applyBorder="1" applyAlignment="1">
      <alignment horizontal="right" vertical="center" wrapText="1"/>
    </xf>
    <xf numFmtId="0" fontId="2" fillId="0" borderId="5"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93" xfId="1" applyFont="1" applyBorder="1" applyAlignment="1" applyProtection="1">
      <alignment horizontal="left" vertical="center" wrapText="1"/>
      <protection locked="0"/>
    </xf>
    <xf numFmtId="0" fontId="2" fillId="0" borderId="66" xfId="1" applyFont="1" applyBorder="1" applyAlignment="1" applyProtection="1">
      <alignment horizontal="left" vertical="center" wrapText="1"/>
      <protection locked="0"/>
    </xf>
    <xf numFmtId="0" fontId="2" fillId="0" borderId="88" xfId="1" applyFont="1" applyBorder="1" applyAlignment="1" applyProtection="1">
      <alignment horizontal="left" vertical="center" wrapText="1"/>
      <protection locked="0"/>
    </xf>
    <xf numFmtId="0" fontId="2" fillId="0" borderId="0" xfId="1" applyFont="1" applyBorder="1" applyAlignment="1">
      <alignment horizontal="left" vertical="center"/>
    </xf>
    <xf numFmtId="0" fontId="2" fillId="0" borderId="105" xfId="1" applyFont="1" applyBorder="1" applyAlignment="1">
      <alignment horizontal="left" vertical="center"/>
    </xf>
    <xf numFmtId="0" fontId="2" fillId="0" borderId="5" xfId="1" applyFont="1" applyBorder="1" applyAlignment="1" applyProtection="1">
      <alignment horizontal="center" vertical="center" wrapText="1"/>
      <protection locked="0"/>
    </xf>
    <xf numFmtId="3" fontId="2" fillId="0" borderId="5" xfId="1" applyNumberFormat="1" applyFont="1" applyFill="1" applyBorder="1" applyAlignment="1" applyProtection="1">
      <alignment horizontal="center" vertical="center" wrapText="1"/>
      <protection locked="0"/>
    </xf>
    <xf numFmtId="0" fontId="2" fillId="0" borderId="5" xfId="1" applyFont="1" applyFill="1" applyBorder="1" applyAlignment="1" applyProtection="1">
      <alignment horizontal="left" vertical="center" wrapText="1"/>
      <protection locked="0"/>
    </xf>
    <xf numFmtId="0" fontId="2" fillId="0" borderId="6" xfId="1" applyFont="1" applyFill="1" applyBorder="1" applyAlignment="1" applyProtection="1">
      <alignment horizontal="left" vertical="center" wrapText="1"/>
      <protection locked="0"/>
    </xf>
    <xf numFmtId="0" fontId="2" fillId="0" borderId="93" xfId="1" applyFont="1" applyFill="1" applyBorder="1" applyAlignment="1" applyProtection="1">
      <alignment horizontal="left" vertical="center" wrapText="1"/>
      <protection locked="0"/>
    </xf>
    <xf numFmtId="0" fontId="2" fillId="0" borderId="0" xfId="1" applyFont="1" applyAlignment="1">
      <alignment horizontal="left" vertical="center"/>
    </xf>
    <xf numFmtId="0" fontId="2" fillId="0" borderId="17" xfId="1" applyFont="1" applyBorder="1" applyAlignment="1" applyProtection="1">
      <alignment horizontal="center" vertical="center"/>
      <protection locked="0"/>
    </xf>
    <xf numFmtId="0" fontId="2" fillId="0" borderId="39" xfId="1" applyFont="1" applyBorder="1" applyAlignment="1" applyProtection="1">
      <alignment horizontal="center" vertical="center"/>
      <protection locked="0"/>
    </xf>
    <xf numFmtId="0" fontId="2" fillId="0" borderId="66" xfId="1" applyFont="1" applyFill="1" applyBorder="1" applyAlignment="1" applyProtection="1">
      <alignment horizontal="left" vertical="center" wrapText="1"/>
      <protection locked="0"/>
    </xf>
    <xf numFmtId="0" fontId="2" fillId="0" borderId="88" xfId="1" applyFont="1" applyFill="1" applyBorder="1" applyAlignment="1" applyProtection="1">
      <alignment horizontal="left" vertical="center" wrapText="1"/>
      <protection locked="0"/>
    </xf>
    <xf numFmtId="0" fontId="2" fillId="0" borderId="70" xfId="1" applyFont="1" applyFill="1" applyBorder="1" applyAlignment="1" applyProtection="1">
      <alignment horizontal="left" vertical="center" wrapText="1"/>
      <protection locked="0"/>
    </xf>
    <xf numFmtId="0" fontId="2" fillId="0" borderId="98" xfId="1" applyFont="1" applyFill="1" applyBorder="1" applyAlignment="1" applyProtection="1">
      <alignment horizontal="left" vertical="center" wrapText="1"/>
      <protection locked="0"/>
    </xf>
    <xf numFmtId="3" fontId="2" fillId="0" borderId="17" xfId="1" applyNumberFormat="1" applyFont="1" applyFill="1" applyBorder="1" applyAlignment="1" applyProtection="1">
      <alignment horizontal="center" vertical="center" wrapText="1"/>
      <protection locked="0"/>
    </xf>
    <xf numFmtId="3" fontId="2" fillId="0" borderId="39" xfId="1" applyNumberFormat="1" applyFont="1" applyFill="1" applyBorder="1" applyAlignment="1" applyProtection="1">
      <alignment horizontal="center" vertical="center" wrapText="1"/>
      <protection locked="0"/>
    </xf>
    <xf numFmtId="3" fontId="2" fillId="0" borderId="19" xfId="1" applyNumberFormat="1" applyFont="1" applyFill="1" applyBorder="1" applyAlignment="1" applyProtection="1">
      <alignment horizontal="center" vertical="center" wrapText="1"/>
      <protection locked="0"/>
    </xf>
    <xf numFmtId="0" fontId="2" fillId="0" borderId="5" xfId="0" applyFont="1" applyBorder="1" applyAlignment="1" applyProtection="1">
      <alignment horizontal="left" vertical="center" wrapText="1"/>
      <protection locked="0"/>
    </xf>
    <xf numFmtId="0" fontId="2" fillId="0" borderId="17"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70" xfId="1" applyFont="1" applyBorder="1" applyAlignment="1" applyProtection="1">
      <alignment horizontal="left" vertical="center" wrapText="1"/>
      <protection locked="0"/>
    </xf>
    <xf numFmtId="0" fontId="2" fillId="0" borderId="98" xfId="1" applyFont="1" applyBorder="1" applyAlignment="1" applyProtection="1">
      <alignment horizontal="left" vertical="center" wrapText="1"/>
      <protection locked="0"/>
    </xf>
    <xf numFmtId="3" fontId="2" fillId="0" borderId="17" xfId="1" applyNumberFormat="1" applyFont="1" applyFill="1" applyBorder="1" applyAlignment="1">
      <alignment horizontal="center" vertical="center" wrapText="1"/>
    </xf>
    <xf numFmtId="3" fontId="2" fillId="0" borderId="39" xfId="1" applyNumberFormat="1" applyFont="1" applyFill="1" applyBorder="1" applyAlignment="1">
      <alignment horizontal="center" vertical="center" wrapText="1"/>
    </xf>
    <xf numFmtId="3" fontId="2" fillId="0" borderId="17" xfId="0" applyNumberFormat="1" applyFont="1" applyFill="1" applyBorder="1" applyAlignment="1" applyProtection="1">
      <alignment horizontal="center" vertical="center" wrapText="1"/>
      <protection locked="0"/>
    </xf>
    <xf numFmtId="3" fontId="2" fillId="0" borderId="39" xfId="0" applyNumberFormat="1"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5" xfId="0" applyFont="1" applyFill="1" applyBorder="1" applyAlignment="1" applyProtection="1">
      <alignment horizontal="left" vertical="center" wrapText="1"/>
      <protection locked="0"/>
    </xf>
    <xf numFmtId="0" fontId="2" fillId="0" borderId="17" xfId="1" applyFont="1" applyBorder="1" applyAlignment="1" applyProtection="1">
      <alignment horizontal="center" vertical="center" wrapText="1"/>
      <protection locked="0"/>
    </xf>
    <xf numFmtId="0" fontId="2" fillId="0" borderId="39" xfId="1" applyFont="1" applyBorder="1" applyAlignment="1" applyProtection="1">
      <alignment horizontal="center" vertical="center" wrapText="1"/>
      <protection locked="0"/>
    </xf>
    <xf numFmtId="0" fontId="5" fillId="0" borderId="0" xfId="1" applyFont="1" applyAlignment="1">
      <alignment horizontal="left" vertical="center"/>
    </xf>
    <xf numFmtId="0" fontId="15" fillId="0" borderId="0" xfId="1" applyFont="1" applyAlignment="1">
      <alignment horizontal="center" vertical="center"/>
    </xf>
    <xf numFmtId="0" fontId="17" fillId="0" borderId="0" xfId="1" applyFont="1" applyAlignment="1">
      <alignment horizontal="left" vertical="center"/>
    </xf>
    <xf numFmtId="3" fontId="2" fillId="0" borderId="5" xfId="1" applyNumberFormat="1" applyFont="1" applyBorder="1" applyAlignment="1" applyProtection="1">
      <alignment horizontal="center" vertical="center" wrapText="1"/>
      <protection locked="0"/>
    </xf>
    <xf numFmtId="0" fontId="2" fillId="0" borderId="6" xfId="2" applyFont="1" applyBorder="1" applyAlignment="1" applyProtection="1">
      <alignment horizontal="left" vertical="center" wrapText="1"/>
      <protection locked="0"/>
    </xf>
    <xf numFmtId="0" fontId="2" fillId="0" borderId="93" xfId="2" applyFont="1" applyBorder="1" applyAlignment="1" applyProtection="1">
      <alignment horizontal="left" vertical="center" wrapText="1"/>
      <protection locked="0"/>
    </xf>
    <xf numFmtId="0" fontId="2" fillId="0" borderId="6" xfId="2" applyFont="1" applyFill="1" applyBorder="1" applyAlignment="1" applyProtection="1">
      <alignment horizontal="left" vertical="center" wrapText="1"/>
      <protection locked="0"/>
    </xf>
    <xf numFmtId="0" fontId="2" fillId="0" borderId="93" xfId="2" applyFont="1" applyFill="1" applyBorder="1" applyAlignment="1" applyProtection="1">
      <alignment horizontal="left" vertical="center" wrapText="1"/>
      <protection locked="0"/>
    </xf>
    <xf numFmtId="0" fontId="2" fillId="0" borderId="17" xfId="2" applyFont="1" applyFill="1" applyBorder="1" applyAlignment="1" applyProtection="1">
      <alignment horizontal="center" vertical="center" wrapText="1"/>
      <protection locked="0"/>
    </xf>
    <xf numFmtId="0" fontId="2" fillId="0" borderId="19" xfId="2" applyFont="1" applyFill="1" applyBorder="1" applyAlignment="1" applyProtection="1">
      <alignment horizontal="center" vertical="center" wrapText="1"/>
      <protection locked="0"/>
    </xf>
    <xf numFmtId="0" fontId="2" fillId="0" borderId="39" xfId="2" applyFont="1" applyFill="1" applyBorder="1" applyAlignment="1" applyProtection="1">
      <alignment horizontal="center" vertical="center" wrapText="1"/>
      <protection locked="0"/>
    </xf>
    <xf numFmtId="0" fontId="2" fillId="0" borderId="66" xfId="2" applyFont="1" applyFill="1" applyBorder="1" applyAlignment="1" applyProtection="1">
      <alignment horizontal="left" vertical="center" wrapText="1"/>
      <protection locked="0"/>
    </xf>
    <xf numFmtId="0" fontId="2" fillId="0" borderId="88" xfId="2" applyFont="1" applyFill="1" applyBorder="1" applyAlignment="1" applyProtection="1">
      <alignment horizontal="left" vertical="center" wrapText="1"/>
      <protection locked="0"/>
    </xf>
    <xf numFmtId="0" fontId="2" fillId="0" borderId="43" xfId="2" applyFont="1" applyFill="1" applyBorder="1" applyAlignment="1" applyProtection="1">
      <alignment horizontal="left" vertical="center" wrapText="1"/>
      <protection locked="0"/>
    </xf>
    <xf numFmtId="0" fontId="2" fillId="0" borderId="91" xfId="2" applyFont="1" applyFill="1" applyBorder="1" applyAlignment="1" applyProtection="1">
      <alignment horizontal="left" vertical="center" wrapText="1"/>
      <protection locked="0"/>
    </xf>
    <xf numFmtId="0" fontId="2" fillId="0" borderId="70" xfId="2" applyFont="1" applyFill="1" applyBorder="1" applyAlignment="1" applyProtection="1">
      <alignment horizontal="left" vertical="center" wrapText="1"/>
      <protection locked="0"/>
    </xf>
    <xf numFmtId="0" fontId="2" fillId="0" borderId="98" xfId="2" applyFont="1" applyFill="1" applyBorder="1" applyAlignment="1" applyProtection="1">
      <alignment horizontal="left" vertical="center" wrapText="1"/>
      <protection locked="0"/>
    </xf>
    <xf numFmtId="0" fontId="2" fillId="0" borderId="66" xfId="2" applyFont="1" applyBorder="1" applyAlignment="1" applyProtection="1">
      <alignment horizontal="left" vertical="center" wrapText="1"/>
      <protection locked="0"/>
    </xf>
    <xf numFmtId="0" fontId="2" fillId="0" borderId="88" xfId="2" applyFont="1" applyBorder="1" applyAlignment="1" applyProtection="1">
      <alignment horizontal="left" vertical="center" wrapText="1"/>
      <protection locked="0"/>
    </xf>
    <xf numFmtId="0" fontId="2" fillId="0" borderId="17" xfId="2" applyFont="1" applyBorder="1" applyAlignment="1" applyProtection="1">
      <alignment horizontal="center" vertical="center" wrapText="1"/>
      <protection locked="0"/>
    </xf>
    <xf numFmtId="0" fontId="2" fillId="0" borderId="19" xfId="2" applyFont="1" applyBorder="1" applyAlignment="1" applyProtection="1">
      <alignment horizontal="center" vertical="center" wrapText="1"/>
      <protection locked="0"/>
    </xf>
    <xf numFmtId="0" fontId="2" fillId="0" borderId="39" xfId="2" applyFont="1" applyBorder="1" applyAlignment="1" applyProtection="1">
      <alignment horizontal="center" vertical="center" wrapText="1"/>
      <protection locked="0"/>
    </xf>
    <xf numFmtId="0" fontId="5" fillId="0" borderId="6" xfId="2" applyFont="1" applyBorder="1" applyAlignment="1">
      <alignment horizontal="right" vertical="center" wrapText="1"/>
    </xf>
    <xf numFmtId="0" fontId="5" fillId="0" borderId="7" xfId="2" applyFont="1" applyBorder="1" applyAlignment="1">
      <alignment horizontal="right" vertical="center" wrapText="1"/>
    </xf>
    <xf numFmtId="0" fontId="5" fillId="0" borderId="93" xfId="2" applyFont="1" applyBorder="1" applyAlignment="1">
      <alignment horizontal="right" vertical="center" wrapText="1"/>
    </xf>
    <xf numFmtId="0" fontId="2" fillId="0" borderId="66" xfId="2" applyFont="1" applyBorder="1" applyAlignment="1">
      <alignment horizontal="center" vertical="center" wrapText="1"/>
    </xf>
    <xf numFmtId="0" fontId="2" fillId="0" borderId="70" xfId="2" applyFont="1" applyBorder="1" applyAlignment="1">
      <alignment horizontal="center" vertical="center" wrapText="1"/>
    </xf>
    <xf numFmtId="0" fontId="2" fillId="0" borderId="106" xfId="2" applyFont="1" applyBorder="1" applyAlignment="1">
      <alignment horizontal="center" vertical="center" wrapText="1"/>
    </xf>
    <xf numFmtId="0" fontId="2" fillId="0" borderId="88" xfId="2" applyFont="1" applyBorder="1" applyAlignment="1">
      <alignment horizontal="center" vertical="center" wrapText="1"/>
    </xf>
    <xf numFmtId="0" fontId="2" fillId="0" borderId="105" xfId="2" applyFont="1" applyBorder="1" applyAlignment="1">
      <alignment horizontal="center" vertical="center" wrapText="1"/>
    </xf>
    <xf numFmtId="0" fontId="2" fillId="0" borderId="98" xfId="2" applyFont="1" applyBorder="1" applyAlignment="1">
      <alignment horizontal="center" vertical="center" wrapText="1"/>
    </xf>
    <xf numFmtId="0" fontId="2" fillId="0" borderId="6" xfId="2" applyFont="1" applyBorder="1" applyAlignment="1">
      <alignment horizontal="center" vertical="center" wrapText="1"/>
    </xf>
    <xf numFmtId="0" fontId="2" fillId="0" borderId="93" xfId="2" applyFont="1" applyBorder="1" applyAlignment="1">
      <alignment horizontal="center" vertical="center" wrapText="1"/>
    </xf>
    <xf numFmtId="0" fontId="2" fillId="0" borderId="17" xfId="2" applyFont="1" applyBorder="1" applyAlignment="1">
      <alignment horizontal="center" vertical="center" wrapText="1"/>
    </xf>
    <xf numFmtId="0" fontId="2" fillId="0" borderId="39" xfId="2" applyFont="1" applyBorder="1" applyAlignment="1">
      <alignment horizontal="center" vertical="center" wrapText="1"/>
    </xf>
    <xf numFmtId="0" fontId="2" fillId="0" borderId="0" xfId="2" applyFont="1" applyAlignment="1">
      <alignment horizontal="left"/>
    </xf>
    <xf numFmtId="0" fontId="17" fillId="0" borderId="0" xfId="2" applyFont="1" applyAlignment="1">
      <alignment horizontal="left"/>
    </xf>
    <xf numFmtId="0" fontId="5" fillId="0" borderId="105" xfId="2" applyFont="1" applyBorder="1" applyAlignment="1">
      <alignment horizontal="left"/>
    </xf>
    <xf numFmtId="0" fontId="16" fillId="0" borderId="0" xfId="2" applyFont="1" applyAlignment="1">
      <alignment horizontal="center"/>
    </xf>
    <xf numFmtId="0" fontId="15" fillId="0" borderId="0" xfId="2" applyFont="1" applyAlignment="1">
      <alignment horizontal="center"/>
    </xf>
    <xf numFmtId="0" fontId="2" fillId="0" borderId="6" xfId="1" applyFont="1" applyBorder="1" applyAlignment="1">
      <alignment horizontal="left" vertical="center" wrapText="1"/>
    </xf>
    <xf numFmtId="0" fontId="2" fillId="0" borderId="93" xfId="1" applyFont="1" applyBorder="1" applyAlignment="1">
      <alignment horizontal="left" vertical="center" wrapText="1"/>
    </xf>
    <xf numFmtId="3" fontId="2" fillId="0" borderId="17" xfId="1" applyNumberFormat="1" applyFont="1" applyBorder="1" applyAlignment="1" applyProtection="1">
      <alignment horizontal="left" vertical="center" wrapText="1"/>
      <protection locked="0"/>
    </xf>
    <xf numFmtId="3" fontId="2" fillId="0" borderId="19" xfId="1" applyNumberFormat="1" applyFont="1" applyBorder="1" applyAlignment="1" applyProtection="1">
      <alignment horizontal="left" vertical="center" wrapText="1"/>
      <protection locked="0"/>
    </xf>
    <xf numFmtId="3" fontId="2" fillId="0" borderId="39" xfId="1" applyNumberFormat="1" applyFont="1" applyBorder="1" applyAlignment="1" applyProtection="1">
      <alignment horizontal="left" vertical="center" wrapText="1"/>
      <protection locked="0"/>
    </xf>
    <xf numFmtId="0" fontId="2" fillId="0" borderId="17" xfId="1" applyFont="1" applyBorder="1" applyAlignment="1">
      <alignment horizontal="center" vertical="center"/>
    </xf>
    <xf numFmtId="0" fontId="2" fillId="0" borderId="19" xfId="1" applyFont="1" applyBorder="1" applyAlignment="1">
      <alignment horizontal="center" vertical="center"/>
    </xf>
    <xf numFmtId="0" fontId="2" fillId="0" borderId="39" xfId="1" applyFont="1" applyBorder="1" applyAlignment="1">
      <alignment horizontal="center" vertical="center"/>
    </xf>
    <xf numFmtId="0" fontId="2" fillId="0" borderId="66" xfId="1" applyFont="1" applyBorder="1" applyAlignment="1">
      <alignment horizontal="left" vertical="center" wrapText="1"/>
    </xf>
    <xf numFmtId="0" fontId="2" fillId="0" borderId="88" xfId="1" applyFont="1" applyBorder="1" applyAlignment="1">
      <alignment horizontal="left" vertical="center" wrapText="1"/>
    </xf>
    <xf numFmtId="0" fontId="2" fillId="0" borderId="43" xfId="1" applyFont="1" applyBorder="1" applyAlignment="1">
      <alignment horizontal="left" vertical="center" wrapText="1"/>
    </xf>
    <xf numFmtId="0" fontId="2" fillId="0" borderId="91" xfId="1" applyFont="1" applyBorder="1" applyAlignment="1">
      <alignment horizontal="left" vertical="center" wrapText="1"/>
    </xf>
    <xf numFmtId="0" fontId="2" fillId="0" borderId="70" xfId="1" applyFont="1" applyBorder="1" applyAlignment="1">
      <alignment horizontal="left" vertical="center" wrapText="1"/>
    </xf>
    <xf numFmtId="0" fontId="2" fillId="0" borderId="98" xfId="1" applyFont="1" applyBorder="1" applyAlignment="1">
      <alignment horizontal="left" vertical="center" wrapText="1"/>
    </xf>
    <xf numFmtId="0" fontId="2" fillId="0" borderId="6" xfId="1" applyFont="1" applyBorder="1" applyAlignment="1">
      <alignment horizontal="left" vertical="center"/>
    </xf>
    <xf numFmtId="0" fontId="2" fillId="0" borderId="93" xfId="1" applyFont="1" applyBorder="1" applyAlignment="1">
      <alignment horizontal="left" vertical="center"/>
    </xf>
    <xf numFmtId="0" fontId="2" fillId="0" borderId="1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7" xfId="1" applyFont="1" applyFill="1" applyBorder="1" applyAlignment="1">
      <alignment horizontal="center" vertical="center" wrapText="1"/>
    </xf>
    <xf numFmtId="0" fontId="2" fillId="0" borderId="39" xfId="1" applyFont="1" applyFill="1" applyBorder="1" applyAlignment="1">
      <alignment horizontal="center" vertical="center" wrapText="1"/>
    </xf>
    <xf numFmtId="0" fontId="5" fillId="0" borderId="6" xfId="1" applyFont="1" applyBorder="1" applyAlignment="1">
      <alignment horizontal="right" vertical="center" wrapText="1"/>
    </xf>
    <xf numFmtId="0" fontId="5" fillId="0" borderId="7" xfId="1" applyFont="1" applyBorder="1" applyAlignment="1">
      <alignment horizontal="right" vertical="center" wrapText="1"/>
    </xf>
    <xf numFmtId="0" fontId="5" fillId="0" borderId="93" xfId="1" applyFont="1" applyBorder="1" applyAlignment="1">
      <alignment horizontal="right" vertical="center" wrapText="1"/>
    </xf>
    <xf numFmtId="0" fontId="2" fillId="0" borderId="19" xfId="1" applyFont="1" applyBorder="1" applyAlignment="1" applyProtection="1">
      <alignment horizontal="center" vertical="center" wrapText="1"/>
      <protection locked="0"/>
    </xf>
    <xf numFmtId="0" fontId="2" fillId="0" borderId="43" xfId="1" applyFont="1" applyBorder="1" applyAlignment="1" applyProtection="1">
      <alignment horizontal="left" vertical="center" wrapText="1"/>
      <protection locked="0"/>
    </xf>
    <xf numFmtId="0" fontId="2" fillId="0" borderId="91" xfId="1" applyFont="1" applyBorder="1" applyAlignment="1" applyProtection="1">
      <alignment horizontal="left" vertical="center" wrapText="1"/>
      <protection locked="0"/>
    </xf>
    <xf numFmtId="0" fontId="2" fillId="0" borderId="0" xfId="1" applyFont="1" applyAlignment="1">
      <alignment horizontal="left"/>
    </xf>
    <xf numFmtId="164" fontId="5" fillId="0" borderId="0" xfId="1" applyNumberFormat="1" applyFont="1" applyAlignment="1">
      <alignment horizontal="left"/>
    </xf>
    <xf numFmtId="0" fontId="2" fillId="0" borderId="66" xfId="1" applyFont="1" applyBorder="1" applyAlignment="1">
      <alignment horizontal="center" vertical="center" wrapText="1"/>
    </xf>
    <xf numFmtId="0" fontId="2" fillId="0" borderId="70" xfId="1" applyFont="1" applyBorder="1" applyAlignment="1">
      <alignment horizontal="center" vertical="center" wrapText="1"/>
    </xf>
    <xf numFmtId="0" fontId="2" fillId="0" borderId="106" xfId="1" applyFont="1" applyBorder="1" applyAlignment="1">
      <alignment horizontal="center" vertical="center" wrapText="1"/>
    </xf>
    <xf numFmtId="0" fontId="2" fillId="0" borderId="88" xfId="1" applyFont="1" applyBorder="1" applyAlignment="1">
      <alignment horizontal="center" vertical="center" wrapText="1"/>
    </xf>
    <xf numFmtId="0" fontId="2" fillId="0" borderId="105" xfId="1" applyFont="1" applyBorder="1" applyAlignment="1">
      <alignment horizontal="center" vertical="center" wrapText="1"/>
    </xf>
    <xf numFmtId="0" fontId="2" fillId="0" borderId="98" xfId="1" applyFont="1" applyBorder="1" applyAlignment="1">
      <alignment horizontal="center" vertical="center" wrapText="1"/>
    </xf>
    <xf numFmtId="0" fontId="15" fillId="0" borderId="0" xfId="1" applyFont="1" applyAlignment="1">
      <alignment horizontal="center"/>
    </xf>
  </cellXfs>
  <cellStyles count="5">
    <cellStyle name="Normal" xfId="0" builtinId="0"/>
    <cellStyle name="Normal 11" xfId="4"/>
    <cellStyle name="Normal 2" xfId="1"/>
    <cellStyle name="Normal 3 2" xfId="2"/>
    <cellStyle name="Normal 3 2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39</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854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39</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854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39</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854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9153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9153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5631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25631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5631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5631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5631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5631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5631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5631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8" sqref="S8"/>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471</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472</v>
      </c>
      <c r="D3" s="779"/>
      <c r="E3" s="779"/>
      <c r="F3" s="779"/>
      <c r="G3" s="779"/>
      <c r="H3" s="779"/>
      <c r="I3" s="779"/>
      <c r="J3" s="779"/>
      <c r="K3" s="779"/>
      <c r="L3" s="779"/>
      <c r="M3" s="779"/>
      <c r="N3" s="779"/>
      <c r="O3" s="779"/>
      <c r="P3" s="780"/>
      <c r="Q3" s="296"/>
    </row>
    <row r="4" spans="1:17" ht="12.75" customHeight="1" x14ac:dyDescent="0.25">
      <c r="A4" s="4" t="s">
        <v>1</v>
      </c>
      <c r="B4" s="5"/>
      <c r="C4" s="779" t="s">
        <v>394</v>
      </c>
      <c r="D4" s="779"/>
      <c r="E4" s="779"/>
      <c r="F4" s="779"/>
      <c r="G4" s="779"/>
      <c r="H4" s="779"/>
      <c r="I4" s="779"/>
      <c r="J4" s="779"/>
      <c r="K4" s="779"/>
      <c r="L4" s="779"/>
      <c r="M4" s="779"/>
      <c r="N4" s="779"/>
      <c r="O4" s="779"/>
      <c r="P4" s="780"/>
      <c r="Q4" s="296"/>
    </row>
    <row r="5" spans="1:17" ht="12.75" customHeight="1" x14ac:dyDescent="0.25">
      <c r="A5" s="2" t="s">
        <v>2</v>
      </c>
      <c r="B5" s="3"/>
      <c r="C5" s="754" t="s">
        <v>395</v>
      </c>
      <c r="D5" s="754"/>
      <c r="E5" s="754"/>
      <c r="F5" s="754"/>
      <c r="G5" s="754"/>
      <c r="H5" s="754"/>
      <c r="I5" s="754"/>
      <c r="J5" s="754"/>
      <c r="K5" s="754"/>
      <c r="L5" s="754"/>
      <c r="M5" s="754"/>
      <c r="N5" s="754"/>
      <c r="O5" s="754"/>
      <c r="P5" s="755"/>
      <c r="Q5" s="296"/>
    </row>
    <row r="6" spans="1:17" ht="12.75" customHeight="1" x14ac:dyDescent="0.25">
      <c r="A6" s="2" t="s">
        <v>3</v>
      </c>
      <c r="B6" s="3"/>
      <c r="C6" s="754" t="s">
        <v>473</v>
      </c>
      <c r="D6" s="754"/>
      <c r="E6" s="754"/>
      <c r="F6" s="754"/>
      <c r="G6" s="754"/>
      <c r="H6" s="754"/>
      <c r="I6" s="754"/>
      <c r="J6" s="754"/>
      <c r="K6" s="754"/>
      <c r="L6" s="754"/>
      <c r="M6" s="754"/>
      <c r="N6" s="754"/>
      <c r="O6" s="754"/>
      <c r="P6" s="755"/>
      <c r="Q6" s="296"/>
    </row>
    <row r="7" spans="1:17" x14ac:dyDescent="0.25">
      <c r="A7" s="2" t="s">
        <v>4</v>
      </c>
      <c r="B7" s="3"/>
      <c r="C7" s="779" t="s">
        <v>474</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475</v>
      </c>
      <c r="D9" s="754"/>
      <c r="E9" s="754"/>
      <c r="F9" s="754"/>
      <c r="G9" s="754"/>
      <c r="H9" s="754"/>
      <c r="I9" s="754"/>
      <c r="J9" s="754"/>
      <c r="K9" s="754"/>
      <c r="L9" s="754"/>
      <c r="M9" s="754"/>
      <c r="N9" s="754"/>
      <c r="O9" s="754"/>
      <c r="P9" s="755"/>
      <c r="Q9" s="296"/>
    </row>
    <row r="10" spans="1:17" ht="12.75" customHeight="1" x14ac:dyDescent="0.25">
      <c r="A10" s="2"/>
      <c r="B10" s="3" t="s">
        <v>7</v>
      </c>
      <c r="C10" s="754"/>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508"/>
      <c r="Q15" s="297"/>
    </row>
    <row r="16" spans="1:17" s="12" customFormat="1" ht="12.75" customHeight="1" x14ac:dyDescent="0.25">
      <c r="A16" s="757"/>
      <c r="B16" s="760"/>
      <c r="C16" s="763" t="s">
        <v>13</v>
      </c>
      <c r="D16" s="750" t="s">
        <v>309</v>
      </c>
      <c r="E16" s="752" t="s">
        <v>311</v>
      </c>
      <c r="F16" s="765" t="s">
        <v>14</v>
      </c>
      <c r="G16" s="767" t="s">
        <v>310</v>
      </c>
      <c r="H16" s="750" t="s">
        <v>317</v>
      </c>
      <c r="I16" s="748" t="s">
        <v>15</v>
      </c>
      <c r="J16" s="750" t="s">
        <v>312</v>
      </c>
      <c r="K16" s="752" t="s">
        <v>313</v>
      </c>
      <c r="L16" s="771" t="s">
        <v>16</v>
      </c>
      <c r="M16" s="773" t="s">
        <v>314</v>
      </c>
      <c r="N16" s="750" t="s">
        <v>315</v>
      </c>
      <c r="O16" s="752" t="s">
        <v>17</v>
      </c>
      <c r="P16" s="769" t="s">
        <v>316</v>
      </c>
      <c r="Q16" s="297"/>
    </row>
    <row r="17" spans="1:17" s="13" customFormat="1" ht="66" customHeight="1" thickBot="1" x14ac:dyDescent="0.3">
      <c r="A17" s="758"/>
      <c r="B17" s="760"/>
      <c r="C17" s="764"/>
      <c r="D17" s="751"/>
      <c r="E17" s="753"/>
      <c r="F17" s="766"/>
      <c r="G17" s="768"/>
      <c r="H17" s="751"/>
      <c r="I17" s="749"/>
      <c r="J17" s="751"/>
      <c r="K17" s="753"/>
      <c r="L17" s="772"/>
      <c r="M17" s="774"/>
      <c r="N17" s="751"/>
      <c r="O17" s="753"/>
      <c r="P17" s="770"/>
      <c r="Q17" s="298"/>
    </row>
    <row r="18" spans="1:17" s="13" customFormat="1" ht="9.75" customHeight="1" thickTop="1" x14ac:dyDescent="0.25">
      <c r="A18" s="14" t="s">
        <v>18</v>
      </c>
      <c r="B18" s="14">
        <v>2</v>
      </c>
      <c r="C18" s="14">
        <v>3</v>
      </c>
      <c r="D18" s="207">
        <v>4</v>
      </c>
      <c r="E18" s="144">
        <v>5</v>
      </c>
      <c r="F18" s="14">
        <v>6</v>
      </c>
      <c r="G18" s="207">
        <v>7</v>
      </c>
      <c r="H18" s="15">
        <v>8</v>
      </c>
      <c r="I18" s="15">
        <v>9</v>
      </c>
      <c r="J18" s="15">
        <v>10</v>
      </c>
      <c r="K18" s="144">
        <v>11</v>
      </c>
      <c r="L18" s="14">
        <v>12</v>
      </c>
      <c r="M18" s="207">
        <v>13</v>
      </c>
      <c r="N18" s="144">
        <v>14</v>
      </c>
      <c r="O18" s="14">
        <v>15</v>
      </c>
      <c r="P18" s="509">
        <v>16</v>
      </c>
      <c r="Q18" s="298"/>
    </row>
    <row r="19" spans="1:17" s="19" customFormat="1" x14ac:dyDescent="0.25">
      <c r="A19" s="16"/>
      <c r="B19" s="17" t="s">
        <v>19</v>
      </c>
      <c r="C19" s="68"/>
      <c r="D19" s="208"/>
      <c r="E19" s="18"/>
      <c r="F19" s="18"/>
      <c r="G19" s="18"/>
      <c r="H19" s="145"/>
      <c r="I19" s="286"/>
      <c r="J19" s="208"/>
      <c r="K19" s="18"/>
      <c r="L19" s="18"/>
      <c r="M19" s="18"/>
      <c r="N19" s="145"/>
      <c r="O19" s="286"/>
      <c r="P19" s="510"/>
    </row>
    <row r="20" spans="1:17" s="19" customFormat="1" ht="12.75" thickBot="1" x14ac:dyDescent="0.3">
      <c r="A20" s="20"/>
      <c r="B20" s="21" t="s">
        <v>20</v>
      </c>
      <c r="C20" s="394">
        <f>SUM(F20,I20,L20,O20)</f>
        <v>109527</v>
      </c>
      <c r="D20" s="209">
        <f t="shared" ref="D20" si="0">SUM(D21,D24,D25,D41,D42)</f>
        <v>116026</v>
      </c>
      <c r="E20" s="268">
        <f>SUM(E21,E24,E25,E41,E42)</f>
        <v>-6499</v>
      </c>
      <c r="F20" s="394">
        <f>SUM(F21,F24,F25,F41,F42)</f>
        <v>109527</v>
      </c>
      <c r="G20" s="209">
        <f t="shared" ref="G20:O20" si="1">SUM(G21,G24,G25,G41,G42)</f>
        <v>0</v>
      </c>
      <c r="H20" s="268">
        <f t="shared" si="1"/>
        <v>0</v>
      </c>
      <c r="I20" s="394">
        <f t="shared" si="1"/>
        <v>0</v>
      </c>
      <c r="J20" s="209">
        <f t="shared" si="1"/>
        <v>0</v>
      </c>
      <c r="K20" s="268">
        <f t="shared" si="1"/>
        <v>0</v>
      </c>
      <c r="L20" s="394">
        <f t="shared" si="1"/>
        <v>0</v>
      </c>
      <c r="M20" s="209">
        <f t="shared" si="1"/>
        <v>0</v>
      </c>
      <c r="N20" s="268">
        <f t="shared" si="1"/>
        <v>0</v>
      </c>
      <c r="O20" s="394">
        <f t="shared" si="1"/>
        <v>0</v>
      </c>
      <c r="P20" s="511"/>
      <c r="Q20" s="181"/>
    </row>
    <row r="21" spans="1:17" ht="12.75" hidden="1" thickTop="1" x14ac:dyDescent="0.25">
      <c r="A21" s="23"/>
      <c r="B21" s="24" t="s">
        <v>21</v>
      </c>
      <c r="C21" s="129">
        <f t="shared" ref="C21" si="2">SUM(F21,I21,L21,O21)</f>
        <v>0</v>
      </c>
      <c r="D21" s="25">
        <f t="shared" ref="D21:E21" si="3">SUM(D22:D23)</f>
        <v>0</v>
      </c>
      <c r="E21" s="25">
        <f t="shared" si="3"/>
        <v>0</v>
      </c>
      <c r="F21" s="25">
        <f>SUM(F22:F23)</f>
        <v>0</v>
      </c>
      <c r="G21" s="25">
        <f t="shared" ref="G21:O21" si="4">SUM(G22:G23)</f>
        <v>0</v>
      </c>
      <c r="H21" s="25">
        <f t="shared" si="4"/>
        <v>0</v>
      </c>
      <c r="I21" s="25">
        <f t="shared" si="4"/>
        <v>0</v>
      </c>
      <c r="J21" s="25">
        <f t="shared" si="4"/>
        <v>0</v>
      </c>
      <c r="K21" s="25">
        <f t="shared" si="4"/>
        <v>0</v>
      </c>
      <c r="L21" s="25">
        <f t="shared" si="4"/>
        <v>0</v>
      </c>
      <c r="M21" s="25">
        <f>SUM(M22:M23)</f>
        <v>0</v>
      </c>
      <c r="N21" s="25">
        <f t="shared" si="4"/>
        <v>0</v>
      </c>
      <c r="O21" s="25">
        <f t="shared" si="4"/>
        <v>0</v>
      </c>
      <c r="P21" s="162"/>
    </row>
    <row r="22" spans="1:17" ht="12.75" hidden="1" thickTop="1" x14ac:dyDescent="0.25">
      <c r="A22" s="26"/>
      <c r="B22" s="27" t="s">
        <v>22</v>
      </c>
      <c r="C22" s="512">
        <f>SUM(F22,I22,L22,O22)</f>
        <v>0</v>
      </c>
      <c r="D22" s="28"/>
      <c r="E22" s="28"/>
      <c r="F22" s="28">
        <f>D22+E22</f>
        <v>0</v>
      </c>
      <c r="G22" s="28"/>
      <c r="H22" s="28"/>
      <c r="I22" s="28">
        <f>G22+H22</f>
        <v>0</v>
      </c>
      <c r="J22" s="28"/>
      <c r="K22" s="28"/>
      <c r="L22" s="28">
        <f>J22+K22</f>
        <v>0</v>
      </c>
      <c r="M22" s="28"/>
      <c r="N22" s="28"/>
      <c r="O22" s="432">
        <f t="shared" ref="O22" si="5">M22+N22</f>
        <v>0</v>
      </c>
      <c r="P22" s="513"/>
    </row>
    <row r="23" spans="1:17" ht="12.75" hidden="1" thickTop="1" x14ac:dyDescent="0.25">
      <c r="A23" s="29"/>
      <c r="B23" s="30" t="s">
        <v>23</v>
      </c>
      <c r="C23" s="514">
        <f t="shared" ref="C23" si="6">SUM(F23,I23,L23,O23)</f>
        <v>0</v>
      </c>
      <c r="D23" s="31"/>
      <c r="E23" s="31"/>
      <c r="F23" s="31">
        <f t="shared" ref="F23:F24" si="7">D23+E23</f>
        <v>0</v>
      </c>
      <c r="G23" s="31"/>
      <c r="H23" s="31"/>
      <c r="I23" s="31">
        <f t="shared" ref="I23:I24" si="8">G23+H23</f>
        <v>0</v>
      </c>
      <c r="J23" s="31"/>
      <c r="K23" s="31"/>
      <c r="L23" s="31">
        <f>J23+K23</f>
        <v>0</v>
      </c>
      <c r="M23" s="31"/>
      <c r="N23" s="31"/>
      <c r="O23" s="146">
        <f>M23+N23</f>
        <v>0</v>
      </c>
      <c r="P23" s="328"/>
    </row>
    <row r="24" spans="1:17" s="19" customFormat="1" ht="25.5" thickTop="1" thickBot="1" x14ac:dyDescent="0.3">
      <c r="A24" s="32">
        <v>19300</v>
      </c>
      <c r="B24" s="32" t="s">
        <v>24</v>
      </c>
      <c r="C24" s="397">
        <f>SUM(F24,I24)</f>
        <v>109527</v>
      </c>
      <c r="D24" s="213">
        <f>D50</f>
        <v>116026</v>
      </c>
      <c r="E24" s="388">
        <v>-6499</v>
      </c>
      <c r="F24" s="515">
        <f t="shared" si="7"/>
        <v>109527</v>
      </c>
      <c r="G24" s="213"/>
      <c r="H24" s="388"/>
      <c r="I24" s="515">
        <f t="shared" si="8"/>
        <v>0</v>
      </c>
      <c r="J24" s="516" t="s">
        <v>25</v>
      </c>
      <c r="K24" s="147" t="s">
        <v>25</v>
      </c>
      <c r="L24" s="517" t="s">
        <v>25</v>
      </c>
      <c r="M24" s="278" t="s">
        <v>25</v>
      </c>
      <c r="N24" s="147" t="s">
        <v>25</v>
      </c>
      <c r="O24" s="517" t="s">
        <v>25</v>
      </c>
      <c r="P24" s="518"/>
      <c r="Q24" s="181"/>
    </row>
    <row r="25" spans="1:17" s="19" customFormat="1" ht="24.75" hidden="1" thickTop="1" x14ac:dyDescent="0.25">
      <c r="A25" s="121"/>
      <c r="B25" s="35" t="s">
        <v>26</v>
      </c>
      <c r="C25" s="130">
        <f>SUM(F25)</f>
        <v>0</v>
      </c>
      <c r="D25" s="80"/>
      <c r="E25" s="80"/>
      <c r="F25" s="36">
        <f>D25+E25</f>
        <v>0</v>
      </c>
      <c r="G25" s="37" t="s">
        <v>25</v>
      </c>
      <c r="H25" s="37" t="s">
        <v>25</v>
      </c>
      <c r="I25" s="37" t="s">
        <v>25</v>
      </c>
      <c r="J25" s="37" t="s">
        <v>25</v>
      </c>
      <c r="K25" s="37" t="s">
        <v>25</v>
      </c>
      <c r="L25" s="37" t="s">
        <v>25</v>
      </c>
      <c r="M25" s="122" t="s">
        <v>25</v>
      </c>
      <c r="N25" s="122" t="s">
        <v>25</v>
      </c>
      <c r="O25" s="122" t="s">
        <v>25</v>
      </c>
      <c r="P25" s="164"/>
    </row>
    <row r="26" spans="1:17" s="19" customFormat="1" ht="36.75" hidden="1" thickTop="1" x14ac:dyDescent="0.25">
      <c r="A26" s="35">
        <v>21300</v>
      </c>
      <c r="B26" s="35" t="s">
        <v>27</v>
      </c>
      <c r="C26" s="130">
        <f>SUM(L26)</f>
        <v>0</v>
      </c>
      <c r="D26" s="37" t="s">
        <v>25</v>
      </c>
      <c r="E26" s="37" t="s">
        <v>25</v>
      </c>
      <c r="F26" s="37" t="s">
        <v>25</v>
      </c>
      <c r="G26" s="37" t="s">
        <v>25</v>
      </c>
      <c r="H26" s="37" t="s">
        <v>25</v>
      </c>
      <c r="I26" s="37" t="s">
        <v>25</v>
      </c>
      <c r="J26" s="38">
        <f t="shared" ref="J26:K26" si="9">SUM(J27,J31,J33,J36)</f>
        <v>0</v>
      </c>
      <c r="K26" s="38">
        <f t="shared" si="9"/>
        <v>0</v>
      </c>
      <c r="L26" s="38">
        <f>SUM(L27,L31,L33,L36)</f>
        <v>0</v>
      </c>
      <c r="M26" s="122" t="s">
        <v>25</v>
      </c>
      <c r="N26" s="122" t="s">
        <v>25</v>
      </c>
      <c r="O26" s="122" t="s">
        <v>25</v>
      </c>
      <c r="P26" s="164"/>
    </row>
    <row r="27" spans="1:17" s="19" customFormat="1" ht="24.75" hidden="1" thickTop="1" x14ac:dyDescent="0.25">
      <c r="A27" s="39">
        <v>21350</v>
      </c>
      <c r="B27" s="35" t="s">
        <v>28</v>
      </c>
      <c r="C27" s="130">
        <f t="shared" ref="C27:C40" si="10">SUM(L27)</f>
        <v>0</v>
      </c>
      <c r="D27" s="37" t="s">
        <v>25</v>
      </c>
      <c r="E27" s="37" t="s">
        <v>25</v>
      </c>
      <c r="F27" s="37" t="s">
        <v>25</v>
      </c>
      <c r="G27" s="37" t="s">
        <v>25</v>
      </c>
      <c r="H27" s="37" t="s">
        <v>25</v>
      </c>
      <c r="I27" s="37" t="s">
        <v>25</v>
      </c>
      <c r="J27" s="38">
        <f t="shared" ref="J27:K27" si="11">SUM(J28:J30)</f>
        <v>0</v>
      </c>
      <c r="K27" s="38">
        <f t="shared" si="11"/>
        <v>0</v>
      </c>
      <c r="L27" s="38">
        <f>SUM(L28:L30)</f>
        <v>0</v>
      </c>
      <c r="M27" s="122" t="s">
        <v>25</v>
      </c>
      <c r="N27" s="122" t="s">
        <v>25</v>
      </c>
      <c r="O27" s="122" t="s">
        <v>25</v>
      </c>
      <c r="P27" s="164"/>
    </row>
    <row r="28" spans="1:17" ht="12.75" hidden="1" thickTop="1" x14ac:dyDescent="0.25">
      <c r="A28" s="26">
        <v>21351</v>
      </c>
      <c r="B28" s="40" t="s">
        <v>29</v>
      </c>
      <c r="C28" s="131">
        <f t="shared" si="10"/>
        <v>0</v>
      </c>
      <c r="D28" s="41" t="s">
        <v>25</v>
      </c>
      <c r="E28" s="41" t="s">
        <v>25</v>
      </c>
      <c r="F28" s="41" t="s">
        <v>25</v>
      </c>
      <c r="G28" s="41" t="s">
        <v>25</v>
      </c>
      <c r="H28" s="41" t="s">
        <v>25</v>
      </c>
      <c r="I28" s="41" t="s">
        <v>25</v>
      </c>
      <c r="J28" s="41"/>
      <c r="K28" s="41"/>
      <c r="L28" s="42">
        <f t="shared" ref="L28:L30" si="12">J28+K28</f>
        <v>0</v>
      </c>
      <c r="M28" s="148" t="s">
        <v>25</v>
      </c>
      <c r="N28" s="148" t="s">
        <v>25</v>
      </c>
      <c r="O28" s="148" t="s">
        <v>25</v>
      </c>
      <c r="P28" s="165"/>
    </row>
    <row r="29" spans="1:17" ht="12.75" hidden="1" thickTop="1" x14ac:dyDescent="0.25">
      <c r="A29" s="29">
        <v>21352</v>
      </c>
      <c r="B29" s="43" t="s">
        <v>30</v>
      </c>
      <c r="C29" s="132">
        <f t="shared" si="10"/>
        <v>0</v>
      </c>
      <c r="D29" s="44" t="s">
        <v>25</v>
      </c>
      <c r="E29" s="44" t="s">
        <v>25</v>
      </c>
      <c r="F29" s="44" t="s">
        <v>25</v>
      </c>
      <c r="G29" s="44" t="s">
        <v>25</v>
      </c>
      <c r="H29" s="44" t="s">
        <v>25</v>
      </c>
      <c r="I29" s="44" t="s">
        <v>25</v>
      </c>
      <c r="J29" s="44"/>
      <c r="K29" s="44"/>
      <c r="L29" s="45">
        <f t="shared" si="12"/>
        <v>0</v>
      </c>
      <c r="M29" s="149" t="s">
        <v>25</v>
      </c>
      <c r="N29" s="149" t="s">
        <v>25</v>
      </c>
      <c r="O29" s="149" t="s">
        <v>25</v>
      </c>
      <c r="P29" s="166"/>
    </row>
    <row r="30" spans="1:17" ht="24.75" hidden="1" thickTop="1" x14ac:dyDescent="0.25">
      <c r="A30" s="29">
        <v>21359</v>
      </c>
      <c r="B30" s="43" t="s">
        <v>31</v>
      </c>
      <c r="C30" s="132">
        <f t="shared" si="10"/>
        <v>0</v>
      </c>
      <c r="D30" s="44" t="s">
        <v>25</v>
      </c>
      <c r="E30" s="44" t="s">
        <v>25</v>
      </c>
      <c r="F30" s="44" t="s">
        <v>25</v>
      </c>
      <c r="G30" s="44" t="s">
        <v>25</v>
      </c>
      <c r="H30" s="44" t="s">
        <v>25</v>
      </c>
      <c r="I30" s="44" t="s">
        <v>25</v>
      </c>
      <c r="J30" s="44"/>
      <c r="K30" s="44"/>
      <c r="L30" s="45">
        <f t="shared" si="12"/>
        <v>0</v>
      </c>
      <c r="M30" s="149" t="s">
        <v>25</v>
      </c>
      <c r="N30" s="149" t="s">
        <v>25</v>
      </c>
      <c r="O30" s="149" t="s">
        <v>25</v>
      </c>
      <c r="P30" s="166"/>
    </row>
    <row r="31" spans="1:17" s="19" customFormat="1" ht="36.75" hidden="1" thickTop="1" x14ac:dyDescent="0.25">
      <c r="A31" s="39">
        <v>21370</v>
      </c>
      <c r="B31" s="35" t="s">
        <v>32</v>
      </c>
      <c r="C31" s="130">
        <f t="shared" si="10"/>
        <v>0</v>
      </c>
      <c r="D31" s="37" t="s">
        <v>25</v>
      </c>
      <c r="E31" s="37" t="s">
        <v>25</v>
      </c>
      <c r="F31" s="37" t="s">
        <v>25</v>
      </c>
      <c r="G31" s="37" t="s">
        <v>25</v>
      </c>
      <c r="H31" s="37" t="s">
        <v>25</v>
      </c>
      <c r="I31" s="37" t="s">
        <v>25</v>
      </c>
      <c r="J31" s="38">
        <f t="shared" ref="J31:K31" si="13">SUM(J32)</f>
        <v>0</v>
      </c>
      <c r="K31" s="38">
        <f t="shared" si="13"/>
        <v>0</v>
      </c>
      <c r="L31" s="38">
        <f>SUM(L32)</f>
        <v>0</v>
      </c>
      <c r="M31" s="122" t="s">
        <v>25</v>
      </c>
      <c r="N31" s="122" t="s">
        <v>25</v>
      </c>
      <c r="O31" s="122" t="s">
        <v>25</v>
      </c>
      <c r="P31" s="164"/>
    </row>
    <row r="32" spans="1:17" ht="36.75" hidden="1" thickTop="1" x14ac:dyDescent="0.25">
      <c r="A32" s="46">
        <v>21379</v>
      </c>
      <c r="B32" s="47" t="s">
        <v>33</v>
      </c>
      <c r="C32" s="519">
        <f t="shared" si="10"/>
        <v>0</v>
      </c>
      <c r="D32" s="48" t="s">
        <v>25</v>
      </c>
      <c r="E32" s="48" t="s">
        <v>25</v>
      </c>
      <c r="F32" s="48" t="s">
        <v>25</v>
      </c>
      <c r="G32" s="48" t="s">
        <v>25</v>
      </c>
      <c r="H32" s="48" t="s">
        <v>25</v>
      </c>
      <c r="I32" s="48" t="s">
        <v>25</v>
      </c>
      <c r="J32" s="48"/>
      <c r="K32" s="48"/>
      <c r="L32" s="49">
        <f>J32+K32</f>
        <v>0</v>
      </c>
      <c r="M32" s="150" t="s">
        <v>25</v>
      </c>
      <c r="N32" s="150" t="s">
        <v>25</v>
      </c>
      <c r="O32" s="150" t="s">
        <v>25</v>
      </c>
      <c r="P32" s="53"/>
    </row>
    <row r="33" spans="1:16" s="19" customFormat="1" ht="12.75" hidden="1" thickTop="1" x14ac:dyDescent="0.25">
      <c r="A33" s="39">
        <v>21380</v>
      </c>
      <c r="B33" s="35" t="s">
        <v>34</v>
      </c>
      <c r="C33" s="130">
        <f t="shared" si="10"/>
        <v>0</v>
      </c>
      <c r="D33" s="37" t="s">
        <v>25</v>
      </c>
      <c r="E33" s="37" t="s">
        <v>25</v>
      </c>
      <c r="F33" s="37" t="s">
        <v>25</v>
      </c>
      <c r="G33" s="37" t="s">
        <v>25</v>
      </c>
      <c r="H33" s="37" t="s">
        <v>25</v>
      </c>
      <c r="I33" s="37" t="s">
        <v>25</v>
      </c>
      <c r="J33" s="38">
        <f t="shared" ref="J33:K33" si="14">SUM(J34:J35)</f>
        <v>0</v>
      </c>
      <c r="K33" s="38">
        <f t="shared" si="14"/>
        <v>0</v>
      </c>
      <c r="L33" s="38">
        <f>SUM(L34:L35)</f>
        <v>0</v>
      </c>
      <c r="M33" s="122" t="s">
        <v>25</v>
      </c>
      <c r="N33" s="122" t="s">
        <v>25</v>
      </c>
      <c r="O33" s="122" t="s">
        <v>25</v>
      </c>
      <c r="P33" s="164"/>
    </row>
    <row r="34" spans="1:16" ht="12.75" hidden="1" thickTop="1" x14ac:dyDescent="0.25">
      <c r="A34" s="27">
        <v>21381</v>
      </c>
      <c r="B34" s="40" t="s">
        <v>35</v>
      </c>
      <c r="C34" s="131">
        <f t="shared" si="10"/>
        <v>0</v>
      </c>
      <c r="D34" s="41" t="s">
        <v>25</v>
      </c>
      <c r="E34" s="41" t="s">
        <v>25</v>
      </c>
      <c r="F34" s="41" t="s">
        <v>25</v>
      </c>
      <c r="G34" s="41" t="s">
        <v>25</v>
      </c>
      <c r="H34" s="41" t="s">
        <v>25</v>
      </c>
      <c r="I34" s="41" t="s">
        <v>25</v>
      </c>
      <c r="J34" s="41"/>
      <c r="K34" s="41"/>
      <c r="L34" s="42">
        <f t="shared" ref="L34:L35" si="15">J34+K34</f>
        <v>0</v>
      </c>
      <c r="M34" s="148" t="s">
        <v>25</v>
      </c>
      <c r="N34" s="148" t="s">
        <v>25</v>
      </c>
      <c r="O34" s="148" t="s">
        <v>25</v>
      </c>
      <c r="P34" s="165"/>
    </row>
    <row r="35" spans="1:16" ht="24.75" hidden="1" thickTop="1" x14ac:dyDescent="0.25">
      <c r="A35" s="30">
        <v>21383</v>
      </c>
      <c r="B35" s="43" t="s">
        <v>36</v>
      </c>
      <c r="C35" s="132">
        <f t="shared" si="10"/>
        <v>0</v>
      </c>
      <c r="D35" s="44" t="s">
        <v>25</v>
      </c>
      <c r="E35" s="44" t="s">
        <v>25</v>
      </c>
      <c r="F35" s="44" t="s">
        <v>25</v>
      </c>
      <c r="G35" s="44" t="s">
        <v>25</v>
      </c>
      <c r="H35" s="44" t="s">
        <v>25</v>
      </c>
      <c r="I35" s="44" t="s">
        <v>25</v>
      </c>
      <c r="J35" s="44"/>
      <c r="K35" s="44"/>
      <c r="L35" s="45">
        <f t="shared" si="15"/>
        <v>0</v>
      </c>
      <c r="M35" s="149" t="s">
        <v>25</v>
      </c>
      <c r="N35" s="149" t="s">
        <v>25</v>
      </c>
      <c r="O35" s="149" t="s">
        <v>25</v>
      </c>
      <c r="P35" s="166"/>
    </row>
    <row r="36" spans="1:16" s="19" customFormat="1" ht="24.75" hidden="1" thickTop="1" x14ac:dyDescent="0.25">
      <c r="A36" s="39">
        <v>21390</v>
      </c>
      <c r="B36" s="35" t="s">
        <v>37</v>
      </c>
      <c r="C36" s="130">
        <f t="shared" si="10"/>
        <v>0</v>
      </c>
      <c r="D36" s="37" t="s">
        <v>25</v>
      </c>
      <c r="E36" s="37" t="s">
        <v>25</v>
      </c>
      <c r="F36" s="37" t="s">
        <v>25</v>
      </c>
      <c r="G36" s="37" t="s">
        <v>25</v>
      </c>
      <c r="H36" s="37" t="s">
        <v>25</v>
      </c>
      <c r="I36" s="37" t="s">
        <v>25</v>
      </c>
      <c r="J36" s="38">
        <f t="shared" ref="J36:K36" si="16">SUM(J37:J40)</f>
        <v>0</v>
      </c>
      <c r="K36" s="38">
        <f t="shared" si="16"/>
        <v>0</v>
      </c>
      <c r="L36" s="38">
        <f>SUM(L37:L40)</f>
        <v>0</v>
      </c>
      <c r="M36" s="122" t="s">
        <v>25</v>
      </c>
      <c r="N36" s="122" t="s">
        <v>25</v>
      </c>
      <c r="O36" s="122" t="s">
        <v>25</v>
      </c>
      <c r="P36" s="164"/>
    </row>
    <row r="37" spans="1:16" ht="24.75" hidden="1" thickTop="1" x14ac:dyDescent="0.25">
      <c r="A37" s="27">
        <v>21391</v>
      </c>
      <c r="B37" s="40" t="s">
        <v>38</v>
      </c>
      <c r="C37" s="131">
        <f t="shared" si="10"/>
        <v>0</v>
      </c>
      <c r="D37" s="41" t="s">
        <v>25</v>
      </c>
      <c r="E37" s="41" t="s">
        <v>25</v>
      </c>
      <c r="F37" s="41" t="s">
        <v>25</v>
      </c>
      <c r="G37" s="41" t="s">
        <v>25</v>
      </c>
      <c r="H37" s="41" t="s">
        <v>25</v>
      </c>
      <c r="I37" s="41" t="s">
        <v>25</v>
      </c>
      <c r="J37" s="41"/>
      <c r="K37" s="41"/>
      <c r="L37" s="42">
        <f t="shared" ref="L37:L40" si="17">J37+K37</f>
        <v>0</v>
      </c>
      <c r="M37" s="148" t="s">
        <v>25</v>
      </c>
      <c r="N37" s="148" t="s">
        <v>25</v>
      </c>
      <c r="O37" s="148" t="s">
        <v>25</v>
      </c>
      <c r="P37" s="165"/>
    </row>
    <row r="38" spans="1:16" ht="12.75" hidden="1" thickTop="1" x14ac:dyDescent="0.25">
      <c r="A38" s="30">
        <v>21393</v>
      </c>
      <c r="B38" s="43" t="s">
        <v>39</v>
      </c>
      <c r="C38" s="132">
        <f t="shared" si="10"/>
        <v>0</v>
      </c>
      <c r="D38" s="44" t="s">
        <v>25</v>
      </c>
      <c r="E38" s="44" t="s">
        <v>25</v>
      </c>
      <c r="F38" s="44" t="s">
        <v>25</v>
      </c>
      <c r="G38" s="44" t="s">
        <v>25</v>
      </c>
      <c r="H38" s="44" t="s">
        <v>25</v>
      </c>
      <c r="I38" s="44" t="s">
        <v>25</v>
      </c>
      <c r="J38" s="44"/>
      <c r="K38" s="44"/>
      <c r="L38" s="45">
        <f t="shared" si="17"/>
        <v>0</v>
      </c>
      <c r="M38" s="149" t="s">
        <v>25</v>
      </c>
      <c r="N38" s="149" t="s">
        <v>25</v>
      </c>
      <c r="O38" s="149" t="s">
        <v>25</v>
      </c>
      <c r="P38" s="166"/>
    </row>
    <row r="39" spans="1:16" ht="12.75" hidden="1" thickTop="1" x14ac:dyDescent="0.25">
      <c r="A39" s="30">
        <v>21395</v>
      </c>
      <c r="B39" s="43" t="s">
        <v>40</v>
      </c>
      <c r="C39" s="132">
        <f t="shared" si="10"/>
        <v>0</v>
      </c>
      <c r="D39" s="44" t="s">
        <v>25</v>
      </c>
      <c r="E39" s="44" t="s">
        <v>25</v>
      </c>
      <c r="F39" s="44" t="s">
        <v>25</v>
      </c>
      <c r="G39" s="44" t="s">
        <v>25</v>
      </c>
      <c r="H39" s="44" t="s">
        <v>25</v>
      </c>
      <c r="I39" s="44" t="s">
        <v>25</v>
      </c>
      <c r="J39" s="44"/>
      <c r="K39" s="44"/>
      <c r="L39" s="45">
        <f t="shared" si="17"/>
        <v>0</v>
      </c>
      <c r="M39" s="149" t="s">
        <v>25</v>
      </c>
      <c r="N39" s="149" t="s">
        <v>25</v>
      </c>
      <c r="O39" s="149" t="s">
        <v>25</v>
      </c>
      <c r="P39" s="166"/>
    </row>
    <row r="40" spans="1:16" ht="24.75" hidden="1" thickTop="1" x14ac:dyDescent="0.25">
      <c r="A40" s="30">
        <v>21399</v>
      </c>
      <c r="B40" s="43" t="s">
        <v>41</v>
      </c>
      <c r="C40" s="132">
        <f t="shared" si="10"/>
        <v>0</v>
      </c>
      <c r="D40" s="44" t="s">
        <v>25</v>
      </c>
      <c r="E40" s="44" t="s">
        <v>25</v>
      </c>
      <c r="F40" s="44" t="s">
        <v>25</v>
      </c>
      <c r="G40" s="44" t="s">
        <v>25</v>
      </c>
      <c r="H40" s="44" t="s">
        <v>25</v>
      </c>
      <c r="I40" s="44" t="s">
        <v>25</v>
      </c>
      <c r="J40" s="44"/>
      <c r="K40" s="44"/>
      <c r="L40" s="45">
        <f t="shared" si="17"/>
        <v>0</v>
      </c>
      <c r="M40" s="149" t="s">
        <v>25</v>
      </c>
      <c r="N40" s="149" t="s">
        <v>25</v>
      </c>
      <c r="O40" s="149" t="s">
        <v>25</v>
      </c>
      <c r="P40" s="166"/>
    </row>
    <row r="41" spans="1:16" s="19" customFormat="1" ht="36.75" hidden="1" customHeight="1" x14ac:dyDescent="0.25">
      <c r="A41" s="39">
        <v>21420</v>
      </c>
      <c r="B41" s="35" t="s">
        <v>42</v>
      </c>
      <c r="C41" s="357">
        <f>SUM(F41)</f>
        <v>0</v>
      </c>
      <c r="D41" s="36"/>
      <c r="E41" s="36"/>
      <c r="F41" s="36">
        <f>D41+E41</f>
        <v>0</v>
      </c>
      <c r="G41" s="37" t="s">
        <v>25</v>
      </c>
      <c r="H41" s="37" t="s">
        <v>25</v>
      </c>
      <c r="I41" s="37" t="s">
        <v>25</v>
      </c>
      <c r="J41" s="37" t="s">
        <v>25</v>
      </c>
      <c r="K41" s="37" t="s">
        <v>25</v>
      </c>
      <c r="L41" s="37" t="s">
        <v>25</v>
      </c>
      <c r="M41" s="122" t="s">
        <v>25</v>
      </c>
      <c r="N41" s="122" t="s">
        <v>25</v>
      </c>
      <c r="O41" s="122" t="s">
        <v>25</v>
      </c>
      <c r="P41" s="164"/>
    </row>
    <row r="42" spans="1:16" s="19" customFormat="1" ht="24.75" hidden="1" thickTop="1" x14ac:dyDescent="0.25">
      <c r="A42" s="50">
        <v>21490</v>
      </c>
      <c r="B42" s="51" t="s">
        <v>43</v>
      </c>
      <c r="C42" s="357">
        <f>SUM(F42,I42,L42)</f>
        <v>0</v>
      </c>
      <c r="D42" s="52">
        <f t="shared" ref="D42:E42" si="18">D43</f>
        <v>0</v>
      </c>
      <c r="E42" s="52">
        <f t="shared" si="18"/>
        <v>0</v>
      </c>
      <c r="F42" s="52">
        <f>F43</f>
        <v>0</v>
      </c>
      <c r="G42" s="52">
        <f t="shared" ref="G42:K42" si="19">G43</f>
        <v>0</v>
      </c>
      <c r="H42" s="52">
        <f t="shared" si="19"/>
        <v>0</v>
      </c>
      <c r="I42" s="52">
        <f t="shared" si="19"/>
        <v>0</v>
      </c>
      <c r="J42" s="52">
        <f t="shared" si="19"/>
        <v>0</v>
      </c>
      <c r="K42" s="52">
        <f t="shared" si="19"/>
        <v>0</v>
      </c>
      <c r="L42" s="52">
        <f>L43</f>
        <v>0</v>
      </c>
      <c r="M42" s="122" t="s">
        <v>25</v>
      </c>
      <c r="N42" s="122" t="s">
        <v>25</v>
      </c>
      <c r="O42" s="122" t="s">
        <v>25</v>
      </c>
      <c r="P42" s="164"/>
    </row>
    <row r="43" spans="1:16" s="19" customFormat="1" ht="24.75" hidden="1" thickTop="1" x14ac:dyDescent="0.25">
      <c r="A43" s="30">
        <v>21499</v>
      </c>
      <c r="B43" s="43" t="s">
        <v>44</v>
      </c>
      <c r="C43" s="520">
        <f>SUM(F43,I43,L43)</f>
        <v>0</v>
      </c>
      <c r="D43" s="49"/>
      <c r="E43" s="49"/>
      <c r="F43" s="42">
        <f>D43+E43</f>
        <v>0</v>
      </c>
      <c r="G43" s="42"/>
      <c r="H43" s="42"/>
      <c r="I43" s="42">
        <f>G43+H43</f>
        <v>0</v>
      </c>
      <c r="J43" s="42"/>
      <c r="K43" s="42"/>
      <c r="L43" s="42">
        <f>J43+K43</f>
        <v>0</v>
      </c>
      <c r="M43" s="150" t="s">
        <v>25</v>
      </c>
      <c r="N43" s="150" t="s">
        <v>25</v>
      </c>
      <c r="O43" s="150" t="s">
        <v>25</v>
      </c>
      <c r="P43" s="53"/>
    </row>
    <row r="44" spans="1:16" ht="24.75" hidden="1" thickTop="1" x14ac:dyDescent="0.25">
      <c r="A44" s="54">
        <v>23000</v>
      </c>
      <c r="B44" s="55" t="s">
        <v>45</v>
      </c>
      <c r="C44" s="357">
        <f>SUM(O44)</f>
        <v>0</v>
      </c>
      <c r="D44" s="56" t="s">
        <v>25</v>
      </c>
      <c r="E44" s="56" t="s">
        <v>25</v>
      </c>
      <c r="F44" s="56" t="s">
        <v>25</v>
      </c>
      <c r="G44" s="56" t="s">
        <v>25</v>
      </c>
      <c r="H44" s="56" t="s">
        <v>25</v>
      </c>
      <c r="I44" s="56" t="s">
        <v>25</v>
      </c>
      <c r="J44" s="56" t="s">
        <v>25</v>
      </c>
      <c r="K44" s="56" t="s">
        <v>25</v>
      </c>
      <c r="L44" s="56" t="s">
        <v>25</v>
      </c>
      <c r="M44" s="151">
        <f t="shared" ref="M44:N44" si="20">SUM(M45:M46)</f>
        <v>0</v>
      </c>
      <c r="N44" s="151">
        <f t="shared" si="20"/>
        <v>0</v>
      </c>
      <c r="O44" s="151">
        <f>SUM(O45:O46)</f>
        <v>0</v>
      </c>
      <c r="P44" s="330"/>
    </row>
    <row r="45" spans="1:16" ht="24.75" hidden="1" thickTop="1" x14ac:dyDescent="0.25">
      <c r="A45" s="57">
        <v>23410</v>
      </c>
      <c r="B45" s="58" t="s">
        <v>46</v>
      </c>
      <c r="C45" s="521">
        <f t="shared" ref="C45:C46" si="21">SUM(O45)</f>
        <v>0</v>
      </c>
      <c r="D45" s="59" t="s">
        <v>25</v>
      </c>
      <c r="E45" s="59" t="s">
        <v>25</v>
      </c>
      <c r="F45" s="59" t="s">
        <v>25</v>
      </c>
      <c r="G45" s="59" t="s">
        <v>25</v>
      </c>
      <c r="H45" s="59" t="s">
        <v>25</v>
      </c>
      <c r="I45" s="59" t="s">
        <v>25</v>
      </c>
      <c r="J45" s="59" t="s">
        <v>25</v>
      </c>
      <c r="K45" s="59" t="s">
        <v>25</v>
      </c>
      <c r="L45" s="59" t="s">
        <v>25</v>
      </c>
      <c r="M45" s="59"/>
      <c r="N45" s="59"/>
      <c r="O45" s="522">
        <f t="shared" ref="O45:O46" si="22">M45+N45</f>
        <v>0</v>
      </c>
      <c r="P45" s="523"/>
    </row>
    <row r="46" spans="1:16" ht="24.75" hidden="1" thickTop="1" x14ac:dyDescent="0.25">
      <c r="A46" s="57">
        <v>23510</v>
      </c>
      <c r="B46" s="58" t="s">
        <v>47</v>
      </c>
      <c r="C46" s="521">
        <f t="shared" si="21"/>
        <v>0</v>
      </c>
      <c r="D46" s="59" t="s">
        <v>25</v>
      </c>
      <c r="E46" s="59" t="s">
        <v>25</v>
      </c>
      <c r="F46" s="59" t="s">
        <v>25</v>
      </c>
      <c r="G46" s="59" t="s">
        <v>25</v>
      </c>
      <c r="H46" s="59" t="s">
        <v>25</v>
      </c>
      <c r="I46" s="59" t="s">
        <v>25</v>
      </c>
      <c r="J46" s="59" t="s">
        <v>25</v>
      </c>
      <c r="K46" s="59" t="s">
        <v>25</v>
      </c>
      <c r="L46" s="59" t="s">
        <v>25</v>
      </c>
      <c r="M46" s="59"/>
      <c r="N46" s="59"/>
      <c r="O46" s="522">
        <f t="shared" si="22"/>
        <v>0</v>
      </c>
      <c r="P46" s="523"/>
    </row>
    <row r="47" spans="1:16" ht="12.75" thickTop="1" x14ac:dyDescent="0.25">
      <c r="A47" s="60"/>
      <c r="B47" s="58"/>
      <c r="C47" s="410"/>
      <c r="D47" s="231"/>
      <c r="E47" s="77"/>
      <c r="F47" s="59"/>
      <c r="G47" s="59"/>
      <c r="H47" s="272"/>
      <c r="I47" s="403"/>
      <c r="J47" s="221"/>
      <c r="K47" s="59"/>
      <c r="L47" s="107"/>
      <c r="M47" s="107"/>
      <c r="N47" s="152"/>
      <c r="O47" s="524"/>
      <c r="P47" s="525"/>
    </row>
    <row r="48" spans="1:16" s="19" customFormat="1" x14ac:dyDescent="0.25">
      <c r="A48" s="61"/>
      <c r="B48" s="62" t="s">
        <v>48</v>
      </c>
      <c r="C48" s="404"/>
      <c r="D48" s="526"/>
      <c r="E48" s="447"/>
      <c r="F48" s="108"/>
      <c r="G48" s="108"/>
      <c r="H48" s="153"/>
      <c r="I48" s="404"/>
      <c r="J48" s="222"/>
      <c r="K48" s="108"/>
      <c r="L48" s="108"/>
      <c r="M48" s="108"/>
      <c r="N48" s="153"/>
      <c r="O48" s="404"/>
      <c r="P48" s="527"/>
    </row>
    <row r="49" spans="1:17" s="19" customFormat="1" ht="12.75" thickBot="1" x14ac:dyDescent="0.3">
      <c r="A49" s="63"/>
      <c r="B49" s="20" t="s">
        <v>49</v>
      </c>
      <c r="C49" s="405">
        <f t="shared" ref="C49:C112" si="23">SUM(F49,I49,L49,O49)</f>
        <v>109527</v>
      </c>
      <c r="D49" s="223">
        <f t="shared" ref="D49:E49" si="24">SUM(D50,D281)</f>
        <v>116026</v>
      </c>
      <c r="E49" s="117">
        <f t="shared" si="24"/>
        <v>-6499</v>
      </c>
      <c r="F49" s="405">
        <f>SUM(F50,F281)</f>
        <v>109527</v>
      </c>
      <c r="G49" s="223">
        <f t="shared" ref="G49:O49" si="25">SUM(G50,G281)</f>
        <v>0</v>
      </c>
      <c r="H49" s="117">
        <f t="shared" si="25"/>
        <v>0</v>
      </c>
      <c r="I49" s="405">
        <f t="shared" si="25"/>
        <v>0</v>
      </c>
      <c r="J49" s="223">
        <f t="shared" si="25"/>
        <v>0</v>
      </c>
      <c r="K49" s="117">
        <f t="shared" si="25"/>
        <v>0</v>
      </c>
      <c r="L49" s="405">
        <f t="shared" si="25"/>
        <v>0</v>
      </c>
      <c r="M49" s="223">
        <f t="shared" si="25"/>
        <v>0</v>
      </c>
      <c r="N49" s="117">
        <f t="shared" si="25"/>
        <v>0</v>
      </c>
      <c r="O49" s="405">
        <f t="shared" si="25"/>
        <v>0</v>
      </c>
      <c r="P49" s="528"/>
      <c r="Q49" s="181"/>
    </row>
    <row r="50" spans="1:17" s="19" customFormat="1" ht="36.75" thickTop="1" x14ac:dyDescent="0.25">
      <c r="A50" s="65"/>
      <c r="B50" s="66" t="s">
        <v>50</v>
      </c>
      <c r="C50" s="406">
        <f t="shared" si="23"/>
        <v>109527</v>
      </c>
      <c r="D50" s="224">
        <f t="shared" ref="D50:E50" si="26">SUM(D51,D193)</f>
        <v>116026</v>
      </c>
      <c r="E50" s="273">
        <f t="shared" si="26"/>
        <v>-6499</v>
      </c>
      <c r="F50" s="406">
        <f>SUM(F51,F193)</f>
        <v>109527</v>
      </c>
      <c r="G50" s="224">
        <f t="shared" ref="G50:O50" si="27">SUM(G51,G193)</f>
        <v>0</v>
      </c>
      <c r="H50" s="273">
        <f t="shared" si="27"/>
        <v>0</v>
      </c>
      <c r="I50" s="406">
        <f t="shared" si="27"/>
        <v>0</v>
      </c>
      <c r="J50" s="224">
        <f t="shared" si="27"/>
        <v>0</v>
      </c>
      <c r="K50" s="273">
        <f t="shared" si="27"/>
        <v>0</v>
      </c>
      <c r="L50" s="406">
        <f t="shared" si="27"/>
        <v>0</v>
      </c>
      <c r="M50" s="224">
        <f t="shared" si="27"/>
        <v>0</v>
      </c>
      <c r="N50" s="273">
        <f t="shared" si="27"/>
        <v>0</v>
      </c>
      <c r="O50" s="406">
        <f t="shared" si="27"/>
        <v>0</v>
      </c>
      <c r="P50" s="529"/>
      <c r="Q50" s="181"/>
    </row>
    <row r="51" spans="1:17" s="19" customFormat="1" ht="24" x14ac:dyDescent="0.25">
      <c r="A51" s="68"/>
      <c r="B51" s="16" t="s">
        <v>51</v>
      </c>
      <c r="C51" s="407">
        <f t="shared" si="23"/>
        <v>109527</v>
      </c>
      <c r="D51" s="225">
        <f t="shared" ref="D51:E51" si="28">SUM(D52,D74,D172,D186)</f>
        <v>116026</v>
      </c>
      <c r="E51" s="274">
        <f t="shared" si="28"/>
        <v>-6499</v>
      </c>
      <c r="F51" s="407">
        <f>SUM(F52,F74,F172,F186)</f>
        <v>109527</v>
      </c>
      <c r="G51" s="225">
        <f t="shared" ref="G51:O51" si="29">SUM(G52,G74,G172,G186)</f>
        <v>0</v>
      </c>
      <c r="H51" s="274">
        <f t="shared" si="29"/>
        <v>0</v>
      </c>
      <c r="I51" s="407">
        <f t="shared" si="29"/>
        <v>0</v>
      </c>
      <c r="J51" s="225">
        <f t="shared" si="29"/>
        <v>0</v>
      </c>
      <c r="K51" s="274">
        <f t="shared" si="29"/>
        <v>0</v>
      </c>
      <c r="L51" s="407">
        <f t="shared" si="29"/>
        <v>0</v>
      </c>
      <c r="M51" s="225">
        <f t="shared" si="29"/>
        <v>0</v>
      </c>
      <c r="N51" s="274">
        <f t="shared" si="29"/>
        <v>0</v>
      </c>
      <c r="O51" s="407">
        <f t="shared" si="29"/>
        <v>0</v>
      </c>
      <c r="P51" s="530"/>
      <c r="Q51" s="181"/>
    </row>
    <row r="52" spans="1:17" s="19" customFormat="1" hidden="1" x14ac:dyDescent="0.25">
      <c r="A52" s="70">
        <v>1000</v>
      </c>
      <c r="B52" s="70" t="s">
        <v>52</v>
      </c>
      <c r="C52" s="137">
        <f t="shared" si="23"/>
        <v>0</v>
      </c>
      <c r="D52" s="71">
        <f t="shared" ref="D52:E52" si="30">SUM(D53,D66)</f>
        <v>0</v>
      </c>
      <c r="E52" s="71">
        <f t="shared" si="30"/>
        <v>0</v>
      </c>
      <c r="F52" s="71">
        <f>SUM(F53,F66)</f>
        <v>0</v>
      </c>
      <c r="G52" s="71">
        <f t="shared" ref="G52:O52" si="31">SUM(G53,G66)</f>
        <v>0</v>
      </c>
      <c r="H52" s="71">
        <f t="shared" si="31"/>
        <v>0</v>
      </c>
      <c r="I52" s="71">
        <f t="shared" si="31"/>
        <v>0</v>
      </c>
      <c r="J52" s="71">
        <f t="shared" si="31"/>
        <v>0</v>
      </c>
      <c r="K52" s="71">
        <f t="shared" si="31"/>
        <v>0</v>
      </c>
      <c r="L52" s="71">
        <f t="shared" si="31"/>
        <v>0</v>
      </c>
      <c r="M52" s="71">
        <f t="shared" si="31"/>
        <v>0</v>
      </c>
      <c r="N52" s="71">
        <f t="shared" si="31"/>
        <v>0</v>
      </c>
      <c r="O52" s="71">
        <f t="shared" si="31"/>
        <v>0</v>
      </c>
      <c r="P52" s="172"/>
    </row>
    <row r="53" spans="1:17" hidden="1" x14ac:dyDescent="0.25">
      <c r="A53" s="35">
        <v>1100</v>
      </c>
      <c r="B53" s="72" t="s">
        <v>53</v>
      </c>
      <c r="C53" s="130">
        <f t="shared" si="23"/>
        <v>0</v>
      </c>
      <c r="D53" s="38">
        <f t="shared" ref="D53:E53" si="32">SUM(D54,D57,D65)</f>
        <v>0</v>
      </c>
      <c r="E53" s="38">
        <f t="shared" si="32"/>
        <v>0</v>
      </c>
      <c r="F53" s="38">
        <f>SUM(F54,F57,F65)</f>
        <v>0</v>
      </c>
      <c r="G53" s="38">
        <f t="shared" ref="G53:N53" si="33">SUM(G54,G57,G65)</f>
        <v>0</v>
      </c>
      <c r="H53" s="38">
        <f t="shared" si="33"/>
        <v>0</v>
      </c>
      <c r="I53" s="38">
        <f t="shared" si="33"/>
        <v>0</v>
      </c>
      <c r="J53" s="38">
        <f t="shared" si="33"/>
        <v>0</v>
      </c>
      <c r="K53" s="38">
        <f t="shared" si="33"/>
        <v>0</v>
      </c>
      <c r="L53" s="38">
        <f t="shared" si="33"/>
        <v>0</v>
      </c>
      <c r="M53" s="38">
        <f t="shared" si="33"/>
        <v>0</v>
      </c>
      <c r="N53" s="38">
        <f t="shared" si="33"/>
        <v>0</v>
      </c>
      <c r="O53" s="38">
        <f>SUM(O54,O57,O65)</f>
        <v>0</v>
      </c>
      <c r="P53" s="173"/>
    </row>
    <row r="54" spans="1:17" hidden="1" x14ac:dyDescent="0.25">
      <c r="A54" s="73">
        <v>1110</v>
      </c>
      <c r="B54" s="58" t="s">
        <v>54</v>
      </c>
      <c r="C54" s="86">
        <f t="shared" si="23"/>
        <v>0</v>
      </c>
      <c r="D54" s="77"/>
      <c r="E54" s="77"/>
      <c r="F54" s="74">
        <f>SUM(F55:F56)</f>
        <v>0</v>
      </c>
      <c r="G54" s="74"/>
      <c r="H54" s="74"/>
      <c r="I54" s="74">
        <f>SUM(I55:I56)</f>
        <v>0</v>
      </c>
      <c r="J54" s="74"/>
      <c r="K54" s="74"/>
      <c r="L54" s="74">
        <f>SUM(L55:L56)</f>
        <v>0</v>
      </c>
      <c r="M54" s="74"/>
      <c r="N54" s="74"/>
      <c r="O54" s="154">
        <f>SUM(O55:O56)</f>
        <v>0</v>
      </c>
      <c r="P54" s="174"/>
    </row>
    <row r="55" spans="1:17" hidden="1" x14ac:dyDescent="0.25">
      <c r="A55" s="27">
        <v>1111</v>
      </c>
      <c r="B55" s="40" t="s">
        <v>55</v>
      </c>
      <c r="C55" s="131">
        <f t="shared" si="23"/>
        <v>0</v>
      </c>
      <c r="D55" s="42"/>
      <c r="E55" s="42"/>
      <c r="F55" s="42">
        <f>D55+E55</f>
        <v>0</v>
      </c>
      <c r="G55" s="42"/>
      <c r="H55" s="42"/>
      <c r="I55" s="42">
        <f>G55+H55</f>
        <v>0</v>
      </c>
      <c r="J55" s="42"/>
      <c r="K55" s="42"/>
      <c r="L55" s="42">
        <f>J55+K55</f>
        <v>0</v>
      </c>
      <c r="M55" s="42"/>
      <c r="N55" s="42"/>
      <c r="O55" s="390">
        <f>M55+N55</f>
        <v>0</v>
      </c>
      <c r="P55" s="531"/>
    </row>
    <row r="56" spans="1:17" ht="24" hidden="1" customHeight="1" x14ac:dyDescent="0.25">
      <c r="A56" s="30">
        <v>1119</v>
      </c>
      <c r="B56" s="43" t="s">
        <v>56</v>
      </c>
      <c r="C56" s="132">
        <f t="shared" si="23"/>
        <v>0</v>
      </c>
      <c r="D56" s="45"/>
      <c r="E56" s="45"/>
      <c r="F56" s="45">
        <f>D56+E56</f>
        <v>0</v>
      </c>
      <c r="G56" s="45"/>
      <c r="H56" s="45"/>
      <c r="I56" s="45">
        <f>G56+H56</f>
        <v>0</v>
      </c>
      <c r="J56" s="45"/>
      <c r="K56" s="45"/>
      <c r="L56" s="45">
        <f>J56+K56</f>
        <v>0</v>
      </c>
      <c r="M56" s="45"/>
      <c r="N56" s="45"/>
      <c r="O56" s="393">
        <f>M56+N56</f>
        <v>0</v>
      </c>
      <c r="P56" s="532"/>
    </row>
    <row r="57" spans="1:17" ht="23.25" hidden="1" customHeight="1" x14ac:dyDescent="0.25">
      <c r="A57" s="75">
        <v>1140</v>
      </c>
      <c r="B57" s="43" t="s">
        <v>57</v>
      </c>
      <c r="C57" s="132">
        <f t="shared" si="23"/>
        <v>0</v>
      </c>
      <c r="D57" s="76">
        <f t="shared" ref="D57:E57" si="34">SUM(D58:D64)</f>
        <v>0</v>
      </c>
      <c r="E57" s="76">
        <f t="shared" si="34"/>
        <v>0</v>
      </c>
      <c r="F57" s="76">
        <f>SUM(F58:F64)</f>
        <v>0</v>
      </c>
      <c r="G57" s="76">
        <f t="shared" ref="G57:N57" si="35">SUM(G58:G64)</f>
        <v>0</v>
      </c>
      <c r="H57" s="76">
        <f t="shared" si="35"/>
        <v>0</v>
      </c>
      <c r="I57" s="76">
        <f t="shared" si="35"/>
        <v>0</v>
      </c>
      <c r="J57" s="76">
        <f t="shared" si="35"/>
        <v>0</v>
      </c>
      <c r="K57" s="76">
        <f t="shared" si="35"/>
        <v>0</v>
      </c>
      <c r="L57" s="76">
        <f t="shared" si="35"/>
        <v>0</v>
      </c>
      <c r="M57" s="76">
        <f t="shared" si="35"/>
        <v>0</v>
      </c>
      <c r="N57" s="76">
        <f t="shared" si="35"/>
        <v>0</v>
      </c>
      <c r="O57" s="91">
        <f>SUM(O58:O64)</f>
        <v>0</v>
      </c>
      <c r="P57" s="95"/>
    </row>
    <row r="58" spans="1:17" hidden="1" x14ac:dyDescent="0.25">
      <c r="A58" s="30">
        <v>1141</v>
      </c>
      <c r="B58" s="43" t="s">
        <v>58</v>
      </c>
      <c r="C58" s="132">
        <f t="shared" si="23"/>
        <v>0</v>
      </c>
      <c r="D58" s="45"/>
      <c r="E58" s="45"/>
      <c r="F58" s="45">
        <f t="shared" ref="F58:F65" si="36">D58+E58</f>
        <v>0</v>
      </c>
      <c r="G58" s="45"/>
      <c r="H58" s="45"/>
      <c r="I58" s="45">
        <f t="shared" ref="I58:I65" si="37">G58+H58</f>
        <v>0</v>
      </c>
      <c r="J58" s="45"/>
      <c r="K58" s="45"/>
      <c r="L58" s="45">
        <f t="shared" ref="L58:L65" si="38">J58+K58</f>
        <v>0</v>
      </c>
      <c r="M58" s="45"/>
      <c r="N58" s="45"/>
      <c r="O58" s="393">
        <f t="shared" ref="O58:O65" si="39">M58+N58</f>
        <v>0</v>
      </c>
      <c r="P58" s="532"/>
    </row>
    <row r="59" spans="1:17" ht="24.75" hidden="1" customHeight="1" x14ac:dyDescent="0.25">
      <c r="A59" s="30">
        <v>1142</v>
      </c>
      <c r="B59" s="43" t="s">
        <v>59</v>
      </c>
      <c r="C59" s="132">
        <f t="shared" si="23"/>
        <v>0</v>
      </c>
      <c r="D59" s="45"/>
      <c r="E59" s="45"/>
      <c r="F59" s="45">
        <f t="shared" si="36"/>
        <v>0</v>
      </c>
      <c r="G59" s="45"/>
      <c r="H59" s="45"/>
      <c r="I59" s="45">
        <f t="shared" si="37"/>
        <v>0</v>
      </c>
      <c r="J59" s="45"/>
      <c r="K59" s="45"/>
      <c r="L59" s="45">
        <f t="shared" si="38"/>
        <v>0</v>
      </c>
      <c r="M59" s="45"/>
      <c r="N59" s="45"/>
      <c r="O59" s="393">
        <f t="shared" si="39"/>
        <v>0</v>
      </c>
      <c r="P59" s="532"/>
    </row>
    <row r="60" spans="1:17" ht="24" hidden="1" x14ac:dyDescent="0.25">
      <c r="A60" s="30">
        <v>1145</v>
      </c>
      <c r="B60" s="43" t="s">
        <v>60</v>
      </c>
      <c r="C60" s="132">
        <f t="shared" si="23"/>
        <v>0</v>
      </c>
      <c r="D60" s="45"/>
      <c r="E60" s="45"/>
      <c r="F60" s="45">
        <f t="shared" si="36"/>
        <v>0</v>
      </c>
      <c r="G60" s="45"/>
      <c r="H60" s="45"/>
      <c r="I60" s="45">
        <f t="shared" si="37"/>
        <v>0</v>
      </c>
      <c r="J60" s="45"/>
      <c r="K60" s="45"/>
      <c r="L60" s="45">
        <f t="shared" si="38"/>
        <v>0</v>
      </c>
      <c r="M60" s="45"/>
      <c r="N60" s="45"/>
      <c r="O60" s="393">
        <f t="shared" si="39"/>
        <v>0</v>
      </c>
      <c r="P60" s="532"/>
    </row>
    <row r="61" spans="1:17" ht="27.75" hidden="1" customHeight="1" x14ac:dyDescent="0.25">
      <c r="A61" s="30">
        <v>1146</v>
      </c>
      <c r="B61" s="43" t="s">
        <v>61</v>
      </c>
      <c r="C61" s="132">
        <f t="shared" si="23"/>
        <v>0</v>
      </c>
      <c r="D61" s="45"/>
      <c r="E61" s="45"/>
      <c r="F61" s="45">
        <f t="shared" si="36"/>
        <v>0</v>
      </c>
      <c r="G61" s="45"/>
      <c r="H61" s="45"/>
      <c r="I61" s="45">
        <f t="shared" si="37"/>
        <v>0</v>
      </c>
      <c r="J61" s="45"/>
      <c r="K61" s="45"/>
      <c r="L61" s="45">
        <f t="shared" si="38"/>
        <v>0</v>
      </c>
      <c r="M61" s="45"/>
      <c r="N61" s="45"/>
      <c r="O61" s="393">
        <f t="shared" si="39"/>
        <v>0</v>
      </c>
      <c r="P61" s="532"/>
    </row>
    <row r="62" spans="1:17" hidden="1" x14ac:dyDescent="0.25">
      <c r="A62" s="30">
        <v>1147</v>
      </c>
      <c r="B62" s="43" t="s">
        <v>62</v>
      </c>
      <c r="C62" s="132">
        <f t="shared" si="23"/>
        <v>0</v>
      </c>
      <c r="D62" s="45"/>
      <c r="E62" s="45"/>
      <c r="F62" s="45">
        <f t="shared" si="36"/>
        <v>0</v>
      </c>
      <c r="G62" s="45"/>
      <c r="H62" s="45"/>
      <c r="I62" s="45">
        <f t="shared" si="37"/>
        <v>0</v>
      </c>
      <c r="J62" s="45"/>
      <c r="K62" s="45"/>
      <c r="L62" s="45">
        <f t="shared" si="38"/>
        <v>0</v>
      </c>
      <c r="M62" s="45"/>
      <c r="N62" s="45"/>
      <c r="O62" s="393">
        <f t="shared" si="39"/>
        <v>0</v>
      </c>
      <c r="P62" s="532"/>
    </row>
    <row r="63" spans="1:17" hidden="1" x14ac:dyDescent="0.25">
      <c r="A63" s="30">
        <v>1148</v>
      </c>
      <c r="B63" s="43" t="s">
        <v>63</v>
      </c>
      <c r="C63" s="132">
        <f t="shared" si="23"/>
        <v>0</v>
      </c>
      <c r="D63" s="45"/>
      <c r="E63" s="45"/>
      <c r="F63" s="45">
        <f t="shared" si="36"/>
        <v>0</v>
      </c>
      <c r="G63" s="45"/>
      <c r="H63" s="45"/>
      <c r="I63" s="45">
        <f t="shared" si="37"/>
        <v>0</v>
      </c>
      <c r="J63" s="45"/>
      <c r="K63" s="45"/>
      <c r="L63" s="45">
        <f t="shared" si="38"/>
        <v>0</v>
      </c>
      <c r="M63" s="45"/>
      <c r="N63" s="45"/>
      <c r="O63" s="393">
        <f t="shared" si="39"/>
        <v>0</v>
      </c>
      <c r="P63" s="532"/>
    </row>
    <row r="64" spans="1:17" ht="36" hidden="1" x14ac:dyDescent="0.25">
      <c r="A64" s="30">
        <v>1149</v>
      </c>
      <c r="B64" s="43" t="s">
        <v>64</v>
      </c>
      <c r="C64" s="132">
        <f t="shared" si="23"/>
        <v>0</v>
      </c>
      <c r="D64" s="45"/>
      <c r="E64" s="45"/>
      <c r="F64" s="45">
        <f t="shared" si="36"/>
        <v>0</v>
      </c>
      <c r="G64" s="45"/>
      <c r="H64" s="45"/>
      <c r="I64" s="45">
        <f t="shared" si="37"/>
        <v>0</v>
      </c>
      <c r="J64" s="45"/>
      <c r="K64" s="45"/>
      <c r="L64" s="45">
        <f t="shared" si="38"/>
        <v>0</v>
      </c>
      <c r="M64" s="45"/>
      <c r="N64" s="45"/>
      <c r="O64" s="393">
        <f t="shared" si="39"/>
        <v>0</v>
      </c>
      <c r="P64" s="532"/>
    </row>
    <row r="65" spans="1:17" ht="36" hidden="1" x14ac:dyDescent="0.25">
      <c r="A65" s="73">
        <v>1150</v>
      </c>
      <c r="B65" s="58" t="s">
        <v>65</v>
      </c>
      <c r="C65" s="86">
        <f t="shared" si="23"/>
        <v>0</v>
      </c>
      <c r="D65" s="77"/>
      <c r="E65" s="77"/>
      <c r="F65" s="77">
        <f t="shared" si="36"/>
        <v>0</v>
      </c>
      <c r="G65" s="77"/>
      <c r="H65" s="77"/>
      <c r="I65" s="77">
        <f t="shared" si="37"/>
        <v>0</v>
      </c>
      <c r="J65" s="77"/>
      <c r="K65" s="77"/>
      <c r="L65" s="77">
        <f t="shared" si="38"/>
        <v>0</v>
      </c>
      <c r="M65" s="77"/>
      <c r="N65" s="77"/>
      <c r="O65" s="391">
        <f t="shared" si="39"/>
        <v>0</v>
      </c>
      <c r="P65" s="533"/>
    </row>
    <row r="66" spans="1:17" ht="36" hidden="1" x14ac:dyDescent="0.25">
      <c r="A66" s="35">
        <v>1200</v>
      </c>
      <c r="B66" s="72" t="s">
        <v>66</v>
      </c>
      <c r="C66" s="130">
        <f t="shared" si="23"/>
        <v>0</v>
      </c>
      <c r="D66" s="38">
        <f t="shared" ref="D66:E66" si="40">SUM(D67:D68)</f>
        <v>0</v>
      </c>
      <c r="E66" s="38">
        <f t="shared" si="40"/>
        <v>0</v>
      </c>
      <c r="F66" s="38">
        <f>SUM(F67:F68)</f>
        <v>0</v>
      </c>
      <c r="G66" s="38">
        <f t="shared" ref="G66:N66" si="41">SUM(G67:G68)</f>
        <v>0</v>
      </c>
      <c r="H66" s="38">
        <f t="shared" si="41"/>
        <v>0</v>
      </c>
      <c r="I66" s="38">
        <f t="shared" si="41"/>
        <v>0</v>
      </c>
      <c r="J66" s="38">
        <f t="shared" si="41"/>
        <v>0</v>
      </c>
      <c r="K66" s="38">
        <f t="shared" si="41"/>
        <v>0</v>
      </c>
      <c r="L66" s="38">
        <f t="shared" si="41"/>
        <v>0</v>
      </c>
      <c r="M66" s="38">
        <f t="shared" si="41"/>
        <v>0</v>
      </c>
      <c r="N66" s="38">
        <f t="shared" si="41"/>
        <v>0</v>
      </c>
      <c r="O66" s="123">
        <f>SUM(O67:O68)</f>
        <v>0</v>
      </c>
      <c r="P66" s="175"/>
    </row>
    <row r="67" spans="1:17" ht="24" hidden="1" x14ac:dyDescent="0.25">
      <c r="A67" s="340">
        <v>1210</v>
      </c>
      <c r="B67" s="40" t="s">
        <v>67</v>
      </c>
      <c r="C67" s="131">
        <f t="shared" si="23"/>
        <v>0</v>
      </c>
      <c r="D67" s="42"/>
      <c r="E67" s="42"/>
      <c r="F67" s="42">
        <f>D67+E67</f>
        <v>0</v>
      </c>
      <c r="G67" s="42"/>
      <c r="H67" s="42"/>
      <c r="I67" s="42">
        <f>G67+H67</f>
        <v>0</v>
      </c>
      <c r="J67" s="42"/>
      <c r="K67" s="42"/>
      <c r="L67" s="42">
        <f>J67+K67</f>
        <v>0</v>
      </c>
      <c r="M67" s="42"/>
      <c r="N67" s="42"/>
      <c r="O67" s="390">
        <f>M67+N67</f>
        <v>0</v>
      </c>
      <c r="P67" s="531"/>
    </row>
    <row r="68" spans="1:17" ht="24" hidden="1" x14ac:dyDescent="0.25">
      <c r="A68" s="75">
        <v>1220</v>
      </c>
      <c r="B68" s="43" t="s">
        <v>68</v>
      </c>
      <c r="C68" s="132">
        <f t="shared" si="23"/>
        <v>0</v>
      </c>
      <c r="D68" s="76">
        <f t="shared" ref="D68:E68" si="42">SUM(D69:D73)</f>
        <v>0</v>
      </c>
      <c r="E68" s="76">
        <f t="shared" si="42"/>
        <v>0</v>
      </c>
      <c r="F68" s="76">
        <f>SUM(F69:F73)</f>
        <v>0</v>
      </c>
      <c r="G68" s="76">
        <f t="shared" ref="G68:O68" si="43">SUM(G69:G73)</f>
        <v>0</v>
      </c>
      <c r="H68" s="76">
        <f t="shared" si="43"/>
        <v>0</v>
      </c>
      <c r="I68" s="76">
        <f t="shared" si="43"/>
        <v>0</v>
      </c>
      <c r="J68" s="76">
        <f t="shared" si="43"/>
        <v>0</v>
      </c>
      <c r="K68" s="76">
        <f t="shared" si="43"/>
        <v>0</v>
      </c>
      <c r="L68" s="76">
        <f t="shared" si="43"/>
        <v>0</v>
      </c>
      <c r="M68" s="76">
        <f t="shared" si="43"/>
        <v>0</v>
      </c>
      <c r="N68" s="76">
        <f t="shared" si="43"/>
        <v>0</v>
      </c>
      <c r="O68" s="76">
        <f t="shared" si="43"/>
        <v>0</v>
      </c>
      <c r="P68" s="95"/>
    </row>
    <row r="69" spans="1:17" ht="60" hidden="1" x14ac:dyDescent="0.25">
      <c r="A69" s="30">
        <v>1221</v>
      </c>
      <c r="B69" s="43" t="s">
        <v>69</v>
      </c>
      <c r="C69" s="132">
        <f t="shared" si="23"/>
        <v>0</v>
      </c>
      <c r="D69" s="45"/>
      <c r="E69" s="45"/>
      <c r="F69" s="45">
        <f t="shared" ref="F69:F73" si="44">D69+E69</f>
        <v>0</v>
      </c>
      <c r="G69" s="45"/>
      <c r="H69" s="45"/>
      <c r="I69" s="45">
        <f t="shared" ref="I69:I73" si="45">G69+H69</f>
        <v>0</v>
      </c>
      <c r="J69" s="45"/>
      <c r="K69" s="45"/>
      <c r="L69" s="45">
        <f t="shared" ref="L69:L73" si="46">J69+K69</f>
        <v>0</v>
      </c>
      <c r="M69" s="45"/>
      <c r="N69" s="45"/>
      <c r="O69" s="393">
        <f t="shared" ref="O69:O73" si="47">M69+N69</f>
        <v>0</v>
      </c>
      <c r="P69" s="532"/>
    </row>
    <row r="70" spans="1:17" hidden="1" x14ac:dyDescent="0.25">
      <c r="A70" s="30">
        <v>1223</v>
      </c>
      <c r="B70" s="43" t="s">
        <v>70</v>
      </c>
      <c r="C70" s="132">
        <f t="shared" si="23"/>
        <v>0</v>
      </c>
      <c r="D70" s="45"/>
      <c r="E70" s="45"/>
      <c r="F70" s="45">
        <f t="shared" si="44"/>
        <v>0</v>
      </c>
      <c r="G70" s="45"/>
      <c r="H70" s="45"/>
      <c r="I70" s="45">
        <f t="shared" si="45"/>
        <v>0</v>
      </c>
      <c r="J70" s="45"/>
      <c r="K70" s="45"/>
      <c r="L70" s="45">
        <f t="shared" si="46"/>
        <v>0</v>
      </c>
      <c r="M70" s="45"/>
      <c r="N70" s="45"/>
      <c r="O70" s="393">
        <f t="shared" si="47"/>
        <v>0</v>
      </c>
      <c r="P70" s="532"/>
    </row>
    <row r="71" spans="1:17" hidden="1" x14ac:dyDescent="0.25">
      <c r="A71" s="30">
        <v>1225</v>
      </c>
      <c r="B71" s="43" t="s">
        <v>71</v>
      </c>
      <c r="C71" s="132">
        <f t="shared" si="23"/>
        <v>0</v>
      </c>
      <c r="D71" s="45"/>
      <c r="E71" s="45"/>
      <c r="F71" s="45">
        <f t="shared" si="44"/>
        <v>0</v>
      </c>
      <c r="G71" s="45"/>
      <c r="H71" s="45"/>
      <c r="I71" s="45">
        <f t="shared" si="45"/>
        <v>0</v>
      </c>
      <c r="J71" s="45"/>
      <c r="K71" s="45"/>
      <c r="L71" s="45">
        <f t="shared" si="46"/>
        <v>0</v>
      </c>
      <c r="M71" s="45"/>
      <c r="N71" s="45"/>
      <c r="O71" s="393">
        <f t="shared" si="47"/>
        <v>0</v>
      </c>
      <c r="P71" s="532"/>
    </row>
    <row r="72" spans="1:17" ht="36" hidden="1" x14ac:dyDescent="0.25">
      <c r="A72" s="30">
        <v>1227</v>
      </c>
      <c r="B72" s="43" t="s">
        <v>72</v>
      </c>
      <c r="C72" s="132">
        <f t="shared" si="23"/>
        <v>0</v>
      </c>
      <c r="D72" s="45"/>
      <c r="E72" s="45"/>
      <c r="F72" s="45">
        <f t="shared" si="44"/>
        <v>0</v>
      </c>
      <c r="G72" s="45"/>
      <c r="H72" s="45"/>
      <c r="I72" s="45">
        <f t="shared" si="45"/>
        <v>0</v>
      </c>
      <c r="J72" s="45"/>
      <c r="K72" s="45"/>
      <c r="L72" s="45">
        <f t="shared" si="46"/>
        <v>0</v>
      </c>
      <c r="M72" s="45"/>
      <c r="N72" s="45"/>
      <c r="O72" s="393">
        <f t="shared" si="47"/>
        <v>0</v>
      </c>
      <c r="P72" s="532"/>
    </row>
    <row r="73" spans="1:17" ht="60" hidden="1" x14ac:dyDescent="0.25">
      <c r="A73" s="30">
        <v>1228</v>
      </c>
      <c r="B73" s="43" t="s">
        <v>73</v>
      </c>
      <c r="C73" s="132">
        <f t="shared" si="23"/>
        <v>0</v>
      </c>
      <c r="D73" s="45"/>
      <c r="E73" s="45"/>
      <c r="F73" s="45">
        <f t="shared" si="44"/>
        <v>0</v>
      </c>
      <c r="G73" s="45"/>
      <c r="H73" s="45"/>
      <c r="I73" s="45">
        <f t="shared" si="45"/>
        <v>0</v>
      </c>
      <c r="J73" s="45"/>
      <c r="K73" s="45"/>
      <c r="L73" s="45">
        <f t="shared" si="46"/>
        <v>0</v>
      </c>
      <c r="M73" s="45"/>
      <c r="N73" s="45"/>
      <c r="O73" s="393">
        <f t="shared" si="47"/>
        <v>0</v>
      </c>
      <c r="P73" s="532"/>
    </row>
    <row r="74" spans="1:17" x14ac:dyDescent="0.25">
      <c r="A74" s="70">
        <v>2000</v>
      </c>
      <c r="B74" s="70" t="s">
        <v>74</v>
      </c>
      <c r="C74" s="408">
        <f t="shared" si="23"/>
        <v>109527</v>
      </c>
      <c r="D74" s="226">
        <f t="shared" ref="D74:E74" si="48">SUM(D75,D82,D129,D163,D164,D171)</f>
        <v>116026</v>
      </c>
      <c r="E74" s="125">
        <f t="shared" si="48"/>
        <v>-6499</v>
      </c>
      <c r="F74" s="408">
        <f>SUM(F75,F82,F129,F163,F164,F171)</f>
        <v>109527</v>
      </c>
      <c r="G74" s="226">
        <f t="shared" ref="G74:O74" si="49">SUM(G75,G82,G129,G163,G164,G171)</f>
        <v>0</v>
      </c>
      <c r="H74" s="125">
        <f t="shared" si="49"/>
        <v>0</v>
      </c>
      <c r="I74" s="408">
        <f t="shared" si="49"/>
        <v>0</v>
      </c>
      <c r="J74" s="226">
        <f t="shared" si="49"/>
        <v>0</v>
      </c>
      <c r="K74" s="125">
        <f t="shared" si="49"/>
        <v>0</v>
      </c>
      <c r="L74" s="408">
        <f t="shared" si="49"/>
        <v>0</v>
      </c>
      <c r="M74" s="226">
        <f t="shared" si="49"/>
        <v>0</v>
      </c>
      <c r="N74" s="125">
        <f t="shared" si="49"/>
        <v>0</v>
      </c>
      <c r="O74" s="408">
        <f t="shared" si="49"/>
        <v>0</v>
      </c>
      <c r="P74" s="534"/>
      <c r="Q74" s="296"/>
    </row>
    <row r="75" spans="1:17" ht="24" hidden="1" x14ac:dyDescent="0.25">
      <c r="A75" s="35">
        <v>2100</v>
      </c>
      <c r="B75" s="72" t="s">
        <v>75</v>
      </c>
      <c r="C75" s="130">
        <f t="shared" si="23"/>
        <v>0</v>
      </c>
      <c r="D75" s="38">
        <f t="shared" ref="D75:E75" si="50">SUM(D76,D79)</f>
        <v>0</v>
      </c>
      <c r="E75" s="38">
        <f t="shared" si="50"/>
        <v>0</v>
      </c>
      <c r="F75" s="38">
        <f>SUM(F76,F79)</f>
        <v>0</v>
      </c>
      <c r="G75" s="38">
        <f t="shared" ref="G75:O75" si="51">SUM(G76,G79)</f>
        <v>0</v>
      </c>
      <c r="H75" s="38">
        <f t="shared" si="51"/>
        <v>0</v>
      </c>
      <c r="I75" s="38">
        <f t="shared" si="51"/>
        <v>0</v>
      </c>
      <c r="J75" s="38">
        <f t="shared" si="51"/>
        <v>0</v>
      </c>
      <c r="K75" s="38">
        <f t="shared" si="51"/>
        <v>0</v>
      </c>
      <c r="L75" s="38">
        <f t="shared" si="51"/>
        <v>0</v>
      </c>
      <c r="M75" s="38">
        <f t="shared" si="51"/>
        <v>0</v>
      </c>
      <c r="N75" s="38">
        <f t="shared" si="51"/>
        <v>0</v>
      </c>
      <c r="O75" s="38">
        <f t="shared" si="51"/>
        <v>0</v>
      </c>
      <c r="P75" s="175"/>
    </row>
    <row r="76" spans="1:17" ht="24" hidden="1" x14ac:dyDescent="0.25">
      <c r="A76" s="340">
        <v>2110</v>
      </c>
      <c r="B76" s="40" t="s">
        <v>76</v>
      </c>
      <c r="C76" s="131">
        <f t="shared" si="23"/>
        <v>0</v>
      </c>
      <c r="D76" s="79">
        <f t="shared" ref="D76:E76" si="52">SUM(D77:D78)</f>
        <v>0</v>
      </c>
      <c r="E76" s="79">
        <f t="shared" si="52"/>
        <v>0</v>
      </c>
      <c r="F76" s="79">
        <f>SUM(F77:F78)</f>
        <v>0</v>
      </c>
      <c r="G76" s="79">
        <f t="shared" ref="G76:O76" si="53">SUM(G77:G78)</f>
        <v>0</v>
      </c>
      <c r="H76" s="79">
        <f t="shared" si="53"/>
        <v>0</v>
      </c>
      <c r="I76" s="79">
        <f t="shared" si="53"/>
        <v>0</v>
      </c>
      <c r="J76" s="79">
        <f t="shared" si="53"/>
        <v>0</v>
      </c>
      <c r="K76" s="79">
        <f t="shared" si="53"/>
        <v>0</v>
      </c>
      <c r="L76" s="79">
        <f t="shared" si="53"/>
        <v>0</v>
      </c>
      <c r="M76" s="79">
        <f t="shared" si="53"/>
        <v>0</v>
      </c>
      <c r="N76" s="79">
        <f t="shared" si="53"/>
        <v>0</v>
      </c>
      <c r="O76" s="79">
        <f t="shared" si="53"/>
        <v>0</v>
      </c>
      <c r="P76" s="176"/>
    </row>
    <row r="77" spans="1:17" hidden="1" x14ac:dyDescent="0.25">
      <c r="A77" s="30">
        <v>2111</v>
      </c>
      <c r="B77" s="43" t="s">
        <v>77</v>
      </c>
      <c r="C77" s="132">
        <f t="shared" si="23"/>
        <v>0</v>
      </c>
      <c r="D77" s="45"/>
      <c r="E77" s="45"/>
      <c r="F77" s="45">
        <f t="shared" ref="F77:F78" si="54">D77+E77</f>
        <v>0</v>
      </c>
      <c r="G77" s="45"/>
      <c r="H77" s="45"/>
      <c r="I77" s="45">
        <f t="shared" ref="I77:I78" si="55">G77+H77</f>
        <v>0</v>
      </c>
      <c r="J77" s="45"/>
      <c r="K77" s="45"/>
      <c r="L77" s="45">
        <f t="shared" ref="L77:L78" si="56">J77+K77</f>
        <v>0</v>
      </c>
      <c r="M77" s="45"/>
      <c r="N77" s="45"/>
      <c r="O77" s="393">
        <f t="shared" ref="O77:O78" si="57">M77+N77</f>
        <v>0</v>
      </c>
      <c r="P77" s="532"/>
    </row>
    <row r="78" spans="1:17" ht="24" hidden="1" x14ac:dyDescent="0.25">
      <c r="A78" s="30">
        <v>2112</v>
      </c>
      <c r="B78" s="43" t="s">
        <v>78</v>
      </c>
      <c r="C78" s="132">
        <f t="shared" si="23"/>
        <v>0</v>
      </c>
      <c r="D78" s="45"/>
      <c r="E78" s="45"/>
      <c r="F78" s="45">
        <f t="shared" si="54"/>
        <v>0</v>
      </c>
      <c r="G78" s="45"/>
      <c r="H78" s="45"/>
      <c r="I78" s="45">
        <f t="shared" si="55"/>
        <v>0</v>
      </c>
      <c r="J78" s="45"/>
      <c r="K78" s="45"/>
      <c r="L78" s="45">
        <f t="shared" si="56"/>
        <v>0</v>
      </c>
      <c r="M78" s="45"/>
      <c r="N78" s="45"/>
      <c r="O78" s="393">
        <f t="shared" si="57"/>
        <v>0</v>
      </c>
      <c r="P78" s="532"/>
    </row>
    <row r="79" spans="1:17" ht="24" hidden="1" x14ac:dyDescent="0.25">
      <c r="A79" s="75">
        <v>2120</v>
      </c>
      <c r="B79" s="43" t="s">
        <v>79</v>
      </c>
      <c r="C79" s="132">
        <f t="shared" si="23"/>
        <v>0</v>
      </c>
      <c r="D79" s="76">
        <f t="shared" ref="D79:E79" si="58">SUM(D80:D81)</f>
        <v>0</v>
      </c>
      <c r="E79" s="76">
        <f t="shared" si="58"/>
        <v>0</v>
      </c>
      <c r="F79" s="76">
        <f>SUM(F80:F81)</f>
        <v>0</v>
      </c>
      <c r="G79" s="76">
        <f t="shared" ref="G79:O79" si="59">SUM(G80:G81)</f>
        <v>0</v>
      </c>
      <c r="H79" s="76">
        <f t="shared" si="59"/>
        <v>0</v>
      </c>
      <c r="I79" s="76">
        <f t="shared" si="59"/>
        <v>0</v>
      </c>
      <c r="J79" s="76">
        <f t="shared" si="59"/>
        <v>0</v>
      </c>
      <c r="K79" s="76">
        <f t="shared" si="59"/>
        <v>0</v>
      </c>
      <c r="L79" s="76">
        <f t="shared" si="59"/>
        <v>0</v>
      </c>
      <c r="M79" s="76">
        <f t="shared" si="59"/>
        <v>0</v>
      </c>
      <c r="N79" s="76">
        <f t="shared" si="59"/>
        <v>0</v>
      </c>
      <c r="O79" s="76">
        <f t="shared" si="59"/>
        <v>0</v>
      </c>
      <c r="P79" s="95"/>
    </row>
    <row r="80" spans="1:17" hidden="1" x14ac:dyDescent="0.25">
      <c r="A80" s="30">
        <v>2121</v>
      </c>
      <c r="B80" s="43" t="s">
        <v>77</v>
      </c>
      <c r="C80" s="132">
        <f t="shared" si="23"/>
        <v>0</v>
      </c>
      <c r="D80" s="45"/>
      <c r="E80" s="45"/>
      <c r="F80" s="45">
        <f t="shared" ref="F80:F81" si="60">D80+E80</f>
        <v>0</v>
      </c>
      <c r="G80" s="45"/>
      <c r="H80" s="45"/>
      <c r="I80" s="45">
        <f t="shared" ref="I80:I81" si="61">G80+H80</f>
        <v>0</v>
      </c>
      <c r="J80" s="45"/>
      <c r="K80" s="45"/>
      <c r="L80" s="45">
        <f t="shared" ref="L80:L81" si="62">J80+K80</f>
        <v>0</v>
      </c>
      <c r="M80" s="45"/>
      <c r="N80" s="45"/>
      <c r="O80" s="393">
        <f t="shared" ref="O80:O81" si="63">M80+N80</f>
        <v>0</v>
      </c>
      <c r="P80" s="532"/>
    </row>
    <row r="81" spans="1:17" ht="24" hidden="1" x14ac:dyDescent="0.25">
      <c r="A81" s="30">
        <v>2122</v>
      </c>
      <c r="B81" s="43" t="s">
        <v>78</v>
      </c>
      <c r="C81" s="132">
        <f t="shared" si="23"/>
        <v>0</v>
      </c>
      <c r="D81" s="45"/>
      <c r="E81" s="45"/>
      <c r="F81" s="45">
        <f t="shared" si="60"/>
        <v>0</v>
      </c>
      <c r="G81" s="45"/>
      <c r="H81" s="45"/>
      <c r="I81" s="45">
        <f t="shared" si="61"/>
        <v>0</v>
      </c>
      <c r="J81" s="45"/>
      <c r="K81" s="45"/>
      <c r="L81" s="45">
        <f t="shared" si="62"/>
        <v>0</v>
      </c>
      <c r="M81" s="45"/>
      <c r="N81" s="45"/>
      <c r="O81" s="393">
        <f t="shared" si="63"/>
        <v>0</v>
      </c>
      <c r="P81" s="532"/>
    </row>
    <row r="82" spans="1:17" x14ac:dyDescent="0.25">
      <c r="A82" s="35">
        <v>2200</v>
      </c>
      <c r="B82" s="72" t="s">
        <v>80</v>
      </c>
      <c r="C82" s="409">
        <f t="shared" si="23"/>
        <v>109527</v>
      </c>
      <c r="D82" s="227">
        <f t="shared" ref="D82:E82" si="64">SUM(D83,D88,D94,D102,D111,D115,D121,D127)</f>
        <v>116026</v>
      </c>
      <c r="E82" s="123">
        <f t="shared" si="64"/>
        <v>-6499</v>
      </c>
      <c r="F82" s="409">
        <f>SUM(F83,F88,F94,F102,F111,F115,F121,F127)</f>
        <v>109527</v>
      </c>
      <c r="G82" s="227">
        <f t="shared" ref="G82:O82" si="65">SUM(G83,G88,G94,G102,G111,G115,G121,G127)</f>
        <v>0</v>
      </c>
      <c r="H82" s="123">
        <f t="shared" si="65"/>
        <v>0</v>
      </c>
      <c r="I82" s="409">
        <f t="shared" si="65"/>
        <v>0</v>
      </c>
      <c r="J82" s="227">
        <f t="shared" si="65"/>
        <v>0</v>
      </c>
      <c r="K82" s="123">
        <f t="shared" si="65"/>
        <v>0</v>
      </c>
      <c r="L82" s="409">
        <f t="shared" si="65"/>
        <v>0</v>
      </c>
      <c r="M82" s="227">
        <f t="shared" si="65"/>
        <v>0</v>
      </c>
      <c r="N82" s="123">
        <f t="shared" si="65"/>
        <v>0</v>
      </c>
      <c r="O82" s="409">
        <f t="shared" si="65"/>
        <v>0</v>
      </c>
      <c r="P82" s="535"/>
      <c r="Q82" s="296"/>
    </row>
    <row r="83" spans="1:17" ht="24" hidden="1" x14ac:dyDescent="0.25">
      <c r="A83" s="73">
        <v>2210</v>
      </c>
      <c r="B83" s="58" t="s">
        <v>81</v>
      </c>
      <c r="C83" s="86">
        <f t="shared" si="23"/>
        <v>0</v>
      </c>
      <c r="D83" s="74">
        <f t="shared" ref="D83:E83" si="66">SUM(D84:D87)</f>
        <v>0</v>
      </c>
      <c r="E83" s="74">
        <f t="shared" si="66"/>
        <v>0</v>
      </c>
      <c r="F83" s="74">
        <f>SUM(F84:F87)</f>
        <v>0</v>
      </c>
      <c r="G83" s="74">
        <f t="shared" ref="G83:O83" si="67">SUM(G84:G87)</f>
        <v>0</v>
      </c>
      <c r="H83" s="74">
        <f t="shared" si="67"/>
        <v>0</v>
      </c>
      <c r="I83" s="74">
        <f t="shared" si="67"/>
        <v>0</v>
      </c>
      <c r="J83" s="74">
        <f t="shared" si="67"/>
        <v>0</v>
      </c>
      <c r="K83" s="74">
        <f t="shared" si="67"/>
        <v>0</v>
      </c>
      <c r="L83" s="74">
        <f t="shared" si="67"/>
        <v>0</v>
      </c>
      <c r="M83" s="74">
        <f t="shared" si="67"/>
        <v>0</v>
      </c>
      <c r="N83" s="74">
        <f t="shared" si="67"/>
        <v>0</v>
      </c>
      <c r="O83" s="74">
        <f t="shared" si="67"/>
        <v>0</v>
      </c>
      <c r="P83" s="174"/>
    </row>
    <row r="84" spans="1:17" ht="24" hidden="1" x14ac:dyDescent="0.25">
      <c r="A84" s="27">
        <v>2211</v>
      </c>
      <c r="B84" s="40" t="s">
        <v>82</v>
      </c>
      <c r="C84" s="131">
        <f t="shared" si="23"/>
        <v>0</v>
      </c>
      <c r="D84" s="42"/>
      <c r="E84" s="42"/>
      <c r="F84" s="42">
        <f t="shared" ref="F84:F87" si="68">D84+E84</f>
        <v>0</v>
      </c>
      <c r="G84" s="42"/>
      <c r="H84" s="42"/>
      <c r="I84" s="42">
        <f t="shared" ref="I84:I87" si="69">G84+H84</f>
        <v>0</v>
      </c>
      <c r="J84" s="42"/>
      <c r="K84" s="42"/>
      <c r="L84" s="42">
        <f t="shared" ref="L84:L87" si="70">J84+K84</f>
        <v>0</v>
      </c>
      <c r="M84" s="42"/>
      <c r="N84" s="42"/>
      <c r="O84" s="390">
        <f t="shared" ref="O84:O87" si="71">M84+N84</f>
        <v>0</v>
      </c>
      <c r="P84" s="531"/>
    </row>
    <row r="85" spans="1:17" ht="36" hidden="1" x14ac:dyDescent="0.25">
      <c r="A85" s="30">
        <v>2212</v>
      </c>
      <c r="B85" s="43" t="s">
        <v>83</v>
      </c>
      <c r="C85" s="132">
        <f t="shared" si="23"/>
        <v>0</v>
      </c>
      <c r="D85" s="45"/>
      <c r="E85" s="45"/>
      <c r="F85" s="45">
        <f t="shared" si="68"/>
        <v>0</v>
      </c>
      <c r="G85" s="45"/>
      <c r="H85" s="45"/>
      <c r="I85" s="45">
        <f t="shared" si="69"/>
        <v>0</v>
      </c>
      <c r="J85" s="45"/>
      <c r="K85" s="45"/>
      <c r="L85" s="45">
        <f t="shared" si="70"/>
        <v>0</v>
      </c>
      <c r="M85" s="45"/>
      <c r="N85" s="45"/>
      <c r="O85" s="393">
        <f t="shared" si="71"/>
        <v>0</v>
      </c>
      <c r="P85" s="532"/>
    </row>
    <row r="86" spans="1:17" ht="24" hidden="1" x14ac:dyDescent="0.25">
      <c r="A86" s="30">
        <v>2214</v>
      </c>
      <c r="B86" s="43" t="s">
        <v>84</v>
      </c>
      <c r="C86" s="132">
        <f t="shared" si="23"/>
        <v>0</v>
      </c>
      <c r="D86" s="45"/>
      <c r="E86" s="45"/>
      <c r="F86" s="45">
        <f t="shared" si="68"/>
        <v>0</v>
      </c>
      <c r="G86" s="45"/>
      <c r="H86" s="45"/>
      <c r="I86" s="45">
        <f t="shared" si="69"/>
        <v>0</v>
      </c>
      <c r="J86" s="45"/>
      <c r="K86" s="45"/>
      <c r="L86" s="45">
        <f t="shared" si="70"/>
        <v>0</v>
      </c>
      <c r="M86" s="45"/>
      <c r="N86" s="45"/>
      <c r="O86" s="393">
        <f t="shared" si="71"/>
        <v>0</v>
      </c>
      <c r="P86" s="532"/>
    </row>
    <row r="87" spans="1:17" hidden="1" x14ac:dyDescent="0.25">
      <c r="A87" s="30">
        <v>2219</v>
      </c>
      <c r="B87" s="43" t="s">
        <v>85</v>
      </c>
      <c r="C87" s="132">
        <f t="shared" si="23"/>
        <v>0</v>
      </c>
      <c r="D87" s="45"/>
      <c r="E87" s="45"/>
      <c r="F87" s="45">
        <f t="shared" si="68"/>
        <v>0</v>
      </c>
      <c r="G87" s="45"/>
      <c r="H87" s="45"/>
      <c r="I87" s="45">
        <f t="shared" si="69"/>
        <v>0</v>
      </c>
      <c r="J87" s="45"/>
      <c r="K87" s="45"/>
      <c r="L87" s="45">
        <f t="shared" si="70"/>
        <v>0</v>
      </c>
      <c r="M87" s="45"/>
      <c r="N87" s="45"/>
      <c r="O87" s="393">
        <f t="shared" si="71"/>
        <v>0</v>
      </c>
      <c r="P87" s="532"/>
    </row>
    <row r="88" spans="1:17" ht="24" hidden="1" x14ac:dyDescent="0.25">
      <c r="A88" s="75">
        <v>2220</v>
      </c>
      <c r="B88" s="43" t="s">
        <v>86</v>
      </c>
      <c r="C88" s="132">
        <f t="shared" si="23"/>
        <v>0</v>
      </c>
      <c r="D88" s="76">
        <f t="shared" ref="D88:E88" si="72">SUM(D89:D93)</f>
        <v>0</v>
      </c>
      <c r="E88" s="76">
        <f t="shared" si="72"/>
        <v>0</v>
      </c>
      <c r="F88" s="76">
        <f>SUM(F89:F93)</f>
        <v>0</v>
      </c>
      <c r="G88" s="76">
        <f t="shared" ref="G88:O88" si="73">SUM(G89:G93)</f>
        <v>0</v>
      </c>
      <c r="H88" s="76">
        <f t="shared" si="73"/>
        <v>0</v>
      </c>
      <c r="I88" s="76">
        <f t="shared" si="73"/>
        <v>0</v>
      </c>
      <c r="J88" s="76">
        <f t="shared" si="73"/>
        <v>0</v>
      </c>
      <c r="K88" s="76">
        <f t="shared" si="73"/>
        <v>0</v>
      </c>
      <c r="L88" s="76">
        <f t="shared" si="73"/>
        <v>0</v>
      </c>
      <c r="M88" s="76">
        <f t="shared" si="73"/>
        <v>0</v>
      </c>
      <c r="N88" s="76">
        <f t="shared" si="73"/>
        <v>0</v>
      </c>
      <c r="O88" s="76">
        <f t="shared" si="73"/>
        <v>0</v>
      </c>
      <c r="P88" s="95"/>
    </row>
    <row r="89" spans="1:17" ht="24" hidden="1" x14ac:dyDescent="0.25">
      <c r="A89" s="30">
        <v>2221</v>
      </c>
      <c r="B89" s="43" t="s">
        <v>305</v>
      </c>
      <c r="C89" s="132">
        <f t="shared" si="23"/>
        <v>0</v>
      </c>
      <c r="D89" s="45"/>
      <c r="E89" s="45"/>
      <c r="F89" s="45">
        <f t="shared" ref="F89:F93" si="74">D89+E89</f>
        <v>0</v>
      </c>
      <c r="G89" s="45"/>
      <c r="H89" s="45"/>
      <c r="I89" s="45">
        <f t="shared" ref="I89:I93" si="75">G89+H89</f>
        <v>0</v>
      </c>
      <c r="J89" s="45"/>
      <c r="K89" s="45"/>
      <c r="L89" s="45">
        <f t="shared" ref="L89:L93" si="76">J89+K89</f>
        <v>0</v>
      </c>
      <c r="M89" s="45"/>
      <c r="N89" s="45"/>
      <c r="O89" s="393">
        <f t="shared" ref="O89:O93" si="77">M89+N89</f>
        <v>0</v>
      </c>
      <c r="P89" s="532"/>
    </row>
    <row r="90" spans="1:17" hidden="1" x14ac:dyDescent="0.25">
      <c r="A90" s="30">
        <v>2222</v>
      </c>
      <c r="B90" s="43" t="s">
        <v>87</v>
      </c>
      <c r="C90" s="132">
        <f t="shared" si="23"/>
        <v>0</v>
      </c>
      <c r="D90" s="45"/>
      <c r="E90" s="45"/>
      <c r="F90" s="45">
        <f t="shared" si="74"/>
        <v>0</v>
      </c>
      <c r="G90" s="45"/>
      <c r="H90" s="45"/>
      <c r="I90" s="45">
        <f t="shared" si="75"/>
        <v>0</v>
      </c>
      <c r="J90" s="45"/>
      <c r="K90" s="45"/>
      <c r="L90" s="45">
        <f t="shared" si="76"/>
        <v>0</v>
      </c>
      <c r="M90" s="45"/>
      <c r="N90" s="45"/>
      <c r="O90" s="393">
        <f t="shared" si="77"/>
        <v>0</v>
      </c>
      <c r="P90" s="532"/>
    </row>
    <row r="91" spans="1:17" hidden="1" x14ac:dyDescent="0.25">
      <c r="A91" s="30">
        <v>2223</v>
      </c>
      <c r="B91" s="43" t="s">
        <v>88</v>
      </c>
      <c r="C91" s="132">
        <f t="shared" si="23"/>
        <v>0</v>
      </c>
      <c r="D91" s="45"/>
      <c r="E91" s="45"/>
      <c r="F91" s="45">
        <f t="shared" si="74"/>
        <v>0</v>
      </c>
      <c r="G91" s="45"/>
      <c r="H91" s="45"/>
      <c r="I91" s="45">
        <f t="shared" si="75"/>
        <v>0</v>
      </c>
      <c r="J91" s="45"/>
      <c r="K91" s="45"/>
      <c r="L91" s="45">
        <f t="shared" si="76"/>
        <v>0</v>
      </c>
      <c r="M91" s="45"/>
      <c r="N91" s="45"/>
      <c r="O91" s="393">
        <f t="shared" si="77"/>
        <v>0</v>
      </c>
      <c r="P91" s="532"/>
    </row>
    <row r="92" spans="1:17" ht="48" hidden="1" x14ac:dyDescent="0.25">
      <c r="A92" s="30">
        <v>2224</v>
      </c>
      <c r="B92" s="43" t="s">
        <v>89</v>
      </c>
      <c r="C92" s="132">
        <f t="shared" si="23"/>
        <v>0</v>
      </c>
      <c r="D92" s="45"/>
      <c r="E92" s="45"/>
      <c r="F92" s="45">
        <f t="shared" si="74"/>
        <v>0</v>
      </c>
      <c r="G92" s="45"/>
      <c r="H92" s="45"/>
      <c r="I92" s="45">
        <f t="shared" si="75"/>
        <v>0</v>
      </c>
      <c r="J92" s="45"/>
      <c r="K92" s="45"/>
      <c r="L92" s="45">
        <f t="shared" si="76"/>
        <v>0</v>
      </c>
      <c r="M92" s="45"/>
      <c r="N92" s="45"/>
      <c r="O92" s="393">
        <f t="shared" si="77"/>
        <v>0</v>
      </c>
      <c r="P92" s="532"/>
    </row>
    <row r="93" spans="1:17" ht="24" hidden="1" x14ac:dyDescent="0.25">
      <c r="A93" s="30">
        <v>2229</v>
      </c>
      <c r="B93" s="43" t="s">
        <v>90</v>
      </c>
      <c r="C93" s="132">
        <f t="shared" si="23"/>
        <v>0</v>
      </c>
      <c r="D93" s="45"/>
      <c r="E93" s="45"/>
      <c r="F93" s="45">
        <f t="shared" si="74"/>
        <v>0</v>
      </c>
      <c r="G93" s="45"/>
      <c r="H93" s="45"/>
      <c r="I93" s="45">
        <f t="shared" si="75"/>
        <v>0</v>
      </c>
      <c r="J93" s="45"/>
      <c r="K93" s="45"/>
      <c r="L93" s="45">
        <f t="shared" si="76"/>
        <v>0</v>
      </c>
      <c r="M93" s="45"/>
      <c r="N93" s="45"/>
      <c r="O93" s="393">
        <f t="shared" si="77"/>
        <v>0</v>
      </c>
      <c r="P93" s="532"/>
    </row>
    <row r="94" spans="1:17" ht="36" hidden="1" x14ac:dyDescent="0.25">
      <c r="A94" s="75">
        <v>2230</v>
      </c>
      <c r="B94" s="43" t="s">
        <v>91</v>
      </c>
      <c r="C94" s="132">
        <f t="shared" si="23"/>
        <v>0</v>
      </c>
      <c r="D94" s="76">
        <f t="shared" ref="D94:E94" si="78">SUM(D95:D101)</f>
        <v>0</v>
      </c>
      <c r="E94" s="76">
        <f t="shared" si="78"/>
        <v>0</v>
      </c>
      <c r="F94" s="76">
        <f>SUM(F95:F101)</f>
        <v>0</v>
      </c>
      <c r="G94" s="76">
        <f t="shared" ref="G94:N94" si="79">SUM(G95:G101)</f>
        <v>0</v>
      </c>
      <c r="H94" s="76">
        <f t="shared" si="79"/>
        <v>0</v>
      </c>
      <c r="I94" s="76">
        <f t="shared" si="79"/>
        <v>0</v>
      </c>
      <c r="J94" s="76">
        <f t="shared" si="79"/>
        <v>0</v>
      </c>
      <c r="K94" s="76">
        <f t="shared" si="79"/>
        <v>0</v>
      </c>
      <c r="L94" s="76">
        <f t="shared" si="79"/>
        <v>0</v>
      </c>
      <c r="M94" s="76">
        <f t="shared" si="79"/>
        <v>0</v>
      </c>
      <c r="N94" s="76">
        <f t="shared" si="79"/>
        <v>0</v>
      </c>
      <c r="O94" s="91">
        <f>SUM(O95:O101)</f>
        <v>0</v>
      </c>
      <c r="P94" s="95"/>
    </row>
    <row r="95" spans="1:17" ht="24" hidden="1" x14ac:dyDescent="0.25">
      <c r="A95" s="30">
        <v>2231</v>
      </c>
      <c r="B95" s="43" t="s">
        <v>92</v>
      </c>
      <c r="C95" s="132">
        <f t="shared" si="23"/>
        <v>0</v>
      </c>
      <c r="D95" s="45"/>
      <c r="E95" s="45"/>
      <c r="F95" s="45">
        <f t="shared" ref="F95:F101" si="80">D95+E95</f>
        <v>0</v>
      </c>
      <c r="G95" s="45"/>
      <c r="H95" s="45"/>
      <c r="I95" s="45">
        <f t="shared" ref="I95:I101" si="81">G95+H95</f>
        <v>0</v>
      </c>
      <c r="J95" s="45"/>
      <c r="K95" s="45"/>
      <c r="L95" s="45">
        <f t="shared" ref="L95:L101" si="82">J95+K95</f>
        <v>0</v>
      </c>
      <c r="M95" s="45"/>
      <c r="N95" s="45"/>
      <c r="O95" s="393">
        <f t="shared" ref="O95:O101" si="83">M95+N95</f>
        <v>0</v>
      </c>
      <c r="P95" s="532"/>
    </row>
    <row r="96" spans="1:17" ht="36" hidden="1" x14ac:dyDescent="0.25">
      <c r="A96" s="30">
        <v>2232</v>
      </c>
      <c r="B96" s="43" t="s">
        <v>93</v>
      </c>
      <c r="C96" s="132">
        <f t="shared" si="23"/>
        <v>0</v>
      </c>
      <c r="D96" s="45"/>
      <c r="E96" s="45"/>
      <c r="F96" s="45">
        <f t="shared" si="80"/>
        <v>0</v>
      </c>
      <c r="G96" s="45"/>
      <c r="H96" s="45"/>
      <c r="I96" s="45">
        <f t="shared" si="81"/>
        <v>0</v>
      </c>
      <c r="J96" s="45"/>
      <c r="K96" s="45"/>
      <c r="L96" s="45">
        <f t="shared" si="82"/>
        <v>0</v>
      </c>
      <c r="M96" s="45"/>
      <c r="N96" s="45"/>
      <c r="O96" s="393">
        <f t="shared" si="83"/>
        <v>0</v>
      </c>
      <c r="P96" s="532"/>
    </row>
    <row r="97" spans="1:16" ht="24" hidden="1" x14ac:dyDescent="0.25">
      <c r="A97" s="27">
        <v>2233</v>
      </c>
      <c r="B97" s="40" t="s">
        <v>94</v>
      </c>
      <c r="C97" s="131">
        <f t="shared" si="23"/>
        <v>0</v>
      </c>
      <c r="D97" s="42"/>
      <c r="E97" s="42"/>
      <c r="F97" s="42">
        <f t="shared" si="80"/>
        <v>0</v>
      </c>
      <c r="G97" s="42"/>
      <c r="H97" s="42"/>
      <c r="I97" s="42">
        <f t="shared" si="81"/>
        <v>0</v>
      </c>
      <c r="J97" s="42"/>
      <c r="K97" s="42"/>
      <c r="L97" s="42">
        <f t="shared" si="82"/>
        <v>0</v>
      </c>
      <c r="M97" s="42"/>
      <c r="N97" s="42"/>
      <c r="O97" s="390">
        <f t="shared" si="83"/>
        <v>0</v>
      </c>
      <c r="P97" s="531"/>
    </row>
    <row r="98" spans="1:16" ht="36" hidden="1" x14ac:dyDescent="0.25">
      <c r="A98" s="30">
        <v>2234</v>
      </c>
      <c r="B98" s="43" t="s">
        <v>95</v>
      </c>
      <c r="C98" s="132">
        <f t="shared" si="23"/>
        <v>0</v>
      </c>
      <c r="D98" s="45"/>
      <c r="E98" s="45"/>
      <c r="F98" s="45">
        <f t="shared" si="80"/>
        <v>0</v>
      </c>
      <c r="G98" s="45"/>
      <c r="H98" s="45"/>
      <c r="I98" s="45">
        <f t="shared" si="81"/>
        <v>0</v>
      </c>
      <c r="J98" s="45"/>
      <c r="K98" s="45"/>
      <c r="L98" s="45">
        <f t="shared" si="82"/>
        <v>0</v>
      </c>
      <c r="M98" s="45"/>
      <c r="N98" s="45"/>
      <c r="O98" s="393">
        <f t="shared" si="83"/>
        <v>0</v>
      </c>
      <c r="P98" s="532"/>
    </row>
    <row r="99" spans="1:16" ht="24" hidden="1" x14ac:dyDescent="0.25">
      <c r="A99" s="30">
        <v>2235</v>
      </c>
      <c r="B99" s="43" t="s">
        <v>96</v>
      </c>
      <c r="C99" s="132">
        <f t="shared" si="23"/>
        <v>0</v>
      </c>
      <c r="D99" s="45"/>
      <c r="E99" s="45"/>
      <c r="F99" s="45">
        <f t="shared" si="80"/>
        <v>0</v>
      </c>
      <c r="G99" s="45"/>
      <c r="H99" s="45"/>
      <c r="I99" s="45">
        <f t="shared" si="81"/>
        <v>0</v>
      </c>
      <c r="J99" s="45"/>
      <c r="K99" s="45"/>
      <c r="L99" s="45">
        <f t="shared" si="82"/>
        <v>0</v>
      </c>
      <c r="M99" s="45"/>
      <c r="N99" s="45"/>
      <c r="O99" s="393">
        <f t="shared" si="83"/>
        <v>0</v>
      </c>
      <c r="P99" s="532"/>
    </row>
    <row r="100" spans="1:16" hidden="1" x14ac:dyDescent="0.25">
      <c r="A100" s="30">
        <v>2236</v>
      </c>
      <c r="B100" s="43" t="s">
        <v>97</v>
      </c>
      <c r="C100" s="132">
        <f t="shared" si="23"/>
        <v>0</v>
      </c>
      <c r="D100" s="45"/>
      <c r="E100" s="45"/>
      <c r="F100" s="45">
        <f t="shared" si="80"/>
        <v>0</v>
      </c>
      <c r="G100" s="45"/>
      <c r="H100" s="45"/>
      <c r="I100" s="45">
        <f t="shared" si="81"/>
        <v>0</v>
      </c>
      <c r="J100" s="45"/>
      <c r="K100" s="45"/>
      <c r="L100" s="45">
        <f t="shared" si="82"/>
        <v>0</v>
      </c>
      <c r="M100" s="45"/>
      <c r="N100" s="45"/>
      <c r="O100" s="393">
        <f t="shared" si="83"/>
        <v>0</v>
      </c>
      <c r="P100" s="532"/>
    </row>
    <row r="101" spans="1:16" ht="24" hidden="1" x14ac:dyDescent="0.25">
      <c r="A101" s="30">
        <v>2239</v>
      </c>
      <c r="B101" s="43" t="s">
        <v>98</v>
      </c>
      <c r="C101" s="132">
        <f t="shared" si="23"/>
        <v>0</v>
      </c>
      <c r="D101" s="45"/>
      <c r="E101" s="45"/>
      <c r="F101" s="45">
        <f t="shared" si="80"/>
        <v>0</v>
      </c>
      <c r="G101" s="45"/>
      <c r="H101" s="45"/>
      <c r="I101" s="45">
        <f t="shared" si="81"/>
        <v>0</v>
      </c>
      <c r="J101" s="45"/>
      <c r="K101" s="45"/>
      <c r="L101" s="45">
        <f t="shared" si="82"/>
        <v>0</v>
      </c>
      <c r="M101" s="45"/>
      <c r="N101" s="45"/>
      <c r="O101" s="393">
        <f t="shared" si="83"/>
        <v>0</v>
      </c>
      <c r="P101" s="532"/>
    </row>
    <row r="102" spans="1:16" ht="36" hidden="1" x14ac:dyDescent="0.25">
      <c r="A102" s="75">
        <v>2240</v>
      </c>
      <c r="B102" s="43" t="s">
        <v>99</v>
      </c>
      <c r="C102" s="132">
        <f t="shared" si="23"/>
        <v>0</v>
      </c>
      <c r="D102" s="76">
        <f t="shared" ref="D102:E102" si="84">SUM(D103:D110)</f>
        <v>0</v>
      </c>
      <c r="E102" s="76">
        <f t="shared" si="84"/>
        <v>0</v>
      </c>
      <c r="F102" s="76">
        <f>SUM(F103:F110)</f>
        <v>0</v>
      </c>
      <c r="G102" s="76">
        <f t="shared" ref="G102:N102" si="85">SUM(G103:G110)</f>
        <v>0</v>
      </c>
      <c r="H102" s="76">
        <f t="shared" si="85"/>
        <v>0</v>
      </c>
      <c r="I102" s="76">
        <f t="shared" si="85"/>
        <v>0</v>
      </c>
      <c r="J102" s="76">
        <f t="shared" si="85"/>
        <v>0</v>
      </c>
      <c r="K102" s="76">
        <f t="shared" si="85"/>
        <v>0</v>
      </c>
      <c r="L102" s="76">
        <f t="shared" si="85"/>
        <v>0</v>
      </c>
      <c r="M102" s="76">
        <f t="shared" si="85"/>
        <v>0</v>
      </c>
      <c r="N102" s="76">
        <f t="shared" si="85"/>
        <v>0</v>
      </c>
      <c r="O102" s="91">
        <f>SUM(O103:O110)</f>
        <v>0</v>
      </c>
      <c r="P102" s="95"/>
    </row>
    <row r="103" spans="1:16" hidden="1" x14ac:dyDescent="0.25">
      <c r="A103" s="30">
        <v>2241</v>
      </c>
      <c r="B103" s="43" t="s">
        <v>100</v>
      </c>
      <c r="C103" s="132">
        <f t="shared" si="23"/>
        <v>0</v>
      </c>
      <c r="D103" s="45"/>
      <c r="E103" s="45"/>
      <c r="F103" s="45">
        <f t="shared" ref="F103:F110" si="86">D103+E103</f>
        <v>0</v>
      </c>
      <c r="G103" s="45"/>
      <c r="H103" s="45"/>
      <c r="I103" s="45">
        <f t="shared" ref="I103:I110" si="87">G103+H103</f>
        <v>0</v>
      </c>
      <c r="J103" s="45"/>
      <c r="K103" s="45"/>
      <c r="L103" s="45">
        <f t="shared" ref="L103:L110" si="88">J103+K103</f>
        <v>0</v>
      </c>
      <c r="M103" s="45"/>
      <c r="N103" s="45"/>
      <c r="O103" s="393">
        <f t="shared" ref="O103:O110" si="89">M103+N103</f>
        <v>0</v>
      </c>
      <c r="P103" s="532"/>
    </row>
    <row r="104" spans="1:16" ht="24" hidden="1" x14ac:dyDescent="0.25">
      <c r="A104" s="30">
        <v>2242</v>
      </c>
      <c r="B104" s="43" t="s">
        <v>101</v>
      </c>
      <c r="C104" s="132">
        <f t="shared" si="23"/>
        <v>0</v>
      </c>
      <c r="D104" s="45"/>
      <c r="E104" s="45"/>
      <c r="F104" s="45">
        <f t="shared" si="86"/>
        <v>0</v>
      </c>
      <c r="G104" s="45"/>
      <c r="H104" s="45"/>
      <c r="I104" s="45">
        <f t="shared" si="87"/>
        <v>0</v>
      </c>
      <c r="J104" s="45"/>
      <c r="K104" s="45"/>
      <c r="L104" s="45">
        <f t="shared" si="88"/>
        <v>0</v>
      </c>
      <c r="M104" s="45"/>
      <c r="N104" s="45"/>
      <c r="O104" s="393">
        <f t="shared" si="89"/>
        <v>0</v>
      </c>
      <c r="P104" s="532"/>
    </row>
    <row r="105" spans="1:16" ht="24" hidden="1" x14ac:dyDescent="0.25">
      <c r="A105" s="30">
        <v>2243</v>
      </c>
      <c r="B105" s="43" t="s">
        <v>102</v>
      </c>
      <c r="C105" s="132">
        <f t="shared" si="23"/>
        <v>0</v>
      </c>
      <c r="D105" s="45"/>
      <c r="E105" s="45"/>
      <c r="F105" s="45">
        <f t="shared" si="86"/>
        <v>0</v>
      </c>
      <c r="G105" s="45"/>
      <c r="H105" s="45"/>
      <c r="I105" s="45">
        <f t="shared" si="87"/>
        <v>0</v>
      </c>
      <c r="J105" s="45"/>
      <c r="K105" s="45"/>
      <c r="L105" s="45">
        <f t="shared" si="88"/>
        <v>0</v>
      </c>
      <c r="M105" s="45"/>
      <c r="N105" s="45"/>
      <c r="O105" s="393">
        <f t="shared" si="89"/>
        <v>0</v>
      </c>
      <c r="P105" s="532"/>
    </row>
    <row r="106" spans="1:16" hidden="1" x14ac:dyDescent="0.25">
      <c r="A106" s="30">
        <v>2244</v>
      </c>
      <c r="B106" s="43" t="s">
        <v>103</v>
      </c>
      <c r="C106" s="132">
        <f t="shared" si="23"/>
        <v>0</v>
      </c>
      <c r="D106" s="45"/>
      <c r="E106" s="45"/>
      <c r="F106" s="45">
        <f t="shared" si="86"/>
        <v>0</v>
      </c>
      <c r="G106" s="45"/>
      <c r="H106" s="45"/>
      <c r="I106" s="45">
        <f t="shared" si="87"/>
        <v>0</v>
      </c>
      <c r="J106" s="45"/>
      <c r="K106" s="45"/>
      <c r="L106" s="45">
        <f t="shared" si="88"/>
        <v>0</v>
      </c>
      <c r="M106" s="45"/>
      <c r="N106" s="45"/>
      <c r="O106" s="393">
        <f t="shared" si="89"/>
        <v>0</v>
      </c>
      <c r="P106" s="532"/>
    </row>
    <row r="107" spans="1:16" ht="24" hidden="1" x14ac:dyDescent="0.25">
      <c r="A107" s="30">
        <v>2246</v>
      </c>
      <c r="B107" s="43" t="s">
        <v>104</v>
      </c>
      <c r="C107" s="132">
        <f t="shared" si="23"/>
        <v>0</v>
      </c>
      <c r="D107" s="45"/>
      <c r="E107" s="45"/>
      <c r="F107" s="45">
        <f t="shared" si="86"/>
        <v>0</v>
      </c>
      <c r="G107" s="45"/>
      <c r="H107" s="45"/>
      <c r="I107" s="45">
        <f t="shared" si="87"/>
        <v>0</v>
      </c>
      <c r="J107" s="45"/>
      <c r="K107" s="45"/>
      <c r="L107" s="45">
        <f t="shared" si="88"/>
        <v>0</v>
      </c>
      <c r="M107" s="45"/>
      <c r="N107" s="45"/>
      <c r="O107" s="393">
        <f t="shared" si="89"/>
        <v>0</v>
      </c>
      <c r="P107" s="532"/>
    </row>
    <row r="108" spans="1:16" hidden="1" x14ac:dyDescent="0.25">
      <c r="A108" s="30">
        <v>2247</v>
      </c>
      <c r="B108" s="43" t="s">
        <v>105</v>
      </c>
      <c r="C108" s="132">
        <f t="shared" si="23"/>
        <v>0</v>
      </c>
      <c r="D108" s="45"/>
      <c r="E108" s="45"/>
      <c r="F108" s="45">
        <f t="shared" si="86"/>
        <v>0</v>
      </c>
      <c r="G108" s="45"/>
      <c r="H108" s="45"/>
      <c r="I108" s="45">
        <f t="shared" si="87"/>
        <v>0</v>
      </c>
      <c r="J108" s="45"/>
      <c r="K108" s="45"/>
      <c r="L108" s="45">
        <f t="shared" si="88"/>
        <v>0</v>
      </c>
      <c r="M108" s="45"/>
      <c r="N108" s="45"/>
      <c r="O108" s="393">
        <f t="shared" si="89"/>
        <v>0</v>
      </c>
      <c r="P108" s="532"/>
    </row>
    <row r="109" spans="1:16" ht="24" hidden="1" x14ac:dyDescent="0.25">
      <c r="A109" s="30">
        <v>2248</v>
      </c>
      <c r="B109" s="43" t="s">
        <v>106</v>
      </c>
      <c r="C109" s="132">
        <f t="shared" si="23"/>
        <v>0</v>
      </c>
      <c r="D109" s="45"/>
      <c r="E109" s="45"/>
      <c r="F109" s="45">
        <f t="shared" si="86"/>
        <v>0</v>
      </c>
      <c r="G109" s="45"/>
      <c r="H109" s="45"/>
      <c r="I109" s="45">
        <f t="shared" si="87"/>
        <v>0</v>
      </c>
      <c r="J109" s="45"/>
      <c r="K109" s="45"/>
      <c r="L109" s="45">
        <f t="shared" si="88"/>
        <v>0</v>
      </c>
      <c r="M109" s="45"/>
      <c r="N109" s="45"/>
      <c r="O109" s="393">
        <f t="shared" si="89"/>
        <v>0</v>
      </c>
      <c r="P109" s="532"/>
    </row>
    <row r="110" spans="1:16" ht="24" hidden="1" x14ac:dyDescent="0.25">
      <c r="A110" s="30">
        <v>2249</v>
      </c>
      <c r="B110" s="43" t="s">
        <v>107</v>
      </c>
      <c r="C110" s="132">
        <f t="shared" si="23"/>
        <v>0</v>
      </c>
      <c r="D110" s="45"/>
      <c r="E110" s="45"/>
      <c r="F110" s="45">
        <f t="shared" si="86"/>
        <v>0</v>
      </c>
      <c r="G110" s="45"/>
      <c r="H110" s="45"/>
      <c r="I110" s="45">
        <f t="shared" si="87"/>
        <v>0</v>
      </c>
      <c r="J110" s="45"/>
      <c r="K110" s="45"/>
      <c r="L110" s="45">
        <f t="shared" si="88"/>
        <v>0</v>
      </c>
      <c r="M110" s="45"/>
      <c r="N110" s="45"/>
      <c r="O110" s="393">
        <f t="shared" si="89"/>
        <v>0</v>
      </c>
      <c r="P110" s="532"/>
    </row>
    <row r="111" spans="1:16" hidden="1" x14ac:dyDescent="0.25">
      <c r="A111" s="75">
        <v>2250</v>
      </c>
      <c r="B111" s="43" t="s">
        <v>108</v>
      </c>
      <c r="C111" s="132">
        <f t="shared" si="23"/>
        <v>0</v>
      </c>
      <c r="D111" s="76">
        <f t="shared" ref="D111:E111" si="90">SUM(D112:D114)</f>
        <v>0</v>
      </c>
      <c r="E111" s="76">
        <f t="shared" si="90"/>
        <v>0</v>
      </c>
      <c r="F111" s="76">
        <f>SUM(F112:F114)</f>
        <v>0</v>
      </c>
      <c r="G111" s="76">
        <f t="shared" ref="G111:N111" si="91">SUM(G112:G114)</f>
        <v>0</v>
      </c>
      <c r="H111" s="76">
        <f t="shared" si="91"/>
        <v>0</v>
      </c>
      <c r="I111" s="76">
        <f t="shared" si="91"/>
        <v>0</v>
      </c>
      <c r="J111" s="76">
        <f t="shared" si="91"/>
        <v>0</v>
      </c>
      <c r="K111" s="76">
        <f t="shared" si="91"/>
        <v>0</v>
      </c>
      <c r="L111" s="76">
        <f t="shared" si="91"/>
        <v>0</v>
      </c>
      <c r="M111" s="76">
        <f t="shared" si="91"/>
        <v>0</v>
      </c>
      <c r="N111" s="76">
        <f t="shared" si="91"/>
        <v>0</v>
      </c>
      <c r="O111" s="91">
        <f>SUM(O112:O114)</f>
        <v>0</v>
      </c>
      <c r="P111" s="95"/>
    </row>
    <row r="112" spans="1:16" hidden="1" x14ac:dyDescent="0.25">
      <c r="A112" s="30">
        <v>2251</v>
      </c>
      <c r="B112" s="43" t="s">
        <v>109</v>
      </c>
      <c r="C112" s="132">
        <f t="shared" si="23"/>
        <v>0</v>
      </c>
      <c r="D112" s="45"/>
      <c r="E112" s="45"/>
      <c r="F112" s="45">
        <f t="shared" ref="F112:F114" si="92">D112+E112</f>
        <v>0</v>
      </c>
      <c r="G112" s="45"/>
      <c r="H112" s="45"/>
      <c r="I112" s="45">
        <f t="shared" ref="I112:I114" si="93">G112+H112</f>
        <v>0</v>
      </c>
      <c r="J112" s="45"/>
      <c r="K112" s="45"/>
      <c r="L112" s="45">
        <f t="shared" ref="L112:L114" si="94">J112+K112</f>
        <v>0</v>
      </c>
      <c r="M112" s="45"/>
      <c r="N112" s="45"/>
      <c r="O112" s="393">
        <f t="shared" ref="O112:O114" si="95">M112+N112</f>
        <v>0</v>
      </c>
      <c r="P112" s="532"/>
    </row>
    <row r="113" spans="1:17" ht="24" hidden="1" x14ac:dyDescent="0.25">
      <c r="A113" s="30">
        <v>2252</v>
      </c>
      <c r="B113" s="43" t="s">
        <v>110</v>
      </c>
      <c r="C113" s="132">
        <f t="shared" ref="C113:C176" si="96">SUM(F113,I113,L113,O113)</f>
        <v>0</v>
      </c>
      <c r="D113" s="45"/>
      <c r="E113" s="45"/>
      <c r="F113" s="45">
        <f t="shared" si="92"/>
        <v>0</v>
      </c>
      <c r="G113" s="45"/>
      <c r="H113" s="45"/>
      <c r="I113" s="45">
        <f t="shared" si="93"/>
        <v>0</v>
      </c>
      <c r="J113" s="45"/>
      <c r="K113" s="45"/>
      <c r="L113" s="45">
        <f t="shared" si="94"/>
        <v>0</v>
      </c>
      <c r="M113" s="45"/>
      <c r="N113" s="45"/>
      <c r="O113" s="393">
        <f t="shared" si="95"/>
        <v>0</v>
      </c>
      <c r="P113" s="532"/>
    </row>
    <row r="114" spans="1:17" ht="24" hidden="1" x14ac:dyDescent="0.25">
      <c r="A114" s="30">
        <v>2259</v>
      </c>
      <c r="B114" s="43" t="s">
        <v>111</v>
      </c>
      <c r="C114" s="132">
        <f t="shared" si="96"/>
        <v>0</v>
      </c>
      <c r="D114" s="45"/>
      <c r="E114" s="45"/>
      <c r="F114" s="45">
        <f t="shared" si="92"/>
        <v>0</v>
      </c>
      <c r="G114" s="45"/>
      <c r="H114" s="45"/>
      <c r="I114" s="45">
        <f t="shared" si="93"/>
        <v>0</v>
      </c>
      <c r="J114" s="45"/>
      <c r="K114" s="45"/>
      <c r="L114" s="45">
        <f t="shared" si="94"/>
        <v>0</v>
      </c>
      <c r="M114" s="45"/>
      <c r="N114" s="45"/>
      <c r="O114" s="393">
        <f t="shared" si="95"/>
        <v>0</v>
      </c>
      <c r="P114" s="532"/>
    </row>
    <row r="115" spans="1:17" hidden="1" x14ac:dyDescent="0.25">
      <c r="A115" s="75">
        <v>2260</v>
      </c>
      <c r="B115" s="43" t="s">
        <v>112</v>
      </c>
      <c r="C115" s="132">
        <f t="shared" si="96"/>
        <v>0</v>
      </c>
      <c r="D115" s="76">
        <f t="shared" ref="D115:E115" si="97">SUM(D116:D120)</f>
        <v>0</v>
      </c>
      <c r="E115" s="76">
        <f t="shared" si="97"/>
        <v>0</v>
      </c>
      <c r="F115" s="76">
        <f>SUM(F116:F120)</f>
        <v>0</v>
      </c>
      <c r="G115" s="76">
        <f t="shared" ref="G115:N115" si="98">SUM(G116:G120)</f>
        <v>0</v>
      </c>
      <c r="H115" s="76">
        <f t="shared" si="98"/>
        <v>0</v>
      </c>
      <c r="I115" s="76">
        <f t="shared" si="98"/>
        <v>0</v>
      </c>
      <c r="J115" s="76">
        <f t="shared" si="98"/>
        <v>0</v>
      </c>
      <c r="K115" s="76">
        <f t="shared" si="98"/>
        <v>0</v>
      </c>
      <c r="L115" s="76">
        <f t="shared" si="98"/>
        <v>0</v>
      </c>
      <c r="M115" s="76">
        <f t="shared" si="98"/>
        <v>0</v>
      </c>
      <c r="N115" s="76">
        <f t="shared" si="98"/>
        <v>0</v>
      </c>
      <c r="O115" s="91">
        <f>SUM(O116:O120)</f>
        <v>0</v>
      </c>
      <c r="P115" s="95"/>
    </row>
    <row r="116" spans="1:17" hidden="1" x14ac:dyDescent="0.25">
      <c r="A116" s="30">
        <v>2261</v>
      </c>
      <c r="B116" s="43" t="s">
        <v>113</v>
      </c>
      <c r="C116" s="132">
        <f t="shared" si="96"/>
        <v>0</v>
      </c>
      <c r="D116" s="45"/>
      <c r="E116" s="45"/>
      <c r="F116" s="45">
        <f t="shared" ref="F116:F120" si="99">D116+E116</f>
        <v>0</v>
      </c>
      <c r="G116" s="45"/>
      <c r="H116" s="45"/>
      <c r="I116" s="45">
        <f t="shared" ref="I116:I120" si="100">G116+H116</f>
        <v>0</v>
      </c>
      <c r="J116" s="45"/>
      <c r="K116" s="45"/>
      <c r="L116" s="45">
        <f t="shared" ref="L116:L120" si="101">J116+K116</f>
        <v>0</v>
      </c>
      <c r="M116" s="45"/>
      <c r="N116" s="45"/>
      <c r="O116" s="393">
        <f t="shared" ref="O116:O120" si="102">M116+N116</f>
        <v>0</v>
      </c>
      <c r="P116" s="532"/>
    </row>
    <row r="117" spans="1:17" hidden="1" x14ac:dyDescent="0.25">
      <c r="A117" s="30">
        <v>2262</v>
      </c>
      <c r="B117" s="43" t="s">
        <v>114</v>
      </c>
      <c r="C117" s="132">
        <f t="shared" si="96"/>
        <v>0</v>
      </c>
      <c r="D117" s="45"/>
      <c r="E117" s="45"/>
      <c r="F117" s="45">
        <f t="shared" si="99"/>
        <v>0</v>
      </c>
      <c r="G117" s="45"/>
      <c r="H117" s="45"/>
      <c r="I117" s="45">
        <f t="shared" si="100"/>
        <v>0</v>
      </c>
      <c r="J117" s="45"/>
      <c r="K117" s="45"/>
      <c r="L117" s="45">
        <f t="shared" si="101"/>
        <v>0</v>
      </c>
      <c r="M117" s="45"/>
      <c r="N117" s="45"/>
      <c r="O117" s="393">
        <f t="shared" si="102"/>
        <v>0</v>
      </c>
      <c r="P117" s="532"/>
    </row>
    <row r="118" spans="1:17" hidden="1" x14ac:dyDescent="0.25">
      <c r="A118" s="30">
        <v>2263</v>
      </c>
      <c r="B118" s="43" t="s">
        <v>115</v>
      </c>
      <c r="C118" s="132">
        <f t="shared" si="96"/>
        <v>0</v>
      </c>
      <c r="D118" s="45"/>
      <c r="E118" s="45"/>
      <c r="F118" s="45">
        <f t="shared" si="99"/>
        <v>0</v>
      </c>
      <c r="G118" s="45"/>
      <c r="H118" s="45"/>
      <c r="I118" s="45">
        <f t="shared" si="100"/>
        <v>0</v>
      </c>
      <c r="J118" s="45"/>
      <c r="K118" s="45"/>
      <c r="L118" s="45">
        <f t="shared" si="101"/>
        <v>0</v>
      </c>
      <c r="M118" s="45"/>
      <c r="N118" s="45"/>
      <c r="O118" s="393">
        <f t="shared" si="102"/>
        <v>0</v>
      </c>
      <c r="P118" s="532"/>
    </row>
    <row r="119" spans="1:17" ht="24" hidden="1" x14ac:dyDescent="0.25">
      <c r="A119" s="30">
        <v>2264</v>
      </c>
      <c r="B119" s="43" t="s">
        <v>116</v>
      </c>
      <c r="C119" s="132">
        <f t="shared" si="96"/>
        <v>0</v>
      </c>
      <c r="D119" s="45"/>
      <c r="E119" s="45"/>
      <c r="F119" s="45">
        <f t="shared" si="99"/>
        <v>0</v>
      </c>
      <c r="G119" s="45"/>
      <c r="H119" s="45"/>
      <c r="I119" s="45">
        <f t="shared" si="100"/>
        <v>0</v>
      </c>
      <c r="J119" s="45"/>
      <c r="K119" s="45"/>
      <c r="L119" s="45">
        <f t="shared" si="101"/>
        <v>0</v>
      </c>
      <c r="M119" s="45"/>
      <c r="N119" s="45"/>
      <c r="O119" s="393">
        <f t="shared" si="102"/>
        <v>0</v>
      </c>
      <c r="P119" s="532"/>
    </row>
    <row r="120" spans="1:17" hidden="1" x14ac:dyDescent="0.25">
      <c r="A120" s="30">
        <v>2269</v>
      </c>
      <c r="B120" s="43" t="s">
        <v>117</v>
      </c>
      <c r="C120" s="132">
        <f t="shared" si="96"/>
        <v>0</v>
      </c>
      <c r="D120" s="45"/>
      <c r="E120" s="45"/>
      <c r="F120" s="45">
        <f t="shared" si="99"/>
        <v>0</v>
      </c>
      <c r="G120" s="45"/>
      <c r="H120" s="45"/>
      <c r="I120" s="45">
        <f t="shared" si="100"/>
        <v>0</v>
      </c>
      <c r="J120" s="45"/>
      <c r="K120" s="45"/>
      <c r="L120" s="45">
        <f t="shared" si="101"/>
        <v>0</v>
      </c>
      <c r="M120" s="45"/>
      <c r="N120" s="45"/>
      <c r="O120" s="393">
        <f t="shared" si="102"/>
        <v>0</v>
      </c>
      <c r="P120" s="532"/>
    </row>
    <row r="121" spans="1:17" x14ac:dyDescent="0.25">
      <c r="A121" s="75">
        <v>2270</v>
      </c>
      <c r="B121" s="43" t="s">
        <v>118</v>
      </c>
      <c r="C121" s="411">
        <f t="shared" si="96"/>
        <v>109527</v>
      </c>
      <c r="D121" s="230">
        <f t="shared" ref="D121:E121" si="103">SUM(D122:D126)</f>
        <v>116026</v>
      </c>
      <c r="E121" s="91">
        <f t="shared" si="103"/>
        <v>-6499</v>
      </c>
      <c r="F121" s="411">
        <f>SUM(F122:F126)</f>
        <v>109527</v>
      </c>
      <c r="G121" s="230">
        <f t="shared" ref="G121:N121" si="104">SUM(G122:G126)</f>
        <v>0</v>
      </c>
      <c r="H121" s="91">
        <f t="shared" si="104"/>
        <v>0</v>
      </c>
      <c r="I121" s="411">
        <f t="shared" si="104"/>
        <v>0</v>
      </c>
      <c r="J121" s="230">
        <f t="shared" si="104"/>
        <v>0</v>
      </c>
      <c r="K121" s="91">
        <f t="shared" si="104"/>
        <v>0</v>
      </c>
      <c r="L121" s="411">
        <f t="shared" si="104"/>
        <v>0</v>
      </c>
      <c r="M121" s="230">
        <f t="shared" si="104"/>
        <v>0</v>
      </c>
      <c r="N121" s="91">
        <f t="shared" si="104"/>
        <v>0</v>
      </c>
      <c r="O121" s="411">
        <f>SUM(O122:O126)</f>
        <v>0</v>
      </c>
      <c r="P121" s="536"/>
      <c r="Q121" s="296"/>
    </row>
    <row r="122" spans="1:17" hidden="1" x14ac:dyDescent="0.25">
      <c r="A122" s="30">
        <v>2272</v>
      </c>
      <c r="B122" s="94" t="s">
        <v>119</v>
      </c>
      <c r="C122" s="132">
        <f t="shared" si="96"/>
        <v>0</v>
      </c>
      <c r="D122" s="45"/>
      <c r="E122" s="45"/>
      <c r="F122" s="45">
        <f t="shared" ref="F122:F126" si="105">D122+E122</f>
        <v>0</v>
      </c>
      <c r="G122" s="45"/>
      <c r="H122" s="45"/>
      <c r="I122" s="45">
        <f t="shared" ref="I122:I126" si="106">G122+H122</f>
        <v>0</v>
      </c>
      <c r="J122" s="45"/>
      <c r="K122" s="45"/>
      <c r="L122" s="45">
        <f t="shared" ref="L122:L126" si="107">J122+K122</f>
        <v>0</v>
      </c>
      <c r="M122" s="45"/>
      <c r="N122" s="45"/>
      <c r="O122" s="393">
        <f t="shared" ref="O122:O126" si="108">M122+N122</f>
        <v>0</v>
      </c>
      <c r="P122" s="532"/>
    </row>
    <row r="123" spans="1:17" ht="24" hidden="1" x14ac:dyDescent="0.25">
      <c r="A123" s="30">
        <v>2274</v>
      </c>
      <c r="B123" s="120" t="s">
        <v>306</v>
      </c>
      <c r="C123" s="132">
        <f t="shared" si="96"/>
        <v>0</v>
      </c>
      <c r="D123" s="45"/>
      <c r="E123" s="45"/>
      <c r="F123" s="45">
        <f t="shared" si="105"/>
        <v>0</v>
      </c>
      <c r="G123" s="45"/>
      <c r="H123" s="45"/>
      <c r="I123" s="45">
        <f t="shared" si="106"/>
        <v>0</v>
      </c>
      <c r="J123" s="45"/>
      <c r="K123" s="45"/>
      <c r="L123" s="45">
        <f t="shared" si="107"/>
        <v>0</v>
      </c>
      <c r="M123" s="45"/>
      <c r="N123" s="45"/>
      <c r="O123" s="393">
        <f t="shared" si="108"/>
        <v>0</v>
      </c>
      <c r="P123" s="532"/>
    </row>
    <row r="124" spans="1:17" ht="24" x14ac:dyDescent="0.25">
      <c r="A124" s="30">
        <v>2275</v>
      </c>
      <c r="B124" s="43" t="s">
        <v>120</v>
      </c>
      <c r="C124" s="411">
        <f t="shared" si="96"/>
        <v>109527</v>
      </c>
      <c r="D124" s="229">
        <f>98033-4235-1294+50000-792-516-8000-700-4870-8000-3600</f>
        <v>116026</v>
      </c>
      <c r="E124" s="393">
        <v>-6499</v>
      </c>
      <c r="F124" s="290">
        <f t="shared" si="105"/>
        <v>109527</v>
      </c>
      <c r="G124" s="229"/>
      <c r="H124" s="393"/>
      <c r="I124" s="290">
        <f t="shared" si="106"/>
        <v>0</v>
      </c>
      <c r="J124" s="229"/>
      <c r="K124" s="393"/>
      <c r="L124" s="290">
        <f t="shared" si="107"/>
        <v>0</v>
      </c>
      <c r="M124" s="229"/>
      <c r="N124" s="393"/>
      <c r="O124" s="290">
        <f t="shared" si="108"/>
        <v>0</v>
      </c>
      <c r="P124" s="537"/>
      <c r="Q124" s="296"/>
    </row>
    <row r="125" spans="1:17" ht="36" hidden="1" x14ac:dyDescent="0.25">
      <c r="A125" s="30">
        <v>2276</v>
      </c>
      <c r="B125" s="43" t="s">
        <v>121</v>
      </c>
      <c r="C125" s="132">
        <f t="shared" si="96"/>
        <v>0</v>
      </c>
      <c r="D125" s="45"/>
      <c r="E125" s="45"/>
      <c r="F125" s="45">
        <f t="shared" si="105"/>
        <v>0</v>
      </c>
      <c r="G125" s="45"/>
      <c r="H125" s="45"/>
      <c r="I125" s="45">
        <f t="shared" si="106"/>
        <v>0</v>
      </c>
      <c r="J125" s="45"/>
      <c r="K125" s="45"/>
      <c r="L125" s="45">
        <f t="shared" si="107"/>
        <v>0</v>
      </c>
      <c r="M125" s="45"/>
      <c r="N125" s="45"/>
      <c r="O125" s="393">
        <f t="shared" si="108"/>
        <v>0</v>
      </c>
      <c r="P125" s="532"/>
    </row>
    <row r="126" spans="1:17" ht="24" hidden="1" x14ac:dyDescent="0.25">
      <c r="A126" s="30">
        <v>2279</v>
      </c>
      <c r="B126" s="43" t="s">
        <v>122</v>
      </c>
      <c r="C126" s="132">
        <f t="shared" si="96"/>
        <v>0</v>
      </c>
      <c r="D126" s="45"/>
      <c r="E126" s="45"/>
      <c r="F126" s="45">
        <f t="shared" si="105"/>
        <v>0</v>
      </c>
      <c r="G126" s="45"/>
      <c r="H126" s="45"/>
      <c r="I126" s="45">
        <f t="shared" si="106"/>
        <v>0</v>
      </c>
      <c r="J126" s="45"/>
      <c r="K126" s="45"/>
      <c r="L126" s="45">
        <f t="shared" si="107"/>
        <v>0</v>
      </c>
      <c r="M126" s="45"/>
      <c r="N126" s="45"/>
      <c r="O126" s="393">
        <f t="shared" si="108"/>
        <v>0</v>
      </c>
      <c r="P126" s="532"/>
    </row>
    <row r="127" spans="1:17" ht="24" hidden="1" x14ac:dyDescent="0.25">
      <c r="A127" s="340">
        <v>2280</v>
      </c>
      <c r="B127" s="40" t="s">
        <v>123</v>
      </c>
      <c r="C127" s="131">
        <f t="shared" si="96"/>
        <v>0</v>
      </c>
      <c r="D127" s="79">
        <f t="shared" ref="D127:O127" si="109">SUM(D128)</f>
        <v>0</v>
      </c>
      <c r="E127" s="79">
        <f t="shared" si="109"/>
        <v>0</v>
      </c>
      <c r="F127" s="79">
        <f t="shared" si="109"/>
        <v>0</v>
      </c>
      <c r="G127" s="79">
        <f t="shared" si="109"/>
        <v>0</v>
      </c>
      <c r="H127" s="79">
        <f t="shared" si="109"/>
        <v>0</v>
      </c>
      <c r="I127" s="79">
        <f t="shared" si="109"/>
        <v>0</v>
      </c>
      <c r="J127" s="79">
        <f t="shared" si="109"/>
        <v>0</v>
      </c>
      <c r="K127" s="79">
        <f t="shared" si="109"/>
        <v>0</v>
      </c>
      <c r="L127" s="79">
        <f t="shared" si="109"/>
        <v>0</v>
      </c>
      <c r="M127" s="79">
        <f t="shared" si="109"/>
        <v>0</v>
      </c>
      <c r="N127" s="79">
        <f t="shared" si="109"/>
        <v>0</v>
      </c>
      <c r="O127" s="91">
        <f t="shared" si="109"/>
        <v>0</v>
      </c>
      <c r="P127" s="95"/>
    </row>
    <row r="128" spans="1:17" ht="24" hidden="1" x14ac:dyDescent="0.25">
      <c r="A128" s="30">
        <v>2283</v>
      </c>
      <c r="B128" s="43" t="s">
        <v>124</v>
      </c>
      <c r="C128" s="132">
        <f t="shared" si="96"/>
        <v>0</v>
      </c>
      <c r="D128" s="45"/>
      <c r="E128" s="45"/>
      <c r="F128" s="45">
        <f>D128+E128</f>
        <v>0</v>
      </c>
      <c r="G128" s="45"/>
      <c r="H128" s="45"/>
      <c r="I128" s="45">
        <f>G128+H128</f>
        <v>0</v>
      </c>
      <c r="J128" s="45"/>
      <c r="K128" s="45"/>
      <c r="L128" s="45">
        <f>J128+K128</f>
        <v>0</v>
      </c>
      <c r="M128" s="45"/>
      <c r="N128" s="45"/>
      <c r="O128" s="393">
        <f>M128+N128</f>
        <v>0</v>
      </c>
      <c r="P128" s="532"/>
    </row>
    <row r="129" spans="1:16" ht="38.25" hidden="1" customHeight="1" x14ac:dyDescent="0.25">
      <c r="A129" s="35">
        <v>2300</v>
      </c>
      <c r="B129" s="72" t="s">
        <v>125</v>
      </c>
      <c r="C129" s="130">
        <f t="shared" si="96"/>
        <v>0</v>
      </c>
      <c r="D129" s="38">
        <f t="shared" ref="D129:E129" si="110">SUM(D130,D135,D139,D140,D143,D150,D158,D159,D162)</f>
        <v>0</v>
      </c>
      <c r="E129" s="38">
        <f t="shared" si="110"/>
        <v>0</v>
      </c>
      <c r="F129" s="38">
        <f>SUM(F130,F135,F139,F140,F143,F150,F158,F159,F162)</f>
        <v>0</v>
      </c>
      <c r="G129" s="38">
        <f t="shared" ref="G129:N129" si="111">SUM(G130,G135,G139,G140,G143,G150,G158,G159,G162)</f>
        <v>0</v>
      </c>
      <c r="H129" s="38">
        <f t="shared" si="111"/>
        <v>0</v>
      </c>
      <c r="I129" s="38">
        <f t="shared" si="111"/>
        <v>0</v>
      </c>
      <c r="J129" s="38">
        <f t="shared" si="111"/>
        <v>0</v>
      </c>
      <c r="K129" s="38">
        <f t="shared" si="111"/>
        <v>0</v>
      </c>
      <c r="L129" s="38">
        <f t="shared" si="111"/>
        <v>0</v>
      </c>
      <c r="M129" s="38">
        <f t="shared" si="111"/>
        <v>0</v>
      </c>
      <c r="N129" s="38">
        <f t="shared" si="111"/>
        <v>0</v>
      </c>
      <c r="O129" s="123">
        <f>SUM(O130,O135,O139,O140,O143,O150,O158,O159,O162)</f>
        <v>0</v>
      </c>
      <c r="P129" s="175"/>
    </row>
    <row r="130" spans="1:16" ht="24" hidden="1" x14ac:dyDescent="0.25">
      <c r="A130" s="340">
        <v>2310</v>
      </c>
      <c r="B130" s="40" t="s">
        <v>126</v>
      </c>
      <c r="C130" s="131">
        <f t="shared" si="96"/>
        <v>0</v>
      </c>
      <c r="D130" s="79">
        <f t="shared" ref="D130:O130" si="112">SUM(D131:D134)</f>
        <v>0</v>
      </c>
      <c r="E130" s="79">
        <f t="shared" si="112"/>
        <v>0</v>
      </c>
      <c r="F130" s="79">
        <f t="shared" si="112"/>
        <v>0</v>
      </c>
      <c r="G130" s="79">
        <f t="shared" si="112"/>
        <v>0</v>
      </c>
      <c r="H130" s="79">
        <f t="shared" si="112"/>
        <v>0</v>
      </c>
      <c r="I130" s="79">
        <f t="shared" si="112"/>
        <v>0</v>
      </c>
      <c r="J130" s="79">
        <f t="shared" si="112"/>
        <v>0</v>
      </c>
      <c r="K130" s="79">
        <f t="shared" si="112"/>
        <v>0</v>
      </c>
      <c r="L130" s="79">
        <f t="shared" si="112"/>
        <v>0</v>
      </c>
      <c r="M130" s="79">
        <f t="shared" si="112"/>
        <v>0</v>
      </c>
      <c r="N130" s="79">
        <f t="shared" si="112"/>
        <v>0</v>
      </c>
      <c r="O130" s="90">
        <f t="shared" si="112"/>
        <v>0</v>
      </c>
      <c r="P130" s="176"/>
    </row>
    <row r="131" spans="1:16" hidden="1" x14ac:dyDescent="0.25">
      <c r="A131" s="30">
        <v>2311</v>
      </c>
      <c r="B131" s="43" t="s">
        <v>127</v>
      </c>
      <c r="C131" s="132">
        <f t="shared" si="96"/>
        <v>0</v>
      </c>
      <c r="D131" s="45"/>
      <c r="E131" s="45"/>
      <c r="F131" s="45">
        <f t="shared" ref="F131:F134" si="113">D131+E131</f>
        <v>0</v>
      </c>
      <c r="G131" s="45"/>
      <c r="H131" s="45"/>
      <c r="I131" s="45">
        <f t="shared" ref="I131:I134" si="114">G131+H131</f>
        <v>0</v>
      </c>
      <c r="J131" s="45"/>
      <c r="K131" s="45"/>
      <c r="L131" s="45">
        <f t="shared" ref="L131:L134" si="115">J131+K131</f>
        <v>0</v>
      </c>
      <c r="M131" s="45"/>
      <c r="N131" s="45"/>
      <c r="O131" s="393">
        <f t="shared" ref="O131:O134" si="116">M131+N131</f>
        <v>0</v>
      </c>
      <c r="P131" s="532"/>
    </row>
    <row r="132" spans="1:16" hidden="1" x14ac:dyDescent="0.25">
      <c r="A132" s="30">
        <v>2312</v>
      </c>
      <c r="B132" s="43" t="s">
        <v>128</v>
      </c>
      <c r="C132" s="132">
        <f t="shared" si="96"/>
        <v>0</v>
      </c>
      <c r="D132" s="45"/>
      <c r="E132" s="45"/>
      <c r="F132" s="45">
        <f t="shared" si="113"/>
        <v>0</v>
      </c>
      <c r="G132" s="45"/>
      <c r="H132" s="45"/>
      <c r="I132" s="45">
        <f t="shared" si="114"/>
        <v>0</v>
      </c>
      <c r="J132" s="45"/>
      <c r="K132" s="45"/>
      <c r="L132" s="45">
        <f t="shared" si="115"/>
        <v>0</v>
      </c>
      <c r="M132" s="45"/>
      <c r="N132" s="45"/>
      <c r="O132" s="393">
        <f t="shared" si="116"/>
        <v>0</v>
      </c>
      <c r="P132" s="532"/>
    </row>
    <row r="133" spans="1:16" hidden="1" x14ac:dyDescent="0.25">
      <c r="A133" s="30">
        <v>2313</v>
      </c>
      <c r="B133" s="43" t="s">
        <v>129</v>
      </c>
      <c r="C133" s="132">
        <f t="shared" si="96"/>
        <v>0</v>
      </c>
      <c r="D133" s="45"/>
      <c r="E133" s="45"/>
      <c r="F133" s="45">
        <f t="shared" si="113"/>
        <v>0</v>
      </c>
      <c r="G133" s="45"/>
      <c r="H133" s="45"/>
      <c r="I133" s="45">
        <f t="shared" si="114"/>
        <v>0</v>
      </c>
      <c r="J133" s="45"/>
      <c r="K133" s="45"/>
      <c r="L133" s="45">
        <f t="shared" si="115"/>
        <v>0</v>
      </c>
      <c r="M133" s="45"/>
      <c r="N133" s="45"/>
      <c r="O133" s="393">
        <f t="shared" si="116"/>
        <v>0</v>
      </c>
      <c r="P133" s="532"/>
    </row>
    <row r="134" spans="1:16" ht="47.25" hidden="1" customHeight="1" x14ac:dyDescent="0.25">
      <c r="A134" s="30">
        <v>2314</v>
      </c>
      <c r="B134" s="43" t="s">
        <v>307</v>
      </c>
      <c r="C134" s="132">
        <f t="shared" si="96"/>
        <v>0</v>
      </c>
      <c r="D134" s="45"/>
      <c r="E134" s="45"/>
      <c r="F134" s="45">
        <f t="shared" si="113"/>
        <v>0</v>
      </c>
      <c r="G134" s="45"/>
      <c r="H134" s="45"/>
      <c r="I134" s="45">
        <f t="shared" si="114"/>
        <v>0</v>
      </c>
      <c r="J134" s="45"/>
      <c r="K134" s="45"/>
      <c r="L134" s="45">
        <f t="shared" si="115"/>
        <v>0</v>
      </c>
      <c r="M134" s="45"/>
      <c r="N134" s="45"/>
      <c r="O134" s="393">
        <f t="shared" si="116"/>
        <v>0</v>
      </c>
      <c r="P134" s="532"/>
    </row>
    <row r="135" spans="1:16" hidden="1" x14ac:dyDescent="0.25">
      <c r="A135" s="75">
        <v>2320</v>
      </c>
      <c r="B135" s="43" t="s">
        <v>130</v>
      </c>
      <c r="C135" s="132">
        <f t="shared" si="96"/>
        <v>0</v>
      </c>
      <c r="D135" s="76">
        <f t="shared" ref="D135:E135" si="117">SUM(D136:D138)</f>
        <v>0</v>
      </c>
      <c r="E135" s="76">
        <f t="shared" si="117"/>
        <v>0</v>
      </c>
      <c r="F135" s="76">
        <f>SUM(F136:F138)</f>
        <v>0</v>
      </c>
      <c r="G135" s="76">
        <f t="shared" ref="G135:N135" si="118">SUM(G136:G138)</f>
        <v>0</v>
      </c>
      <c r="H135" s="76">
        <f t="shared" si="118"/>
        <v>0</v>
      </c>
      <c r="I135" s="76">
        <f t="shared" si="118"/>
        <v>0</v>
      </c>
      <c r="J135" s="76">
        <f t="shared" si="118"/>
        <v>0</v>
      </c>
      <c r="K135" s="76">
        <f t="shared" si="118"/>
        <v>0</v>
      </c>
      <c r="L135" s="76">
        <f t="shared" si="118"/>
        <v>0</v>
      </c>
      <c r="M135" s="76">
        <f t="shared" si="118"/>
        <v>0</v>
      </c>
      <c r="N135" s="76">
        <f t="shared" si="118"/>
        <v>0</v>
      </c>
      <c r="O135" s="91">
        <f>SUM(O136:O138)</f>
        <v>0</v>
      </c>
      <c r="P135" s="95"/>
    </row>
    <row r="136" spans="1:16" hidden="1" x14ac:dyDescent="0.25">
      <c r="A136" s="30">
        <v>2321</v>
      </c>
      <c r="B136" s="43" t="s">
        <v>131</v>
      </c>
      <c r="C136" s="132">
        <f t="shared" si="96"/>
        <v>0</v>
      </c>
      <c r="D136" s="45"/>
      <c r="E136" s="45"/>
      <c r="F136" s="45">
        <f t="shared" ref="F136:F139" si="119">D136+E136</f>
        <v>0</v>
      </c>
      <c r="G136" s="45"/>
      <c r="H136" s="45"/>
      <c r="I136" s="45">
        <f t="shared" ref="I136:I139" si="120">G136+H136</f>
        <v>0</v>
      </c>
      <c r="J136" s="45"/>
      <c r="K136" s="45"/>
      <c r="L136" s="45">
        <f t="shared" ref="L136:L139" si="121">J136+K136</f>
        <v>0</v>
      </c>
      <c r="M136" s="45"/>
      <c r="N136" s="45"/>
      <c r="O136" s="393">
        <f t="shared" ref="O136:O139" si="122">M136+N136</f>
        <v>0</v>
      </c>
      <c r="P136" s="532"/>
    </row>
    <row r="137" spans="1:16" hidden="1" x14ac:dyDescent="0.25">
      <c r="A137" s="30">
        <v>2322</v>
      </c>
      <c r="B137" s="43" t="s">
        <v>132</v>
      </c>
      <c r="C137" s="132">
        <f t="shared" si="96"/>
        <v>0</v>
      </c>
      <c r="D137" s="45"/>
      <c r="E137" s="45"/>
      <c r="F137" s="45">
        <f t="shared" si="119"/>
        <v>0</v>
      </c>
      <c r="G137" s="45"/>
      <c r="H137" s="45"/>
      <c r="I137" s="45">
        <f t="shared" si="120"/>
        <v>0</v>
      </c>
      <c r="J137" s="45"/>
      <c r="K137" s="45"/>
      <c r="L137" s="45">
        <f t="shared" si="121"/>
        <v>0</v>
      </c>
      <c r="M137" s="45"/>
      <c r="N137" s="45"/>
      <c r="O137" s="393">
        <f t="shared" si="122"/>
        <v>0</v>
      </c>
      <c r="P137" s="532"/>
    </row>
    <row r="138" spans="1:16" ht="10.5" hidden="1" customHeight="1" x14ac:dyDescent="0.25">
      <c r="A138" s="30">
        <v>2329</v>
      </c>
      <c r="B138" s="43" t="s">
        <v>133</v>
      </c>
      <c r="C138" s="132">
        <f t="shared" si="96"/>
        <v>0</v>
      </c>
      <c r="D138" s="45"/>
      <c r="E138" s="45"/>
      <c r="F138" s="45">
        <f t="shared" si="119"/>
        <v>0</v>
      </c>
      <c r="G138" s="45"/>
      <c r="H138" s="45"/>
      <c r="I138" s="45">
        <f t="shared" si="120"/>
        <v>0</v>
      </c>
      <c r="J138" s="45"/>
      <c r="K138" s="45"/>
      <c r="L138" s="45">
        <f t="shared" si="121"/>
        <v>0</v>
      </c>
      <c r="M138" s="45"/>
      <c r="N138" s="45"/>
      <c r="O138" s="393">
        <f t="shared" si="122"/>
        <v>0</v>
      </c>
      <c r="P138" s="532"/>
    </row>
    <row r="139" spans="1:16" hidden="1" x14ac:dyDescent="0.25">
      <c r="A139" s="75">
        <v>2330</v>
      </c>
      <c r="B139" s="43" t="s">
        <v>134</v>
      </c>
      <c r="C139" s="132">
        <f t="shared" si="96"/>
        <v>0</v>
      </c>
      <c r="D139" s="45"/>
      <c r="E139" s="45"/>
      <c r="F139" s="45">
        <f t="shared" si="119"/>
        <v>0</v>
      </c>
      <c r="G139" s="45"/>
      <c r="H139" s="45"/>
      <c r="I139" s="45">
        <f t="shared" si="120"/>
        <v>0</v>
      </c>
      <c r="J139" s="45"/>
      <c r="K139" s="45"/>
      <c r="L139" s="45">
        <f t="shared" si="121"/>
        <v>0</v>
      </c>
      <c r="M139" s="45"/>
      <c r="N139" s="45"/>
      <c r="O139" s="393">
        <f t="shared" si="122"/>
        <v>0</v>
      </c>
      <c r="P139" s="532"/>
    </row>
    <row r="140" spans="1:16" ht="48" hidden="1" x14ac:dyDescent="0.25">
      <c r="A140" s="75">
        <v>2340</v>
      </c>
      <c r="B140" s="43" t="s">
        <v>135</v>
      </c>
      <c r="C140" s="132">
        <f t="shared" si="96"/>
        <v>0</v>
      </c>
      <c r="D140" s="76">
        <f t="shared" ref="D140:E140" si="123">SUM(D141:D142)</f>
        <v>0</v>
      </c>
      <c r="E140" s="76">
        <f t="shared" si="123"/>
        <v>0</v>
      </c>
      <c r="F140" s="76">
        <f>SUM(F141:F142)</f>
        <v>0</v>
      </c>
      <c r="G140" s="76">
        <f t="shared" ref="G140:N140" si="124">SUM(G141:G142)</f>
        <v>0</v>
      </c>
      <c r="H140" s="76">
        <f t="shared" si="124"/>
        <v>0</v>
      </c>
      <c r="I140" s="76">
        <f t="shared" si="124"/>
        <v>0</v>
      </c>
      <c r="J140" s="76">
        <f t="shared" si="124"/>
        <v>0</v>
      </c>
      <c r="K140" s="76">
        <f t="shared" si="124"/>
        <v>0</v>
      </c>
      <c r="L140" s="76">
        <f t="shared" si="124"/>
        <v>0</v>
      </c>
      <c r="M140" s="76">
        <f t="shared" si="124"/>
        <v>0</v>
      </c>
      <c r="N140" s="76">
        <f t="shared" si="124"/>
        <v>0</v>
      </c>
      <c r="O140" s="91">
        <f>SUM(O141:O142)</f>
        <v>0</v>
      </c>
      <c r="P140" s="95"/>
    </row>
    <row r="141" spans="1:16" hidden="1" x14ac:dyDescent="0.25">
      <c r="A141" s="30">
        <v>2341</v>
      </c>
      <c r="B141" s="43" t="s">
        <v>136</v>
      </c>
      <c r="C141" s="132">
        <f t="shared" si="96"/>
        <v>0</v>
      </c>
      <c r="D141" s="45"/>
      <c r="E141" s="45"/>
      <c r="F141" s="45">
        <f t="shared" ref="F141:F142" si="125">D141+E141</f>
        <v>0</v>
      </c>
      <c r="G141" s="45"/>
      <c r="H141" s="45"/>
      <c r="I141" s="45">
        <f t="shared" ref="I141:I142" si="126">G141+H141</f>
        <v>0</v>
      </c>
      <c r="J141" s="45"/>
      <c r="K141" s="45"/>
      <c r="L141" s="45">
        <f t="shared" ref="L141:L142" si="127">J141+K141</f>
        <v>0</v>
      </c>
      <c r="M141" s="45"/>
      <c r="N141" s="45"/>
      <c r="O141" s="393">
        <f t="shared" ref="O141:O142" si="128">M141+N141</f>
        <v>0</v>
      </c>
      <c r="P141" s="532"/>
    </row>
    <row r="142" spans="1:16" ht="24" hidden="1" x14ac:dyDescent="0.25">
      <c r="A142" s="30">
        <v>2344</v>
      </c>
      <c r="B142" s="43" t="s">
        <v>137</v>
      </c>
      <c r="C142" s="132">
        <f t="shared" si="96"/>
        <v>0</v>
      </c>
      <c r="D142" s="45"/>
      <c r="E142" s="45"/>
      <c r="F142" s="45">
        <f t="shared" si="125"/>
        <v>0</v>
      </c>
      <c r="G142" s="45"/>
      <c r="H142" s="45"/>
      <c r="I142" s="45">
        <f t="shared" si="126"/>
        <v>0</v>
      </c>
      <c r="J142" s="45"/>
      <c r="K142" s="45"/>
      <c r="L142" s="45">
        <f t="shared" si="127"/>
        <v>0</v>
      </c>
      <c r="M142" s="45"/>
      <c r="N142" s="45"/>
      <c r="O142" s="393">
        <f t="shared" si="128"/>
        <v>0</v>
      </c>
      <c r="P142" s="532"/>
    </row>
    <row r="143" spans="1:16" ht="24" hidden="1" x14ac:dyDescent="0.25">
      <c r="A143" s="73">
        <v>2350</v>
      </c>
      <c r="B143" s="58" t="s">
        <v>138</v>
      </c>
      <c r="C143" s="86">
        <f t="shared" si="96"/>
        <v>0</v>
      </c>
      <c r="D143" s="74">
        <f t="shared" ref="D143:E143" si="129">SUM(D144:D149)</f>
        <v>0</v>
      </c>
      <c r="E143" s="74">
        <f t="shared" si="129"/>
        <v>0</v>
      </c>
      <c r="F143" s="74">
        <f>SUM(F144:F149)</f>
        <v>0</v>
      </c>
      <c r="G143" s="74">
        <f t="shared" ref="G143:N143" si="130">SUM(G144:G149)</f>
        <v>0</v>
      </c>
      <c r="H143" s="74">
        <f t="shared" si="130"/>
        <v>0</v>
      </c>
      <c r="I143" s="74">
        <f t="shared" si="130"/>
        <v>0</v>
      </c>
      <c r="J143" s="74">
        <f t="shared" si="130"/>
        <v>0</v>
      </c>
      <c r="K143" s="74">
        <f t="shared" si="130"/>
        <v>0</v>
      </c>
      <c r="L143" s="74">
        <f t="shared" si="130"/>
        <v>0</v>
      </c>
      <c r="M143" s="74">
        <f t="shared" si="130"/>
        <v>0</v>
      </c>
      <c r="N143" s="74">
        <f t="shared" si="130"/>
        <v>0</v>
      </c>
      <c r="O143" s="154">
        <f>SUM(O144:O149)</f>
        <v>0</v>
      </c>
      <c r="P143" s="174"/>
    </row>
    <row r="144" spans="1:16" hidden="1" x14ac:dyDescent="0.25">
      <c r="A144" s="27">
        <v>2351</v>
      </c>
      <c r="B144" s="40" t="s">
        <v>139</v>
      </c>
      <c r="C144" s="131">
        <f t="shared" si="96"/>
        <v>0</v>
      </c>
      <c r="D144" s="42"/>
      <c r="E144" s="42"/>
      <c r="F144" s="42">
        <f t="shared" ref="F144:F149" si="131">D144+E144</f>
        <v>0</v>
      </c>
      <c r="G144" s="42"/>
      <c r="H144" s="42"/>
      <c r="I144" s="42">
        <f t="shared" ref="I144:I149" si="132">G144+H144</f>
        <v>0</v>
      </c>
      <c r="J144" s="42"/>
      <c r="K144" s="42"/>
      <c r="L144" s="42">
        <f t="shared" ref="L144:L149" si="133">J144+K144</f>
        <v>0</v>
      </c>
      <c r="M144" s="42"/>
      <c r="N144" s="42"/>
      <c r="O144" s="390">
        <f t="shared" ref="O144:O149" si="134">M144+N144</f>
        <v>0</v>
      </c>
      <c r="P144" s="531"/>
    </row>
    <row r="145" spans="1:16" hidden="1" x14ac:dyDescent="0.25">
      <c r="A145" s="30">
        <v>2352</v>
      </c>
      <c r="B145" s="43" t="s">
        <v>140</v>
      </c>
      <c r="C145" s="132">
        <f t="shared" si="96"/>
        <v>0</v>
      </c>
      <c r="D145" s="45"/>
      <c r="E145" s="45"/>
      <c r="F145" s="45">
        <f t="shared" si="131"/>
        <v>0</v>
      </c>
      <c r="G145" s="45"/>
      <c r="H145" s="45"/>
      <c r="I145" s="45">
        <f t="shared" si="132"/>
        <v>0</v>
      </c>
      <c r="J145" s="45"/>
      <c r="K145" s="45"/>
      <c r="L145" s="45">
        <f t="shared" si="133"/>
        <v>0</v>
      </c>
      <c r="M145" s="45"/>
      <c r="N145" s="45"/>
      <c r="O145" s="393">
        <f t="shared" si="134"/>
        <v>0</v>
      </c>
      <c r="P145" s="532"/>
    </row>
    <row r="146" spans="1:16" ht="24" hidden="1" x14ac:dyDescent="0.25">
      <c r="A146" s="30">
        <v>2353</v>
      </c>
      <c r="B146" s="43" t="s">
        <v>141</v>
      </c>
      <c r="C146" s="132">
        <f t="shared" si="96"/>
        <v>0</v>
      </c>
      <c r="D146" s="45"/>
      <c r="E146" s="45"/>
      <c r="F146" s="45">
        <f t="shared" si="131"/>
        <v>0</v>
      </c>
      <c r="G146" s="45"/>
      <c r="H146" s="45"/>
      <c r="I146" s="45">
        <f t="shared" si="132"/>
        <v>0</v>
      </c>
      <c r="J146" s="45"/>
      <c r="K146" s="45"/>
      <c r="L146" s="45">
        <f t="shared" si="133"/>
        <v>0</v>
      </c>
      <c r="M146" s="45"/>
      <c r="N146" s="45"/>
      <c r="O146" s="393">
        <f t="shared" si="134"/>
        <v>0</v>
      </c>
      <c r="P146" s="532"/>
    </row>
    <row r="147" spans="1:16" ht="24" hidden="1" x14ac:dyDescent="0.25">
      <c r="A147" s="30">
        <v>2354</v>
      </c>
      <c r="B147" s="43" t="s">
        <v>142</v>
      </c>
      <c r="C147" s="132">
        <f t="shared" si="96"/>
        <v>0</v>
      </c>
      <c r="D147" s="45"/>
      <c r="E147" s="45"/>
      <c r="F147" s="45">
        <f t="shared" si="131"/>
        <v>0</v>
      </c>
      <c r="G147" s="45"/>
      <c r="H147" s="45"/>
      <c r="I147" s="45">
        <f t="shared" si="132"/>
        <v>0</v>
      </c>
      <c r="J147" s="45"/>
      <c r="K147" s="45"/>
      <c r="L147" s="45">
        <f t="shared" si="133"/>
        <v>0</v>
      </c>
      <c r="M147" s="45"/>
      <c r="N147" s="45"/>
      <c r="O147" s="393">
        <f t="shared" si="134"/>
        <v>0</v>
      </c>
      <c r="P147" s="532"/>
    </row>
    <row r="148" spans="1:16" ht="24" hidden="1" x14ac:dyDescent="0.25">
      <c r="A148" s="30">
        <v>2355</v>
      </c>
      <c r="B148" s="43" t="s">
        <v>143</v>
      </c>
      <c r="C148" s="132">
        <f t="shared" si="96"/>
        <v>0</v>
      </c>
      <c r="D148" s="45"/>
      <c r="E148" s="45"/>
      <c r="F148" s="45">
        <f t="shared" si="131"/>
        <v>0</v>
      </c>
      <c r="G148" s="45"/>
      <c r="H148" s="45"/>
      <c r="I148" s="45">
        <f t="shared" si="132"/>
        <v>0</v>
      </c>
      <c r="J148" s="45"/>
      <c r="K148" s="45"/>
      <c r="L148" s="45">
        <f t="shared" si="133"/>
        <v>0</v>
      </c>
      <c r="M148" s="45"/>
      <c r="N148" s="45"/>
      <c r="O148" s="393">
        <f t="shared" si="134"/>
        <v>0</v>
      </c>
      <c r="P148" s="532"/>
    </row>
    <row r="149" spans="1:16" ht="24" hidden="1" x14ac:dyDescent="0.25">
      <c r="A149" s="30">
        <v>2359</v>
      </c>
      <c r="B149" s="43" t="s">
        <v>144</v>
      </c>
      <c r="C149" s="132">
        <f t="shared" si="96"/>
        <v>0</v>
      </c>
      <c r="D149" s="45"/>
      <c r="E149" s="45"/>
      <c r="F149" s="45">
        <f t="shared" si="131"/>
        <v>0</v>
      </c>
      <c r="G149" s="45"/>
      <c r="H149" s="45"/>
      <c r="I149" s="45">
        <f t="shared" si="132"/>
        <v>0</v>
      </c>
      <c r="J149" s="45"/>
      <c r="K149" s="45"/>
      <c r="L149" s="45">
        <f t="shared" si="133"/>
        <v>0</v>
      </c>
      <c r="M149" s="45"/>
      <c r="N149" s="45"/>
      <c r="O149" s="393">
        <f t="shared" si="134"/>
        <v>0</v>
      </c>
      <c r="P149" s="532"/>
    </row>
    <row r="150" spans="1:16" ht="24.75" hidden="1" customHeight="1" x14ac:dyDescent="0.25">
      <c r="A150" s="75">
        <v>2360</v>
      </c>
      <c r="B150" s="43" t="s">
        <v>145</v>
      </c>
      <c r="C150" s="132">
        <f t="shared" si="96"/>
        <v>0</v>
      </c>
      <c r="D150" s="76">
        <f t="shared" ref="D150:E150" si="135">SUM(D151:D157)</f>
        <v>0</v>
      </c>
      <c r="E150" s="76">
        <f t="shared" si="135"/>
        <v>0</v>
      </c>
      <c r="F150" s="76">
        <f>SUM(F151:F157)</f>
        <v>0</v>
      </c>
      <c r="G150" s="76">
        <f t="shared" ref="G150:N150" si="136">SUM(G151:G157)</f>
        <v>0</v>
      </c>
      <c r="H150" s="76">
        <f t="shared" si="136"/>
        <v>0</v>
      </c>
      <c r="I150" s="76">
        <f t="shared" si="136"/>
        <v>0</v>
      </c>
      <c r="J150" s="76">
        <f t="shared" si="136"/>
        <v>0</v>
      </c>
      <c r="K150" s="76">
        <f t="shared" si="136"/>
        <v>0</v>
      </c>
      <c r="L150" s="76">
        <f t="shared" si="136"/>
        <v>0</v>
      </c>
      <c r="M150" s="76">
        <f t="shared" si="136"/>
        <v>0</v>
      </c>
      <c r="N150" s="76">
        <f t="shared" si="136"/>
        <v>0</v>
      </c>
      <c r="O150" s="91">
        <f>SUM(O151:O157)</f>
        <v>0</v>
      </c>
      <c r="P150" s="95"/>
    </row>
    <row r="151" spans="1:16" hidden="1" x14ac:dyDescent="0.25">
      <c r="A151" s="29">
        <v>2361</v>
      </c>
      <c r="B151" s="43" t="s">
        <v>146</v>
      </c>
      <c r="C151" s="132">
        <f t="shared" si="96"/>
        <v>0</v>
      </c>
      <c r="D151" s="45"/>
      <c r="E151" s="45"/>
      <c r="F151" s="45">
        <f t="shared" ref="F151:F158" si="137">D151+E151</f>
        <v>0</v>
      </c>
      <c r="G151" s="45"/>
      <c r="H151" s="45"/>
      <c r="I151" s="45">
        <f t="shared" ref="I151:I158" si="138">G151+H151</f>
        <v>0</v>
      </c>
      <c r="J151" s="45"/>
      <c r="K151" s="45"/>
      <c r="L151" s="45">
        <f t="shared" ref="L151:L158" si="139">J151+K151</f>
        <v>0</v>
      </c>
      <c r="M151" s="45"/>
      <c r="N151" s="45"/>
      <c r="O151" s="393">
        <f t="shared" ref="O151:O158" si="140">M151+N151</f>
        <v>0</v>
      </c>
      <c r="P151" s="532"/>
    </row>
    <row r="152" spans="1:16" ht="24" hidden="1" x14ac:dyDescent="0.25">
      <c r="A152" s="29">
        <v>2362</v>
      </c>
      <c r="B152" s="43" t="s">
        <v>147</v>
      </c>
      <c r="C152" s="132">
        <f t="shared" si="96"/>
        <v>0</v>
      </c>
      <c r="D152" s="45"/>
      <c r="E152" s="45"/>
      <c r="F152" s="45">
        <f t="shared" si="137"/>
        <v>0</v>
      </c>
      <c r="G152" s="45"/>
      <c r="H152" s="45"/>
      <c r="I152" s="45">
        <f t="shared" si="138"/>
        <v>0</v>
      </c>
      <c r="J152" s="45"/>
      <c r="K152" s="45"/>
      <c r="L152" s="45">
        <f t="shared" si="139"/>
        <v>0</v>
      </c>
      <c r="M152" s="45"/>
      <c r="N152" s="45"/>
      <c r="O152" s="393">
        <f t="shared" si="140"/>
        <v>0</v>
      </c>
      <c r="P152" s="532"/>
    </row>
    <row r="153" spans="1:16" hidden="1" x14ac:dyDescent="0.25">
      <c r="A153" s="29">
        <v>2363</v>
      </c>
      <c r="B153" s="43" t="s">
        <v>148</v>
      </c>
      <c r="C153" s="132">
        <f t="shared" si="96"/>
        <v>0</v>
      </c>
      <c r="D153" s="45"/>
      <c r="E153" s="45"/>
      <c r="F153" s="45">
        <f t="shared" si="137"/>
        <v>0</v>
      </c>
      <c r="G153" s="45"/>
      <c r="H153" s="45"/>
      <c r="I153" s="45">
        <f t="shared" si="138"/>
        <v>0</v>
      </c>
      <c r="J153" s="45"/>
      <c r="K153" s="45"/>
      <c r="L153" s="45">
        <f t="shared" si="139"/>
        <v>0</v>
      </c>
      <c r="M153" s="45"/>
      <c r="N153" s="45"/>
      <c r="O153" s="393">
        <f t="shared" si="140"/>
        <v>0</v>
      </c>
      <c r="P153" s="532"/>
    </row>
    <row r="154" spans="1:16" hidden="1" x14ac:dyDescent="0.25">
      <c r="A154" s="29">
        <v>2364</v>
      </c>
      <c r="B154" s="43" t="s">
        <v>149</v>
      </c>
      <c r="C154" s="132">
        <f t="shared" si="96"/>
        <v>0</v>
      </c>
      <c r="D154" s="45"/>
      <c r="E154" s="45"/>
      <c r="F154" s="45">
        <f t="shared" si="137"/>
        <v>0</v>
      </c>
      <c r="G154" s="45"/>
      <c r="H154" s="45"/>
      <c r="I154" s="45">
        <f t="shared" si="138"/>
        <v>0</v>
      </c>
      <c r="J154" s="45"/>
      <c r="K154" s="45"/>
      <c r="L154" s="45">
        <f t="shared" si="139"/>
        <v>0</v>
      </c>
      <c r="M154" s="45"/>
      <c r="N154" s="45"/>
      <c r="O154" s="393">
        <f t="shared" si="140"/>
        <v>0</v>
      </c>
      <c r="P154" s="532"/>
    </row>
    <row r="155" spans="1:16" ht="12.75" hidden="1" customHeight="1" x14ac:dyDescent="0.25">
      <c r="A155" s="29">
        <v>2365</v>
      </c>
      <c r="B155" s="43" t="s">
        <v>150</v>
      </c>
      <c r="C155" s="132">
        <f t="shared" si="96"/>
        <v>0</v>
      </c>
      <c r="D155" s="45"/>
      <c r="E155" s="45"/>
      <c r="F155" s="45">
        <f t="shared" si="137"/>
        <v>0</v>
      </c>
      <c r="G155" s="45"/>
      <c r="H155" s="45"/>
      <c r="I155" s="45">
        <f t="shared" si="138"/>
        <v>0</v>
      </c>
      <c r="J155" s="45"/>
      <c r="K155" s="45"/>
      <c r="L155" s="45">
        <f t="shared" si="139"/>
        <v>0</v>
      </c>
      <c r="M155" s="45"/>
      <c r="N155" s="45"/>
      <c r="O155" s="393">
        <f t="shared" si="140"/>
        <v>0</v>
      </c>
      <c r="P155" s="532"/>
    </row>
    <row r="156" spans="1:16" ht="36" hidden="1" x14ac:dyDescent="0.25">
      <c r="A156" s="29">
        <v>2366</v>
      </c>
      <c r="B156" s="43" t="s">
        <v>151</v>
      </c>
      <c r="C156" s="132">
        <f t="shared" si="96"/>
        <v>0</v>
      </c>
      <c r="D156" s="45"/>
      <c r="E156" s="45"/>
      <c r="F156" s="45">
        <f t="shared" si="137"/>
        <v>0</v>
      </c>
      <c r="G156" s="45"/>
      <c r="H156" s="45"/>
      <c r="I156" s="45">
        <f t="shared" si="138"/>
        <v>0</v>
      </c>
      <c r="J156" s="45"/>
      <c r="K156" s="45"/>
      <c r="L156" s="45">
        <f t="shared" si="139"/>
        <v>0</v>
      </c>
      <c r="M156" s="45"/>
      <c r="N156" s="45"/>
      <c r="O156" s="393">
        <f t="shared" si="140"/>
        <v>0</v>
      </c>
      <c r="P156" s="532"/>
    </row>
    <row r="157" spans="1:16" ht="48" hidden="1" x14ac:dyDescent="0.25">
      <c r="A157" s="29">
        <v>2369</v>
      </c>
      <c r="B157" s="43" t="s">
        <v>152</v>
      </c>
      <c r="C157" s="132">
        <f t="shared" si="96"/>
        <v>0</v>
      </c>
      <c r="D157" s="45"/>
      <c r="E157" s="45"/>
      <c r="F157" s="45">
        <f t="shared" si="137"/>
        <v>0</v>
      </c>
      <c r="G157" s="45"/>
      <c r="H157" s="45"/>
      <c r="I157" s="45">
        <f t="shared" si="138"/>
        <v>0</v>
      </c>
      <c r="J157" s="45"/>
      <c r="K157" s="45"/>
      <c r="L157" s="45">
        <f t="shared" si="139"/>
        <v>0</v>
      </c>
      <c r="M157" s="45"/>
      <c r="N157" s="45"/>
      <c r="O157" s="393">
        <f t="shared" si="140"/>
        <v>0</v>
      </c>
      <c r="P157" s="532"/>
    </row>
    <row r="158" spans="1:16" hidden="1" x14ac:dyDescent="0.25">
      <c r="A158" s="73">
        <v>2370</v>
      </c>
      <c r="B158" s="58" t="s">
        <v>153</v>
      </c>
      <c r="C158" s="86">
        <f t="shared" si="96"/>
        <v>0</v>
      </c>
      <c r="D158" s="77"/>
      <c r="E158" s="77"/>
      <c r="F158" s="77">
        <f t="shared" si="137"/>
        <v>0</v>
      </c>
      <c r="G158" s="77"/>
      <c r="H158" s="77"/>
      <c r="I158" s="77">
        <f t="shared" si="138"/>
        <v>0</v>
      </c>
      <c r="J158" s="77"/>
      <c r="K158" s="77"/>
      <c r="L158" s="77">
        <f t="shared" si="139"/>
        <v>0</v>
      </c>
      <c r="M158" s="77"/>
      <c r="N158" s="77"/>
      <c r="O158" s="391">
        <f t="shared" si="140"/>
        <v>0</v>
      </c>
      <c r="P158" s="533"/>
    </row>
    <row r="159" spans="1:16" hidden="1" x14ac:dyDescent="0.25">
      <c r="A159" s="73">
        <v>2380</v>
      </c>
      <c r="B159" s="58" t="s">
        <v>154</v>
      </c>
      <c r="C159" s="86">
        <f t="shared" si="96"/>
        <v>0</v>
      </c>
      <c r="D159" s="74">
        <f t="shared" ref="D159:E159" si="141">SUM(D160:D161)</f>
        <v>0</v>
      </c>
      <c r="E159" s="74">
        <f t="shared" si="141"/>
        <v>0</v>
      </c>
      <c r="F159" s="74">
        <f>SUM(F160:F161)</f>
        <v>0</v>
      </c>
      <c r="G159" s="74">
        <f t="shared" ref="G159:N159" si="142">SUM(G160:G161)</f>
        <v>0</v>
      </c>
      <c r="H159" s="74">
        <f t="shared" si="142"/>
        <v>0</v>
      </c>
      <c r="I159" s="74">
        <f t="shared" si="142"/>
        <v>0</v>
      </c>
      <c r="J159" s="74">
        <f t="shared" si="142"/>
        <v>0</v>
      </c>
      <c r="K159" s="74">
        <f t="shared" si="142"/>
        <v>0</v>
      </c>
      <c r="L159" s="74">
        <f t="shared" si="142"/>
        <v>0</v>
      </c>
      <c r="M159" s="74">
        <f t="shared" si="142"/>
        <v>0</v>
      </c>
      <c r="N159" s="74">
        <f t="shared" si="142"/>
        <v>0</v>
      </c>
      <c r="O159" s="154">
        <f>SUM(O160:O161)</f>
        <v>0</v>
      </c>
      <c r="P159" s="174"/>
    </row>
    <row r="160" spans="1:16" hidden="1" x14ac:dyDescent="0.25">
      <c r="A160" s="26">
        <v>2381</v>
      </c>
      <c r="B160" s="40" t="s">
        <v>155</v>
      </c>
      <c r="C160" s="131">
        <f t="shared" si="96"/>
        <v>0</v>
      </c>
      <c r="D160" s="42"/>
      <c r="E160" s="42"/>
      <c r="F160" s="42">
        <f t="shared" ref="F160:F163" si="143">D160+E160</f>
        <v>0</v>
      </c>
      <c r="G160" s="42"/>
      <c r="H160" s="42"/>
      <c r="I160" s="42">
        <f t="shared" ref="I160:I163" si="144">G160+H160</f>
        <v>0</v>
      </c>
      <c r="J160" s="42"/>
      <c r="K160" s="42"/>
      <c r="L160" s="42">
        <f t="shared" ref="L160:L163" si="145">J160+K160</f>
        <v>0</v>
      </c>
      <c r="M160" s="42"/>
      <c r="N160" s="42"/>
      <c r="O160" s="390">
        <f t="shared" ref="O160:O163" si="146">M160+N160</f>
        <v>0</v>
      </c>
      <c r="P160" s="531"/>
    </row>
    <row r="161" spans="1:16" ht="24" hidden="1" x14ac:dyDescent="0.25">
      <c r="A161" s="29">
        <v>2389</v>
      </c>
      <c r="B161" s="43" t="s">
        <v>156</v>
      </c>
      <c r="C161" s="132">
        <f t="shared" si="96"/>
        <v>0</v>
      </c>
      <c r="D161" s="45"/>
      <c r="E161" s="45"/>
      <c r="F161" s="45">
        <f t="shared" si="143"/>
        <v>0</v>
      </c>
      <c r="G161" s="45"/>
      <c r="H161" s="45"/>
      <c r="I161" s="45">
        <f t="shared" si="144"/>
        <v>0</v>
      </c>
      <c r="J161" s="45"/>
      <c r="K161" s="45"/>
      <c r="L161" s="45">
        <f t="shared" si="145"/>
        <v>0</v>
      </c>
      <c r="M161" s="45"/>
      <c r="N161" s="45"/>
      <c r="O161" s="393">
        <f t="shared" si="146"/>
        <v>0</v>
      </c>
      <c r="P161" s="532"/>
    </row>
    <row r="162" spans="1:16" hidden="1" x14ac:dyDescent="0.25">
      <c r="A162" s="73">
        <v>2390</v>
      </c>
      <c r="B162" s="58" t="s">
        <v>157</v>
      </c>
      <c r="C162" s="86">
        <f t="shared" si="96"/>
        <v>0</v>
      </c>
      <c r="D162" s="77"/>
      <c r="E162" s="77"/>
      <c r="F162" s="77">
        <f t="shared" si="143"/>
        <v>0</v>
      </c>
      <c r="G162" s="77"/>
      <c r="H162" s="77"/>
      <c r="I162" s="77">
        <f t="shared" si="144"/>
        <v>0</v>
      </c>
      <c r="J162" s="77"/>
      <c r="K162" s="77"/>
      <c r="L162" s="77">
        <f t="shared" si="145"/>
        <v>0</v>
      </c>
      <c r="M162" s="77"/>
      <c r="N162" s="77"/>
      <c r="O162" s="391">
        <f t="shared" si="146"/>
        <v>0</v>
      </c>
      <c r="P162" s="533"/>
    </row>
    <row r="163" spans="1:16" hidden="1" x14ac:dyDescent="0.25">
      <c r="A163" s="35">
        <v>2400</v>
      </c>
      <c r="B163" s="72" t="s">
        <v>158</v>
      </c>
      <c r="C163" s="130">
        <f t="shared" si="96"/>
        <v>0</v>
      </c>
      <c r="D163" s="80"/>
      <c r="E163" s="80"/>
      <c r="F163" s="80">
        <f t="shared" si="143"/>
        <v>0</v>
      </c>
      <c r="G163" s="80"/>
      <c r="H163" s="80"/>
      <c r="I163" s="80">
        <f t="shared" si="144"/>
        <v>0</v>
      </c>
      <c r="J163" s="80"/>
      <c r="K163" s="80"/>
      <c r="L163" s="80">
        <f t="shared" si="145"/>
        <v>0</v>
      </c>
      <c r="M163" s="80"/>
      <c r="N163" s="80"/>
      <c r="O163" s="433">
        <f t="shared" si="146"/>
        <v>0</v>
      </c>
      <c r="P163" s="538"/>
    </row>
    <row r="164" spans="1:16" ht="24" hidden="1" x14ac:dyDescent="0.25">
      <c r="A164" s="35">
        <v>2500</v>
      </c>
      <c r="B164" s="72" t="s">
        <v>159</v>
      </c>
      <c r="C164" s="130">
        <f t="shared" si="96"/>
        <v>0</v>
      </c>
      <c r="D164" s="38">
        <f t="shared" ref="D164:E164" si="147">SUM(D165,D170)</f>
        <v>0</v>
      </c>
      <c r="E164" s="38">
        <f t="shared" si="147"/>
        <v>0</v>
      </c>
      <c r="F164" s="38">
        <f>SUM(F165,F170)</f>
        <v>0</v>
      </c>
      <c r="G164" s="38">
        <f t="shared" ref="G164:O164" si="148">SUM(G165,G170)</f>
        <v>0</v>
      </c>
      <c r="H164" s="38">
        <f t="shared" si="148"/>
        <v>0</v>
      </c>
      <c r="I164" s="38">
        <f t="shared" si="148"/>
        <v>0</v>
      </c>
      <c r="J164" s="38">
        <f t="shared" si="148"/>
        <v>0</v>
      </c>
      <c r="K164" s="38">
        <f t="shared" si="148"/>
        <v>0</v>
      </c>
      <c r="L164" s="38">
        <f t="shared" si="148"/>
        <v>0</v>
      </c>
      <c r="M164" s="38">
        <f t="shared" si="148"/>
        <v>0</v>
      </c>
      <c r="N164" s="38">
        <f t="shared" si="148"/>
        <v>0</v>
      </c>
      <c r="O164" s="38">
        <f t="shared" si="148"/>
        <v>0</v>
      </c>
      <c r="P164" s="173"/>
    </row>
    <row r="165" spans="1:16" ht="16.5" hidden="1" customHeight="1" x14ac:dyDescent="0.25">
      <c r="A165" s="340">
        <v>2510</v>
      </c>
      <c r="B165" s="40" t="s">
        <v>160</v>
      </c>
      <c r="C165" s="131">
        <f t="shared" si="96"/>
        <v>0</v>
      </c>
      <c r="D165" s="79">
        <f t="shared" ref="D165:E165" si="149">SUM(D166:D169)</f>
        <v>0</v>
      </c>
      <c r="E165" s="79">
        <f t="shared" si="149"/>
        <v>0</v>
      </c>
      <c r="F165" s="79">
        <f>SUM(F166:F169)</f>
        <v>0</v>
      </c>
      <c r="G165" s="79">
        <f t="shared" ref="G165:O165" si="150">SUM(G166:G169)</f>
        <v>0</v>
      </c>
      <c r="H165" s="79">
        <f t="shared" si="150"/>
        <v>0</v>
      </c>
      <c r="I165" s="79">
        <f t="shared" si="150"/>
        <v>0</v>
      </c>
      <c r="J165" s="79">
        <f t="shared" si="150"/>
        <v>0</v>
      </c>
      <c r="K165" s="79">
        <f t="shared" si="150"/>
        <v>0</v>
      </c>
      <c r="L165" s="79">
        <f t="shared" si="150"/>
        <v>0</v>
      </c>
      <c r="M165" s="79">
        <f t="shared" si="150"/>
        <v>0</v>
      </c>
      <c r="N165" s="79">
        <f t="shared" si="150"/>
        <v>0</v>
      </c>
      <c r="O165" s="155">
        <f t="shared" si="150"/>
        <v>0</v>
      </c>
      <c r="P165" s="332"/>
    </row>
    <row r="166" spans="1:16" ht="24" hidden="1" x14ac:dyDescent="0.25">
      <c r="A166" s="30">
        <v>2512</v>
      </c>
      <c r="B166" s="43" t="s">
        <v>161</v>
      </c>
      <c r="C166" s="132">
        <f t="shared" si="96"/>
        <v>0</v>
      </c>
      <c r="D166" s="45"/>
      <c r="E166" s="45"/>
      <c r="F166" s="45">
        <f t="shared" ref="F166:F171" si="151">D166+E166</f>
        <v>0</v>
      </c>
      <c r="G166" s="45"/>
      <c r="H166" s="45"/>
      <c r="I166" s="45">
        <f t="shared" ref="I166:I171" si="152">G166+H166</f>
        <v>0</v>
      </c>
      <c r="J166" s="45"/>
      <c r="K166" s="45"/>
      <c r="L166" s="45">
        <f t="shared" ref="L166:L171" si="153">J166+K166</f>
        <v>0</v>
      </c>
      <c r="M166" s="45"/>
      <c r="N166" s="45"/>
      <c r="O166" s="393">
        <f t="shared" ref="O166:O171" si="154">M166+N166</f>
        <v>0</v>
      </c>
      <c r="P166" s="532"/>
    </row>
    <row r="167" spans="1:16" ht="36" hidden="1" x14ac:dyDescent="0.25">
      <c r="A167" s="30">
        <v>2513</v>
      </c>
      <c r="B167" s="43" t="s">
        <v>162</v>
      </c>
      <c r="C167" s="132">
        <f t="shared" si="96"/>
        <v>0</v>
      </c>
      <c r="D167" s="45"/>
      <c r="E167" s="45"/>
      <c r="F167" s="45">
        <f t="shared" si="151"/>
        <v>0</v>
      </c>
      <c r="G167" s="45"/>
      <c r="H167" s="45"/>
      <c r="I167" s="45">
        <f t="shared" si="152"/>
        <v>0</v>
      </c>
      <c r="J167" s="45"/>
      <c r="K167" s="45"/>
      <c r="L167" s="45">
        <f t="shared" si="153"/>
        <v>0</v>
      </c>
      <c r="M167" s="45"/>
      <c r="N167" s="45"/>
      <c r="O167" s="393">
        <f t="shared" si="154"/>
        <v>0</v>
      </c>
      <c r="P167" s="532"/>
    </row>
    <row r="168" spans="1:16" ht="24" hidden="1" x14ac:dyDescent="0.25">
      <c r="A168" s="30">
        <v>2515</v>
      </c>
      <c r="B168" s="43" t="s">
        <v>163</v>
      </c>
      <c r="C168" s="132">
        <f t="shared" si="96"/>
        <v>0</v>
      </c>
      <c r="D168" s="45"/>
      <c r="E168" s="45"/>
      <c r="F168" s="45">
        <f t="shared" si="151"/>
        <v>0</v>
      </c>
      <c r="G168" s="45"/>
      <c r="H168" s="45"/>
      <c r="I168" s="45">
        <f t="shared" si="152"/>
        <v>0</v>
      </c>
      <c r="J168" s="45"/>
      <c r="K168" s="45"/>
      <c r="L168" s="45">
        <f t="shared" si="153"/>
        <v>0</v>
      </c>
      <c r="M168" s="45"/>
      <c r="N168" s="45"/>
      <c r="O168" s="393">
        <f t="shared" si="154"/>
        <v>0</v>
      </c>
      <c r="P168" s="532"/>
    </row>
    <row r="169" spans="1:16" ht="24" hidden="1" x14ac:dyDescent="0.25">
      <c r="A169" s="30">
        <v>2519</v>
      </c>
      <c r="B169" s="43" t="s">
        <v>164</v>
      </c>
      <c r="C169" s="132">
        <f t="shared" si="96"/>
        <v>0</v>
      </c>
      <c r="D169" s="45"/>
      <c r="E169" s="45"/>
      <c r="F169" s="45">
        <f t="shared" si="151"/>
        <v>0</v>
      </c>
      <c r="G169" s="45"/>
      <c r="H169" s="45"/>
      <c r="I169" s="45">
        <f t="shared" si="152"/>
        <v>0</v>
      </c>
      <c r="J169" s="45"/>
      <c r="K169" s="45"/>
      <c r="L169" s="45">
        <f t="shared" si="153"/>
        <v>0</v>
      </c>
      <c r="M169" s="45"/>
      <c r="N169" s="45"/>
      <c r="O169" s="393">
        <f t="shared" si="154"/>
        <v>0</v>
      </c>
      <c r="P169" s="532"/>
    </row>
    <row r="170" spans="1:16" ht="24" hidden="1" x14ac:dyDescent="0.25">
      <c r="A170" s="75">
        <v>2520</v>
      </c>
      <c r="B170" s="43" t="s">
        <v>165</v>
      </c>
      <c r="C170" s="132">
        <f t="shared" si="96"/>
        <v>0</v>
      </c>
      <c r="D170" s="45"/>
      <c r="E170" s="45"/>
      <c r="F170" s="45">
        <f t="shared" si="151"/>
        <v>0</v>
      </c>
      <c r="G170" s="45"/>
      <c r="H170" s="45"/>
      <c r="I170" s="45">
        <f t="shared" si="152"/>
        <v>0</v>
      </c>
      <c r="J170" s="45"/>
      <c r="K170" s="45"/>
      <c r="L170" s="45">
        <f t="shared" si="153"/>
        <v>0</v>
      </c>
      <c r="M170" s="45"/>
      <c r="N170" s="45"/>
      <c r="O170" s="393">
        <f t="shared" si="154"/>
        <v>0</v>
      </c>
      <c r="P170" s="532"/>
    </row>
    <row r="171" spans="1:16" s="81" customFormat="1" ht="48" hidden="1" x14ac:dyDescent="0.25">
      <c r="A171" s="17">
        <v>2800</v>
      </c>
      <c r="B171" s="40" t="s">
        <v>166</v>
      </c>
      <c r="C171" s="131">
        <f t="shared" si="96"/>
        <v>0</v>
      </c>
      <c r="D171" s="42"/>
      <c r="E171" s="42"/>
      <c r="F171" s="28">
        <f t="shared" si="151"/>
        <v>0</v>
      </c>
      <c r="G171" s="28"/>
      <c r="H171" s="28"/>
      <c r="I171" s="28">
        <f t="shared" si="152"/>
        <v>0</v>
      </c>
      <c r="J171" s="28"/>
      <c r="K171" s="28"/>
      <c r="L171" s="28">
        <f t="shared" si="153"/>
        <v>0</v>
      </c>
      <c r="M171" s="28"/>
      <c r="N171" s="28"/>
      <c r="O171" s="432">
        <f t="shared" si="154"/>
        <v>0</v>
      </c>
      <c r="P171" s="513"/>
    </row>
    <row r="172" spans="1:16" hidden="1" x14ac:dyDescent="0.25">
      <c r="A172" s="70">
        <v>3000</v>
      </c>
      <c r="B172" s="70" t="s">
        <v>167</v>
      </c>
      <c r="C172" s="137">
        <f t="shared" si="96"/>
        <v>0</v>
      </c>
      <c r="D172" s="71">
        <f t="shared" ref="D172:E172" si="155">SUM(D173,D183)</f>
        <v>0</v>
      </c>
      <c r="E172" s="71">
        <f t="shared" si="155"/>
        <v>0</v>
      </c>
      <c r="F172" s="71">
        <f>SUM(F173,F183)</f>
        <v>0</v>
      </c>
      <c r="G172" s="71">
        <f t="shared" ref="G172:N172" si="156">SUM(G173,G183)</f>
        <v>0</v>
      </c>
      <c r="H172" s="71">
        <f t="shared" si="156"/>
        <v>0</v>
      </c>
      <c r="I172" s="71">
        <f t="shared" si="156"/>
        <v>0</v>
      </c>
      <c r="J172" s="71">
        <f t="shared" si="156"/>
        <v>0</v>
      </c>
      <c r="K172" s="71">
        <f t="shared" si="156"/>
        <v>0</v>
      </c>
      <c r="L172" s="71">
        <f t="shared" si="156"/>
        <v>0</v>
      </c>
      <c r="M172" s="71">
        <f t="shared" si="156"/>
        <v>0</v>
      </c>
      <c r="N172" s="71">
        <f t="shared" si="156"/>
        <v>0</v>
      </c>
      <c r="O172" s="125">
        <f>SUM(O173,O183)</f>
        <v>0</v>
      </c>
      <c r="P172" s="172"/>
    </row>
    <row r="173" spans="1:16" ht="24" hidden="1" x14ac:dyDescent="0.25">
      <c r="A173" s="35">
        <v>3200</v>
      </c>
      <c r="B173" s="82" t="s">
        <v>168</v>
      </c>
      <c r="C173" s="130">
        <f t="shared" si="96"/>
        <v>0</v>
      </c>
      <c r="D173" s="38">
        <f t="shared" ref="D173:E173" si="157">SUM(D174,D178)</f>
        <v>0</v>
      </c>
      <c r="E173" s="38">
        <f t="shared" si="157"/>
        <v>0</v>
      </c>
      <c r="F173" s="38">
        <f>SUM(F174,F178)</f>
        <v>0</v>
      </c>
      <c r="G173" s="38">
        <f t="shared" ref="G173:O173" si="158">SUM(G174,G178)</f>
        <v>0</v>
      </c>
      <c r="H173" s="38">
        <f t="shared" si="158"/>
        <v>0</v>
      </c>
      <c r="I173" s="38">
        <f t="shared" si="158"/>
        <v>0</v>
      </c>
      <c r="J173" s="38">
        <f t="shared" si="158"/>
        <v>0</v>
      </c>
      <c r="K173" s="38">
        <f t="shared" si="158"/>
        <v>0</v>
      </c>
      <c r="L173" s="38">
        <f t="shared" si="158"/>
        <v>0</v>
      </c>
      <c r="M173" s="38">
        <f t="shared" si="158"/>
        <v>0</v>
      </c>
      <c r="N173" s="38">
        <f t="shared" si="158"/>
        <v>0</v>
      </c>
      <c r="O173" s="124">
        <f t="shared" si="158"/>
        <v>0</v>
      </c>
      <c r="P173" s="173"/>
    </row>
    <row r="174" spans="1:16" ht="36" hidden="1" x14ac:dyDescent="0.25">
      <c r="A174" s="340">
        <v>3260</v>
      </c>
      <c r="B174" s="40" t="s">
        <v>169</v>
      </c>
      <c r="C174" s="131">
        <f t="shared" si="96"/>
        <v>0</v>
      </c>
      <c r="D174" s="79">
        <f t="shared" ref="D174:E174" si="159">SUM(D175:D177)</f>
        <v>0</v>
      </c>
      <c r="E174" s="79">
        <f t="shared" si="159"/>
        <v>0</v>
      </c>
      <c r="F174" s="79">
        <f>SUM(F175:F177)</f>
        <v>0</v>
      </c>
      <c r="G174" s="79">
        <f t="shared" ref="G174:N174" si="160">SUM(G175:G177)</f>
        <v>0</v>
      </c>
      <c r="H174" s="79">
        <f t="shared" si="160"/>
        <v>0</v>
      </c>
      <c r="I174" s="79">
        <f t="shared" si="160"/>
        <v>0</v>
      </c>
      <c r="J174" s="79">
        <f t="shared" si="160"/>
        <v>0</v>
      </c>
      <c r="K174" s="79">
        <f t="shared" si="160"/>
        <v>0</v>
      </c>
      <c r="L174" s="79">
        <f t="shared" si="160"/>
        <v>0</v>
      </c>
      <c r="M174" s="79">
        <f t="shared" si="160"/>
        <v>0</v>
      </c>
      <c r="N174" s="79">
        <f t="shared" si="160"/>
        <v>0</v>
      </c>
      <c r="O174" s="90">
        <f>SUM(O175:O177)</f>
        <v>0</v>
      </c>
      <c r="P174" s="176"/>
    </row>
    <row r="175" spans="1:16" ht="24" hidden="1" x14ac:dyDescent="0.25">
      <c r="A175" s="30">
        <v>3261</v>
      </c>
      <c r="B175" s="43" t="s">
        <v>170</v>
      </c>
      <c r="C175" s="132">
        <f t="shared" si="96"/>
        <v>0</v>
      </c>
      <c r="D175" s="45"/>
      <c r="E175" s="45"/>
      <c r="F175" s="45">
        <f t="shared" ref="F175:F177" si="161">D175+E175</f>
        <v>0</v>
      </c>
      <c r="G175" s="45"/>
      <c r="H175" s="45"/>
      <c r="I175" s="45">
        <f t="shared" ref="I175:I177" si="162">G175+H175</f>
        <v>0</v>
      </c>
      <c r="J175" s="45"/>
      <c r="K175" s="45"/>
      <c r="L175" s="45">
        <f t="shared" ref="L175:L177" si="163">J175+K175</f>
        <v>0</v>
      </c>
      <c r="M175" s="45"/>
      <c r="N175" s="45"/>
      <c r="O175" s="393">
        <f t="shared" ref="O175:O177" si="164">M175+N175</f>
        <v>0</v>
      </c>
      <c r="P175" s="532"/>
    </row>
    <row r="176" spans="1:16" ht="36" hidden="1" x14ac:dyDescent="0.25">
      <c r="A176" s="30">
        <v>3262</v>
      </c>
      <c r="B176" s="43" t="s">
        <v>171</v>
      </c>
      <c r="C176" s="132">
        <f t="shared" si="96"/>
        <v>0</v>
      </c>
      <c r="D176" s="45"/>
      <c r="E176" s="45"/>
      <c r="F176" s="45">
        <f t="shared" si="161"/>
        <v>0</v>
      </c>
      <c r="G176" s="45"/>
      <c r="H176" s="45"/>
      <c r="I176" s="45">
        <f t="shared" si="162"/>
        <v>0</v>
      </c>
      <c r="J176" s="45"/>
      <c r="K176" s="45"/>
      <c r="L176" s="45">
        <f t="shared" si="163"/>
        <v>0</v>
      </c>
      <c r="M176" s="45"/>
      <c r="N176" s="45"/>
      <c r="O176" s="393">
        <f t="shared" si="164"/>
        <v>0</v>
      </c>
      <c r="P176" s="532"/>
    </row>
    <row r="177" spans="1:16" ht="24" hidden="1" x14ac:dyDescent="0.25">
      <c r="A177" s="30">
        <v>3263</v>
      </c>
      <c r="B177" s="43" t="s">
        <v>172</v>
      </c>
      <c r="C177" s="132">
        <f t="shared" ref="C177:C240" si="165">SUM(F177,I177,L177,O177)</f>
        <v>0</v>
      </c>
      <c r="D177" s="45"/>
      <c r="E177" s="45"/>
      <c r="F177" s="45">
        <f t="shared" si="161"/>
        <v>0</v>
      </c>
      <c r="G177" s="45"/>
      <c r="H177" s="45"/>
      <c r="I177" s="45">
        <f t="shared" si="162"/>
        <v>0</v>
      </c>
      <c r="J177" s="45"/>
      <c r="K177" s="45"/>
      <c r="L177" s="45">
        <f t="shared" si="163"/>
        <v>0</v>
      </c>
      <c r="M177" s="45"/>
      <c r="N177" s="45"/>
      <c r="O177" s="393">
        <f t="shared" si="164"/>
        <v>0</v>
      </c>
      <c r="P177" s="532"/>
    </row>
    <row r="178" spans="1:16" ht="84" hidden="1" x14ac:dyDescent="0.25">
      <c r="A178" s="340">
        <v>3290</v>
      </c>
      <c r="B178" s="40" t="s">
        <v>300</v>
      </c>
      <c r="C178" s="539">
        <f t="shared" si="165"/>
        <v>0</v>
      </c>
      <c r="D178" s="79">
        <f t="shared" ref="D178:E178" si="166">SUM(D179:D182)</f>
        <v>0</v>
      </c>
      <c r="E178" s="79">
        <f t="shared" si="166"/>
        <v>0</v>
      </c>
      <c r="F178" s="79">
        <f>SUM(F179:F182)</f>
        <v>0</v>
      </c>
      <c r="G178" s="79">
        <f t="shared" ref="G178:O178" si="167">SUM(G179:G182)</f>
        <v>0</v>
      </c>
      <c r="H178" s="79">
        <f t="shared" si="167"/>
        <v>0</v>
      </c>
      <c r="I178" s="79">
        <f t="shared" si="167"/>
        <v>0</v>
      </c>
      <c r="J178" s="79">
        <f t="shared" si="167"/>
        <v>0</v>
      </c>
      <c r="K178" s="79">
        <f t="shared" si="167"/>
        <v>0</v>
      </c>
      <c r="L178" s="79">
        <f t="shared" si="167"/>
        <v>0</v>
      </c>
      <c r="M178" s="79">
        <f t="shared" si="167"/>
        <v>0</v>
      </c>
      <c r="N178" s="79">
        <f t="shared" si="167"/>
        <v>0</v>
      </c>
      <c r="O178" s="156">
        <f t="shared" si="167"/>
        <v>0</v>
      </c>
      <c r="P178" s="331"/>
    </row>
    <row r="179" spans="1:16" ht="72" hidden="1" x14ac:dyDescent="0.25">
      <c r="A179" s="30">
        <v>3291</v>
      </c>
      <c r="B179" s="43" t="s">
        <v>173</v>
      </c>
      <c r="C179" s="132">
        <f t="shared" si="165"/>
        <v>0</v>
      </c>
      <c r="D179" s="45"/>
      <c r="E179" s="45"/>
      <c r="F179" s="45">
        <f t="shared" ref="F179:F182" si="168">D179+E179</f>
        <v>0</v>
      </c>
      <c r="G179" s="45"/>
      <c r="H179" s="45"/>
      <c r="I179" s="45">
        <f t="shared" ref="I179:I182" si="169">G179+H179</f>
        <v>0</v>
      </c>
      <c r="J179" s="45"/>
      <c r="K179" s="45"/>
      <c r="L179" s="45">
        <f t="shared" ref="L179:L182" si="170">J179+K179</f>
        <v>0</v>
      </c>
      <c r="M179" s="45"/>
      <c r="N179" s="45"/>
      <c r="O179" s="393">
        <f t="shared" ref="O179:O182" si="171">M179+N179</f>
        <v>0</v>
      </c>
      <c r="P179" s="532"/>
    </row>
    <row r="180" spans="1:16" ht="72" hidden="1" x14ac:dyDescent="0.25">
      <c r="A180" s="30">
        <v>3292</v>
      </c>
      <c r="B180" s="43" t="s">
        <v>174</v>
      </c>
      <c r="C180" s="132">
        <f t="shared" si="165"/>
        <v>0</v>
      </c>
      <c r="D180" s="45"/>
      <c r="E180" s="45"/>
      <c r="F180" s="45">
        <f t="shared" si="168"/>
        <v>0</v>
      </c>
      <c r="G180" s="45"/>
      <c r="H180" s="45"/>
      <c r="I180" s="45">
        <f t="shared" si="169"/>
        <v>0</v>
      </c>
      <c r="J180" s="45"/>
      <c r="K180" s="45"/>
      <c r="L180" s="45">
        <f t="shared" si="170"/>
        <v>0</v>
      </c>
      <c r="M180" s="45"/>
      <c r="N180" s="45"/>
      <c r="O180" s="393">
        <f t="shared" si="171"/>
        <v>0</v>
      </c>
      <c r="P180" s="532"/>
    </row>
    <row r="181" spans="1:16" ht="72" hidden="1" x14ac:dyDescent="0.25">
      <c r="A181" s="30">
        <v>3293</v>
      </c>
      <c r="B181" s="43" t="s">
        <v>175</v>
      </c>
      <c r="C181" s="132">
        <f t="shared" si="165"/>
        <v>0</v>
      </c>
      <c r="D181" s="45"/>
      <c r="E181" s="45"/>
      <c r="F181" s="45">
        <f t="shared" si="168"/>
        <v>0</v>
      </c>
      <c r="G181" s="45"/>
      <c r="H181" s="45"/>
      <c r="I181" s="45">
        <f t="shared" si="169"/>
        <v>0</v>
      </c>
      <c r="J181" s="45"/>
      <c r="K181" s="45"/>
      <c r="L181" s="45">
        <f t="shared" si="170"/>
        <v>0</v>
      </c>
      <c r="M181" s="45"/>
      <c r="N181" s="45"/>
      <c r="O181" s="393">
        <f t="shared" si="171"/>
        <v>0</v>
      </c>
      <c r="P181" s="532"/>
    </row>
    <row r="182" spans="1:16" ht="60" hidden="1" x14ac:dyDescent="0.25">
      <c r="A182" s="83">
        <v>3294</v>
      </c>
      <c r="B182" s="43" t="s">
        <v>176</v>
      </c>
      <c r="C182" s="539">
        <f t="shared" si="165"/>
        <v>0</v>
      </c>
      <c r="D182" s="84"/>
      <c r="E182" s="84"/>
      <c r="F182" s="84">
        <f t="shared" si="168"/>
        <v>0</v>
      </c>
      <c r="G182" s="84"/>
      <c r="H182" s="84"/>
      <c r="I182" s="84">
        <f t="shared" si="169"/>
        <v>0</v>
      </c>
      <c r="J182" s="84"/>
      <c r="K182" s="84"/>
      <c r="L182" s="84">
        <f t="shared" si="170"/>
        <v>0</v>
      </c>
      <c r="M182" s="84"/>
      <c r="N182" s="84"/>
      <c r="O182" s="435">
        <f t="shared" si="171"/>
        <v>0</v>
      </c>
      <c r="P182" s="540"/>
    </row>
    <row r="183" spans="1:16" ht="48" hidden="1" x14ac:dyDescent="0.25">
      <c r="A183" s="51">
        <v>3300</v>
      </c>
      <c r="B183" s="82" t="s">
        <v>177</v>
      </c>
      <c r="C183" s="138">
        <f t="shared" si="165"/>
        <v>0</v>
      </c>
      <c r="D183" s="85">
        <f t="shared" ref="D183:E183" si="172">SUM(D184:D185)</f>
        <v>0</v>
      </c>
      <c r="E183" s="85">
        <f t="shared" si="172"/>
        <v>0</v>
      </c>
      <c r="F183" s="85">
        <f>SUM(F184:F185)</f>
        <v>0</v>
      </c>
      <c r="G183" s="85">
        <f t="shared" ref="G183:O183" si="173">SUM(G184:G185)</f>
        <v>0</v>
      </c>
      <c r="H183" s="85">
        <f t="shared" si="173"/>
        <v>0</v>
      </c>
      <c r="I183" s="85">
        <f t="shared" si="173"/>
        <v>0</v>
      </c>
      <c r="J183" s="85">
        <f t="shared" si="173"/>
        <v>0</v>
      </c>
      <c r="K183" s="85">
        <f t="shared" si="173"/>
        <v>0</v>
      </c>
      <c r="L183" s="85">
        <f t="shared" si="173"/>
        <v>0</v>
      </c>
      <c r="M183" s="85">
        <f t="shared" si="173"/>
        <v>0</v>
      </c>
      <c r="N183" s="85">
        <f t="shared" si="173"/>
        <v>0</v>
      </c>
      <c r="O183" s="124">
        <f t="shared" si="173"/>
        <v>0</v>
      </c>
      <c r="P183" s="173"/>
    </row>
    <row r="184" spans="1:16" ht="48" hidden="1" x14ac:dyDescent="0.25">
      <c r="A184" s="57">
        <v>3310</v>
      </c>
      <c r="B184" s="58" t="s">
        <v>178</v>
      </c>
      <c r="C184" s="86">
        <f t="shared" si="165"/>
        <v>0</v>
      </c>
      <c r="D184" s="77"/>
      <c r="E184" s="77"/>
      <c r="F184" s="77">
        <f t="shared" ref="F184:F185" si="174">D184+E184</f>
        <v>0</v>
      </c>
      <c r="G184" s="77"/>
      <c r="H184" s="77"/>
      <c r="I184" s="77">
        <f t="shared" ref="I184:I185" si="175">G184+H184</f>
        <v>0</v>
      </c>
      <c r="J184" s="77"/>
      <c r="K184" s="77"/>
      <c r="L184" s="77">
        <f t="shared" ref="L184:L185" si="176">J184+K184</f>
        <v>0</v>
      </c>
      <c r="M184" s="77"/>
      <c r="N184" s="77"/>
      <c r="O184" s="391">
        <f t="shared" ref="O184:O185" si="177">M184+N184</f>
        <v>0</v>
      </c>
      <c r="P184" s="533"/>
    </row>
    <row r="185" spans="1:16" ht="60" hidden="1" x14ac:dyDescent="0.25">
      <c r="A185" s="27">
        <v>3320</v>
      </c>
      <c r="B185" s="40" t="s">
        <v>179</v>
      </c>
      <c r="C185" s="131">
        <f t="shared" si="165"/>
        <v>0</v>
      </c>
      <c r="D185" s="42"/>
      <c r="E185" s="42"/>
      <c r="F185" s="42">
        <f t="shared" si="174"/>
        <v>0</v>
      </c>
      <c r="G185" s="42"/>
      <c r="H185" s="42"/>
      <c r="I185" s="42">
        <f t="shared" si="175"/>
        <v>0</v>
      </c>
      <c r="J185" s="42"/>
      <c r="K185" s="42"/>
      <c r="L185" s="42">
        <f t="shared" si="176"/>
        <v>0</v>
      </c>
      <c r="M185" s="42"/>
      <c r="N185" s="42"/>
      <c r="O185" s="390">
        <f t="shared" si="177"/>
        <v>0</v>
      </c>
      <c r="P185" s="531"/>
    </row>
    <row r="186" spans="1:16" hidden="1" x14ac:dyDescent="0.25">
      <c r="A186" s="87">
        <v>4000</v>
      </c>
      <c r="B186" s="70" t="s">
        <v>180</v>
      </c>
      <c r="C186" s="137">
        <f t="shared" si="165"/>
        <v>0</v>
      </c>
      <c r="D186" s="71">
        <f t="shared" ref="D186:E186" si="178">SUM(D187,D190)</f>
        <v>0</v>
      </c>
      <c r="E186" s="71">
        <f t="shared" si="178"/>
        <v>0</v>
      </c>
      <c r="F186" s="71">
        <f>SUM(F187,F190)</f>
        <v>0</v>
      </c>
      <c r="G186" s="71">
        <f t="shared" ref="G186:N186" si="179">SUM(G187,G190)</f>
        <v>0</v>
      </c>
      <c r="H186" s="71">
        <f t="shared" si="179"/>
        <v>0</v>
      </c>
      <c r="I186" s="71">
        <f t="shared" si="179"/>
        <v>0</v>
      </c>
      <c r="J186" s="71">
        <f t="shared" si="179"/>
        <v>0</v>
      </c>
      <c r="K186" s="71">
        <f t="shared" si="179"/>
        <v>0</v>
      </c>
      <c r="L186" s="71">
        <f t="shared" si="179"/>
        <v>0</v>
      </c>
      <c r="M186" s="71">
        <f t="shared" si="179"/>
        <v>0</v>
      </c>
      <c r="N186" s="71">
        <f t="shared" si="179"/>
        <v>0</v>
      </c>
      <c r="O186" s="125">
        <f>SUM(O187,O190)</f>
        <v>0</v>
      </c>
      <c r="P186" s="172"/>
    </row>
    <row r="187" spans="1:16" ht="24" hidden="1" x14ac:dyDescent="0.25">
      <c r="A187" s="88">
        <v>4200</v>
      </c>
      <c r="B187" s="72" t="s">
        <v>181</v>
      </c>
      <c r="C187" s="130">
        <f t="shared" si="165"/>
        <v>0</v>
      </c>
      <c r="D187" s="38">
        <f t="shared" ref="D187:E187" si="180">SUM(D188,D189)</f>
        <v>0</v>
      </c>
      <c r="E187" s="38">
        <f t="shared" si="180"/>
        <v>0</v>
      </c>
      <c r="F187" s="38">
        <f>SUM(F188,F189)</f>
        <v>0</v>
      </c>
      <c r="G187" s="38">
        <f t="shared" ref="G187:N187" si="181">SUM(G188,G189)</f>
        <v>0</v>
      </c>
      <c r="H187" s="38">
        <f t="shared" si="181"/>
        <v>0</v>
      </c>
      <c r="I187" s="38">
        <f t="shared" si="181"/>
        <v>0</v>
      </c>
      <c r="J187" s="38">
        <f t="shared" si="181"/>
        <v>0</v>
      </c>
      <c r="K187" s="38">
        <f t="shared" si="181"/>
        <v>0</v>
      </c>
      <c r="L187" s="38">
        <f t="shared" si="181"/>
        <v>0</v>
      </c>
      <c r="M187" s="38">
        <f t="shared" si="181"/>
        <v>0</v>
      </c>
      <c r="N187" s="38">
        <f t="shared" si="181"/>
        <v>0</v>
      </c>
      <c r="O187" s="123">
        <f>SUM(O188,O189)</f>
        <v>0</v>
      </c>
      <c r="P187" s="175"/>
    </row>
    <row r="188" spans="1:16" ht="36" hidden="1" x14ac:dyDescent="0.25">
      <c r="A188" s="340">
        <v>4240</v>
      </c>
      <c r="B188" s="40" t="s">
        <v>182</v>
      </c>
      <c r="C188" s="131">
        <f t="shared" si="165"/>
        <v>0</v>
      </c>
      <c r="D188" s="42"/>
      <c r="E188" s="42"/>
      <c r="F188" s="42">
        <f t="shared" ref="F188:F189" si="182">D188+E188</f>
        <v>0</v>
      </c>
      <c r="G188" s="42"/>
      <c r="H188" s="42"/>
      <c r="I188" s="42">
        <f t="shared" ref="I188:I189" si="183">G188+H188</f>
        <v>0</v>
      </c>
      <c r="J188" s="42"/>
      <c r="K188" s="42"/>
      <c r="L188" s="42">
        <f t="shared" ref="L188:L189" si="184">J188+K188</f>
        <v>0</v>
      </c>
      <c r="M188" s="42"/>
      <c r="N188" s="42"/>
      <c r="O188" s="390">
        <f t="shared" ref="O188:O189" si="185">M188+N188</f>
        <v>0</v>
      </c>
      <c r="P188" s="531"/>
    </row>
    <row r="189" spans="1:16" ht="24" hidden="1" x14ac:dyDescent="0.25">
      <c r="A189" s="75">
        <v>4250</v>
      </c>
      <c r="B189" s="43" t="s">
        <v>183</v>
      </c>
      <c r="C189" s="132">
        <f t="shared" si="165"/>
        <v>0</v>
      </c>
      <c r="D189" s="45"/>
      <c r="E189" s="45"/>
      <c r="F189" s="45">
        <f t="shared" si="182"/>
        <v>0</v>
      </c>
      <c r="G189" s="45"/>
      <c r="H189" s="45"/>
      <c r="I189" s="45">
        <f t="shared" si="183"/>
        <v>0</v>
      </c>
      <c r="J189" s="45"/>
      <c r="K189" s="45"/>
      <c r="L189" s="45">
        <f t="shared" si="184"/>
        <v>0</v>
      </c>
      <c r="M189" s="45"/>
      <c r="N189" s="45"/>
      <c r="O189" s="393">
        <f t="shared" si="185"/>
        <v>0</v>
      </c>
      <c r="P189" s="532"/>
    </row>
    <row r="190" spans="1:16" hidden="1" x14ac:dyDescent="0.25">
      <c r="A190" s="35">
        <v>4300</v>
      </c>
      <c r="B190" s="72" t="s">
        <v>184</v>
      </c>
      <c r="C190" s="130">
        <f t="shared" si="165"/>
        <v>0</v>
      </c>
      <c r="D190" s="38">
        <f t="shared" ref="D190:E190" si="186">SUM(D191)</f>
        <v>0</v>
      </c>
      <c r="E190" s="38">
        <f t="shared" si="186"/>
        <v>0</v>
      </c>
      <c r="F190" s="38">
        <f>SUM(F191)</f>
        <v>0</v>
      </c>
      <c r="G190" s="38">
        <f t="shared" ref="G190:N190" si="187">SUM(G191)</f>
        <v>0</v>
      </c>
      <c r="H190" s="38">
        <f t="shared" si="187"/>
        <v>0</v>
      </c>
      <c r="I190" s="38">
        <f t="shared" si="187"/>
        <v>0</v>
      </c>
      <c r="J190" s="38">
        <f t="shared" si="187"/>
        <v>0</v>
      </c>
      <c r="K190" s="38">
        <f t="shared" si="187"/>
        <v>0</v>
      </c>
      <c r="L190" s="38">
        <f t="shared" si="187"/>
        <v>0</v>
      </c>
      <c r="M190" s="38">
        <f t="shared" si="187"/>
        <v>0</v>
      </c>
      <c r="N190" s="38">
        <f t="shared" si="187"/>
        <v>0</v>
      </c>
      <c r="O190" s="123">
        <f>SUM(O191)</f>
        <v>0</v>
      </c>
      <c r="P190" s="175"/>
    </row>
    <row r="191" spans="1:16" ht="24" hidden="1" x14ac:dyDescent="0.25">
      <c r="A191" s="340">
        <v>4310</v>
      </c>
      <c r="B191" s="40" t="s">
        <v>185</v>
      </c>
      <c r="C191" s="131">
        <f t="shared" si="165"/>
        <v>0</v>
      </c>
      <c r="D191" s="79">
        <f t="shared" ref="D191:E191" si="188">SUM(D192:D192)</f>
        <v>0</v>
      </c>
      <c r="E191" s="79">
        <f t="shared" si="188"/>
        <v>0</v>
      </c>
      <c r="F191" s="79">
        <f>SUM(F192:F192)</f>
        <v>0</v>
      </c>
      <c r="G191" s="79">
        <f t="shared" ref="G191:N191" si="189">SUM(G192:G192)</f>
        <v>0</v>
      </c>
      <c r="H191" s="79">
        <f t="shared" si="189"/>
        <v>0</v>
      </c>
      <c r="I191" s="79">
        <f t="shared" si="189"/>
        <v>0</v>
      </c>
      <c r="J191" s="79">
        <f t="shared" si="189"/>
        <v>0</v>
      </c>
      <c r="K191" s="79">
        <f t="shared" si="189"/>
        <v>0</v>
      </c>
      <c r="L191" s="79">
        <f t="shared" si="189"/>
        <v>0</v>
      </c>
      <c r="M191" s="79">
        <f t="shared" si="189"/>
        <v>0</v>
      </c>
      <c r="N191" s="79">
        <f t="shared" si="189"/>
        <v>0</v>
      </c>
      <c r="O191" s="90">
        <f>SUM(O192:O192)</f>
        <v>0</v>
      </c>
      <c r="P191" s="176"/>
    </row>
    <row r="192" spans="1:16" ht="36" hidden="1" x14ac:dyDescent="0.25">
      <c r="A192" s="30">
        <v>4311</v>
      </c>
      <c r="B192" s="43" t="s">
        <v>186</v>
      </c>
      <c r="C192" s="132">
        <f t="shared" si="165"/>
        <v>0</v>
      </c>
      <c r="D192" s="45"/>
      <c r="E192" s="45"/>
      <c r="F192" s="45">
        <f>D192+E192</f>
        <v>0</v>
      </c>
      <c r="G192" s="45"/>
      <c r="H192" s="45"/>
      <c r="I192" s="45">
        <f>G192+H192</f>
        <v>0</v>
      </c>
      <c r="J192" s="45"/>
      <c r="K192" s="45"/>
      <c r="L192" s="45">
        <f>J192+K192</f>
        <v>0</v>
      </c>
      <c r="M192" s="45"/>
      <c r="N192" s="45"/>
      <c r="O192" s="393">
        <f>M192+N192</f>
        <v>0</v>
      </c>
      <c r="P192" s="532"/>
    </row>
    <row r="193" spans="1:16" s="19" customFormat="1" ht="24" hidden="1" x14ac:dyDescent="0.25">
      <c r="A193" s="89"/>
      <c r="B193" s="17" t="s">
        <v>187</v>
      </c>
      <c r="C193" s="136">
        <f t="shared" si="165"/>
        <v>0</v>
      </c>
      <c r="D193" s="69">
        <f t="shared" ref="D193:E193" si="190">SUM(D194,D229,D268)</f>
        <v>0</v>
      </c>
      <c r="E193" s="69">
        <f t="shared" si="190"/>
        <v>0</v>
      </c>
      <c r="F193" s="69">
        <f>SUM(F194,F229,F268)</f>
        <v>0</v>
      </c>
      <c r="G193" s="69">
        <f t="shared" ref="G193:N193" si="191">SUM(G194,G229,G268)</f>
        <v>0</v>
      </c>
      <c r="H193" s="69">
        <f t="shared" si="191"/>
        <v>0</v>
      </c>
      <c r="I193" s="69">
        <f t="shared" si="191"/>
        <v>0</v>
      </c>
      <c r="J193" s="69">
        <f t="shared" si="191"/>
        <v>0</v>
      </c>
      <c r="K193" s="69">
        <f t="shared" si="191"/>
        <v>0</v>
      </c>
      <c r="L193" s="69">
        <f t="shared" si="191"/>
        <v>0</v>
      </c>
      <c r="M193" s="69">
        <f t="shared" si="191"/>
        <v>0</v>
      </c>
      <c r="N193" s="69">
        <f t="shared" si="191"/>
        <v>0</v>
      </c>
      <c r="O193" s="157">
        <f>SUM(O194,O229,O268)</f>
        <v>0</v>
      </c>
      <c r="P193" s="541"/>
    </row>
    <row r="194" spans="1:16" hidden="1" x14ac:dyDescent="0.25">
      <c r="A194" s="70">
        <v>5000</v>
      </c>
      <c r="B194" s="70" t="s">
        <v>188</v>
      </c>
      <c r="C194" s="137">
        <f t="shared" si="165"/>
        <v>0</v>
      </c>
      <c r="D194" s="71">
        <f t="shared" ref="D194:E194" si="192">D195+D203</f>
        <v>0</v>
      </c>
      <c r="E194" s="71">
        <f t="shared" si="192"/>
        <v>0</v>
      </c>
      <c r="F194" s="71">
        <f>F195+F203</f>
        <v>0</v>
      </c>
      <c r="G194" s="71">
        <f t="shared" ref="G194:N194" si="193">G195+G203</f>
        <v>0</v>
      </c>
      <c r="H194" s="71">
        <f t="shared" si="193"/>
        <v>0</v>
      </c>
      <c r="I194" s="71">
        <f t="shared" si="193"/>
        <v>0</v>
      </c>
      <c r="J194" s="71">
        <f t="shared" si="193"/>
        <v>0</v>
      </c>
      <c r="K194" s="71">
        <f t="shared" si="193"/>
        <v>0</v>
      </c>
      <c r="L194" s="71">
        <f t="shared" si="193"/>
        <v>0</v>
      </c>
      <c r="M194" s="71">
        <f t="shared" si="193"/>
        <v>0</v>
      </c>
      <c r="N194" s="71">
        <f t="shared" si="193"/>
        <v>0</v>
      </c>
      <c r="O194" s="125">
        <f>O195+O203</f>
        <v>0</v>
      </c>
      <c r="P194" s="172"/>
    </row>
    <row r="195" spans="1:16" hidden="1" x14ac:dyDescent="0.25">
      <c r="A195" s="35">
        <v>5100</v>
      </c>
      <c r="B195" s="72" t="s">
        <v>189</v>
      </c>
      <c r="C195" s="130">
        <f t="shared" si="165"/>
        <v>0</v>
      </c>
      <c r="D195" s="38">
        <f t="shared" ref="D195:E195" si="194">D196+D197+D200+D201+D202</f>
        <v>0</v>
      </c>
      <c r="E195" s="38">
        <f t="shared" si="194"/>
        <v>0</v>
      </c>
      <c r="F195" s="38">
        <f>F196+F197+F200+F201+F202</f>
        <v>0</v>
      </c>
      <c r="G195" s="38">
        <f t="shared" ref="G195:N195" si="195">G196+G197+G200+G201+G202</f>
        <v>0</v>
      </c>
      <c r="H195" s="38">
        <f t="shared" si="195"/>
        <v>0</v>
      </c>
      <c r="I195" s="38">
        <f t="shared" si="195"/>
        <v>0</v>
      </c>
      <c r="J195" s="38">
        <f t="shared" si="195"/>
        <v>0</v>
      </c>
      <c r="K195" s="38">
        <f t="shared" si="195"/>
        <v>0</v>
      </c>
      <c r="L195" s="38">
        <f t="shared" si="195"/>
        <v>0</v>
      </c>
      <c r="M195" s="38">
        <f t="shared" si="195"/>
        <v>0</v>
      </c>
      <c r="N195" s="38">
        <f t="shared" si="195"/>
        <v>0</v>
      </c>
      <c r="O195" s="123">
        <f>O196+O197+O200+O201+O202</f>
        <v>0</v>
      </c>
      <c r="P195" s="175"/>
    </row>
    <row r="196" spans="1:16" hidden="1" x14ac:dyDescent="0.25">
      <c r="A196" s="340">
        <v>5110</v>
      </c>
      <c r="B196" s="40" t="s">
        <v>190</v>
      </c>
      <c r="C196" s="131">
        <f t="shared" si="165"/>
        <v>0</v>
      </c>
      <c r="D196" s="42"/>
      <c r="E196" s="42"/>
      <c r="F196" s="42">
        <f>D196+E196</f>
        <v>0</v>
      </c>
      <c r="G196" s="42"/>
      <c r="H196" s="42"/>
      <c r="I196" s="42">
        <f>G196+H196</f>
        <v>0</v>
      </c>
      <c r="J196" s="42"/>
      <c r="K196" s="42"/>
      <c r="L196" s="42">
        <f>J196+K196</f>
        <v>0</v>
      </c>
      <c r="M196" s="42"/>
      <c r="N196" s="42"/>
      <c r="O196" s="390">
        <f>M196+N196</f>
        <v>0</v>
      </c>
      <c r="P196" s="531"/>
    </row>
    <row r="197" spans="1:16" ht="24" hidden="1" x14ac:dyDescent="0.25">
      <c r="A197" s="75">
        <v>5120</v>
      </c>
      <c r="B197" s="43" t="s">
        <v>191</v>
      </c>
      <c r="C197" s="132">
        <f t="shared" si="165"/>
        <v>0</v>
      </c>
      <c r="D197" s="76">
        <f t="shared" ref="D197:E197" si="196">D198+D199</f>
        <v>0</v>
      </c>
      <c r="E197" s="76">
        <f t="shared" si="196"/>
        <v>0</v>
      </c>
      <c r="F197" s="76">
        <f>F198+F199</f>
        <v>0</v>
      </c>
      <c r="G197" s="76">
        <f t="shared" ref="G197:O197" si="197">G198+G199</f>
        <v>0</v>
      </c>
      <c r="H197" s="76">
        <f t="shared" si="197"/>
        <v>0</v>
      </c>
      <c r="I197" s="76">
        <f t="shared" si="197"/>
        <v>0</v>
      </c>
      <c r="J197" s="76">
        <f t="shared" si="197"/>
        <v>0</v>
      </c>
      <c r="K197" s="76">
        <f t="shared" si="197"/>
        <v>0</v>
      </c>
      <c r="L197" s="76">
        <f t="shared" si="197"/>
        <v>0</v>
      </c>
      <c r="M197" s="76">
        <f t="shared" si="197"/>
        <v>0</v>
      </c>
      <c r="N197" s="76">
        <f t="shared" si="197"/>
        <v>0</v>
      </c>
      <c r="O197" s="76">
        <f t="shared" si="197"/>
        <v>0</v>
      </c>
      <c r="P197" s="95"/>
    </row>
    <row r="198" spans="1:16" hidden="1" x14ac:dyDescent="0.25">
      <c r="A198" s="30">
        <v>5121</v>
      </c>
      <c r="B198" s="43" t="s">
        <v>192</v>
      </c>
      <c r="C198" s="132">
        <f t="shared" si="165"/>
        <v>0</v>
      </c>
      <c r="D198" s="45"/>
      <c r="E198" s="45"/>
      <c r="F198" s="45">
        <f t="shared" ref="F198:F202" si="198">D198+E198</f>
        <v>0</v>
      </c>
      <c r="G198" s="45"/>
      <c r="H198" s="45"/>
      <c r="I198" s="45">
        <f t="shared" ref="I198:I202" si="199">G198+H198</f>
        <v>0</v>
      </c>
      <c r="J198" s="45"/>
      <c r="K198" s="45"/>
      <c r="L198" s="45">
        <f t="shared" ref="L198:L202" si="200">J198+K198</f>
        <v>0</v>
      </c>
      <c r="M198" s="45"/>
      <c r="N198" s="45"/>
      <c r="O198" s="393">
        <f t="shared" ref="O198:O202" si="201">M198+N198</f>
        <v>0</v>
      </c>
      <c r="P198" s="532"/>
    </row>
    <row r="199" spans="1:16" ht="24" hidden="1" x14ac:dyDescent="0.25">
      <c r="A199" s="30">
        <v>5129</v>
      </c>
      <c r="B199" s="43" t="s">
        <v>193</v>
      </c>
      <c r="C199" s="132">
        <f t="shared" si="165"/>
        <v>0</v>
      </c>
      <c r="D199" s="45"/>
      <c r="E199" s="45"/>
      <c r="F199" s="45">
        <f t="shared" si="198"/>
        <v>0</v>
      </c>
      <c r="G199" s="45"/>
      <c r="H199" s="45"/>
      <c r="I199" s="45">
        <f t="shared" si="199"/>
        <v>0</v>
      </c>
      <c r="J199" s="45"/>
      <c r="K199" s="45"/>
      <c r="L199" s="45">
        <f t="shared" si="200"/>
        <v>0</v>
      </c>
      <c r="M199" s="45"/>
      <c r="N199" s="45"/>
      <c r="O199" s="393">
        <f t="shared" si="201"/>
        <v>0</v>
      </c>
      <c r="P199" s="532"/>
    </row>
    <row r="200" spans="1:16" hidden="1" x14ac:dyDescent="0.25">
      <c r="A200" s="75">
        <v>5130</v>
      </c>
      <c r="B200" s="43" t="s">
        <v>194</v>
      </c>
      <c r="C200" s="132">
        <f t="shared" si="165"/>
        <v>0</v>
      </c>
      <c r="D200" s="45"/>
      <c r="E200" s="45"/>
      <c r="F200" s="45">
        <f t="shared" si="198"/>
        <v>0</v>
      </c>
      <c r="G200" s="45"/>
      <c r="H200" s="45"/>
      <c r="I200" s="45">
        <f t="shared" si="199"/>
        <v>0</v>
      </c>
      <c r="J200" s="45"/>
      <c r="K200" s="45"/>
      <c r="L200" s="45">
        <f t="shared" si="200"/>
        <v>0</v>
      </c>
      <c r="M200" s="45"/>
      <c r="N200" s="45"/>
      <c r="O200" s="393">
        <f t="shared" si="201"/>
        <v>0</v>
      </c>
      <c r="P200" s="532"/>
    </row>
    <row r="201" spans="1:16" hidden="1" x14ac:dyDescent="0.25">
      <c r="A201" s="75">
        <v>5140</v>
      </c>
      <c r="B201" s="43" t="s">
        <v>195</v>
      </c>
      <c r="C201" s="132">
        <f t="shared" si="165"/>
        <v>0</v>
      </c>
      <c r="D201" s="45"/>
      <c r="E201" s="45"/>
      <c r="F201" s="45">
        <f t="shared" si="198"/>
        <v>0</v>
      </c>
      <c r="G201" s="45"/>
      <c r="H201" s="45"/>
      <c r="I201" s="45">
        <f t="shared" si="199"/>
        <v>0</v>
      </c>
      <c r="J201" s="45"/>
      <c r="K201" s="45"/>
      <c r="L201" s="45">
        <f t="shared" si="200"/>
        <v>0</v>
      </c>
      <c r="M201" s="45"/>
      <c r="N201" s="45"/>
      <c r="O201" s="393">
        <f t="shared" si="201"/>
        <v>0</v>
      </c>
      <c r="P201" s="532"/>
    </row>
    <row r="202" spans="1:16" ht="24" hidden="1" x14ac:dyDescent="0.25">
      <c r="A202" s="75">
        <v>5170</v>
      </c>
      <c r="B202" s="43" t="s">
        <v>196</v>
      </c>
      <c r="C202" s="132">
        <f t="shared" si="165"/>
        <v>0</v>
      </c>
      <c r="D202" s="45"/>
      <c r="E202" s="45"/>
      <c r="F202" s="45">
        <f t="shared" si="198"/>
        <v>0</v>
      </c>
      <c r="G202" s="45"/>
      <c r="H202" s="45"/>
      <c r="I202" s="45">
        <f t="shared" si="199"/>
        <v>0</v>
      </c>
      <c r="J202" s="45"/>
      <c r="K202" s="45"/>
      <c r="L202" s="45">
        <f t="shared" si="200"/>
        <v>0</v>
      </c>
      <c r="M202" s="45"/>
      <c r="N202" s="45"/>
      <c r="O202" s="393">
        <f t="shared" si="201"/>
        <v>0</v>
      </c>
      <c r="P202" s="532"/>
    </row>
    <row r="203" spans="1:16" hidden="1" x14ac:dyDescent="0.25">
      <c r="A203" s="35">
        <v>5200</v>
      </c>
      <c r="B203" s="72" t="s">
        <v>197</v>
      </c>
      <c r="C203" s="130">
        <f t="shared" si="165"/>
        <v>0</v>
      </c>
      <c r="D203" s="38">
        <f t="shared" ref="D203:E203" si="202">D204+D214+D215+D224+D225+D226+D228</f>
        <v>0</v>
      </c>
      <c r="E203" s="38">
        <f t="shared" si="202"/>
        <v>0</v>
      </c>
      <c r="F203" s="38">
        <f>F204+F214+F215+F224+F225+F226+F228</f>
        <v>0</v>
      </c>
      <c r="G203" s="38">
        <f t="shared" ref="G203:O203" si="203">G204+G214+G215+G224+G225+G226+G228</f>
        <v>0</v>
      </c>
      <c r="H203" s="38">
        <f t="shared" si="203"/>
        <v>0</v>
      </c>
      <c r="I203" s="38">
        <f t="shared" si="203"/>
        <v>0</v>
      </c>
      <c r="J203" s="38">
        <f t="shared" si="203"/>
        <v>0</v>
      </c>
      <c r="K203" s="38">
        <f t="shared" si="203"/>
        <v>0</v>
      </c>
      <c r="L203" s="38">
        <f t="shared" si="203"/>
        <v>0</v>
      </c>
      <c r="M203" s="38">
        <f t="shared" si="203"/>
        <v>0</v>
      </c>
      <c r="N203" s="38">
        <f t="shared" si="203"/>
        <v>0</v>
      </c>
      <c r="O203" s="38">
        <f t="shared" si="203"/>
        <v>0</v>
      </c>
      <c r="P203" s="175"/>
    </row>
    <row r="204" spans="1:16" hidden="1" x14ac:dyDescent="0.25">
      <c r="A204" s="73">
        <v>5210</v>
      </c>
      <c r="B204" s="58" t="s">
        <v>198</v>
      </c>
      <c r="C204" s="86">
        <f t="shared" si="165"/>
        <v>0</v>
      </c>
      <c r="D204" s="74">
        <f>SUM(D205:D213)</f>
        <v>0</v>
      </c>
      <c r="E204" s="74">
        <f>SUM(E205:E213)</f>
        <v>0</v>
      </c>
      <c r="F204" s="74">
        <f t="shared" ref="F204:N204" si="204">SUM(F205:F213)</f>
        <v>0</v>
      </c>
      <c r="G204" s="74">
        <f t="shared" si="204"/>
        <v>0</v>
      </c>
      <c r="H204" s="74">
        <f t="shared" si="204"/>
        <v>0</v>
      </c>
      <c r="I204" s="74">
        <f t="shared" si="204"/>
        <v>0</v>
      </c>
      <c r="J204" s="74">
        <f t="shared" si="204"/>
        <v>0</v>
      </c>
      <c r="K204" s="74">
        <f t="shared" si="204"/>
        <v>0</v>
      </c>
      <c r="L204" s="74">
        <f t="shared" si="204"/>
        <v>0</v>
      </c>
      <c r="M204" s="74">
        <f t="shared" si="204"/>
        <v>0</v>
      </c>
      <c r="N204" s="74">
        <f t="shared" si="204"/>
        <v>0</v>
      </c>
      <c r="O204" s="154">
        <f>SUM(O205:O213)</f>
        <v>0</v>
      </c>
      <c r="P204" s="174"/>
    </row>
    <row r="205" spans="1:16" hidden="1" x14ac:dyDescent="0.25">
      <c r="A205" s="27">
        <v>5211</v>
      </c>
      <c r="B205" s="40" t="s">
        <v>199</v>
      </c>
      <c r="C205" s="131">
        <f t="shared" si="165"/>
        <v>0</v>
      </c>
      <c r="D205" s="42"/>
      <c r="E205" s="42"/>
      <c r="F205" s="42">
        <f t="shared" ref="F205:F214" si="205">D205+E205</f>
        <v>0</v>
      </c>
      <c r="G205" s="42"/>
      <c r="H205" s="42"/>
      <c r="I205" s="42">
        <f t="shared" ref="I205:I214" si="206">G205+H205</f>
        <v>0</v>
      </c>
      <c r="J205" s="42"/>
      <c r="K205" s="42"/>
      <c r="L205" s="42">
        <f t="shared" ref="L205:L214" si="207">J205+K205</f>
        <v>0</v>
      </c>
      <c r="M205" s="42"/>
      <c r="N205" s="42"/>
      <c r="O205" s="390">
        <f t="shared" ref="O205:O214" si="208">M205+N205</f>
        <v>0</v>
      </c>
      <c r="P205" s="531"/>
    </row>
    <row r="206" spans="1:16" hidden="1" x14ac:dyDescent="0.25">
      <c r="A206" s="30">
        <v>5212</v>
      </c>
      <c r="B206" s="43" t="s">
        <v>200</v>
      </c>
      <c r="C206" s="132">
        <f t="shared" si="165"/>
        <v>0</v>
      </c>
      <c r="D206" s="45"/>
      <c r="E206" s="45"/>
      <c r="F206" s="45">
        <f t="shared" si="205"/>
        <v>0</v>
      </c>
      <c r="G206" s="45"/>
      <c r="H206" s="45"/>
      <c r="I206" s="45">
        <f t="shared" si="206"/>
        <v>0</v>
      </c>
      <c r="J206" s="45"/>
      <c r="K206" s="45"/>
      <c r="L206" s="45">
        <f t="shared" si="207"/>
        <v>0</v>
      </c>
      <c r="M206" s="45"/>
      <c r="N206" s="45"/>
      <c r="O206" s="393">
        <f t="shared" si="208"/>
        <v>0</v>
      </c>
      <c r="P206" s="532"/>
    </row>
    <row r="207" spans="1:16" hidden="1" x14ac:dyDescent="0.25">
      <c r="A207" s="30">
        <v>5213</v>
      </c>
      <c r="B207" s="43" t="s">
        <v>201</v>
      </c>
      <c r="C207" s="132">
        <f t="shared" si="165"/>
        <v>0</v>
      </c>
      <c r="D207" s="45"/>
      <c r="E207" s="45"/>
      <c r="F207" s="45">
        <f t="shared" si="205"/>
        <v>0</v>
      </c>
      <c r="G207" s="45"/>
      <c r="H207" s="45"/>
      <c r="I207" s="45">
        <f t="shared" si="206"/>
        <v>0</v>
      </c>
      <c r="J207" s="45"/>
      <c r="K207" s="45"/>
      <c r="L207" s="45">
        <f t="shared" si="207"/>
        <v>0</v>
      </c>
      <c r="M207" s="45"/>
      <c r="N207" s="45"/>
      <c r="O207" s="393">
        <f t="shared" si="208"/>
        <v>0</v>
      </c>
      <c r="P207" s="532"/>
    </row>
    <row r="208" spans="1:16" hidden="1" x14ac:dyDescent="0.25">
      <c r="A208" s="30">
        <v>5214</v>
      </c>
      <c r="B208" s="43" t="s">
        <v>202</v>
      </c>
      <c r="C208" s="132">
        <f t="shared" si="165"/>
        <v>0</v>
      </c>
      <c r="D208" s="45"/>
      <c r="E208" s="45"/>
      <c r="F208" s="45">
        <f t="shared" si="205"/>
        <v>0</v>
      </c>
      <c r="G208" s="45"/>
      <c r="H208" s="45"/>
      <c r="I208" s="45">
        <f t="shared" si="206"/>
        <v>0</v>
      </c>
      <c r="J208" s="45"/>
      <c r="K208" s="45"/>
      <c r="L208" s="45">
        <f t="shared" si="207"/>
        <v>0</v>
      </c>
      <c r="M208" s="45"/>
      <c r="N208" s="45"/>
      <c r="O208" s="393">
        <f t="shared" si="208"/>
        <v>0</v>
      </c>
      <c r="P208" s="532"/>
    </row>
    <row r="209" spans="1:16" hidden="1" x14ac:dyDescent="0.25">
      <c r="A209" s="30">
        <v>5215</v>
      </c>
      <c r="B209" s="43" t="s">
        <v>203</v>
      </c>
      <c r="C209" s="132">
        <f t="shared" si="165"/>
        <v>0</v>
      </c>
      <c r="D209" s="45"/>
      <c r="E209" s="45"/>
      <c r="F209" s="45">
        <f t="shared" si="205"/>
        <v>0</v>
      </c>
      <c r="G209" s="45"/>
      <c r="H209" s="45"/>
      <c r="I209" s="45">
        <f t="shared" si="206"/>
        <v>0</v>
      </c>
      <c r="J209" s="45"/>
      <c r="K209" s="45"/>
      <c r="L209" s="45">
        <f t="shared" si="207"/>
        <v>0</v>
      </c>
      <c r="M209" s="45"/>
      <c r="N209" s="45"/>
      <c r="O209" s="393">
        <f t="shared" si="208"/>
        <v>0</v>
      </c>
      <c r="P209" s="532"/>
    </row>
    <row r="210" spans="1:16" ht="24" hidden="1" x14ac:dyDescent="0.25">
      <c r="A210" s="30">
        <v>5216</v>
      </c>
      <c r="B210" s="43" t="s">
        <v>204</v>
      </c>
      <c r="C210" s="132">
        <f t="shared" si="165"/>
        <v>0</v>
      </c>
      <c r="D210" s="45"/>
      <c r="E210" s="45"/>
      <c r="F210" s="45">
        <f t="shared" si="205"/>
        <v>0</v>
      </c>
      <c r="G210" s="45"/>
      <c r="H210" s="45"/>
      <c r="I210" s="45">
        <f t="shared" si="206"/>
        <v>0</v>
      </c>
      <c r="J210" s="45"/>
      <c r="K210" s="45"/>
      <c r="L210" s="45">
        <f t="shared" si="207"/>
        <v>0</v>
      </c>
      <c r="M210" s="45"/>
      <c r="N210" s="45"/>
      <c r="O210" s="393">
        <f t="shared" si="208"/>
        <v>0</v>
      </c>
      <c r="P210" s="532"/>
    </row>
    <row r="211" spans="1:16" hidden="1" x14ac:dyDescent="0.25">
      <c r="A211" s="30">
        <v>5217</v>
      </c>
      <c r="B211" s="43" t="s">
        <v>205</v>
      </c>
      <c r="C211" s="132">
        <f t="shared" si="165"/>
        <v>0</v>
      </c>
      <c r="D211" s="45"/>
      <c r="E211" s="45"/>
      <c r="F211" s="45">
        <f t="shared" si="205"/>
        <v>0</v>
      </c>
      <c r="G211" s="45"/>
      <c r="H211" s="45"/>
      <c r="I211" s="45">
        <f t="shared" si="206"/>
        <v>0</v>
      </c>
      <c r="J211" s="45"/>
      <c r="K211" s="45"/>
      <c r="L211" s="45">
        <f t="shared" si="207"/>
        <v>0</v>
      </c>
      <c r="M211" s="45"/>
      <c r="N211" s="45"/>
      <c r="O211" s="393">
        <f t="shared" si="208"/>
        <v>0</v>
      </c>
      <c r="P211" s="532"/>
    </row>
    <row r="212" spans="1:16" hidden="1" x14ac:dyDescent="0.25">
      <c r="A212" s="30">
        <v>5218</v>
      </c>
      <c r="B212" s="43" t="s">
        <v>206</v>
      </c>
      <c r="C212" s="132">
        <f t="shared" si="165"/>
        <v>0</v>
      </c>
      <c r="D212" s="45"/>
      <c r="E212" s="45"/>
      <c r="F212" s="45">
        <f t="shared" si="205"/>
        <v>0</v>
      </c>
      <c r="G212" s="45"/>
      <c r="H212" s="45"/>
      <c r="I212" s="45">
        <f t="shared" si="206"/>
        <v>0</v>
      </c>
      <c r="J212" s="45"/>
      <c r="K212" s="45"/>
      <c r="L212" s="45">
        <f t="shared" si="207"/>
        <v>0</v>
      </c>
      <c r="M212" s="45"/>
      <c r="N212" s="45"/>
      <c r="O212" s="393">
        <f t="shared" si="208"/>
        <v>0</v>
      </c>
      <c r="P212" s="532"/>
    </row>
    <row r="213" spans="1:16" hidden="1" x14ac:dyDescent="0.25">
      <c r="A213" s="30">
        <v>5219</v>
      </c>
      <c r="B213" s="43" t="s">
        <v>207</v>
      </c>
      <c r="C213" s="132">
        <f t="shared" si="165"/>
        <v>0</v>
      </c>
      <c r="D213" s="45"/>
      <c r="E213" s="45"/>
      <c r="F213" s="45">
        <f t="shared" si="205"/>
        <v>0</v>
      </c>
      <c r="G213" s="45"/>
      <c r="H213" s="45"/>
      <c r="I213" s="45">
        <f t="shared" si="206"/>
        <v>0</v>
      </c>
      <c r="J213" s="45"/>
      <c r="K213" s="45"/>
      <c r="L213" s="45">
        <f t="shared" si="207"/>
        <v>0</v>
      </c>
      <c r="M213" s="45"/>
      <c r="N213" s="45"/>
      <c r="O213" s="393">
        <f t="shared" si="208"/>
        <v>0</v>
      </c>
      <c r="P213" s="532"/>
    </row>
    <row r="214" spans="1:16" ht="13.5" hidden="1" customHeight="1" x14ac:dyDescent="0.25">
      <c r="A214" s="75">
        <v>5220</v>
      </c>
      <c r="B214" s="43" t="s">
        <v>208</v>
      </c>
      <c r="C214" s="132">
        <f t="shared" si="165"/>
        <v>0</v>
      </c>
      <c r="D214" s="45"/>
      <c r="E214" s="45"/>
      <c r="F214" s="45">
        <f t="shared" si="205"/>
        <v>0</v>
      </c>
      <c r="G214" s="45"/>
      <c r="H214" s="45"/>
      <c r="I214" s="45">
        <f t="shared" si="206"/>
        <v>0</v>
      </c>
      <c r="J214" s="45"/>
      <c r="K214" s="45"/>
      <c r="L214" s="45">
        <f t="shared" si="207"/>
        <v>0</v>
      </c>
      <c r="M214" s="45"/>
      <c r="N214" s="45"/>
      <c r="O214" s="393">
        <f t="shared" si="208"/>
        <v>0</v>
      </c>
      <c r="P214" s="532"/>
    </row>
    <row r="215" spans="1:16" hidden="1" x14ac:dyDescent="0.25">
      <c r="A215" s="75">
        <v>5230</v>
      </c>
      <c r="B215" s="43" t="s">
        <v>209</v>
      </c>
      <c r="C215" s="132">
        <f t="shared" si="165"/>
        <v>0</v>
      </c>
      <c r="D215" s="76">
        <f t="shared" ref="D215:E215" si="209">SUM(D216:D223)</f>
        <v>0</v>
      </c>
      <c r="E215" s="76">
        <f t="shared" si="209"/>
        <v>0</v>
      </c>
      <c r="F215" s="76">
        <f>SUM(F216:F223)</f>
        <v>0</v>
      </c>
      <c r="G215" s="76">
        <f t="shared" ref="G215:N215" si="210">SUM(G216:G223)</f>
        <v>0</v>
      </c>
      <c r="H215" s="76">
        <f t="shared" si="210"/>
        <v>0</v>
      </c>
      <c r="I215" s="76">
        <f t="shared" si="210"/>
        <v>0</v>
      </c>
      <c r="J215" s="76">
        <f t="shared" si="210"/>
        <v>0</v>
      </c>
      <c r="K215" s="76">
        <f t="shared" si="210"/>
        <v>0</v>
      </c>
      <c r="L215" s="76">
        <f t="shared" si="210"/>
        <v>0</v>
      </c>
      <c r="M215" s="76">
        <f t="shared" si="210"/>
        <v>0</v>
      </c>
      <c r="N215" s="76">
        <f t="shared" si="210"/>
        <v>0</v>
      </c>
      <c r="O215" s="91">
        <f>SUM(O216:O223)</f>
        <v>0</v>
      </c>
      <c r="P215" s="95"/>
    </row>
    <row r="216" spans="1:16" hidden="1" x14ac:dyDescent="0.25">
      <c r="A216" s="30">
        <v>5231</v>
      </c>
      <c r="B216" s="43" t="s">
        <v>210</v>
      </c>
      <c r="C216" s="132">
        <f t="shared" si="165"/>
        <v>0</v>
      </c>
      <c r="D216" s="45"/>
      <c r="E216" s="45"/>
      <c r="F216" s="45">
        <f t="shared" ref="F216:F225" si="211">D216+E216</f>
        <v>0</v>
      </c>
      <c r="G216" s="45"/>
      <c r="H216" s="45"/>
      <c r="I216" s="45">
        <f t="shared" ref="I216:I225" si="212">G216+H216</f>
        <v>0</v>
      </c>
      <c r="J216" s="45"/>
      <c r="K216" s="45"/>
      <c r="L216" s="45">
        <f t="shared" ref="L216:L225" si="213">J216+K216</f>
        <v>0</v>
      </c>
      <c r="M216" s="45"/>
      <c r="N216" s="45"/>
      <c r="O216" s="393">
        <f t="shared" ref="O216:O225" si="214">M216+N216</f>
        <v>0</v>
      </c>
      <c r="P216" s="532"/>
    </row>
    <row r="217" spans="1:16" hidden="1" x14ac:dyDescent="0.25">
      <c r="A217" s="30">
        <v>5232</v>
      </c>
      <c r="B217" s="43" t="s">
        <v>211</v>
      </c>
      <c r="C217" s="132">
        <f t="shared" si="165"/>
        <v>0</v>
      </c>
      <c r="D217" s="45"/>
      <c r="E217" s="45"/>
      <c r="F217" s="45">
        <f t="shared" si="211"/>
        <v>0</v>
      </c>
      <c r="G217" s="45"/>
      <c r="H217" s="45"/>
      <c r="I217" s="45">
        <f t="shared" si="212"/>
        <v>0</v>
      </c>
      <c r="J217" s="45"/>
      <c r="K217" s="45"/>
      <c r="L217" s="45">
        <f t="shared" si="213"/>
        <v>0</v>
      </c>
      <c r="M217" s="45"/>
      <c r="N217" s="45"/>
      <c r="O217" s="393">
        <f t="shared" si="214"/>
        <v>0</v>
      </c>
      <c r="P217" s="532"/>
    </row>
    <row r="218" spans="1:16" hidden="1" x14ac:dyDescent="0.25">
      <c r="A218" s="30">
        <v>5233</v>
      </c>
      <c r="B218" s="43" t="s">
        <v>212</v>
      </c>
      <c r="C218" s="132">
        <f t="shared" si="165"/>
        <v>0</v>
      </c>
      <c r="D218" s="45"/>
      <c r="E218" s="45"/>
      <c r="F218" s="45">
        <f t="shared" si="211"/>
        <v>0</v>
      </c>
      <c r="G218" s="45"/>
      <c r="H218" s="45"/>
      <c r="I218" s="45">
        <f t="shared" si="212"/>
        <v>0</v>
      </c>
      <c r="J218" s="45"/>
      <c r="K218" s="45"/>
      <c r="L218" s="45">
        <f t="shared" si="213"/>
        <v>0</v>
      </c>
      <c r="M218" s="45"/>
      <c r="N218" s="45"/>
      <c r="O218" s="393">
        <f t="shared" si="214"/>
        <v>0</v>
      </c>
      <c r="P218" s="532"/>
    </row>
    <row r="219" spans="1:16" ht="24" hidden="1" x14ac:dyDescent="0.25">
      <c r="A219" s="30">
        <v>5234</v>
      </c>
      <c r="B219" s="43" t="s">
        <v>213</v>
      </c>
      <c r="C219" s="132">
        <f t="shared" si="165"/>
        <v>0</v>
      </c>
      <c r="D219" s="45"/>
      <c r="E219" s="45"/>
      <c r="F219" s="45">
        <f t="shared" si="211"/>
        <v>0</v>
      </c>
      <c r="G219" s="45"/>
      <c r="H219" s="45"/>
      <c r="I219" s="45">
        <f t="shared" si="212"/>
        <v>0</v>
      </c>
      <c r="J219" s="45"/>
      <c r="K219" s="45"/>
      <c r="L219" s="45">
        <f t="shared" si="213"/>
        <v>0</v>
      </c>
      <c r="M219" s="45"/>
      <c r="N219" s="45"/>
      <c r="O219" s="393">
        <f t="shared" si="214"/>
        <v>0</v>
      </c>
      <c r="P219" s="532"/>
    </row>
    <row r="220" spans="1:16" ht="14.25" hidden="1" customHeight="1" x14ac:dyDescent="0.25">
      <c r="A220" s="30">
        <v>5236</v>
      </c>
      <c r="B220" s="43" t="s">
        <v>214</v>
      </c>
      <c r="C220" s="132">
        <f t="shared" si="165"/>
        <v>0</v>
      </c>
      <c r="D220" s="45"/>
      <c r="E220" s="45"/>
      <c r="F220" s="45">
        <f t="shared" si="211"/>
        <v>0</v>
      </c>
      <c r="G220" s="45"/>
      <c r="H220" s="45"/>
      <c r="I220" s="45">
        <f t="shared" si="212"/>
        <v>0</v>
      </c>
      <c r="J220" s="45"/>
      <c r="K220" s="45"/>
      <c r="L220" s="45">
        <f t="shared" si="213"/>
        <v>0</v>
      </c>
      <c r="M220" s="45"/>
      <c r="N220" s="45"/>
      <c r="O220" s="393">
        <f t="shared" si="214"/>
        <v>0</v>
      </c>
      <c r="P220" s="532"/>
    </row>
    <row r="221" spans="1:16" ht="14.25" hidden="1" customHeight="1" x14ac:dyDescent="0.25">
      <c r="A221" s="30">
        <v>5237</v>
      </c>
      <c r="B221" s="43" t="s">
        <v>215</v>
      </c>
      <c r="C221" s="132">
        <f t="shared" si="165"/>
        <v>0</v>
      </c>
      <c r="D221" s="45"/>
      <c r="E221" s="45"/>
      <c r="F221" s="45">
        <f t="shared" si="211"/>
        <v>0</v>
      </c>
      <c r="G221" s="45"/>
      <c r="H221" s="45"/>
      <c r="I221" s="45">
        <f t="shared" si="212"/>
        <v>0</v>
      </c>
      <c r="J221" s="45"/>
      <c r="K221" s="45"/>
      <c r="L221" s="45">
        <f t="shared" si="213"/>
        <v>0</v>
      </c>
      <c r="M221" s="45"/>
      <c r="N221" s="45"/>
      <c r="O221" s="393">
        <f t="shared" si="214"/>
        <v>0</v>
      </c>
      <c r="P221" s="532"/>
    </row>
    <row r="222" spans="1:16" ht="24" hidden="1" x14ac:dyDescent="0.25">
      <c r="A222" s="30">
        <v>5238</v>
      </c>
      <c r="B222" s="43" t="s">
        <v>216</v>
      </c>
      <c r="C222" s="132">
        <f t="shared" si="165"/>
        <v>0</v>
      </c>
      <c r="D222" s="45"/>
      <c r="E222" s="45"/>
      <c r="F222" s="45">
        <f t="shared" si="211"/>
        <v>0</v>
      </c>
      <c r="G222" s="45"/>
      <c r="H222" s="45"/>
      <c r="I222" s="45">
        <f t="shared" si="212"/>
        <v>0</v>
      </c>
      <c r="J222" s="45"/>
      <c r="K222" s="45"/>
      <c r="L222" s="45">
        <f t="shared" si="213"/>
        <v>0</v>
      </c>
      <c r="M222" s="45"/>
      <c r="N222" s="45"/>
      <c r="O222" s="393">
        <f t="shared" si="214"/>
        <v>0</v>
      </c>
      <c r="P222" s="532"/>
    </row>
    <row r="223" spans="1:16" ht="24" hidden="1" x14ac:dyDescent="0.25">
      <c r="A223" s="30">
        <v>5239</v>
      </c>
      <c r="B223" s="43" t="s">
        <v>217</v>
      </c>
      <c r="C223" s="132">
        <f t="shared" si="165"/>
        <v>0</v>
      </c>
      <c r="D223" s="45"/>
      <c r="E223" s="45"/>
      <c r="F223" s="45">
        <f t="shared" si="211"/>
        <v>0</v>
      </c>
      <c r="G223" s="45"/>
      <c r="H223" s="45"/>
      <c r="I223" s="45">
        <f t="shared" si="212"/>
        <v>0</v>
      </c>
      <c r="J223" s="45"/>
      <c r="K223" s="45"/>
      <c r="L223" s="45">
        <f t="shared" si="213"/>
        <v>0</v>
      </c>
      <c r="M223" s="45"/>
      <c r="N223" s="45"/>
      <c r="O223" s="393">
        <f t="shared" si="214"/>
        <v>0</v>
      </c>
      <c r="P223" s="532"/>
    </row>
    <row r="224" spans="1:16" ht="24" hidden="1" x14ac:dyDescent="0.25">
      <c r="A224" s="75">
        <v>5240</v>
      </c>
      <c r="B224" s="43" t="s">
        <v>218</v>
      </c>
      <c r="C224" s="132">
        <f t="shared" si="165"/>
        <v>0</v>
      </c>
      <c r="D224" s="45"/>
      <c r="E224" s="45"/>
      <c r="F224" s="45">
        <f t="shared" si="211"/>
        <v>0</v>
      </c>
      <c r="G224" s="45"/>
      <c r="H224" s="45"/>
      <c r="I224" s="45">
        <f t="shared" si="212"/>
        <v>0</v>
      </c>
      <c r="J224" s="45"/>
      <c r="K224" s="45"/>
      <c r="L224" s="45">
        <f t="shared" si="213"/>
        <v>0</v>
      </c>
      <c r="M224" s="45"/>
      <c r="N224" s="45"/>
      <c r="O224" s="393">
        <f t="shared" si="214"/>
        <v>0</v>
      </c>
      <c r="P224" s="532"/>
    </row>
    <row r="225" spans="1:16" hidden="1" x14ac:dyDescent="0.25">
      <c r="A225" s="75">
        <v>5250</v>
      </c>
      <c r="B225" s="43" t="s">
        <v>219</v>
      </c>
      <c r="C225" s="132">
        <f t="shared" si="165"/>
        <v>0</v>
      </c>
      <c r="D225" s="45"/>
      <c r="E225" s="45"/>
      <c r="F225" s="45">
        <f t="shared" si="211"/>
        <v>0</v>
      </c>
      <c r="G225" s="45"/>
      <c r="H225" s="45"/>
      <c r="I225" s="45">
        <f t="shared" si="212"/>
        <v>0</v>
      </c>
      <c r="J225" s="45"/>
      <c r="K225" s="45"/>
      <c r="L225" s="45">
        <f t="shared" si="213"/>
        <v>0</v>
      </c>
      <c r="M225" s="45"/>
      <c r="N225" s="45"/>
      <c r="O225" s="393">
        <f t="shared" si="214"/>
        <v>0</v>
      </c>
      <c r="P225" s="532"/>
    </row>
    <row r="226" spans="1:16" hidden="1" x14ac:dyDescent="0.25">
      <c r="A226" s="75">
        <v>5260</v>
      </c>
      <c r="B226" s="43" t="s">
        <v>220</v>
      </c>
      <c r="C226" s="132">
        <f t="shared" si="165"/>
        <v>0</v>
      </c>
      <c r="D226" s="76">
        <f t="shared" ref="D226:E226" si="215">SUM(D227)</f>
        <v>0</v>
      </c>
      <c r="E226" s="76">
        <f t="shared" si="215"/>
        <v>0</v>
      </c>
      <c r="F226" s="76">
        <f>SUM(F227)</f>
        <v>0</v>
      </c>
      <c r="G226" s="76">
        <f t="shared" ref="G226:N226" si="216">SUM(G227)</f>
        <v>0</v>
      </c>
      <c r="H226" s="76">
        <f t="shared" si="216"/>
        <v>0</v>
      </c>
      <c r="I226" s="76">
        <f t="shared" si="216"/>
        <v>0</v>
      </c>
      <c r="J226" s="76">
        <f t="shared" si="216"/>
        <v>0</v>
      </c>
      <c r="K226" s="76">
        <f t="shared" si="216"/>
        <v>0</v>
      </c>
      <c r="L226" s="76">
        <f t="shared" si="216"/>
        <v>0</v>
      </c>
      <c r="M226" s="76">
        <f t="shared" si="216"/>
        <v>0</v>
      </c>
      <c r="N226" s="76">
        <f t="shared" si="216"/>
        <v>0</v>
      </c>
      <c r="O226" s="91">
        <f>SUM(O227)</f>
        <v>0</v>
      </c>
      <c r="P226" s="95"/>
    </row>
    <row r="227" spans="1:16" ht="24" hidden="1" x14ac:dyDescent="0.25">
      <c r="A227" s="30">
        <v>5269</v>
      </c>
      <c r="B227" s="43" t="s">
        <v>221</v>
      </c>
      <c r="C227" s="132">
        <f t="shared" si="165"/>
        <v>0</v>
      </c>
      <c r="D227" s="45"/>
      <c r="E227" s="45"/>
      <c r="F227" s="45">
        <f t="shared" ref="F227:F228" si="217">D227+E227</f>
        <v>0</v>
      </c>
      <c r="G227" s="45"/>
      <c r="H227" s="45"/>
      <c r="I227" s="45">
        <f t="shared" ref="I227:I228" si="218">G227+H227</f>
        <v>0</v>
      </c>
      <c r="J227" s="45"/>
      <c r="K227" s="45"/>
      <c r="L227" s="45">
        <f t="shared" ref="L227:L228" si="219">J227+K227</f>
        <v>0</v>
      </c>
      <c r="M227" s="45"/>
      <c r="N227" s="45"/>
      <c r="O227" s="393">
        <f t="shared" ref="O227:O228" si="220">M227+N227</f>
        <v>0</v>
      </c>
      <c r="P227" s="532"/>
    </row>
    <row r="228" spans="1:16" ht="24" hidden="1" x14ac:dyDescent="0.25">
      <c r="A228" s="73">
        <v>5270</v>
      </c>
      <c r="B228" s="58" t="s">
        <v>222</v>
      </c>
      <c r="C228" s="86">
        <f t="shared" si="165"/>
        <v>0</v>
      </c>
      <c r="D228" s="77"/>
      <c r="E228" s="77"/>
      <c r="F228" s="77">
        <f t="shared" si="217"/>
        <v>0</v>
      </c>
      <c r="G228" s="77"/>
      <c r="H228" s="77"/>
      <c r="I228" s="77">
        <f t="shared" si="218"/>
        <v>0</v>
      </c>
      <c r="J228" s="77"/>
      <c r="K228" s="77"/>
      <c r="L228" s="77">
        <f t="shared" si="219"/>
        <v>0</v>
      </c>
      <c r="M228" s="77"/>
      <c r="N228" s="77"/>
      <c r="O228" s="391">
        <f t="shared" si="220"/>
        <v>0</v>
      </c>
      <c r="P228" s="533"/>
    </row>
    <row r="229" spans="1:16" hidden="1" x14ac:dyDescent="0.25">
      <c r="A229" s="70">
        <v>6000</v>
      </c>
      <c r="B229" s="70" t="s">
        <v>223</v>
      </c>
      <c r="C229" s="137">
        <f t="shared" si="165"/>
        <v>0</v>
      </c>
      <c r="D229" s="71">
        <f t="shared" ref="D229:E229" si="221">D230+D250+D258</f>
        <v>0</v>
      </c>
      <c r="E229" s="71">
        <f t="shared" si="221"/>
        <v>0</v>
      </c>
      <c r="F229" s="71">
        <f>F230+F250+F258</f>
        <v>0</v>
      </c>
      <c r="G229" s="71">
        <f t="shared" ref="G229:N229" si="222">G230+G250+G258</f>
        <v>0</v>
      </c>
      <c r="H229" s="71">
        <f t="shared" si="222"/>
        <v>0</v>
      </c>
      <c r="I229" s="71">
        <f t="shared" si="222"/>
        <v>0</v>
      </c>
      <c r="J229" s="71">
        <f t="shared" si="222"/>
        <v>0</v>
      </c>
      <c r="K229" s="71">
        <f t="shared" si="222"/>
        <v>0</v>
      </c>
      <c r="L229" s="71">
        <f t="shared" si="222"/>
        <v>0</v>
      </c>
      <c r="M229" s="71">
        <f t="shared" si="222"/>
        <v>0</v>
      </c>
      <c r="N229" s="71">
        <f t="shared" si="222"/>
        <v>0</v>
      </c>
      <c r="O229" s="125">
        <f>O230+O250+O258</f>
        <v>0</v>
      </c>
      <c r="P229" s="172"/>
    </row>
    <row r="230" spans="1:16" ht="14.25" hidden="1" customHeight="1" x14ac:dyDescent="0.25">
      <c r="A230" s="51">
        <v>6200</v>
      </c>
      <c r="B230" s="82" t="s">
        <v>224</v>
      </c>
      <c r="C230" s="138">
        <f t="shared" si="165"/>
        <v>0</v>
      </c>
      <c r="D230" s="85">
        <f t="shared" ref="D230:E230" si="223">SUM(D231,D232,D234,D237,D243,D244,D245)</f>
        <v>0</v>
      </c>
      <c r="E230" s="85">
        <f t="shared" si="223"/>
        <v>0</v>
      </c>
      <c r="F230" s="85">
        <f>SUM(F231,F232,F234,F237,F243,F244,F245)</f>
        <v>0</v>
      </c>
      <c r="G230" s="85">
        <f t="shared" ref="G230:N230" si="224">SUM(G231,G232,G234,G237,G243,G244,G245)</f>
        <v>0</v>
      </c>
      <c r="H230" s="85">
        <f t="shared" si="224"/>
        <v>0</v>
      </c>
      <c r="I230" s="85">
        <f t="shared" si="224"/>
        <v>0</v>
      </c>
      <c r="J230" s="85">
        <f t="shared" si="224"/>
        <v>0</v>
      </c>
      <c r="K230" s="85">
        <f t="shared" si="224"/>
        <v>0</v>
      </c>
      <c r="L230" s="85">
        <f t="shared" si="224"/>
        <v>0</v>
      </c>
      <c r="M230" s="85">
        <f t="shared" si="224"/>
        <v>0</v>
      </c>
      <c r="N230" s="85">
        <f t="shared" si="224"/>
        <v>0</v>
      </c>
      <c r="O230" s="124">
        <f>SUM(O231,O232,O234,O237,O243,O244,O245)</f>
        <v>0</v>
      </c>
      <c r="P230" s="173"/>
    </row>
    <row r="231" spans="1:16" ht="24" hidden="1" x14ac:dyDescent="0.25">
      <c r="A231" s="340">
        <v>6220</v>
      </c>
      <c r="B231" s="40" t="s">
        <v>225</v>
      </c>
      <c r="C231" s="131">
        <f t="shared" si="165"/>
        <v>0</v>
      </c>
      <c r="D231" s="42"/>
      <c r="E231" s="42"/>
      <c r="F231" s="42">
        <f>D231+E231</f>
        <v>0</v>
      </c>
      <c r="G231" s="42"/>
      <c r="H231" s="42"/>
      <c r="I231" s="42">
        <f>G231+H231</f>
        <v>0</v>
      </c>
      <c r="J231" s="42"/>
      <c r="K231" s="42"/>
      <c r="L231" s="42">
        <f>J231+K231</f>
        <v>0</v>
      </c>
      <c r="M231" s="42"/>
      <c r="N231" s="42"/>
      <c r="O231" s="390">
        <f>M231+N231</f>
        <v>0</v>
      </c>
      <c r="P231" s="531"/>
    </row>
    <row r="232" spans="1:16" hidden="1" x14ac:dyDescent="0.25">
      <c r="A232" s="75">
        <v>6230</v>
      </c>
      <c r="B232" s="43" t="s">
        <v>226</v>
      </c>
      <c r="C232" s="132">
        <f t="shared" si="165"/>
        <v>0</v>
      </c>
      <c r="D232" s="76">
        <f t="shared" ref="D232:O232" si="225">SUM(D233)</f>
        <v>0</v>
      </c>
      <c r="E232" s="76">
        <f t="shared" si="225"/>
        <v>0</v>
      </c>
      <c r="F232" s="76">
        <f t="shared" si="225"/>
        <v>0</v>
      </c>
      <c r="G232" s="76">
        <f t="shared" si="225"/>
        <v>0</v>
      </c>
      <c r="H232" s="76">
        <f t="shared" si="225"/>
        <v>0</v>
      </c>
      <c r="I232" s="76">
        <f t="shared" si="225"/>
        <v>0</v>
      </c>
      <c r="J232" s="76">
        <f t="shared" si="225"/>
        <v>0</v>
      </c>
      <c r="K232" s="76">
        <f t="shared" si="225"/>
        <v>0</v>
      </c>
      <c r="L232" s="76">
        <f t="shared" si="225"/>
        <v>0</v>
      </c>
      <c r="M232" s="76">
        <f t="shared" si="225"/>
        <v>0</v>
      </c>
      <c r="N232" s="76">
        <f t="shared" si="225"/>
        <v>0</v>
      </c>
      <c r="O232" s="91">
        <f t="shared" si="225"/>
        <v>0</v>
      </c>
      <c r="P232" s="95"/>
    </row>
    <row r="233" spans="1:16" ht="24" hidden="1" x14ac:dyDescent="0.25">
      <c r="A233" s="30">
        <v>6239</v>
      </c>
      <c r="B233" s="40" t="s">
        <v>227</v>
      </c>
      <c r="C233" s="132">
        <f t="shared" si="165"/>
        <v>0</v>
      </c>
      <c r="D233" s="42"/>
      <c r="E233" s="42"/>
      <c r="F233" s="42">
        <f>D233+E233</f>
        <v>0</v>
      </c>
      <c r="G233" s="42"/>
      <c r="H233" s="42"/>
      <c r="I233" s="42">
        <f>G233+H233</f>
        <v>0</v>
      </c>
      <c r="J233" s="42"/>
      <c r="K233" s="42"/>
      <c r="L233" s="42">
        <f>J233+K233</f>
        <v>0</v>
      </c>
      <c r="M233" s="42"/>
      <c r="N233" s="42"/>
      <c r="O233" s="390">
        <f>M233+N233</f>
        <v>0</v>
      </c>
      <c r="P233" s="531"/>
    </row>
    <row r="234" spans="1:16" ht="24" hidden="1" x14ac:dyDescent="0.25">
      <c r="A234" s="75">
        <v>6240</v>
      </c>
      <c r="B234" s="43" t="s">
        <v>228</v>
      </c>
      <c r="C234" s="132">
        <f t="shared" si="165"/>
        <v>0</v>
      </c>
      <c r="D234" s="76">
        <f t="shared" ref="D234:E234" si="226">SUM(D235:D236)</f>
        <v>0</v>
      </c>
      <c r="E234" s="76">
        <f t="shared" si="226"/>
        <v>0</v>
      </c>
      <c r="F234" s="76">
        <f>SUM(F235:F236)</f>
        <v>0</v>
      </c>
      <c r="G234" s="76">
        <f t="shared" ref="G234:N234" si="227">SUM(G235:G236)</f>
        <v>0</v>
      </c>
      <c r="H234" s="76">
        <f t="shared" si="227"/>
        <v>0</v>
      </c>
      <c r="I234" s="76">
        <f t="shared" si="227"/>
        <v>0</v>
      </c>
      <c r="J234" s="76">
        <f t="shared" si="227"/>
        <v>0</v>
      </c>
      <c r="K234" s="76">
        <f t="shared" si="227"/>
        <v>0</v>
      </c>
      <c r="L234" s="76">
        <f t="shared" si="227"/>
        <v>0</v>
      </c>
      <c r="M234" s="76">
        <f t="shared" si="227"/>
        <v>0</v>
      </c>
      <c r="N234" s="76">
        <f t="shared" si="227"/>
        <v>0</v>
      </c>
      <c r="O234" s="91">
        <f>SUM(O235:O236)</f>
        <v>0</v>
      </c>
      <c r="P234" s="95"/>
    </row>
    <row r="235" spans="1:16" hidden="1" x14ac:dyDescent="0.25">
      <c r="A235" s="30">
        <v>6241</v>
      </c>
      <c r="B235" s="43" t="s">
        <v>229</v>
      </c>
      <c r="C235" s="132">
        <f t="shared" si="165"/>
        <v>0</v>
      </c>
      <c r="D235" s="45"/>
      <c r="E235" s="45"/>
      <c r="F235" s="45">
        <f t="shared" ref="F235:F236" si="228">D235+E235</f>
        <v>0</v>
      </c>
      <c r="G235" s="45"/>
      <c r="H235" s="45"/>
      <c r="I235" s="45">
        <f t="shared" ref="I235:I236" si="229">G235+H235</f>
        <v>0</v>
      </c>
      <c r="J235" s="45"/>
      <c r="K235" s="45"/>
      <c r="L235" s="45">
        <f t="shared" ref="L235:L236" si="230">J235+K235</f>
        <v>0</v>
      </c>
      <c r="M235" s="45"/>
      <c r="N235" s="45"/>
      <c r="O235" s="393">
        <f t="shared" ref="O235:O236" si="231">M235+N235</f>
        <v>0</v>
      </c>
      <c r="P235" s="532"/>
    </row>
    <row r="236" spans="1:16" hidden="1" x14ac:dyDescent="0.25">
      <c r="A236" s="30">
        <v>6242</v>
      </c>
      <c r="B236" s="43" t="s">
        <v>230</v>
      </c>
      <c r="C236" s="132">
        <f t="shared" si="165"/>
        <v>0</v>
      </c>
      <c r="D236" s="45"/>
      <c r="E236" s="45"/>
      <c r="F236" s="45">
        <f t="shared" si="228"/>
        <v>0</v>
      </c>
      <c r="G236" s="45"/>
      <c r="H236" s="45"/>
      <c r="I236" s="45">
        <f t="shared" si="229"/>
        <v>0</v>
      </c>
      <c r="J236" s="45"/>
      <c r="K236" s="45"/>
      <c r="L236" s="45">
        <f t="shared" si="230"/>
        <v>0</v>
      </c>
      <c r="M236" s="45"/>
      <c r="N236" s="45"/>
      <c r="O236" s="393">
        <f t="shared" si="231"/>
        <v>0</v>
      </c>
      <c r="P236" s="532"/>
    </row>
    <row r="237" spans="1:16" ht="25.5" hidden="1" customHeight="1" x14ac:dyDescent="0.25">
      <c r="A237" s="75">
        <v>6250</v>
      </c>
      <c r="B237" s="43" t="s">
        <v>231</v>
      </c>
      <c r="C237" s="132">
        <f t="shared" si="165"/>
        <v>0</v>
      </c>
      <c r="D237" s="76">
        <f t="shared" ref="D237:E237" si="232">SUM(D238:D242)</f>
        <v>0</v>
      </c>
      <c r="E237" s="76">
        <f t="shared" si="232"/>
        <v>0</v>
      </c>
      <c r="F237" s="76">
        <f>SUM(F238:F242)</f>
        <v>0</v>
      </c>
      <c r="G237" s="76">
        <f t="shared" ref="G237:N237" si="233">SUM(G238:G242)</f>
        <v>0</v>
      </c>
      <c r="H237" s="76">
        <f t="shared" si="233"/>
        <v>0</v>
      </c>
      <c r="I237" s="76">
        <f t="shared" si="233"/>
        <v>0</v>
      </c>
      <c r="J237" s="76">
        <f t="shared" si="233"/>
        <v>0</v>
      </c>
      <c r="K237" s="76">
        <f t="shared" si="233"/>
        <v>0</v>
      </c>
      <c r="L237" s="76">
        <f t="shared" si="233"/>
        <v>0</v>
      </c>
      <c r="M237" s="76">
        <f t="shared" si="233"/>
        <v>0</v>
      </c>
      <c r="N237" s="76">
        <f t="shared" si="233"/>
        <v>0</v>
      </c>
      <c r="O237" s="91">
        <f>SUM(O238:O242)</f>
        <v>0</v>
      </c>
      <c r="P237" s="95"/>
    </row>
    <row r="238" spans="1:16" ht="14.25" hidden="1" customHeight="1" x14ac:dyDescent="0.25">
      <c r="A238" s="30">
        <v>6252</v>
      </c>
      <c r="B238" s="43" t="s">
        <v>232</v>
      </c>
      <c r="C238" s="132">
        <f t="shared" si="165"/>
        <v>0</v>
      </c>
      <c r="D238" s="45"/>
      <c r="E238" s="45"/>
      <c r="F238" s="45">
        <f t="shared" ref="F238:F244" si="234">D238+E238</f>
        <v>0</v>
      </c>
      <c r="G238" s="45"/>
      <c r="H238" s="45"/>
      <c r="I238" s="45">
        <f t="shared" ref="I238:I244" si="235">G238+H238</f>
        <v>0</v>
      </c>
      <c r="J238" s="45"/>
      <c r="K238" s="45"/>
      <c r="L238" s="45">
        <f t="shared" ref="L238:L244" si="236">J238+K238</f>
        <v>0</v>
      </c>
      <c r="M238" s="45"/>
      <c r="N238" s="45"/>
      <c r="O238" s="393">
        <f t="shared" ref="O238:O244" si="237">M238+N238</f>
        <v>0</v>
      </c>
      <c r="P238" s="532"/>
    </row>
    <row r="239" spans="1:16" ht="14.25" hidden="1" customHeight="1" x14ac:dyDescent="0.25">
      <c r="A239" s="30">
        <v>6253</v>
      </c>
      <c r="B239" s="43" t="s">
        <v>233</v>
      </c>
      <c r="C239" s="132">
        <f t="shared" si="165"/>
        <v>0</v>
      </c>
      <c r="D239" s="45"/>
      <c r="E239" s="45"/>
      <c r="F239" s="45">
        <f t="shared" si="234"/>
        <v>0</v>
      </c>
      <c r="G239" s="45"/>
      <c r="H239" s="45"/>
      <c r="I239" s="45">
        <f t="shared" si="235"/>
        <v>0</v>
      </c>
      <c r="J239" s="45"/>
      <c r="K239" s="45"/>
      <c r="L239" s="45">
        <f t="shared" si="236"/>
        <v>0</v>
      </c>
      <c r="M239" s="45"/>
      <c r="N239" s="45"/>
      <c r="O239" s="393">
        <f t="shared" si="237"/>
        <v>0</v>
      </c>
      <c r="P239" s="532"/>
    </row>
    <row r="240" spans="1:16" ht="24" hidden="1" x14ac:dyDescent="0.25">
      <c r="A240" s="30">
        <v>6254</v>
      </c>
      <c r="B240" s="43" t="s">
        <v>234</v>
      </c>
      <c r="C240" s="132">
        <f t="shared" si="165"/>
        <v>0</v>
      </c>
      <c r="D240" s="45"/>
      <c r="E240" s="45"/>
      <c r="F240" s="45">
        <f t="shared" si="234"/>
        <v>0</v>
      </c>
      <c r="G240" s="45"/>
      <c r="H240" s="45"/>
      <c r="I240" s="45">
        <f t="shared" si="235"/>
        <v>0</v>
      </c>
      <c r="J240" s="45"/>
      <c r="K240" s="45"/>
      <c r="L240" s="45">
        <f t="shared" si="236"/>
        <v>0</v>
      </c>
      <c r="M240" s="45"/>
      <c r="N240" s="45"/>
      <c r="O240" s="393">
        <f t="shared" si="237"/>
        <v>0</v>
      </c>
      <c r="P240" s="532"/>
    </row>
    <row r="241" spans="1:16" ht="24" hidden="1" x14ac:dyDescent="0.25">
      <c r="A241" s="30">
        <v>6255</v>
      </c>
      <c r="B241" s="43" t="s">
        <v>235</v>
      </c>
      <c r="C241" s="132">
        <f t="shared" ref="C241:C295" si="238">SUM(F241,I241,L241,O241)</f>
        <v>0</v>
      </c>
      <c r="D241" s="45"/>
      <c r="E241" s="45"/>
      <c r="F241" s="45">
        <f t="shared" si="234"/>
        <v>0</v>
      </c>
      <c r="G241" s="45"/>
      <c r="H241" s="45"/>
      <c r="I241" s="45">
        <f t="shared" si="235"/>
        <v>0</v>
      </c>
      <c r="J241" s="45"/>
      <c r="K241" s="45"/>
      <c r="L241" s="45">
        <f t="shared" si="236"/>
        <v>0</v>
      </c>
      <c r="M241" s="45"/>
      <c r="N241" s="45"/>
      <c r="O241" s="393">
        <f t="shared" si="237"/>
        <v>0</v>
      </c>
      <c r="P241" s="532"/>
    </row>
    <row r="242" spans="1:16" hidden="1" x14ac:dyDescent="0.25">
      <c r="A242" s="30">
        <v>6259</v>
      </c>
      <c r="B242" s="43" t="s">
        <v>236</v>
      </c>
      <c r="C242" s="132">
        <f t="shared" si="238"/>
        <v>0</v>
      </c>
      <c r="D242" s="45"/>
      <c r="E242" s="45"/>
      <c r="F242" s="45">
        <f t="shared" si="234"/>
        <v>0</v>
      </c>
      <c r="G242" s="45"/>
      <c r="H242" s="45"/>
      <c r="I242" s="45">
        <f t="shared" si="235"/>
        <v>0</v>
      </c>
      <c r="J242" s="45"/>
      <c r="K242" s="45"/>
      <c r="L242" s="45">
        <f t="shared" si="236"/>
        <v>0</v>
      </c>
      <c r="M242" s="45"/>
      <c r="N242" s="45"/>
      <c r="O242" s="393">
        <f t="shared" si="237"/>
        <v>0</v>
      </c>
      <c r="P242" s="532"/>
    </row>
    <row r="243" spans="1:16" ht="24" hidden="1" x14ac:dyDescent="0.25">
      <c r="A243" s="75">
        <v>6260</v>
      </c>
      <c r="B243" s="43" t="s">
        <v>237</v>
      </c>
      <c r="C243" s="132">
        <f t="shared" si="238"/>
        <v>0</v>
      </c>
      <c r="D243" s="45"/>
      <c r="E243" s="45"/>
      <c r="F243" s="45">
        <f t="shared" si="234"/>
        <v>0</v>
      </c>
      <c r="G243" s="45"/>
      <c r="H243" s="45"/>
      <c r="I243" s="45">
        <f t="shared" si="235"/>
        <v>0</v>
      </c>
      <c r="J243" s="45"/>
      <c r="K243" s="45"/>
      <c r="L243" s="45">
        <f t="shared" si="236"/>
        <v>0</v>
      </c>
      <c r="M243" s="45"/>
      <c r="N243" s="45"/>
      <c r="O243" s="393">
        <f t="shared" si="237"/>
        <v>0</v>
      </c>
      <c r="P243" s="532"/>
    </row>
    <row r="244" spans="1:16" hidden="1" x14ac:dyDescent="0.25">
      <c r="A244" s="75">
        <v>6270</v>
      </c>
      <c r="B244" s="43" t="s">
        <v>238</v>
      </c>
      <c r="C244" s="132">
        <f t="shared" si="238"/>
        <v>0</v>
      </c>
      <c r="D244" s="45"/>
      <c r="E244" s="45"/>
      <c r="F244" s="45">
        <f t="shared" si="234"/>
        <v>0</v>
      </c>
      <c r="G244" s="45"/>
      <c r="H244" s="45"/>
      <c r="I244" s="45">
        <f t="shared" si="235"/>
        <v>0</v>
      </c>
      <c r="J244" s="45"/>
      <c r="K244" s="45"/>
      <c r="L244" s="45">
        <f t="shared" si="236"/>
        <v>0</v>
      </c>
      <c r="M244" s="45"/>
      <c r="N244" s="45"/>
      <c r="O244" s="393">
        <f t="shared" si="237"/>
        <v>0</v>
      </c>
      <c r="P244" s="532"/>
    </row>
    <row r="245" spans="1:16" ht="24" hidden="1" x14ac:dyDescent="0.25">
      <c r="A245" s="340">
        <v>6290</v>
      </c>
      <c r="B245" s="40" t="s">
        <v>239</v>
      </c>
      <c r="C245" s="539">
        <f t="shared" si="238"/>
        <v>0</v>
      </c>
      <c r="D245" s="79">
        <f t="shared" ref="D245:E245" si="239">SUM(D246:D249)</f>
        <v>0</v>
      </c>
      <c r="E245" s="79">
        <f t="shared" si="239"/>
        <v>0</v>
      </c>
      <c r="F245" s="79">
        <f>SUM(F246:F249)</f>
        <v>0</v>
      </c>
      <c r="G245" s="79">
        <f t="shared" ref="G245:O245" si="240">SUM(G246:G249)</f>
        <v>0</v>
      </c>
      <c r="H245" s="79">
        <f t="shared" si="240"/>
        <v>0</v>
      </c>
      <c r="I245" s="79">
        <f t="shared" si="240"/>
        <v>0</v>
      </c>
      <c r="J245" s="79">
        <f t="shared" si="240"/>
        <v>0</v>
      </c>
      <c r="K245" s="79">
        <f t="shared" si="240"/>
        <v>0</v>
      </c>
      <c r="L245" s="79">
        <f t="shared" si="240"/>
        <v>0</v>
      </c>
      <c r="M245" s="79">
        <f t="shared" si="240"/>
        <v>0</v>
      </c>
      <c r="N245" s="79">
        <f t="shared" si="240"/>
        <v>0</v>
      </c>
      <c r="O245" s="79">
        <f t="shared" si="240"/>
        <v>0</v>
      </c>
      <c r="P245" s="331"/>
    </row>
    <row r="246" spans="1:16" hidden="1" x14ac:dyDescent="0.25">
      <c r="A246" s="30">
        <v>6291</v>
      </c>
      <c r="B246" s="43" t="s">
        <v>240</v>
      </c>
      <c r="C246" s="132">
        <f t="shared" si="238"/>
        <v>0</v>
      </c>
      <c r="D246" s="45"/>
      <c r="E246" s="45"/>
      <c r="F246" s="45">
        <f t="shared" ref="F246:F249" si="241">D246+E246</f>
        <v>0</v>
      </c>
      <c r="G246" s="45"/>
      <c r="H246" s="45"/>
      <c r="I246" s="45">
        <f t="shared" ref="I246:I249" si="242">G246+H246</f>
        <v>0</v>
      </c>
      <c r="J246" s="45"/>
      <c r="K246" s="45"/>
      <c r="L246" s="45">
        <f t="shared" ref="L246:L249" si="243">J246+K246</f>
        <v>0</v>
      </c>
      <c r="M246" s="45"/>
      <c r="N246" s="45"/>
      <c r="O246" s="393">
        <f t="shared" ref="O246:O249" si="244">M246+N246</f>
        <v>0</v>
      </c>
      <c r="P246" s="532"/>
    </row>
    <row r="247" spans="1:16" hidden="1" x14ac:dyDescent="0.25">
      <c r="A247" s="30">
        <v>6292</v>
      </c>
      <c r="B247" s="43" t="s">
        <v>241</v>
      </c>
      <c r="C247" s="132">
        <f t="shared" si="238"/>
        <v>0</v>
      </c>
      <c r="D247" s="45"/>
      <c r="E247" s="45"/>
      <c r="F247" s="45">
        <f t="shared" si="241"/>
        <v>0</v>
      </c>
      <c r="G247" s="45"/>
      <c r="H247" s="45"/>
      <c r="I247" s="45">
        <f t="shared" si="242"/>
        <v>0</v>
      </c>
      <c r="J247" s="45"/>
      <c r="K247" s="45"/>
      <c r="L247" s="45">
        <f t="shared" si="243"/>
        <v>0</v>
      </c>
      <c r="M247" s="45"/>
      <c r="N247" s="45"/>
      <c r="O247" s="393">
        <f t="shared" si="244"/>
        <v>0</v>
      </c>
      <c r="P247" s="532"/>
    </row>
    <row r="248" spans="1:16" ht="72" hidden="1" x14ac:dyDescent="0.25">
      <c r="A248" s="30">
        <v>6296</v>
      </c>
      <c r="B248" s="43" t="s">
        <v>242</v>
      </c>
      <c r="C248" s="132">
        <f t="shared" si="238"/>
        <v>0</v>
      </c>
      <c r="D248" s="45"/>
      <c r="E248" s="45"/>
      <c r="F248" s="45">
        <f t="shared" si="241"/>
        <v>0</v>
      </c>
      <c r="G248" s="45"/>
      <c r="H248" s="45"/>
      <c r="I248" s="45">
        <f t="shared" si="242"/>
        <v>0</v>
      </c>
      <c r="J248" s="45"/>
      <c r="K248" s="45"/>
      <c r="L248" s="45">
        <f t="shared" si="243"/>
        <v>0</v>
      </c>
      <c r="M248" s="45"/>
      <c r="N248" s="45"/>
      <c r="O248" s="393">
        <f t="shared" si="244"/>
        <v>0</v>
      </c>
      <c r="P248" s="532"/>
    </row>
    <row r="249" spans="1:16" ht="39.75" hidden="1" customHeight="1" x14ac:dyDescent="0.25">
      <c r="A249" s="30">
        <v>6299</v>
      </c>
      <c r="B249" s="43" t="s">
        <v>243</v>
      </c>
      <c r="C249" s="132">
        <f t="shared" si="238"/>
        <v>0</v>
      </c>
      <c r="D249" s="45"/>
      <c r="E249" s="45"/>
      <c r="F249" s="45">
        <f t="shared" si="241"/>
        <v>0</v>
      </c>
      <c r="G249" s="45"/>
      <c r="H249" s="45"/>
      <c r="I249" s="45">
        <f t="shared" si="242"/>
        <v>0</v>
      </c>
      <c r="J249" s="45"/>
      <c r="K249" s="45"/>
      <c r="L249" s="45">
        <f t="shared" si="243"/>
        <v>0</v>
      </c>
      <c r="M249" s="45"/>
      <c r="N249" s="45"/>
      <c r="O249" s="393">
        <f t="shared" si="244"/>
        <v>0</v>
      </c>
      <c r="P249" s="532"/>
    </row>
    <row r="250" spans="1:16" hidden="1" x14ac:dyDescent="0.25">
      <c r="A250" s="35">
        <v>6300</v>
      </c>
      <c r="B250" s="72" t="s">
        <v>244</v>
      </c>
      <c r="C250" s="130">
        <f t="shared" si="238"/>
        <v>0</v>
      </c>
      <c r="D250" s="38">
        <f t="shared" ref="D250:E250" si="245">SUM(D251,D256,D257)</f>
        <v>0</v>
      </c>
      <c r="E250" s="38">
        <f t="shared" si="245"/>
        <v>0</v>
      </c>
      <c r="F250" s="38">
        <f>SUM(F251,F256,F257)</f>
        <v>0</v>
      </c>
      <c r="G250" s="38">
        <f t="shared" ref="G250:O250" si="246">SUM(G251,G256,G257)</f>
        <v>0</v>
      </c>
      <c r="H250" s="38">
        <f t="shared" si="246"/>
        <v>0</v>
      </c>
      <c r="I250" s="38">
        <f t="shared" si="246"/>
        <v>0</v>
      </c>
      <c r="J250" s="38">
        <f t="shared" si="246"/>
        <v>0</v>
      </c>
      <c r="K250" s="38">
        <f t="shared" si="246"/>
        <v>0</v>
      </c>
      <c r="L250" s="38">
        <f t="shared" si="246"/>
        <v>0</v>
      </c>
      <c r="M250" s="38">
        <f t="shared" si="246"/>
        <v>0</v>
      </c>
      <c r="N250" s="38">
        <f t="shared" si="246"/>
        <v>0</v>
      </c>
      <c r="O250" s="38">
        <f t="shared" si="246"/>
        <v>0</v>
      </c>
      <c r="P250" s="177"/>
    </row>
    <row r="251" spans="1:16" ht="24" hidden="1" x14ac:dyDescent="0.25">
      <c r="A251" s="340">
        <v>6320</v>
      </c>
      <c r="B251" s="40" t="s">
        <v>245</v>
      </c>
      <c r="C251" s="539">
        <f t="shared" si="238"/>
        <v>0</v>
      </c>
      <c r="D251" s="79">
        <f t="shared" ref="D251:E251" si="247">SUM(D252:D255)</f>
        <v>0</v>
      </c>
      <c r="E251" s="79">
        <f t="shared" si="247"/>
        <v>0</v>
      </c>
      <c r="F251" s="79">
        <f>SUM(F252:F255)</f>
        <v>0</v>
      </c>
      <c r="G251" s="79">
        <f t="shared" ref="G251:O251" si="248">SUM(G252:G255)</f>
        <v>0</v>
      </c>
      <c r="H251" s="79">
        <f t="shared" si="248"/>
        <v>0</v>
      </c>
      <c r="I251" s="79">
        <f t="shared" si="248"/>
        <v>0</v>
      </c>
      <c r="J251" s="79">
        <f t="shared" si="248"/>
        <v>0</v>
      </c>
      <c r="K251" s="79">
        <f t="shared" si="248"/>
        <v>0</v>
      </c>
      <c r="L251" s="79">
        <f t="shared" si="248"/>
        <v>0</v>
      </c>
      <c r="M251" s="79">
        <f t="shared" si="248"/>
        <v>0</v>
      </c>
      <c r="N251" s="79">
        <f t="shared" si="248"/>
        <v>0</v>
      </c>
      <c r="O251" s="79">
        <f t="shared" si="248"/>
        <v>0</v>
      </c>
      <c r="P251" s="176"/>
    </row>
    <row r="252" spans="1:16" hidden="1" x14ac:dyDescent="0.25">
      <c r="A252" s="30">
        <v>6322</v>
      </c>
      <c r="B252" s="43" t="s">
        <v>246</v>
      </c>
      <c r="C252" s="132">
        <f t="shared" si="238"/>
        <v>0</v>
      </c>
      <c r="D252" s="45"/>
      <c r="E252" s="45"/>
      <c r="F252" s="45">
        <f t="shared" ref="F252:F257" si="249">D252+E252</f>
        <v>0</v>
      </c>
      <c r="G252" s="45"/>
      <c r="H252" s="45"/>
      <c r="I252" s="45">
        <f t="shared" ref="I252:I257" si="250">G252+H252</f>
        <v>0</v>
      </c>
      <c r="J252" s="45"/>
      <c r="K252" s="45"/>
      <c r="L252" s="45">
        <f t="shared" ref="L252:L257" si="251">J252+K252</f>
        <v>0</v>
      </c>
      <c r="M252" s="45"/>
      <c r="N252" s="45"/>
      <c r="O252" s="393">
        <f t="shared" ref="O252:O257" si="252">M252+N252</f>
        <v>0</v>
      </c>
      <c r="P252" s="532"/>
    </row>
    <row r="253" spans="1:16" ht="24" hidden="1" x14ac:dyDescent="0.25">
      <c r="A253" s="30">
        <v>6323</v>
      </c>
      <c r="B253" s="43" t="s">
        <v>247</v>
      </c>
      <c r="C253" s="132">
        <f t="shared" si="238"/>
        <v>0</v>
      </c>
      <c r="D253" s="45"/>
      <c r="E253" s="45"/>
      <c r="F253" s="45">
        <f t="shared" si="249"/>
        <v>0</v>
      </c>
      <c r="G253" s="45"/>
      <c r="H253" s="45"/>
      <c r="I253" s="45">
        <f t="shared" si="250"/>
        <v>0</v>
      </c>
      <c r="J253" s="45"/>
      <c r="K253" s="45"/>
      <c r="L253" s="45">
        <f t="shared" si="251"/>
        <v>0</v>
      </c>
      <c r="M253" s="45"/>
      <c r="N253" s="45"/>
      <c r="O253" s="393">
        <f t="shared" si="252"/>
        <v>0</v>
      </c>
      <c r="P253" s="532"/>
    </row>
    <row r="254" spans="1:16" ht="24" hidden="1" x14ac:dyDescent="0.25">
      <c r="A254" s="30">
        <v>6324</v>
      </c>
      <c r="B254" s="43" t="s">
        <v>301</v>
      </c>
      <c r="C254" s="132">
        <f t="shared" si="238"/>
        <v>0</v>
      </c>
      <c r="D254" s="45"/>
      <c r="E254" s="45"/>
      <c r="F254" s="45">
        <f t="shared" si="249"/>
        <v>0</v>
      </c>
      <c r="G254" s="45"/>
      <c r="H254" s="45"/>
      <c r="I254" s="45">
        <f t="shared" si="250"/>
        <v>0</v>
      </c>
      <c r="J254" s="45"/>
      <c r="K254" s="45"/>
      <c r="L254" s="45">
        <f t="shared" si="251"/>
        <v>0</v>
      </c>
      <c r="M254" s="45"/>
      <c r="N254" s="45"/>
      <c r="O254" s="393">
        <f t="shared" si="252"/>
        <v>0</v>
      </c>
      <c r="P254" s="532"/>
    </row>
    <row r="255" spans="1:16" hidden="1" x14ac:dyDescent="0.25">
      <c r="A255" s="27">
        <v>6329</v>
      </c>
      <c r="B255" s="40" t="s">
        <v>302</v>
      </c>
      <c r="C255" s="131">
        <f t="shared" si="238"/>
        <v>0</v>
      </c>
      <c r="D255" s="42"/>
      <c r="E255" s="42"/>
      <c r="F255" s="42">
        <f t="shared" si="249"/>
        <v>0</v>
      </c>
      <c r="G255" s="42"/>
      <c r="H255" s="42"/>
      <c r="I255" s="42">
        <f t="shared" si="250"/>
        <v>0</v>
      </c>
      <c r="J255" s="42"/>
      <c r="K255" s="42"/>
      <c r="L255" s="42">
        <f t="shared" si="251"/>
        <v>0</v>
      </c>
      <c r="M255" s="42"/>
      <c r="N255" s="42"/>
      <c r="O255" s="390">
        <f t="shared" si="252"/>
        <v>0</v>
      </c>
      <c r="P255" s="531"/>
    </row>
    <row r="256" spans="1:16" ht="24" hidden="1" x14ac:dyDescent="0.25">
      <c r="A256" s="92">
        <v>6330</v>
      </c>
      <c r="B256" s="93" t="s">
        <v>248</v>
      </c>
      <c r="C256" s="539">
        <f t="shared" si="238"/>
        <v>0</v>
      </c>
      <c r="D256" s="84"/>
      <c r="E256" s="84"/>
      <c r="F256" s="84">
        <f t="shared" si="249"/>
        <v>0</v>
      </c>
      <c r="G256" s="84"/>
      <c r="H256" s="84"/>
      <c r="I256" s="84">
        <f t="shared" si="250"/>
        <v>0</v>
      </c>
      <c r="J256" s="84"/>
      <c r="K256" s="84"/>
      <c r="L256" s="84">
        <f t="shared" si="251"/>
        <v>0</v>
      </c>
      <c r="M256" s="84"/>
      <c r="N256" s="84"/>
      <c r="O256" s="435">
        <f t="shared" si="252"/>
        <v>0</v>
      </c>
      <c r="P256" s="540"/>
    </row>
    <row r="257" spans="1:16" hidden="1" x14ac:dyDescent="0.25">
      <c r="A257" s="75">
        <v>6360</v>
      </c>
      <c r="B257" s="43" t="s">
        <v>249</v>
      </c>
      <c r="C257" s="132">
        <f t="shared" si="238"/>
        <v>0</v>
      </c>
      <c r="D257" s="45"/>
      <c r="E257" s="45"/>
      <c r="F257" s="45">
        <f t="shared" si="249"/>
        <v>0</v>
      </c>
      <c r="G257" s="45"/>
      <c r="H257" s="45"/>
      <c r="I257" s="45">
        <f t="shared" si="250"/>
        <v>0</v>
      </c>
      <c r="J257" s="45"/>
      <c r="K257" s="45"/>
      <c r="L257" s="45">
        <f t="shared" si="251"/>
        <v>0</v>
      </c>
      <c r="M257" s="45"/>
      <c r="N257" s="45"/>
      <c r="O257" s="393">
        <f t="shared" si="252"/>
        <v>0</v>
      </c>
      <c r="P257" s="532"/>
    </row>
    <row r="258" spans="1:16" ht="36" hidden="1" x14ac:dyDescent="0.25">
      <c r="A258" s="35">
        <v>6400</v>
      </c>
      <c r="B258" s="72" t="s">
        <v>250</v>
      </c>
      <c r="C258" s="130">
        <f t="shared" si="238"/>
        <v>0</v>
      </c>
      <c r="D258" s="38">
        <f t="shared" ref="D258:E258" si="253">SUM(D259,D263)</f>
        <v>0</v>
      </c>
      <c r="E258" s="38">
        <f t="shared" si="253"/>
        <v>0</v>
      </c>
      <c r="F258" s="38">
        <f>SUM(F259,F263)</f>
        <v>0</v>
      </c>
      <c r="G258" s="38">
        <f t="shared" ref="G258:O258" si="254">SUM(G259,G263)</f>
        <v>0</v>
      </c>
      <c r="H258" s="38">
        <f t="shared" si="254"/>
        <v>0</v>
      </c>
      <c r="I258" s="38">
        <f t="shared" si="254"/>
        <v>0</v>
      </c>
      <c r="J258" s="38">
        <f t="shared" si="254"/>
        <v>0</v>
      </c>
      <c r="K258" s="38">
        <f t="shared" si="254"/>
        <v>0</v>
      </c>
      <c r="L258" s="38">
        <f t="shared" si="254"/>
        <v>0</v>
      </c>
      <c r="M258" s="38">
        <f t="shared" si="254"/>
        <v>0</v>
      </c>
      <c r="N258" s="38">
        <f t="shared" si="254"/>
        <v>0</v>
      </c>
      <c r="O258" s="38">
        <f t="shared" si="254"/>
        <v>0</v>
      </c>
      <c r="P258" s="177"/>
    </row>
    <row r="259" spans="1:16" ht="24" hidden="1" x14ac:dyDescent="0.25">
      <c r="A259" s="340">
        <v>6410</v>
      </c>
      <c r="B259" s="40" t="s">
        <v>251</v>
      </c>
      <c r="C259" s="131">
        <f t="shared" si="238"/>
        <v>0</v>
      </c>
      <c r="D259" s="79">
        <f t="shared" ref="D259:E259" si="255">SUM(D260:D262)</f>
        <v>0</v>
      </c>
      <c r="E259" s="79">
        <f t="shared" si="255"/>
        <v>0</v>
      </c>
      <c r="F259" s="79">
        <f>SUM(F260:F262)</f>
        <v>0</v>
      </c>
      <c r="G259" s="79">
        <f t="shared" ref="G259:O259" si="256">SUM(G260:G262)</f>
        <v>0</v>
      </c>
      <c r="H259" s="79">
        <f t="shared" si="256"/>
        <v>0</v>
      </c>
      <c r="I259" s="79">
        <f t="shared" si="256"/>
        <v>0</v>
      </c>
      <c r="J259" s="79">
        <f t="shared" si="256"/>
        <v>0</v>
      </c>
      <c r="K259" s="79">
        <f t="shared" si="256"/>
        <v>0</v>
      </c>
      <c r="L259" s="79">
        <f t="shared" si="256"/>
        <v>0</v>
      </c>
      <c r="M259" s="79">
        <f t="shared" si="256"/>
        <v>0</v>
      </c>
      <c r="N259" s="79">
        <f t="shared" si="256"/>
        <v>0</v>
      </c>
      <c r="O259" s="155">
        <f t="shared" si="256"/>
        <v>0</v>
      </c>
      <c r="P259" s="332"/>
    </row>
    <row r="260" spans="1:16" hidden="1" x14ac:dyDescent="0.25">
      <c r="A260" s="30">
        <v>6411</v>
      </c>
      <c r="B260" s="94" t="s">
        <v>252</v>
      </c>
      <c r="C260" s="132">
        <f t="shared" si="238"/>
        <v>0</v>
      </c>
      <c r="D260" s="45"/>
      <c r="E260" s="45"/>
      <c r="F260" s="45">
        <f t="shared" ref="F260:F262" si="257">D260+E260</f>
        <v>0</v>
      </c>
      <c r="G260" s="45"/>
      <c r="H260" s="45"/>
      <c r="I260" s="45">
        <f t="shared" ref="I260:I262" si="258">G260+H260</f>
        <v>0</v>
      </c>
      <c r="J260" s="45"/>
      <c r="K260" s="45"/>
      <c r="L260" s="45">
        <f t="shared" ref="L260:L262" si="259">J260+K260</f>
        <v>0</v>
      </c>
      <c r="M260" s="45"/>
      <c r="N260" s="45"/>
      <c r="O260" s="393">
        <f t="shared" ref="O260:O262" si="260">M260+N260</f>
        <v>0</v>
      </c>
      <c r="P260" s="532"/>
    </row>
    <row r="261" spans="1:16" ht="36" hidden="1" x14ac:dyDescent="0.25">
      <c r="A261" s="30">
        <v>6412</v>
      </c>
      <c r="B261" s="43" t="s">
        <v>253</v>
      </c>
      <c r="C261" s="132">
        <f t="shared" si="238"/>
        <v>0</v>
      </c>
      <c r="D261" s="45"/>
      <c r="E261" s="45"/>
      <c r="F261" s="45">
        <f t="shared" si="257"/>
        <v>0</v>
      </c>
      <c r="G261" s="45"/>
      <c r="H261" s="45"/>
      <c r="I261" s="45">
        <f t="shared" si="258"/>
        <v>0</v>
      </c>
      <c r="J261" s="45"/>
      <c r="K261" s="45"/>
      <c r="L261" s="45">
        <f t="shared" si="259"/>
        <v>0</v>
      </c>
      <c r="M261" s="45"/>
      <c r="N261" s="45"/>
      <c r="O261" s="393">
        <f t="shared" si="260"/>
        <v>0</v>
      </c>
      <c r="P261" s="532"/>
    </row>
    <row r="262" spans="1:16" ht="36" hidden="1" x14ac:dyDescent="0.25">
      <c r="A262" s="30">
        <v>6419</v>
      </c>
      <c r="B262" s="43" t="s">
        <v>254</v>
      </c>
      <c r="C262" s="132">
        <f t="shared" si="238"/>
        <v>0</v>
      </c>
      <c r="D262" s="45"/>
      <c r="E262" s="45"/>
      <c r="F262" s="45">
        <f t="shared" si="257"/>
        <v>0</v>
      </c>
      <c r="G262" s="45"/>
      <c r="H262" s="45"/>
      <c r="I262" s="45">
        <f t="shared" si="258"/>
        <v>0</v>
      </c>
      <c r="J262" s="45"/>
      <c r="K262" s="45"/>
      <c r="L262" s="45">
        <f t="shared" si="259"/>
        <v>0</v>
      </c>
      <c r="M262" s="45"/>
      <c r="N262" s="45"/>
      <c r="O262" s="393">
        <f t="shared" si="260"/>
        <v>0</v>
      </c>
      <c r="P262" s="532"/>
    </row>
    <row r="263" spans="1:16" ht="36" hidden="1" x14ac:dyDescent="0.25">
      <c r="A263" s="75">
        <v>6420</v>
      </c>
      <c r="B263" s="43" t="s">
        <v>255</v>
      </c>
      <c r="C263" s="132">
        <f t="shared" si="238"/>
        <v>0</v>
      </c>
      <c r="D263" s="76">
        <f t="shared" ref="D263:E263" si="261">SUM(D264:D267)</f>
        <v>0</v>
      </c>
      <c r="E263" s="76">
        <f t="shared" si="261"/>
        <v>0</v>
      </c>
      <c r="F263" s="76">
        <f>SUM(F264:F267)</f>
        <v>0</v>
      </c>
      <c r="G263" s="76">
        <f t="shared" ref="G263:N263" si="262">SUM(G264:G267)</f>
        <v>0</v>
      </c>
      <c r="H263" s="76">
        <f t="shared" si="262"/>
        <v>0</v>
      </c>
      <c r="I263" s="76">
        <f t="shared" si="262"/>
        <v>0</v>
      </c>
      <c r="J263" s="76">
        <f t="shared" si="262"/>
        <v>0</v>
      </c>
      <c r="K263" s="76">
        <f t="shared" si="262"/>
        <v>0</v>
      </c>
      <c r="L263" s="76">
        <f t="shared" si="262"/>
        <v>0</v>
      </c>
      <c r="M263" s="76">
        <f t="shared" si="262"/>
        <v>0</v>
      </c>
      <c r="N263" s="76">
        <f t="shared" si="262"/>
        <v>0</v>
      </c>
      <c r="O263" s="91">
        <f>SUM(O264:O267)</f>
        <v>0</v>
      </c>
      <c r="P263" s="95"/>
    </row>
    <row r="264" spans="1:16" hidden="1" x14ac:dyDescent="0.25">
      <c r="A264" s="30">
        <v>6421</v>
      </c>
      <c r="B264" s="43" t="s">
        <v>256</v>
      </c>
      <c r="C264" s="132">
        <f t="shared" si="238"/>
        <v>0</v>
      </c>
      <c r="D264" s="45"/>
      <c r="E264" s="45"/>
      <c r="F264" s="45">
        <f t="shared" ref="F264:F267" si="263">D264+E264</f>
        <v>0</v>
      </c>
      <c r="G264" s="45"/>
      <c r="H264" s="45"/>
      <c r="I264" s="45">
        <f t="shared" ref="I264:I267" si="264">G264+H264</f>
        <v>0</v>
      </c>
      <c r="J264" s="45"/>
      <c r="K264" s="45"/>
      <c r="L264" s="45">
        <f t="shared" ref="L264:L267" si="265">J264+K264</f>
        <v>0</v>
      </c>
      <c r="M264" s="45"/>
      <c r="N264" s="45"/>
      <c r="O264" s="393">
        <f t="shared" ref="O264:O267" si="266">M264+N264</f>
        <v>0</v>
      </c>
      <c r="P264" s="532"/>
    </row>
    <row r="265" spans="1:16" hidden="1" x14ac:dyDescent="0.25">
      <c r="A265" s="30">
        <v>6422</v>
      </c>
      <c r="B265" s="43" t="s">
        <v>257</v>
      </c>
      <c r="C265" s="132">
        <f t="shared" si="238"/>
        <v>0</v>
      </c>
      <c r="D265" s="45"/>
      <c r="E265" s="45"/>
      <c r="F265" s="45">
        <f t="shared" si="263"/>
        <v>0</v>
      </c>
      <c r="G265" s="45"/>
      <c r="H265" s="45"/>
      <c r="I265" s="45">
        <f t="shared" si="264"/>
        <v>0</v>
      </c>
      <c r="J265" s="45"/>
      <c r="K265" s="45"/>
      <c r="L265" s="45">
        <f t="shared" si="265"/>
        <v>0</v>
      </c>
      <c r="M265" s="45"/>
      <c r="N265" s="45"/>
      <c r="O265" s="393">
        <f t="shared" si="266"/>
        <v>0</v>
      </c>
      <c r="P265" s="532"/>
    </row>
    <row r="266" spans="1:16" ht="24" hidden="1" x14ac:dyDescent="0.25">
      <c r="A266" s="30">
        <v>6423</v>
      </c>
      <c r="B266" s="43" t="s">
        <v>258</v>
      </c>
      <c r="C266" s="132">
        <f t="shared" si="238"/>
        <v>0</v>
      </c>
      <c r="D266" s="45"/>
      <c r="E266" s="45"/>
      <c r="F266" s="45">
        <f t="shared" si="263"/>
        <v>0</v>
      </c>
      <c r="G266" s="45"/>
      <c r="H266" s="45"/>
      <c r="I266" s="45">
        <f t="shared" si="264"/>
        <v>0</v>
      </c>
      <c r="J266" s="45"/>
      <c r="K266" s="45"/>
      <c r="L266" s="45">
        <f t="shared" si="265"/>
        <v>0</v>
      </c>
      <c r="M266" s="45"/>
      <c r="N266" s="45"/>
      <c r="O266" s="393">
        <f t="shared" si="266"/>
        <v>0</v>
      </c>
      <c r="P266" s="532"/>
    </row>
    <row r="267" spans="1:16" ht="36" hidden="1" x14ac:dyDescent="0.25">
      <c r="A267" s="30">
        <v>6424</v>
      </c>
      <c r="B267" s="43" t="s">
        <v>259</v>
      </c>
      <c r="C267" s="132">
        <f t="shared" si="238"/>
        <v>0</v>
      </c>
      <c r="D267" s="45"/>
      <c r="E267" s="45"/>
      <c r="F267" s="45">
        <f t="shared" si="263"/>
        <v>0</v>
      </c>
      <c r="G267" s="45"/>
      <c r="H267" s="45"/>
      <c r="I267" s="45">
        <f t="shared" si="264"/>
        <v>0</v>
      </c>
      <c r="J267" s="45"/>
      <c r="K267" s="45"/>
      <c r="L267" s="45">
        <f t="shared" si="265"/>
        <v>0</v>
      </c>
      <c r="M267" s="45"/>
      <c r="N267" s="45"/>
      <c r="O267" s="393">
        <f t="shared" si="266"/>
        <v>0</v>
      </c>
      <c r="P267" s="532"/>
    </row>
    <row r="268" spans="1:16" ht="36" hidden="1" x14ac:dyDescent="0.25">
      <c r="A268" s="97">
        <v>7000</v>
      </c>
      <c r="B268" s="97" t="s">
        <v>260</v>
      </c>
      <c r="C268" s="139">
        <f>SUM(F268,I268,L268,O268)</f>
        <v>0</v>
      </c>
      <c r="D268" s="98">
        <f t="shared" ref="D268:E268" si="267">SUM(D269,D279)</f>
        <v>0</v>
      </c>
      <c r="E268" s="98">
        <f t="shared" si="267"/>
        <v>0</v>
      </c>
      <c r="F268" s="98">
        <f>SUM(F269,F279)</f>
        <v>0</v>
      </c>
      <c r="G268" s="98">
        <f t="shared" ref="G268:N268" si="268">SUM(G269,G279)</f>
        <v>0</v>
      </c>
      <c r="H268" s="98">
        <f t="shared" si="268"/>
        <v>0</v>
      </c>
      <c r="I268" s="98">
        <f t="shared" si="268"/>
        <v>0</v>
      </c>
      <c r="J268" s="98">
        <f t="shared" si="268"/>
        <v>0</v>
      </c>
      <c r="K268" s="98">
        <f t="shared" si="268"/>
        <v>0</v>
      </c>
      <c r="L268" s="98">
        <f t="shared" si="268"/>
        <v>0</v>
      </c>
      <c r="M268" s="98">
        <f t="shared" si="268"/>
        <v>0</v>
      </c>
      <c r="N268" s="98">
        <f t="shared" si="268"/>
        <v>0</v>
      </c>
      <c r="O268" s="158">
        <f>SUM(O269,O279)</f>
        <v>0</v>
      </c>
      <c r="P268" s="542"/>
    </row>
    <row r="269" spans="1:16" ht="24" hidden="1" x14ac:dyDescent="0.25">
      <c r="A269" s="35">
        <v>7200</v>
      </c>
      <c r="B269" s="72" t="s">
        <v>261</v>
      </c>
      <c r="C269" s="130">
        <f t="shared" si="238"/>
        <v>0</v>
      </c>
      <c r="D269" s="38">
        <f t="shared" ref="D269:E269" si="269">SUM(D270,D271,D274,D275,D278)</f>
        <v>0</v>
      </c>
      <c r="E269" s="38">
        <f t="shared" si="269"/>
        <v>0</v>
      </c>
      <c r="F269" s="38">
        <f>SUM(F270,F271,F274,F275,F278)</f>
        <v>0</v>
      </c>
      <c r="G269" s="38"/>
      <c r="H269" s="38"/>
      <c r="I269" s="38">
        <f>SUM(I270,I271,I274,I275,I278)</f>
        <v>0</v>
      </c>
      <c r="J269" s="38"/>
      <c r="K269" s="38"/>
      <c r="L269" s="38">
        <f>SUM(L270,L271,L274,L275,L278)</f>
        <v>0</v>
      </c>
      <c r="M269" s="38"/>
      <c r="N269" s="38"/>
      <c r="O269" s="124">
        <f>SUM(O270,O271,O274,O275,O278)</f>
        <v>0</v>
      </c>
      <c r="P269" s="173"/>
    </row>
    <row r="270" spans="1:16" ht="24" hidden="1" x14ac:dyDescent="0.25">
      <c r="A270" s="340">
        <v>7210</v>
      </c>
      <c r="B270" s="40" t="s">
        <v>262</v>
      </c>
      <c r="C270" s="131">
        <f t="shared" si="238"/>
        <v>0</v>
      </c>
      <c r="D270" s="42"/>
      <c r="E270" s="42"/>
      <c r="F270" s="42">
        <f>D270+E270</f>
        <v>0</v>
      </c>
      <c r="G270" s="42"/>
      <c r="H270" s="42"/>
      <c r="I270" s="42">
        <f>G270+H270</f>
        <v>0</v>
      </c>
      <c r="J270" s="42"/>
      <c r="K270" s="42"/>
      <c r="L270" s="42">
        <f>J270+K270</f>
        <v>0</v>
      </c>
      <c r="M270" s="42"/>
      <c r="N270" s="42"/>
      <c r="O270" s="390">
        <f>M270+N270</f>
        <v>0</v>
      </c>
      <c r="P270" s="531"/>
    </row>
    <row r="271" spans="1:16" s="96" customFormat="1" ht="36" hidden="1" x14ac:dyDescent="0.25">
      <c r="A271" s="75">
        <v>7220</v>
      </c>
      <c r="B271" s="43" t="s">
        <v>263</v>
      </c>
      <c r="C271" s="132">
        <f t="shared" si="238"/>
        <v>0</v>
      </c>
      <c r="D271" s="76">
        <f t="shared" ref="D271:E271" si="270">SUM(D272:D273)</f>
        <v>0</v>
      </c>
      <c r="E271" s="76">
        <f t="shared" si="270"/>
        <v>0</v>
      </c>
      <c r="F271" s="76">
        <f>SUM(F272:F273)</f>
        <v>0</v>
      </c>
      <c r="G271" s="76">
        <f t="shared" ref="G271:O271" si="271">SUM(G272:G273)</f>
        <v>0</v>
      </c>
      <c r="H271" s="76">
        <f t="shared" si="271"/>
        <v>0</v>
      </c>
      <c r="I271" s="76">
        <f t="shared" si="271"/>
        <v>0</v>
      </c>
      <c r="J271" s="76">
        <f t="shared" si="271"/>
        <v>0</v>
      </c>
      <c r="K271" s="76">
        <f t="shared" si="271"/>
        <v>0</v>
      </c>
      <c r="L271" s="76">
        <f t="shared" si="271"/>
        <v>0</v>
      </c>
      <c r="M271" s="76">
        <f t="shared" si="271"/>
        <v>0</v>
      </c>
      <c r="N271" s="76">
        <f t="shared" si="271"/>
        <v>0</v>
      </c>
      <c r="O271" s="76">
        <f t="shared" si="271"/>
        <v>0</v>
      </c>
      <c r="P271" s="95"/>
    </row>
    <row r="272" spans="1:16" s="96" customFormat="1" ht="36" hidden="1" x14ac:dyDescent="0.25">
      <c r="A272" s="30">
        <v>7221</v>
      </c>
      <c r="B272" s="43" t="s">
        <v>264</v>
      </c>
      <c r="C272" s="132">
        <f t="shared" si="238"/>
        <v>0</v>
      </c>
      <c r="D272" s="45"/>
      <c r="E272" s="45"/>
      <c r="F272" s="45">
        <f t="shared" ref="F272:F274" si="272">D272+E272</f>
        <v>0</v>
      </c>
      <c r="G272" s="45"/>
      <c r="H272" s="45"/>
      <c r="I272" s="45">
        <f t="shared" ref="I272:I274" si="273">G272+H272</f>
        <v>0</v>
      </c>
      <c r="J272" s="45"/>
      <c r="K272" s="45"/>
      <c r="L272" s="45">
        <f t="shared" ref="L272:L274" si="274">J272+K272</f>
        <v>0</v>
      </c>
      <c r="M272" s="45"/>
      <c r="N272" s="45"/>
      <c r="O272" s="393">
        <f t="shared" ref="O272:O274" si="275">M272+N272</f>
        <v>0</v>
      </c>
      <c r="P272" s="532"/>
    </row>
    <row r="273" spans="1:17" s="96" customFormat="1" ht="36" hidden="1" x14ac:dyDescent="0.25">
      <c r="A273" s="30">
        <v>7222</v>
      </c>
      <c r="B273" s="43" t="s">
        <v>265</v>
      </c>
      <c r="C273" s="132">
        <f t="shared" si="238"/>
        <v>0</v>
      </c>
      <c r="D273" s="45"/>
      <c r="E273" s="45"/>
      <c r="F273" s="45">
        <f t="shared" si="272"/>
        <v>0</v>
      </c>
      <c r="G273" s="45"/>
      <c r="H273" s="45"/>
      <c r="I273" s="45">
        <f t="shared" si="273"/>
        <v>0</v>
      </c>
      <c r="J273" s="45"/>
      <c r="K273" s="45"/>
      <c r="L273" s="45">
        <f t="shared" si="274"/>
        <v>0</v>
      </c>
      <c r="M273" s="45"/>
      <c r="N273" s="45"/>
      <c r="O273" s="393">
        <f t="shared" si="275"/>
        <v>0</v>
      </c>
      <c r="P273" s="532"/>
    </row>
    <row r="274" spans="1:17" ht="24" hidden="1" x14ac:dyDescent="0.25">
      <c r="A274" s="75">
        <v>7230</v>
      </c>
      <c r="B274" s="43" t="s">
        <v>308</v>
      </c>
      <c r="C274" s="132">
        <f t="shared" si="238"/>
        <v>0</v>
      </c>
      <c r="D274" s="45"/>
      <c r="E274" s="45"/>
      <c r="F274" s="45">
        <f t="shared" si="272"/>
        <v>0</v>
      </c>
      <c r="G274" s="45"/>
      <c r="H274" s="45"/>
      <c r="I274" s="45">
        <f t="shared" si="273"/>
        <v>0</v>
      </c>
      <c r="J274" s="45"/>
      <c r="K274" s="45"/>
      <c r="L274" s="45">
        <f t="shared" si="274"/>
        <v>0</v>
      </c>
      <c r="M274" s="45"/>
      <c r="N274" s="45"/>
      <c r="O274" s="393">
        <f t="shared" si="275"/>
        <v>0</v>
      </c>
      <c r="P274" s="532"/>
    </row>
    <row r="275" spans="1:17" ht="24" hidden="1" x14ac:dyDescent="0.25">
      <c r="A275" s="75">
        <v>7240</v>
      </c>
      <c r="B275" s="43" t="s">
        <v>266</v>
      </c>
      <c r="C275" s="132">
        <f t="shared" si="238"/>
        <v>0</v>
      </c>
      <c r="D275" s="76">
        <f t="shared" ref="D275:E275" si="276">SUM(D276:D277)</f>
        <v>0</v>
      </c>
      <c r="E275" s="76">
        <f t="shared" si="276"/>
        <v>0</v>
      </c>
      <c r="F275" s="76">
        <f>SUM(F276:F277)</f>
        <v>0</v>
      </c>
      <c r="G275" s="76">
        <f t="shared" ref="G275:O275" si="277">SUM(G276:G277)</f>
        <v>0</v>
      </c>
      <c r="H275" s="76">
        <f t="shared" si="277"/>
        <v>0</v>
      </c>
      <c r="I275" s="76">
        <f t="shared" si="277"/>
        <v>0</v>
      </c>
      <c r="J275" s="76">
        <f t="shared" si="277"/>
        <v>0</v>
      </c>
      <c r="K275" s="76">
        <f t="shared" si="277"/>
        <v>0</v>
      </c>
      <c r="L275" s="76">
        <f t="shared" si="277"/>
        <v>0</v>
      </c>
      <c r="M275" s="76">
        <f t="shared" si="277"/>
        <v>0</v>
      </c>
      <c r="N275" s="76">
        <f t="shared" si="277"/>
        <v>0</v>
      </c>
      <c r="O275" s="76">
        <f t="shared" si="277"/>
        <v>0</v>
      </c>
      <c r="P275" s="95"/>
    </row>
    <row r="276" spans="1:17" ht="48" hidden="1" x14ac:dyDescent="0.25">
      <c r="A276" s="30">
        <v>7245</v>
      </c>
      <c r="B276" s="43" t="s">
        <v>267</v>
      </c>
      <c r="C276" s="132">
        <f t="shared" si="238"/>
        <v>0</v>
      </c>
      <c r="D276" s="45"/>
      <c r="E276" s="45"/>
      <c r="F276" s="45">
        <f t="shared" ref="F276:F278" si="278">D276+E276</f>
        <v>0</v>
      </c>
      <c r="G276" s="45"/>
      <c r="H276" s="45"/>
      <c r="I276" s="45">
        <f t="shared" ref="I276:I278" si="279">G276+H276</f>
        <v>0</v>
      </c>
      <c r="J276" s="45"/>
      <c r="K276" s="45"/>
      <c r="L276" s="45">
        <f t="shared" ref="L276:L278" si="280">J276+K276</f>
        <v>0</v>
      </c>
      <c r="M276" s="45"/>
      <c r="N276" s="45"/>
      <c r="O276" s="393">
        <f t="shared" ref="O276:O278" si="281">M276+N276</f>
        <v>0</v>
      </c>
      <c r="P276" s="532"/>
    </row>
    <row r="277" spans="1:17" ht="96" hidden="1" x14ac:dyDescent="0.25">
      <c r="A277" s="30">
        <v>7246</v>
      </c>
      <c r="B277" s="43" t="s">
        <v>268</v>
      </c>
      <c r="C277" s="132">
        <f t="shared" si="238"/>
        <v>0</v>
      </c>
      <c r="D277" s="45"/>
      <c r="E277" s="45"/>
      <c r="F277" s="45">
        <f t="shared" si="278"/>
        <v>0</v>
      </c>
      <c r="G277" s="45"/>
      <c r="H277" s="45"/>
      <c r="I277" s="45">
        <f t="shared" si="279"/>
        <v>0</v>
      </c>
      <c r="J277" s="45"/>
      <c r="K277" s="45"/>
      <c r="L277" s="45">
        <f t="shared" si="280"/>
        <v>0</v>
      </c>
      <c r="M277" s="45"/>
      <c r="N277" s="45"/>
      <c r="O277" s="393">
        <f t="shared" si="281"/>
        <v>0</v>
      </c>
      <c r="P277" s="532"/>
    </row>
    <row r="278" spans="1:17" ht="24" hidden="1" x14ac:dyDescent="0.25">
      <c r="A278" s="92">
        <v>7260</v>
      </c>
      <c r="B278" s="40" t="s">
        <v>269</v>
      </c>
      <c r="C278" s="131">
        <f t="shared" si="238"/>
        <v>0</v>
      </c>
      <c r="D278" s="42"/>
      <c r="E278" s="42"/>
      <c r="F278" s="42">
        <f t="shared" si="278"/>
        <v>0</v>
      </c>
      <c r="G278" s="42"/>
      <c r="H278" s="42"/>
      <c r="I278" s="42">
        <f t="shared" si="279"/>
        <v>0</v>
      </c>
      <c r="J278" s="42"/>
      <c r="K278" s="42"/>
      <c r="L278" s="42">
        <f t="shared" si="280"/>
        <v>0</v>
      </c>
      <c r="M278" s="42"/>
      <c r="N278" s="42"/>
      <c r="O278" s="390">
        <f t="shared" si="281"/>
        <v>0</v>
      </c>
      <c r="P278" s="531"/>
    </row>
    <row r="279" spans="1:17" hidden="1" x14ac:dyDescent="0.25">
      <c r="A279" s="55">
        <v>7700</v>
      </c>
      <c r="B279" s="105" t="s">
        <v>298</v>
      </c>
      <c r="C279" s="140">
        <f t="shared" si="238"/>
        <v>0</v>
      </c>
      <c r="D279" s="106">
        <f t="shared" ref="D279:O279" si="282">D280</f>
        <v>0</v>
      </c>
      <c r="E279" s="106">
        <f t="shared" si="282"/>
        <v>0</v>
      </c>
      <c r="F279" s="106">
        <f t="shared" si="282"/>
        <v>0</v>
      </c>
      <c r="G279" s="106">
        <f t="shared" si="282"/>
        <v>0</v>
      </c>
      <c r="H279" s="106">
        <f t="shared" si="282"/>
        <v>0</v>
      </c>
      <c r="I279" s="106">
        <f t="shared" si="282"/>
        <v>0</v>
      </c>
      <c r="J279" s="106">
        <f t="shared" si="282"/>
        <v>0</v>
      </c>
      <c r="K279" s="106">
        <f t="shared" si="282"/>
        <v>0</v>
      </c>
      <c r="L279" s="106">
        <f t="shared" si="282"/>
        <v>0</v>
      </c>
      <c r="M279" s="106">
        <f t="shared" si="282"/>
        <v>0</v>
      </c>
      <c r="N279" s="106">
        <f t="shared" si="282"/>
        <v>0</v>
      </c>
      <c r="O279" s="106">
        <f t="shared" si="282"/>
        <v>0</v>
      </c>
      <c r="P279" s="177"/>
    </row>
    <row r="280" spans="1:17" hidden="1" x14ac:dyDescent="0.25">
      <c r="A280" s="73">
        <v>7720</v>
      </c>
      <c r="B280" s="40" t="s">
        <v>299</v>
      </c>
      <c r="C280" s="519">
        <f t="shared" si="238"/>
        <v>0</v>
      </c>
      <c r="D280" s="49"/>
      <c r="E280" s="49"/>
      <c r="F280" s="49">
        <f>D280+E280</f>
        <v>0</v>
      </c>
      <c r="G280" s="49"/>
      <c r="H280" s="49"/>
      <c r="I280" s="49">
        <f>G280+H280</f>
        <v>0</v>
      </c>
      <c r="J280" s="49"/>
      <c r="K280" s="49"/>
      <c r="L280" s="49">
        <f>J280+K280</f>
        <v>0</v>
      </c>
      <c r="M280" s="49"/>
      <c r="N280" s="49"/>
      <c r="O280" s="389">
        <f>M280+N280</f>
        <v>0</v>
      </c>
      <c r="P280" s="543"/>
    </row>
    <row r="281" spans="1:17" hidden="1" x14ac:dyDescent="0.25">
      <c r="A281" s="94"/>
      <c r="B281" s="43" t="s">
        <v>270</v>
      </c>
      <c r="C281" s="132">
        <f t="shared" si="238"/>
        <v>0</v>
      </c>
      <c r="D281" s="76">
        <f t="shared" ref="D281:E281" si="283">SUM(D282:D283)</f>
        <v>0</v>
      </c>
      <c r="E281" s="76">
        <f t="shared" si="283"/>
        <v>0</v>
      </c>
      <c r="F281" s="76">
        <f>SUM(F282:F283)</f>
        <v>0</v>
      </c>
      <c r="G281" s="76">
        <f t="shared" ref="G281:O281" si="284">SUM(G282:G283)</f>
        <v>0</v>
      </c>
      <c r="H281" s="76">
        <f t="shared" si="284"/>
        <v>0</v>
      </c>
      <c r="I281" s="76">
        <f t="shared" si="284"/>
        <v>0</v>
      </c>
      <c r="J281" s="76">
        <f t="shared" si="284"/>
        <v>0</v>
      </c>
      <c r="K281" s="76">
        <f t="shared" si="284"/>
        <v>0</v>
      </c>
      <c r="L281" s="76">
        <f t="shared" si="284"/>
        <v>0</v>
      </c>
      <c r="M281" s="76">
        <f t="shared" si="284"/>
        <v>0</v>
      </c>
      <c r="N281" s="76">
        <f t="shared" si="284"/>
        <v>0</v>
      </c>
      <c r="O281" s="76">
        <f t="shared" si="284"/>
        <v>0</v>
      </c>
      <c r="P281" s="95"/>
    </row>
    <row r="282" spans="1:17" hidden="1" x14ac:dyDescent="0.25">
      <c r="A282" s="94" t="s">
        <v>271</v>
      </c>
      <c r="B282" s="30" t="s">
        <v>272</v>
      </c>
      <c r="C282" s="132">
        <f t="shared" si="238"/>
        <v>0</v>
      </c>
      <c r="D282" s="45"/>
      <c r="E282" s="45"/>
      <c r="F282" s="45">
        <f>E282+D282</f>
        <v>0</v>
      </c>
      <c r="G282" s="45"/>
      <c r="H282" s="45"/>
      <c r="I282" s="45">
        <f>H282+G282</f>
        <v>0</v>
      </c>
      <c r="J282" s="45"/>
      <c r="K282" s="45"/>
      <c r="L282" s="45">
        <f>K282+J282</f>
        <v>0</v>
      </c>
      <c r="M282" s="45"/>
      <c r="N282" s="45"/>
      <c r="O282" s="393">
        <f>N282+M282</f>
        <v>0</v>
      </c>
      <c r="P282" s="532"/>
    </row>
    <row r="283" spans="1:17" ht="24" hidden="1" x14ac:dyDescent="0.25">
      <c r="A283" s="94" t="s">
        <v>273</v>
      </c>
      <c r="B283" s="99" t="s">
        <v>274</v>
      </c>
      <c r="C283" s="131">
        <f t="shared" si="238"/>
        <v>0</v>
      </c>
      <c r="D283" s="42"/>
      <c r="E283" s="42"/>
      <c r="F283" s="42">
        <f>E283+D283</f>
        <v>0</v>
      </c>
      <c r="G283" s="42"/>
      <c r="H283" s="42"/>
      <c r="I283" s="42">
        <f>H283+G283</f>
        <v>0</v>
      </c>
      <c r="J283" s="42"/>
      <c r="K283" s="42"/>
      <c r="L283" s="42">
        <f>K283+J283</f>
        <v>0</v>
      </c>
      <c r="M283" s="42"/>
      <c r="N283" s="42"/>
      <c r="O283" s="390">
        <f>N283+M283</f>
        <v>0</v>
      </c>
      <c r="P283" s="531"/>
    </row>
    <row r="284" spans="1:17" ht="12.75" thickBot="1" x14ac:dyDescent="0.3">
      <c r="A284" s="110"/>
      <c r="B284" s="110" t="s">
        <v>275</v>
      </c>
      <c r="C284" s="413">
        <f t="shared" si="238"/>
        <v>109527</v>
      </c>
      <c r="D284" s="239">
        <f t="shared" ref="D284:O284" si="285">SUM(D281,D268,D229,D194,D186,D172,D74,D52)</f>
        <v>116026</v>
      </c>
      <c r="E284" s="277">
        <f t="shared" si="285"/>
        <v>-6499</v>
      </c>
      <c r="F284" s="413">
        <f t="shared" si="285"/>
        <v>109527</v>
      </c>
      <c r="G284" s="239">
        <f t="shared" si="285"/>
        <v>0</v>
      </c>
      <c r="H284" s="277">
        <f t="shared" si="285"/>
        <v>0</v>
      </c>
      <c r="I284" s="413">
        <f t="shared" si="285"/>
        <v>0</v>
      </c>
      <c r="J284" s="239">
        <f t="shared" si="285"/>
        <v>0</v>
      </c>
      <c r="K284" s="277">
        <f t="shared" si="285"/>
        <v>0</v>
      </c>
      <c r="L284" s="413">
        <f t="shared" si="285"/>
        <v>0</v>
      </c>
      <c r="M284" s="239">
        <f t="shared" si="285"/>
        <v>0</v>
      </c>
      <c r="N284" s="277">
        <f t="shared" si="285"/>
        <v>0</v>
      </c>
      <c r="O284" s="413">
        <f t="shared" si="285"/>
        <v>0</v>
      </c>
      <c r="P284" s="544"/>
      <c r="Q284" s="296"/>
    </row>
    <row r="285" spans="1:17" s="19" customFormat="1" ht="13.5" hidden="1" thickTop="1" thickBot="1" x14ac:dyDescent="0.3">
      <c r="A285" s="744" t="s">
        <v>276</v>
      </c>
      <c r="B285" s="745"/>
      <c r="C285" s="142">
        <f t="shared" si="238"/>
        <v>0</v>
      </c>
      <c r="D285" s="114">
        <f t="shared" ref="D285:N285" si="286">SUM(D24,D25,D41)-D50</f>
        <v>0</v>
      </c>
      <c r="E285" s="114">
        <f t="shared" si="286"/>
        <v>0</v>
      </c>
      <c r="F285" s="114">
        <f>SUM(F24,F25,F41)-F50</f>
        <v>0</v>
      </c>
      <c r="G285" s="114">
        <f t="shared" si="286"/>
        <v>0</v>
      </c>
      <c r="H285" s="114">
        <f t="shared" si="286"/>
        <v>0</v>
      </c>
      <c r="I285" s="114">
        <f t="shared" si="286"/>
        <v>0</v>
      </c>
      <c r="J285" s="114">
        <f t="shared" si="286"/>
        <v>0</v>
      </c>
      <c r="K285" s="114">
        <f t="shared" si="286"/>
        <v>0</v>
      </c>
      <c r="L285" s="114">
        <f t="shared" si="286"/>
        <v>0</v>
      </c>
      <c r="M285" s="114">
        <f t="shared" si="286"/>
        <v>0</v>
      </c>
      <c r="N285" s="114">
        <f t="shared" si="286"/>
        <v>0</v>
      </c>
      <c r="O285" s="126">
        <f>O44-O50</f>
        <v>0</v>
      </c>
      <c r="P285" s="115"/>
    </row>
    <row r="286" spans="1:17" s="19" customFormat="1" ht="12.75" hidden="1" thickTop="1" x14ac:dyDescent="0.25">
      <c r="A286" s="746" t="s">
        <v>277</v>
      </c>
      <c r="B286" s="747"/>
      <c r="C286" s="143">
        <f t="shared" si="238"/>
        <v>0</v>
      </c>
      <c r="D286" s="103">
        <f t="shared" ref="D286:O286" si="287">SUM(D287,D288)-D295+D296</f>
        <v>0</v>
      </c>
      <c r="E286" s="103">
        <f t="shared" si="287"/>
        <v>0</v>
      </c>
      <c r="F286" s="103">
        <f t="shared" si="287"/>
        <v>0</v>
      </c>
      <c r="G286" s="103">
        <f t="shared" si="287"/>
        <v>0</v>
      </c>
      <c r="H286" s="103">
        <f t="shared" si="287"/>
        <v>0</v>
      </c>
      <c r="I286" s="103">
        <f t="shared" si="287"/>
        <v>0</v>
      </c>
      <c r="J286" s="103">
        <f t="shared" si="287"/>
        <v>0</v>
      </c>
      <c r="K286" s="103">
        <f t="shared" si="287"/>
        <v>0</v>
      </c>
      <c r="L286" s="103">
        <f t="shared" si="287"/>
        <v>0</v>
      </c>
      <c r="M286" s="103">
        <f t="shared" si="287"/>
        <v>0</v>
      </c>
      <c r="N286" s="103">
        <f t="shared" si="287"/>
        <v>0</v>
      </c>
      <c r="O286" s="113">
        <f t="shared" si="287"/>
        <v>0</v>
      </c>
      <c r="P286" s="109"/>
    </row>
    <row r="287" spans="1:17" s="19" customFormat="1" ht="13.5" hidden="1" thickTop="1" thickBot="1" x14ac:dyDescent="0.3">
      <c r="A287" s="63" t="s">
        <v>278</v>
      </c>
      <c r="B287" s="63" t="s">
        <v>279</v>
      </c>
      <c r="C287" s="134">
        <f t="shared" si="238"/>
        <v>0</v>
      </c>
      <c r="D287" s="64">
        <f t="shared" ref="D287:O287" si="288">D21-D281</f>
        <v>0</v>
      </c>
      <c r="E287" s="64">
        <f t="shared" si="288"/>
        <v>0</v>
      </c>
      <c r="F287" s="64">
        <f t="shared" si="288"/>
        <v>0</v>
      </c>
      <c r="G287" s="64">
        <f t="shared" si="288"/>
        <v>0</v>
      </c>
      <c r="H287" s="64">
        <f t="shared" si="288"/>
        <v>0</v>
      </c>
      <c r="I287" s="64">
        <f t="shared" si="288"/>
        <v>0</v>
      </c>
      <c r="J287" s="64">
        <f t="shared" si="288"/>
        <v>0</v>
      </c>
      <c r="K287" s="64">
        <f t="shared" si="288"/>
        <v>0</v>
      </c>
      <c r="L287" s="64">
        <f t="shared" si="288"/>
        <v>0</v>
      </c>
      <c r="M287" s="64">
        <f t="shared" si="288"/>
        <v>0</v>
      </c>
      <c r="N287" s="64">
        <f t="shared" si="288"/>
        <v>0</v>
      </c>
      <c r="O287" s="117">
        <f t="shared" si="288"/>
        <v>0</v>
      </c>
      <c r="P287" s="169"/>
    </row>
    <row r="288" spans="1:17" s="19" customFormat="1" ht="12.75" hidden="1" thickTop="1" x14ac:dyDescent="0.25">
      <c r="A288" s="116" t="s">
        <v>280</v>
      </c>
      <c r="B288" s="116" t="s">
        <v>281</v>
      </c>
      <c r="C288" s="143">
        <f t="shared" si="238"/>
        <v>0</v>
      </c>
      <c r="D288" s="103">
        <f t="shared" ref="D288:O288" si="289">SUM(D289,D291,D293)-SUM(D290,D292,D294)</f>
        <v>0</v>
      </c>
      <c r="E288" s="103">
        <f t="shared" si="289"/>
        <v>0</v>
      </c>
      <c r="F288" s="103">
        <f t="shared" si="289"/>
        <v>0</v>
      </c>
      <c r="G288" s="103">
        <f t="shared" si="289"/>
        <v>0</v>
      </c>
      <c r="H288" s="103">
        <f t="shared" si="289"/>
        <v>0</v>
      </c>
      <c r="I288" s="103">
        <f t="shared" si="289"/>
        <v>0</v>
      </c>
      <c r="J288" s="103">
        <f t="shared" si="289"/>
        <v>0</v>
      </c>
      <c r="K288" s="103">
        <f t="shared" si="289"/>
        <v>0</v>
      </c>
      <c r="L288" s="103">
        <f t="shared" si="289"/>
        <v>0</v>
      </c>
      <c r="M288" s="103">
        <f t="shared" si="289"/>
        <v>0</v>
      </c>
      <c r="N288" s="103">
        <f t="shared" si="289"/>
        <v>0</v>
      </c>
      <c r="O288" s="113">
        <f t="shared" si="289"/>
        <v>0</v>
      </c>
      <c r="P288" s="109"/>
    </row>
    <row r="289" spans="1:16" ht="12.75" hidden="1" thickTop="1" x14ac:dyDescent="0.25">
      <c r="A289" s="100" t="s">
        <v>282</v>
      </c>
      <c r="B289" s="60" t="s">
        <v>283</v>
      </c>
      <c r="C289" s="519">
        <f t="shared" si="238"/>
        <v>0</v>
      </c>
      <c r="D289" s="49"/>
      <c r="E289" s="49"/>
      <c r="F289" s="49">
        <f t="shared" ref="F289:F296" si="290">E289+D289</f>
        <v>0</v>
      </c>
      <c r="G289" s="49"/>
      <c r="H289" s="49"/>
      <c r="I289" s="49">
        <f t="shared" ref="I289:I296" si="291">H289+G289</f>
        <v>0</v>
      </c>
      <c r="J289" s="49"/>
      <c r="K289" s="49"/>
      <c r="L289" s="49">
        <f t="shared" ref="L289:L296" si="292">K289+J289</f>
        <v>0</v>
      </c>
      <c r="M289" s="49"/>
      <c r="N289" s="49"/>
      <c r="O289" s="389">
        <f t="shared" ref="O289:O296" si="293">N289+M289</f>
        <v>0</v>
      </c>
      <c r="P289" s="543"/>
    </row>
    <row r="290" spans="1:16" ht="24.75" hidden="1" thickTop="1" x14ac:dyDescent="0.25">
      <c r="A290" s="94" t="s">
        <v>284</v>
      </c>
      <c r="B290" s="29" t="s">
        <v>285</v>
      </c>
      <c r="C290" s="132">
        <f t="shared" si="238"/>
        <v>0</v>
      </c>
      <c r="D290" s="45"/>
      <c r="E290" s="45"/>
      <c r="F290" s="45">
        <f t="shared" si="290"/>
        <v>0</v>
      </c>
      <c r="G290" s="45"/>
      <c r="H290" s="45"/>
      <c r="I290" s="45">
        <f t="shared" si="291"/>
        <v>0</v>
      </c>
      <c r="J290" s="45"/>
      <c r="K290" s="45"/>
      <c r="L290" s="45">
        <f t="shared" si="292"/>
        <v>0</v>
      </c>
      <c r="M290" s="45"/>
      <c r="N290" s="45"/>
      <c r="O290" s="393">
        <f t="shared" si="293"/>
        <v>0</v>
      </c>
      <c r="P290" s="532"/>
    </row>
    <row r="291" spans="1:16" ht="12.75" hidden="1" thickTop="1" x14ac:dyDescent="0.25">
      <c r="A291" s="94" t="s">
        <v>286</v>
      </c>
      <c r="B291" s="29" t="s">
        <v>287</v>
      </c>
      <c r="C291" s="132">
        <f t="shared" si="238"/>
        <v>0</v>
      </c>
      <c r="D291" s="45"/>
      <c r="E291" s="45"/>
      <c r="F291" s="45">
        <f t="shared" si="290"/>
        <v>0</v>
      </c>
      <c r="G291" s="45"/>
      <c r="H291" s="45"/>
      <c r="I291" s="45">
        <f t="shared" si="291"/>
        <v>0</v>
      </c>
      <c r="J291" s="45"/>
      <c r="K291" s="45"/>
      <c r="L291" s="45">
        <f t="shared" si="292"/>
        <v>0</v>
      </c>
      <c r="M291" s="45"/>
      <c r="N291" s="45"/>
      <c r="O291" s="393">
        <f t="shared" si="293"/>
        <v>0</v>
      </c>
      <c r="P291" s="532"/>
    </row>
    <row r="292" spans="1:16" ht="24.75" hidden="1" thickTop="1" x14ac:dyDescent="0.25">
      <c r="A292" s="94" t="s">
        <v>288</v>
      </c>
      <c r="B292" s="29" t="s">
        <v>289</v>
      </c>
      <c r="C292" s="132">
        <f>SUM(F292,I292,L292,O292)</f>
        <v>0</v>
      </c>
      <c r="D292" s="45"/>
      <c r="E292" s="45"/>
      <c r="F292" s="45">
        <f t="shared" si="290"/>
        <v>0</v>
      </c>
      <c r="G292" s="45"/>
      <c r="H292" s="45"/>
      <c r="I292" s="45">
        <f t="shared" si="291"/>
        <v>0</v>
      </c>
      <c r="J292" s="45"/>
      <c r="K292" s="45"/>
      <c r="L292" s="45">
        <f t="shared" si="292"/>
        <v>0</v>
      </c>
      <c r="M292" s="45"/>
      <c r="N292" s="45"/>
      <c r="O292" s="393">
        <f t="shared" si="293"/>
        <v>0</v>
      </c>
      <c r="P292" s="532"/>
    </row>
    <row r="293" spans="1:16" ht="12.75" hidden="1" thickTop="1" x14ac:dyDescent="0.25">
      <c r="A293" s="94" t="s">
        <v>290</v>
      </c>
      <c r="B293" s="29" t="s">
        <v>291</v>
      </c>
      <c r="C293" s="132">
        <f t="shared" si="238"/>
        <v>0</v>
      </c>
      <c r="D293" s="45"/>
      <c r="E293" s="45"/>
      <c r="F293" s="45">
        <f t="shared" si="290"/>
        <v>0</v>
      </c>
      <c r="G293" s="45"/>
      <c r="H293" s="45"/>
      <c r="I293" s="45">
        <f t="shared" si="291"/>
        <v>0</v>
      </c>
      <c r="J293" s="45"/>
      <c r="K293" s="45"/>
      <c r="L293" s="45">
        <f t="shared" si="292"/>
        <v>0</v>
      </c>
      <c r="M293" s="45"/>
      <c r="N293" s="45"/>
      <c r="O293" s="393">
        <f t="shared" si="293"/>
        <v>0</v>
      </c>
      <c r="P293" s="532"/>
    </row>
    <row r="294" spans="1:16" ht="24.75" hidden="1" thickTop="1" x14ac:dyDescent="0.25">
      <c r="A294" s="101" t="s">
        <v>292</v>
      </c>
      <c r="B294" s="102" t="s">
        <v>293</v>
      </c>
      <c r="C294" s="539">
        <f t="shared" si="238"/>
        <v>0</v>
      </c>
      <c r="D294" s="84"/>
      <c r="E294" s="84"/>
      <c r="F294" s="84">
        <f t="shared" si="290"/>
        <v>0</v>
      </c>
      <c r="G294" s="84"/>
      <c r="H294" s="84"/>
      <c r="I294" s="84">
        <f t="shared" si="291"/>
        <v>0</v>
      </c>
      <c r="J294" s="84"/>
      <c r="K294" s="84"/>
      <c r="L294" s="84">
        <f t="shared" si="292"/>
        <v>0</v>
      </c>
      <c r="M294" s="84"/>
      <c r="N294" s="84"/>
      <c r="O294" s="435">
        <f t="shared" si="293"/>
        <v>0</v>
      </c>
      <c r="P294" s="540"/>
    </row>
    <row r="295" spans="1:16" s="19" customFormat="1" ht="13.5" hidden="1" thickTop="1" thickBot="1" x14ac:dyDescent="0.3">
      <c r="A295" s="118" t="s">
        <v>294</v>
      </c>
      <c r="B295" s="118" t="s">
        <v>295</v>
      </c>
      <c r="C295" s="142">
        <f t="shared" si="238"/>
        <v>0</v>
      </c>
      <c r="D295" s="119"/>
      <c r="E295" s="119"/>
      <c r="F295" s="119">
        <f t="shared" si="290"/>
        <v>0</v>
      </c>
      <c r="G295" s="119"/>
      <c r="H295" s="119"/>
      <c r="I295" s="119">
        <f t="shared" si="291"/>
        <v>0</v>
      </c>
      <c r="J295" s="119"/>
      <c r="K295" s="119"/>
      <c r="L295" s="119">
        <f t="shared" si="292"/>
        <v>0</v>
      </c>
      <c r="M295" s="119"/>
      <c r="N295" s="119"/>
      <c r="O295" s="436">
        <f t="shared" si="293"/>
        <v>0</v>
      </c>
      <c r="P295" s="545"/>
    </row>
    <row r="296" spans="1:16" s="19" customFormat="1" ht="48.75" hidden="1" thickTop="1" x14ac:dyDescent="0.25">
      <c r="A296" s="116" t="s">
        <v>296</v>
      </c>
      <c r="B296" s="104" t="s">
        <v>297</v>
      </c>
      <c r="C296" s="143">
        <f>SUM(F296,I296,L296,O296)</f>
        <v>0</v>
      </c>
      <c r="D296" s="179"/>
      <c r="E296" s="179"/>
      <c r="F296" s="80">
        <f t="shared" si="290"/>
        <v>0</v>
      </c>
      <c r="G296" s="80"/>
      <c r="H296" s="80"/>
      <c r="I296" s="80">
        <f t="shared" si="291"/>
        <v>0</v>
      </c>
      <c r="J296" s="80"/>
      <c r="K296" s="80"/>
      <c r="L296" s="80">
        <f t="shared" si="292"/>
        <v>0</v>
      </c>
      <c r="M296" s="80"/>
      <c r="N296" s="80"/>
      <c r="O296" s="433">
        <f t="shared" si="293"/>
        <v>0</v>
      </c>
      <c r="P296" s="538"/>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xbPSnIkjMdWw+puEs5HkVW/X3zB6lZf+NA1r2fsB5jr0rl7KRApDof9LfMaKJlKM4bTu7ZCIvFxjjAaX+zePlw==" saltValue="mhy14WYJWlHBLYX3QQv+oQ==" spinCount="100000" sheet="1" objects="1" scenarios="1" formatCells="0" formatColumns="0" formatRows="0"/>
  <autoFilter ref="A18:P296">
    <filterColumn colId="2">
      <filters>
        <filter val="133 19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90.pielikums Jūrmalas pilsētas domes
2017.gada 26.oktobra saistošajiem noteikumiem Nr.31
(protokols Nr.18, 9.punkts)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8" sqref="T8"/>
    </sheetView>
  </sheetViews>
  <sheetFormatPr defaultColWidth="9.140625"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534</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535</v>
      </c>
      <c r="D3" s="779"/>
      <c r="E3" s="779"/>
      <c r="F3" s="779"/>
      <c r="G3" s="779"/>
      <c r="H3" s="779"/>
      <c r="I3" s="779"/>
      <c r="J3" s="779"/>
      <c r="K3" s="779"/>
      <c r="L3" s="779"/>
      <c r="M3" s="779"/>
      <c r="N3" s="779"/>
      <c r="O3" s="779"/>
      <c r="P3" s="780"/>
      <c r="Q3" s="296"/>
    </row>
    <row r="4" spans="1:17" ht="12.75" customHeight="1" x14ac:dyDescent="0.25">
      <c r="A4" s="4" t="s">
        <v>1</v>
      </c>
      <c r="B4" s="5"/>
      <c r="C4" s="779" t="s">
        <v>536</v>
      </c>
      <c r="D4" s="779"/>
      <c r="E4" s="779"/>
      <c r="F4" s="779"/>
      <c r="G4" s="779"/>
      <c r="H4" s="779"/>
      <c r="I4" s="779"/>
      <c r="J4" s="779"/>
      <c r="K4" s="779"/>
      <c r="L4" s="779"/>
      <c r="M4" s="779"/>
      <c r="N4" s="779"/>
      <c r="O4" s="779"/>
      <c r="P4" s="780"/>
      <c r="Q4" s="296"/>
    </row>
    <row r="5" spans="1:17" ht="12.75" customHeight="1" x14ac:dyDescent="0.25">
      <c r="A5" s="2" t="s">
        <v>2</v>
      </c>
      <c r="B5" s="3"/>
      <c r="C5" s="754" t="s">
        <v>537</v>
      </c>
      <c r="D5" s="754"/>
      <c r="E5" s="754"/>
      <c r="F5" s="754"/>
      <c r="G5" s="754"/>
      <c r="H5" s="754"/>
      <c r="I5" s="754"/>
      <c r="J5" s="754"/>
      <c r="K5" s="754"/>
      <c r="L5" s="754"/>
      <c r="M5" s="754"/>
      <c r="N5" s="754"/>
      <c r="O5" s="754"/>
      <c r="P5" s="755"/>
      <c r="Q5" s="296"/>
    </row>
    <row r="6" spans="1:17" ht="12.75" customHeight="1" x14ac:dyDescent="0.25">
      <c r="A6" s="2" t="s">
        <v>3</v>
      </c>
      <c r="B6" s="3"/>
      <c r="C6" s="754" t="s">
        <v>538</v>
      </c>
      <c r="D6" s="754"/>
      <c r="E6" s="754"/>
      <c r="F6" s="754"/>
      <c r="G6" s="754"/>
      <c r="H6" s="754"/>
      <c r="I6" s="754"/>
      <c r="J6" s="754"/>
      <c r="K6" s="754"/>
      <c r="L6" s="754"/>
      <c r="M6" s="754"/>
      <c r="N6" s="754"/>
      <c r="O6" s="754"/>
      <c r="P6" s="755"/>
      <c r="Q6" s="296"/>
    </row>
    <row r="7" spans="1:17" ht="25.5" customHeight="1" x14ac:dyDescent="0.25">
      <c r="A7" s="2" t="s">
        <v>4</v>
      </c>
      <c r="B7" s="3"/>
      <c r="C7" s="779" t="s">
        <v>539</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540</v>
      </c>
      <c r="D9" s="754"/>
      <c r="E9" s="754"/>
      <c r="F9" s="754"/>
      <c r="G9" s="754"/>
      <c r="H9" s="754"/>
      <c r="I9" s="754"/>
      <c r="J9" s="754"/>
      <c r="K9" s="754"/>
      <c r="L9" s="754"/>
      <c r="M9" s="754"/>
      <c r="N9" s="754"/>
      <c r="O9" s="754"/>
      <c r="P9" s="755"/>
      <c r="Q9" s="296"/>
    </row>
    <row r="10" spans="1:17" ht="12.75" customHeight="1" x14ac:dyDescent="0.25">
      <c r="A10" s="2"/>
      <c r="B10" s="3" t="s">
        <v>7</v>
      </c>
      <c r="C10" s="754" t="s">
        <v>541</v>
      </c>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t="s">
        <v>542</v>
      </c>
      <c r="D12" s="754"/>
      <c r="E12" s="754"/>
      <c r="F12" s="754"/>
      <c r="G12" s="754"/>
      <c r="H12" s="754"/>
      <c r="I12" s="754"/>
      <c r="J12" s="754"/>
      <c r="K12" s="754"/>
      <c r="L12" s="754"/>
      <c r="M12" s="754"/>
      <c r="N12" s="754"/>
      <c r="O12" s="754"/>
      <c r="P12" s="755"/>
      <c r="Q12" s="296"/>
    </row>
    <row r="13" spans="1:17" ht="12.75" customHeight="1" x14ac:dyDescent="0.25">
      <c r="A13" s="2"/>
      <c r="B13" s="3" t="s">
        <v>10</v>
      </c>
      <c r="C13" s="754" t="s">
        <v>543</v>
      </c>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7"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17"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7" s="19" customFormat="1" x14ac:dyDescent="0.25">
      <c r="A19" s="16"/>
      <c r="B19" s="17" t="s">
        <v>19</v>
      </c>
      <c r="C19" s="181"/>
      <c r="D19" s="243"/>
      <c r="E19" s="145"/>
      <c r="F19" s="286"/>
      <c r="G19" s="208"/>
      <c r="H19" s="145"/>
      <c r="I19" s="286"/>
      <c r="J19" s="243"/>
      <c r="K19" s="18"/>
      <c r="L19" s="160"/>
      <c r="M19" s="208"/>
      <c r="N19" s="18"/>
      <c r="O19" s="145"/>
      <c r="P19" s="286"/>
      <c r="Q19" s="181"/>
    </row>
    <row r="20" spans="1:17" s="19" customFormat="1" ht="12.75" thickBot="1" x14ac:dyDescent="0.3">
      <c r="A20" s="20"/>
      <c r="B20" s="21" t="s">
        <v>20</v>
      </c>
      <c r="C20" s="182">
        <f>SUM(F20,I20,L20,O20)</f>
        <v>442922</v>
      </c>
      <c r="D20" s="128">
        <f>SUM(D21,D24,D25,D41,D42)</f>
        <v>420543</v>
      </c>
      <c r="E20" s="268">
        <f>SUM(E21,E24,E25,E41,E42)</f>
        <v>691</v>
      </c>
      <c r="F20" s="394">
        <f>SUM(F21,F24,F25,F41,F42)</f>
        <v>421234</v>
      </c>
      <c r="G20" s="209">
        <f>SUM(G21,G24,G42)</f>
        <v>0</v>
      </c>
      <c r="H20" s="268">
        <f t="shared" ref="H20:I20" si="0">SUM(H21,H24,H42)</f>
        <v>0</v>
      </c>
      <c r="I20" s="394">
        <f t="shared" si="0"/>
        <v>0</v>
      </c>
      <c r="J20" s="128">
        <f>SUM(J21,J26,J42)</f>
        <v>21374</v>
      </c>
      <c r="K20" s="22">
        <f t="shared" ref="K20:L20" si="1">SUM(K21,K26,K42)</f>
        <v>0</v>
      </c>
      <c r="L20" s="161">
        <f t="shared" si="1"/>
        <v>21374</v>
      </c>
      <c r="M20" s="209">
        <f>SUM(M21,M44)</f>
        <v>314</v>
      </c>
      <c r="N20" s="22">
        <f t="shared" ref="N20:O20" si="2">SUM(N21,N44)</f>
        <v>0</v>
      </c>
      <c r="O20" s="268">
        <f t="shared" si="2"/>
        <v>314</v>
      </c>
      <c r="P20" s="301"/>
      <c r="Q20" s="181"/>
    </row>
    <row r="21" spans="1:17" ht="12.75" thickTop="1" x14ac:dyDescent="0.25">
      <c r="A21" s="23"/>
      <c r="B21" s="24" t="s">
        <v>21</v>
      </c>
      <c r="C21" s="183">
        <f t="shared" ref="C21" si="3">SUM(F21,I21,L21,O21)</f>
        <v>1461</v>
      </c>
      <c r="D21" s="129">
        <f t="shared" ref="D21:E21" si="4">SUM(D22:D23)</f>
        <v>0</v>
      </c>
      <c r="E21" s="269">
        <f t="shared" si="4"/>
        <v>0</v>
      </c>
      <c r="F21" s="395">
        <f>SUM(F22:F23)</f>
        <v>0</v>
      </c>
      <c r="G21" s="210">
        <f t="shared" ref="G21:O21" si="5">SUM(G22:G23)</f>
        <v>0</v>
      </c>
      <c r="H21" s="269">
        <f t="shared" si="5"/>
        <v>0</v>
      </c>
      <c r="I21" s="395">
        <f t="shared" si="5"/>
        <v>0</v>
      </c>
      <c r="J21" s="129">
        <f t="shared" si="5"/>
        <v>1147</v>
      </c>
      <c r="K21" s="25">
        <f t="shared" si="5"/>
        <v>0</v>
      </c>
      <c r="L21" s="162">
        <f t="shared" si="5"/>
        <v>1147</v>
      </c>
      <c r="M21" s="210">
        <f>SUM(M22:M23)</f>
        <v>314</v>
      </c>
      <c r="N21" s="25">
        <f t="shared" si="5"/>
        <v>0</v>
      </c>
      <c r="O21" s="269">
        <f t="shared" si="5"/>
        <v>314</v>
      </c>
      <c r="P21" s="302"/>
      <c r="Q21" s="296"/>
    </row>
    <row r="22" spans="1:17"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row>
    <row r="23" spans="1:17" x14ac:dyDescent="0.25">
      <c r="A23" s="29"/>
      <c r="B23" s="30" t="s">
        <v>23</v>
      </c>
      <c r="C23" s="185">
        <f t="shared" ref="C23" si="7">SUM(F23,I23,L23,O23)</f>
        <v>1461</v>
      </c>
      <c r="D23" s="245"/>
      <c r="E23" s="387"/>
      <c r="F23" s="396">
        <f t="shared" ref="F23:F24" si="8">D23+E23</f>
        <v>0</v>
      </c>
      <c r="G23" s="212"/>
      <c r="H23" s="387"/>
      <c r="I23" s="396">
        <f>G23+H23</f>
        <v>0</v>
      </c>
      <c r="J23" s="245">
        <v>1147</v>
      </c>
      <c r="K23" s="31"/>
      <c r="L23" s="328">
        <f>J23+K23</f>
        <v>1147</v>
      </c>
      <c r="M23" s="212">
        <v>314</v>
      </c>
      <c r="N23" s="31"/>
      <c r="O23" s="146">
        <f>M23+N23</f>
        <v>314</v>
      </c>
      <c r="P23" s="463"/>
      <c r="Q23" s="296"/>
    </row>
    <row r="24" spans="1:17" s="19" customFormat="1" ht="24.75" thickBot="1" x14ac:dyDescent="0.3">
      <c r="A24" s="32">
        <v>19300</v>
      </c>
      <c r="B24" s="32" t="s">
        <v>24</v>
      </c>
      <c r="C24" s="186">
        <f>SUM(F24,I24)</f>
        <v>421234</v>
      </c>
      <c r="D24" s="246">
        <v>420543</v>
      </c>
      <c r="E24" s="388">
        <v>691</v>
      </c>
      <c r="F24" s="397">
        <f t="shared" si="8"/>
        <v>421234</v>
      </c>
      <c r="G24" s="213"/>
      <c r="H24" s="388"/>
      <c r="I24" s="397">
        <f t="shared" ref="I24" si="9">G24+H24</f>
        <v>0</v>
      </c>
      <c r="J24" s="285" t="s">
        <v>25</v>
      </c>
      <c r="K24" s="34" t="s">
        <v>25</v>
      </c>
      <c r="L24" s="163" t="s">
        <v>25</v>
      </c>
      <c r="M24" s="278" t="s">
        <v>25</v>
      </c>
      <c r="N24" s="147" t="s">
        <v>25</v>
      </c>
      <c r="O24" s="147" t="s">
        <v>25</v>
      </c>
      <c r="P24" s="356"/>
      <c r="Q24" s="181"/>
    </row>
    <row r="25" spans="1:17"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row>
    <row r="26" spans="1:17" s="19" customFormat="1" ht="36.75" thickTop="1" x14ac:dyDescent="0.25">
      <c r="A26" s="35">
        <v>21300</v>
      </c>
      <c r="B26" s="35" t="s">
        <v>27</v>
      </c>
      <c r="C26" s="187">
        <f>SUM(L26)</f>
        <v>20227</v>
      </c>
      <c r="D26" s="248" t="s">
        <v>25</v>
      </c>
      <c r="E26" s="122" t="s">
        <v>25</v>
      </c>
      <c r="F26" s="398" t="s">
        <v>25</v>
      </c>
      <c r="G26" s="214" t="s">
        <v>25</v>
      </c>
      <c r="H26" s="122" t="s">
        <v>25</v>
      </c>
      <c r="I26" s="398" t="s">
        <v>25</v>
      </c>
      <c r="J26" s="130">
        <f t="shared" ref="J26:K26" si="10">SUM(J27,J31,J33,J36)</f>
        <v>20227</v>
      </c>
      <c r="K26" s="38">
        <f t="shared" si="10"/>
        <v>0</v>
      </c>
      <c r="L26" s="175">
        <f>SUM(L27,L31,L33,L36)</f>
        <v>20227</v>
      </c>
      <c r="M26" s="279" t="s">
        <v>25</v>
      </c>
      <c r="N26" s="122" t="s">
        <v>25</v>
      </c>
      <c r="O26" s="122" t="s">
        <v>25</v>
      </c>
      <c r="P26" s="303"/>
      <c r="Q26" s="181"/>
    </row>
    <row r="27" spans="1:17" s="19" customFormat="1" ht="24" hidden="1" x14ac:dyDescent="0.25">
      <c r="A27" s="39">
        <v>21350</v>
      </c>
      <c r="B27" s="35" t="s">
        <v>28</v>
      </c>
      <c r="C27" s="187">
        <f t="shared" ref="C27:C40" si="11">SUM(L27)</f>
        <v>0</v>
      </c>
      <c r="D27" s="248" t="s">
        <v>25</v>
      </c>
      <c r="E27" s="37" t="s">
        <v>25</v>
      </c>
      <c r="F27" s="164" t="s">
        <v>25</v>
      </c>
      <c r="G27" s="214" t="s">
        <v>25</v>
      </c>
      <c r="H27" s="37" t="s">
        <v>25</v>
      </c>
      <c r="I27" s="122" t="s">
        <v>25</v>
      </c>
      <c r="J27" s="130">
        <f t="shared" ref="J27:K27" si="12">SUM(J28:J30)</f>
        <v>0</v>
      </c>
      <c r="K27" s="38">
        <f t="shared" si="12"/>
        <v>0</v>
      </c>
      <c r="L27" s="175">
        <f>SUM(L28:L30)</f>
        <v>0</v>
      </c>
      <c r="M27" s="279" t="s">
        <v>25</v>
      </c>
      <c r="N27" s="122" t="s">
        <v>25</v>
      </c>
      <c r="O27" s="122" t="s">
        <v>25</v>
      </c>
      <c r="P27" s="303"/>
      <c r="Q27" s="181"/>
    </row>
    <row r="28" spans="1:17" hidden="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row>
    <row r="29" spans="1:17" hidden="1" x14ac:dyDescent="0.25">
      <c r="A29" s="29">
        <v>21352</v>
      </c>
      <c r="B29" s="43" t="s">
        <v>30</v>
      </c>
      <c r="C29" s="189">
        <f t="shared" si="11"/>
        <v>0</v>
      </c>
      <c r="D29" s="250" t="s">
        <v>25</v>
      </c>
      <c r="E29" s="44" t="s">
        <v>25</v>
      </c>
      <c r="F29" s="166" t="s">
        <v>25</v>
      </c>
      <c r="G29" s="216" t="s">
        <v>25</v>
      </c>
      <c r="H29" s="44" t="s">
        <v>25</v>
      </c>
      <c r="I29" s="149" t="s">
        <v>25</v>
      </c>
      <c r="J29" s="321"/>
      <c r="K29" s="322"/>
      <c r="L29" s="95">
        <f t="shared" si="13"/>
        <v>0</v>
      </c>
      <c r="M29" s="281" t="s">
        <v>25</v>
      </c>
      <c r="N29" s="149" t="s">
        <v>25</v>
      </c>
      <c r="O29" s="149" t="s">
        <v>25</v>
      </c>
      <c r="P29" s="305"/>
      <c r="Q29" s="296"/>
    </row>
    <row r="30" spans="1:17" ht="24" hidden="1" x14ac:dyDescent="0.25">
      <c r="A30" s="29">
        <v>21359</v>
      </c>
      <c r="B30" s="43" t="s">
        <v>31</v>
      </c>
      <c r="C30" s="189">
        <f t="shared" si="11"/>
        <v>0</v>
      </c>
      <c r="D30" s="250" t="s">
        <v>25</v>
      </c>
      <c r="E30" s="44" t="s">
        <v>25</v>
      </c>
      <c r="F30" s="166" t="s">
        <v>25</v>
      </c>
      <c r="G30" s="216" t="s">
        <v>25</v>
      </c>
      <c r="H30" s="44" t="s">
        <v>25</v>
      </c>
      <c r="I30" s="149" t="s">
        <v>25</v>
      </c>
      <c r="J30" s="321"/>
      <c r="K30" s="322"/>
      <c r="L30" s="95">
        <f t="shared" si="13"/>
        <v>0</v>
      </c>
      <c r="M30" s="281" t="s">
        <v>25</v>
      </c>
      <c r="N30" s="149" t="s">
        <v>25</v>
      </c>
      <c r="O30" s="149" t="s">
        <v>25</v>
      </c>
      <c r="P30" s="305"/>
      <c r="Q30" s="296"/>
    </row>
    <row r="31" spans="1:17" s="19" customFormat="1" ht="36" hidden="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row>
    <row r="32" spans="1:17" ht="36" hidden="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row>
    <row r="33" spans="1:17" s="19" customFormat="1" x14ac:dyDescent="0.25">
      <c r="A33" s="39">
        <v>21380</v>
      </c>
      <c r="B33" s="35" t="s">
        <v>34</v>
      </c>
      <c r="C33" s="187">
        <f t="shared" si="11"/>
        <v>8190</v>
      </c>
      <c r="D33" s="248" t="s">
        <v>25</v>
      </c>
      <c r="E33" s="122" t="s">
        <v>25</v>
      </c>
      <c r="F33" s="398" t="s">
        <v>25</v>
      </c>
      <c r="G33" s="214" t="s">
        <v>25</v>
      </c>
      <c r="H33" s="122" t="s">
        <v>25</v>
      </c>
      <c r="I33" s="398" t="s">
        <v>25</v>
      </c>
      <c r="J33" s="130">
        <f t="shared" ref="J33:K33" si="15">SUM(J34:J35)</f>
        <v>8190</v>
      </c>
      <c r="K33" s="38">
        <f t="shared" si="15"/>
        <v>0</v>
      </c>
      <c r="L33" s="175">
        <f>SUM(L34:L35)</f>
        <v>8190</v>
      </c>
      <c r="M33" s="279" t="s">
        <v>25</v>
      </c>
      <c r="N33" s="122" t="s">
        <v>25</v>
      </c>
      <c r="O33" s="122" t="s">
        <v>25</v>
      </c>
      <c r="P33" s="303"/>
      <c r="Q33" s="181"/>
    </row>
    <row r="34" spans="1:17" x14ac:dyDescent="0.25">
      <c r="A34" s="27">
        <v>21381</v>
      </c>
      <c r="B34" s="40" t="s">
        <v>35</v>
      </c>
      <c r="C34" s="188">
        <f t="shared" si="11"/>
        <v>8190</v>
      </c>
      <c r="D34" s="249" t="s">
        <v>25</v>
      </c>
      <c r="E34" s="148" t="s">
        <v>25</v>
      </c>
      <c r="F34" s="399" t="s">
        <v>25</v>
      </c>
      <c r="G34" s="215" t="s">
        <v>25</v>
      </c>
      <c r="H34" s="148" t="s">
        <v>25</v>
      </c>
      <c r="I34" s="399" t="s">
        <v>25</v>
      </c>
      <c r="J34" s="319">
        <v>8190</v>
      </c>
      <c r="K34" s="320"/>
      <c r="L34" s="176">
        <f t="shared" ref="L34:L35" si="16">J34+K34</f>
        <v>8190</v>
      </c>
      <c r="M34" s="280" t="s">
        <v>25</v>
      </c>
      <c r="N34" s="148" t="s">
        <v>25</v>
      </c>
      <c r="O34" s="148" t="s">
        <v>25</v>
      </c>
      <c r="P34" s="304"/>
      <c r="Q34" s="296"/>
    </row>
    <row r="35" spans="1:17" ht="24" hidden="1" x14ac:dyDescent="0.25">
      <c r="A35" s="30">
        <v>21383</v>
      </c>
      <c r="B35" s="43" t="s">
        <v>36</v>
      </c>
      <c r="C35" s="189">
        <f t="shared" si="11"/>
        <v>0</v>
      </c>
      <c r="D35" s="250" t="s">
        <v>25</v>
      </c>
      <c r="E35" s="44" t="s">
        <v>25</v>
      </c>
      <c r="F35" s="166" t="s">
        <v>25</v>
      </c>
      <c r="G35" s="216" t="s">
        <v>25</v>
      </c>
      <c r="H35" s="44" t="s">
        <v>25</v>
      </c>
      <c r="I35" s="149" t="s">
        <v>25</v>
      </c>
      <c r="J35" s="321"/>
      <c r="K35" s="322"/>
      <c r="L35" s="95">
        <f t="shared" si="16"/>
        <v>0</v>
      </c>
      <c r="M35" s="281" t="s">
        <v>25</v>
      </c>
      <c r="N35" s="149" t="s">
        <v>25</v>
      </c>
      <c r="O35" s="149" t="s">
        <v>25</v>
      </c>
      <c r="P35" s="305"/>
      <c r="Q35" s="296"/>
    </row>
    <row r="36" spans="1:17" s="19" customFormat="1" ht="24" x14ac:dyDescent="0.25">
      <c r="A36" s="39">
        <v>21390</v>
      </c>
      <c r="B36" s="35" t="s">
        <v>37</v>
      </c>
      <c r="C36" s="187">
        <f t="shared" si="11"/>
        <v>12037</v>
      </c>
      <c r="D36" s="248" t="s">
        <v>25</v>
      </c>
      <c r="E36" s="122" t="s">
        <v>25</v>
      </c>
      <c r="F36" s="398" t="s">
        <v>25</v>
      </c>
      <c r="G36" s="214" t="s">
        <v>25</v>
      </c>
      <c r="H36" s="122" t="s">
        <v>25</v>
      </c>
      <c r="I36" s="398" t="s">
        <v>25</v>
      </c>
      <c r="J36" s="130">
        <f t="shared" ref="J36:K36" si="17">SUM(J37:J40)</f>
        <v>12037</v>
      </c>
      <c r="K36" s="38">
        <f t="shared" si="17"/>
        <v>0</v>
      </c>
      <c r="L36" s="175">
        <f>SUM(L37:L40)</f>
        <v>12037</v>
      </c>
      <c r="M36" s="279" t="s">
        <v>25</v>
      </c>
      <c r="N36" s="122" t="s">
        <v>25</v>
      </c>
      <c r="O36" s="122" t="s">
        <v>25</v>
      </c>
      <c r="P36" s="303"/>
      <c r="Q36" s="181"/>
    </row>
    <row r="37" spans="1:17" ht="24" hidden="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row>
    <row r="38" spans="1:17" hidden="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row>
    <row r="39" spans="1:17" hidden="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row>
    <row r="40" spans="1:17" ht="24" x14ac:dyDescent="0.25">
      <c r="A40" s="30">
        <v>21399</v>
      </c>
      <c r="B40" s="43" t="s">
        <v>41</v>
      </c>
      <c r="C40" s="189">
        <f t="shared" si="11"/>
        <v>12037</v>
      </c>
      <c r="D40" s="250" t="s">
        <v>25</v>
      </c>
      <c r="E40" s="149" t="s">
        <v>25</v>
      </c>
      <c r="F40" s="400" t="s">
        <v>25</v>
      </c>
      <c r="G40" s="216" t="s">
        <v>25</v>
      </c>
      <c r="H40" s="149" t="s">
        <v>25</v>
      </c>
      <c r="I40" s="400" t="s">
        <v>25</v>
      </c>
      <c r="J40" s="321">
        <v>12037</v>
      </c>
      <c r="K40" s="322"/>
      <c r="L40" s="95">
        <f t="shared" si="18"/>
        <v>12037</v>
      </c>
      <c r="M40" s="281" t="s">
        <v>25</v>
      </c>
      <c r="N40" s="149" t="s">
        <v>25</v>
      </c>
      <c r="O40" s="149" t="s">
        <v>25</v>
      </c>
      <c r="P40" s="305"/>
      <c r="Q40" s="296"/>
    </row>
    <row r="41" spans="1:17"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row>
    <row r="42" spans="1:17" s="19" customFormat="1" ht="24" hidden="1" x14ac:dyDescent="0.25">
      <c r="A42" s="50">
        <v>21490</v>
      </c>
      <c r="B42" s="51" t="s">
        <v>43</v>
      </c>
      <c r="C42" s="191">
        <f>SUM(F42,I42,L42)</f>
        <v>0</v>
      </c>
      <c r="D42" s="253">
        <f t="shared" ref="D42:E42" si="19">D43</f>
        <v>0</v>
      </c>
      <c r="E42" s="52">
        <f t="shared" si="19"/>
        <v>0</v>
      </c>
      <c r="F42" s="254">
        <f>F43</f>
        <v>0</v>
      </c>
      <c r="G42" s="218">
        <f t="shared" ref="G42:K42" si="20">G43</f>
        <v>0</v>
      </c>
      <c r="H42" s="52">
        <f t="shared" si="20"/>
        <v>0</v>
      </c>
      <c r="I42" s="270">
        <f t="shared" si="20"/>
        <v>0</v>
      </c>
      <c r="J42" s="253">
        <f t="shared" si="20"/>
        <v>0</v>
      </c>
      <c r="K42" s="52">
        <f t="shared" si="20"/>
        <v>0</v>
      </c>
      <c r="L42" s="254">
        <f>L43</f>
        <v>0</v>
      </c>
      <c r="M42" s="279" t="s">
        <v>25</v>
      </c>
      <c r="N42" s="122" t="s">
        <v>25</v>
      </c>
      <c r="O42" s="122" t="s">
        <v>25</v>
      </c>
      <c r="P42" s="303"/>
      <c r="Q42" s="181"/>
    </row>
    <row r="43" spans="1:17" s="19" customFormat="1" ht="24" hidden="1" x14ac:dyDescent="0.25">
      <c r="A43" s="30">
        <v>21499</v>
      </c>
      <c r="B43" s="43" t="s">
        <v>44</v>
      </c>
      <c r="C43" s="192">
        <f>SUM(F43,I43,L43)</f>
        <v>0</v>
      </c>
      <c r="D43" s="255"/>
      <c r="E43" s="49"/>
      <c r="F43" s="176">
        <f>D43+E43</f>
        <v>0</v>
      </c>
      <c r="G43" s="219"/>
      <c r="H43" s="42"/>
      <c r="I43" s="90">
        <f>G43+H43</f>
        <v>0</v>
      </c>
      <c r="J43" s="262"/>
      <c r="K43" s="42"/>
      <c r="L43" s="176">
        <f>J43+K43</f>
        <v>0</v>
      </c>
      <c r="M43" s="282" t="s">
        <v>25</v>
      </c>
      <c r="N43" s="150" t="s">
        <v>25</v>
      </c>
      <c r="O43" s="150" t="s">
        <v>25</v>
      </c>
      <c r="P43" s="306"/>
      <c r="Q43" s="181"/>
    </row>
    <row r="44" spans="1:17" ht="24" hidden="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row>
    <row r="45" spans="1:17"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row>
    <row r="46" spans="1:17"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row>
    <row r="47" spans="1:17" x14ac:dyDescent="0.25">
      <c r="A47" s="60"/>
      <c r="B47" s="58"/>
      <c r="C47" s="194"/>
      <c r="D47" s="260"/>
      <c r="E47" s="391"/>
      <c r="F47" s="403"/>
      <c r="G47" s="221"/>
      <c r="H47" s="272"/>
      <c r="I47" s="403"/>
      <c r="J47" s="258"/>
      <c r="K47" s="59"/>
      <c r="L47" s="167"/>
      <c r="M47" s="284"/>
      <c r="N47" s="107"/>
      <c r="O47" s="152"/>
      <c r="P47" s="288"/>
      <c r="Q47" s="296"/>
    </row>
    <row r="48" spans="1:17" s="19" customFormat="1" x14ac:dyDescent="0.25">
      <c r="A48" s="61"/>
      <c r="B48" s="62" t="s">
        <v>48</v>
      </c>
      <c r="C48" s="195"/>
      <c r="D48" s="261"/>
      <c r="E48" s="392"/>
      <c r="F48" s="404"/>
      <c r="G48" s="222"/>
      <c r="H48" s="153"/>
      <c r="I48" s="404"/>
      <c r="J48" s="133"/>
      <c r="K48" s="108"/>
      <c r="L48" s="168"/>
      <c r="M48" s="222"/>
      <c r="N48" s="108"/>
      <c r="O48" s="153"/>
      <c r="P48" s="308"/>
      <c r="Q48" s="181"/>
    </row>
    <row r="49" spans="1:17" s="19" customFormat="1" ht="12.75" thickBot="1" x14ac:dyDescent="0.3">
      <c r="A49" s="63"/>
      <c r="B49" s="20" t="s">
        <v>49</v>
      </c>
      <c r="C49" s="196">
        <f t="shared" ref="C49:C112" si="24">SUM(F49,I49,L49,O49)</f>
        <v>442922</v>
      </c>
      <c r="D49" s="134">
        <f t="shared" ref="D49:E49" si="25">SUM(D50,D281)</f>
        <v>420543</v>
      </c>
      <c r="E49" s="117">
        <f t="shared" si="25"/>
        <v>691</v>
      </c>
      <c r="F49" s="405">
        <f>SUM(F50,F281)</f>
        <v>421234</v>
      </c>
      <c r="G49" s="223">
        <f t="shared" ref="G49:O49" si="26">SUM(G50,G281)</f>
        <v>0</v>
      </c>
      <c r="H49" s="117">
        <f t="shared" si="26"/>
        <v>0</v>
      </c>
      <c r="I49" s="405">
        <f t="shared" si="26"/>
        <v>0</v>
      </c>
      <c r="J49" s="134">
        <f t="shared" si="26"/>
        <v>21374</v>
      </c>
      <c r="K49" s="64">
        <f t="shared" si="26"/>
        <v>0</v>
      </c>
      <c r="L49" s="169">
        <f t="shared" si="26"/>
        <v>21374</v>
      </c>
      <c r="M49" s="223">
        <f t="shared" si="26"/>
        <v>314</v>
      </c>
      <c r="N49" s="64">
        <f t="shared" si="26"/>
        <v>0</v>
      </c>
      <c r="O49" s="117">
        <f t="shared" si="26"/>
        <v>314</v>
      </c>
      <c r="P49" s="309"/>
      <c r="Q49" s="181"/>
    </row>
    <row r="50" spans="1:17" s="19" customFormat="1" ht="36.75" thickTop="1" x14ac:dyDescent="0.25">
      <c r="A50" s="65"/>
      <c r="B50" s="66" t="s">
        <v>50</v>
      </c>
      <c r="C50" s="197">
        <f t="shared" si="24"/>
        <v>442922</v>
      </c>
      <c r="D50" s="135">
        <f t="shared" ref="D50:E50" si="27">SUM(D51,D193)</f>
        <v>420543</v>
      </c>
      <c r="E50" s="273">
        <f t="shared" si="27"/>
        <v>691</v>
      </c>
      <c r="F50" s="406">
        <f>SUM(F51,F193)</f>
        <v>421234</v>
      </c>
      <c r="G50" s="224">
        <f t="shared" ref="G50:O50" si="28">SUM(G51,G193)</f>
        <v>0</v>
      </c>
      <c r="H50" s="273">
        <f t="shared" si="28"/>
        <v>0</v>
      </c>
      <c r="I50" s="406">
        <f t="shared" si="28"/>
        <v>0</v>
      </c>
      <c r="J50" s="135">
        <f t="shared" si="28"/>
        <v>21374</v>
      </c>
      <c r="K50" s="67">
        <f t="shared" si="28"/>
        <v>0</v>
      </c>
      <c r="L50" s="170">
        <f t="shared" si="28"/>
        <v>21374</v>
      </c>
      <c r="M50" s="224">
        <f t="shared" si="28"/>
        <v>314</v>
      </c>
      <c r="N50" s="67">
        <f t="shared" si="28"/>
        <v>0</v>
      </c>
      <c r="O50" s="273">
        <f t="shared" si="28"/>
        <v>314</v>
      </c>
      <c r="P50" s="310"/>
      <c r="Q50" s="181"/>
    </row>
    <row r="51" spans="1:17" s="19" customFormat="1" ht="24" x14ac:dyDescent="0.25">
      <c r="A51" s="68"/>
      <c r="B51" s="16" t="s">
        <v>51</v>
      </c>
      <c r="C51" s="198">
        <f t="shared" si="24"/>
        <v>429967</v>
      </c>
      <c r="D51" s="136">
        <f t="shared" ref="D51:E51" si="29">SUM(D52,D74,D172,D186)</f>
        <v>408323</v>
      </c>
      <c r="E51" s="274">
        <f t="shared" si="29"/>
        <v>691</v>
      </c>
      <c r="F51" s="407">
        <f>SUM(F52,F74,F172,F186)</f>
        <v>409014</v>
      </c>
      <c r="G51" s="225">
        <f t="shared" ref="G51:O51" si="30">SUM(G52,G74,G172,G186)</f>
        <v>0</v>
      </c>
      <c r="H51" s="274">
        <f t="shared" si="30"/>
        <v>0</v>
      </c>
      <c r="I51" s="407">
        <f t="shared" si="30"/>
        <v>0</v>
      </c>
      <c r="J51" s="136">
        <f t="shared" si="30"/>
        <v>20924</v>
      </c>
      <c r="K51" s="69">
        <f t="shared" si="30"/>
        <v>0</v>
      </c>
      <c r="L51" s="171">
        <f t="shared" si="30"/>
        <v>20924</v>
      </c>
      <c r="M51" s="225">
        <f t="shared" si="30"/>
        <v>29</v>
      </c>
      <c r="N51" s="69">
        <f t="shared" si="30"/>
        <v>0</v>
      </c>
      <c r="O51" s="274">
        <f t="shared" si="30"/>
        <v>29</v>
      </c>
      <c r="P51" s="311"/>
      <c r="Q51" s="181"/>
    </row>
    <row r="52" spans="1:17" s="19" customFormat="1" x14ac:dyDescent="0.25">
      <c r="A52" s="70">
        <v>1000</v>
      </c>
      <c r="B52" s="70" t="s">
        <v>52</v>
      </c>
      <c r="C52" s="199">
        <f t="shared" si="24"/>
        <v>360011</v>
      </c>
      <c r="D52" s="137">
        <f t="shared" ref="D52:E52" si="31">SUM(D53,D66)</f>
        <v>360011</v>
      </c>
      <c r="E52" s="125">
        <f t="shared" si="31"/>
        <v>0</v>
      </c>
      <c r="F52" s="408">
        <f>SUM(F53,F66)</f>
        <v>360011</v>
      </c>
      <c r="G52" s="226">
        <f t="shared" ref="G52:O52" si="32">SUM(G53,G66)</f>
        <v>0</v>
      </c>
      <c r="H52" s="125">
        <f t="shared" si="32"/>
        <v>0</v>
      </c>
      <c r="I52" s="408">
        <f t="shared" si="32"/>
        <v>0</v>
      </c>
      <c r="J52" s="137">
        <f t="shared" si="32"/>
        <v>0</v>
      </c>
      <c r="K52" s="71">
        <f t="shared" si="32"/>
        <v>0</v>
      </c>
      <c r="L52" s="172">
        <f t="shared" si="32"/>
        <v>0</v>
      </c>
      <c r="M52" s="226">
        <f t="shared" si="32"/>
        <v>0</v>
      </c>
      <c r="N52" s="71">
        <f t="shared" si="32"/>
        <v>0</v>
      </c>
      <c r="O52" s="125">
        <f t="shared" si="32"/>
        <v>0</v>
      </c>
      <c r="P52" s="312"/>
      <c r="Q52" s="181"/>
    </row>
    <row r="53" spans="1:17" x14ac:dyDescent="0.25">
      <c r="A53" s="35">
        <v>1100</v>
      </c>
      <c r="B53" s="72" t="s">
        <v>53</v>
      </c>
      <c r="C53" s="187">
        <f t="shared" si="24"/>
        <v>273019</v>
      </c>
      <c r="D53" s="130">
        <f t="shared" ref="D53:E53" si="33">SUM(D54,D57,D65)</f>
        <v>273019</v>
      </c>
      <c r="E53" s="123">
        <f t="shared" si="33"/>
        <v>0</v>
      </c>
      <c r="F53" s="409">
        <f>SUM(F54,F57,F65)</f>
        <v>273019</v>
      </c>
      <c r="G53" s="227">
        <f t="shared" ref="G53:N53" si="34">SUM(G54,G57,G65)</f>
        <v>0</v>
      </c>
      <c r="H53" s="123">
        <f t="shared" si="34"/>
        <v>0</v>
      </c>
      <c r="I53" s="409">
        <f t="shared" si="34"/>
        <v>0</v>
      </c>
      <c r="J53" s="130">
        <f t="shared" si="34"/>
        <v>0</v>
      </c>
      <c r="K53" s="38">
        <f t="shared" si="34"/>
        <v>0</v>
      </c>
      <c r="L53" s="175">
        <f t="shared" si="34"/>
        <v>0</v>
      </c>
      <c r="M53" s="227">
        <f t="shared" si="34"/>
        <v>0</v>
      </c>
      <c r="N53" s="38">
        <f t="shared" si="34"/>
        <v>0</v>
      </c>
      <c r="O53" s="123">
        <f>SUM(O54,O57,O65)</f>
        <v>0</v>
      </c>
      <c r="P53" s="313"/>
      <c r="Q53" s="296"/>
    </row>
    <row r="54" spans="1:17" x14ac:dyDescent="0.25">
      <c r="A54" s="73">
        <v>1110</v>
      </c>
      <c r="B54" s="58" t="s">
        <v>54</v>
      </c>
      <c r="C54" s="194">
        <f>SUM(F54,I54,L54,O54)</f>
        <v>245298</v>
      </c>
      <c r="D54" s="86">
        <f>SUM(D55:D56)</f>
        <v>245298</v>
      </c>
      <c r="E54" s="154">
        <f>SUM(E55:E56)</f>
        <v>0</v>
      </c>
      <c r="F54" s="410">
        <f>SUM(F55:F56)</f>
        <v>245298</v>
      </c>
      <c r="G54" s="228">
        <f t="shared" ref="G54:H54" si="35">SUM(G55:G56)</f>
        <v>0</v>
      </c>
      <c r="H54" s="154">
        <f t="shared" si="35"/>
        <v>0</v>
      </c>
      <c r="I54" s="410">
        <f>SUM(I55:I56)</f>
        <v>0</v>
      </c>
      <c r="J54" s="86">
        <f t="shared" ref="J54:K54" si="36">SUM(J55:J56)</f>
        <v>0</v>
      </c>
      <c r="K54" s="74">
        <f t="shared" si="36"/>
        <v>0</v>
      </c>
      <c r="L54" s="174">
        <f>SUM(L55:L56)</f>
        <v>0</v>
      </c>
      <c r="M54" s="228">
        <f t="shared" ref="M54:N54" si="37">SUM(M55:M56)</f>
        <v>0</v>
      </c>
      <c r="N54" s="74">
        <f t="shared" si="37"/>
        <v>0</v>
      </c>
      <c r="O54" s="154">
        <f>SUM(O55:O56)</f>
        <v>0</v>
      </c>
      <c r="P54" s="291"/>
      <c r="Q54" s="296"/>
    </row>
    <row r="55" spans="1:17"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row>
    <row r="56" spans="1:17" ht="24" customHeight="1" x14ac:dyDescent="0.25">
      <c r="A56" s="30">
        <v>1119</v>
      </c>
      <c r="B56" s="43" t="s">
        <v>56</v>
      </c>
      <c r="C56" s="189">
        <f t="shared" si="24"/>
        <v>245298</v>
      </c>
      <c r="D56" s="263">
        <v>245298</v>
      </c>
      <c r="E56" s="393"/>
      <c r="F56" s="411">
        <f>D56+E56</f>
        <v>245298</v>
      </c>
      <c r="G56" s="229"/>
      <c r="H56" s="393"/>
      <c r="I56" s="411">
        <f>G56+H56</f>
        <v>0</v>
      </c>
      <c r="J56" s="263"/>
      <c r="K56" s="45"/>
      <c r="L56" s="95">
        <f>J56+K56</f>
        <v>0</v>
      </c>
      <c r="M56" s="229"/>
      <c r="N56" s="45"/>
      <c r="O56" s="91">
        <f>M56+N56</f>
        <v>0</v>
      </c>
      <c r="P56" s="290"/>
      <c r="Q56" s="296"/>
    </row>
    <row r="57" spans="1:17" ht="23.25" customHeight="1" x14ac:dyDescent="0.25">
      <c r="A57" s="75">
        <v>1140</v>
      </c>
      <c r="B57" s="43" t="s">
        <v>57</v>
      </c>
      <c r="C57" s="189">
        <f t="shared" si="24"/>
        <v>26021</v>
      </c>
      <c r="D57" s="132">
        <f t="shared" ref="D57:E57" si="38">SUM(D58:D64)</f>
        <v>26021</v>
      </c>
      <c r="E57" s="91">
        <f t="shared" si="38"/>
        <v>0</v>
      </c>
      <c r="F57" s="411">
        <f>SUM(F58:F64)</f>
        <v>26021</v>
      </c>
      <c r="G57" s="230">
        <f t="shared" ref="G57:N57" si="39">SUM(G58:G64)</f>
        <v>0</v>
      </c>
      <c r="H57" s="91">
        <f t="shared" si="39"/>
        <v>0</v>
      </c>
      <c r="I57" s="411">
        <f t="shared" si="39"/>
        <v>0</v>
      </c>
      <c r="J57" s="132">
        <f t="shared" si="39"/>
        <v>0</v>
      </c>
      <c r="K57" s="76">
        <f t="shared" si="39"/>
        <v>0</v>
      </c>
      <c r="L57" s="95">
        <f t="shared" si="39"/>
        <v>0</v>
      </c>
      <c r="M57" s="230">
        <f t="shared" si="39"/>
        <v>0</v>
      </c>
      <c r="N57" s="76">
        <f t="shared" si="39"/>
        <v>0</v>
      </c>
      <c r="O57" s="91">
        <f>SUM(O58:O64)</f>
        <v>0</v>
      </c>
      <c r="P57" s="290"/>
      <c r="Q57" s="296"/>
    </row>
    <row r="58" spans="1:17" x14ac:dyDescent="0.25">
      <c r="A58" s="30">
        <v>1141</v>
      </c>
      <c r="B58" s="43" t="s">
        <v>58</v>
      </c>
      <c r="C58" s="189">
        <f t="shared" si="24"/>
        <v>3709</v>
      </c>
      <c r="D58" s="263">
        <v>3709</v>
      </c>
      <c r="E58" s="393"/>
      <c r="F58" s="411">
        <f t="shared" ref="F58:F65" si="40">D58+E58</f>
        <v>3709</v>
      </c>
      <c r="G58" s="229"/>
      <c r="H58" s="393"/>
      <c r="I58" s="411">
        <f t="shared" ref="I58:I65" si="41">G58+H58</f>
        <v>0</v>
      </c>
      <c r="J58" s="263"/>
      <c r="K58" s="45"/>
      <c r="L58" s="95">
        <f t="shared" ref="L58:L65" si="42">J58+K58</f>
        <v>0</v>
      </c>
      <c r="M58" s="229"/>
      <c r="N58" s="45"/>
      <c r="O58" s="91">
        <f t="shared" ref="O58:O65" si="43">M58+N58</f>
        <v>0</v>
      </c>
      <c r="P58" s="290"/>
      <c r="Q58" s="296"/>
    </row>
    <row r="59" spans="1:17" ht="24.75" customHeight="1" x14ac:dyDescent="0.25">
      <c r="A59" s="30">
        <v>1142</v>
      </c>
      <c r="B59" s="43" t="s">
        <v>59</v>
      </c>
      <c r="C59" s="189">
        <f t="shared" si="24"/>
        <v>976</v>
      </c>
      <c r="D59" s="263">
        <v>976</v>
      </c>
      <c r="E59" s="393"/>
      <c r="F59" s="411">
        <f t="shared" si="40"/>
        <v>976</v>
      </c>
      <c r="G59" s="229"/>
      <c r="H59" s="393"/>
      <c r="I59" s="411">
        <f t="shared" si="41"/>
        <v>0</v>
      </c>
      <c r="J59" s="263"/>
      <c r="K59" s="45"/>
      <c r="L59" s="95">
        <f t="shared" si="42"/>
        <v>0</v>
      </c>
      <c r="M59" s="229"/>
      <c r="N59" s="45"/>
      <c r="O59" s="91">
        <f t="shared" si="43"/>
        <v>0</v>
      </c>
      <c r="P59" s="290"/>
      <c r="Q59" s="296"/>
    </row>
    <row r="60" spans="1:17" ht="24" hidden="1" x14ac:dyDescent="0.25">
      <c r="A60" s="30">
        <v>1145</v>
      </c>
      <c r="B60" s="43" t="s">
        <v>60</v>
      </c>
      <c r="C60" s="189">
        <f t="shared" si="24"/>
        <v>0</v>
      </c>
      <c r="D60" s="263"/>
      <c r="E60" s="45"/>
      <c r="F60" s="95">
        <f t="shared" si="40"/>
        <v>0</v>
      </c>
      <c r="G60" s="229"/>
      <c r="H60" s="45"/>
      <c r="I60" s="91">
        <f t="shared" si="41"/>
        <v>0</v>
      </c>
      <c r="J60" s="263"/>
      <c r="K60" s="45"/>
      <c r="L60" s="95">
        <f t="shared" si="42"/>
        <v>0</v>
      </c>
      <c r="M60" s="229"/>
      <c r="N60" s="45"/>
      <c r="O60" s="91">
        <f t="shared" si="43"/>
        <v>0</v>
      </c>
      <c r="P60" s="290"/>
      <c r="Q60" s="296"/>
    </row>
    <row r="61" spans="1:17" ht="27.75" hidden="1" customHeight="1" x14ac:dyDescent="0.25">
      <c r="A61" s="30">
        <v>1146</v>
      </c>
      <c r="B61" s="43" t="s">
        <v>61</v>
      </c>
      <c r="C61" s="189">
        <f t="shared" si="24"/>
        <v>0</v>
      </c>
      <c r="D61" s="263"/>
      <c r="E61" s="45"/>
      <c r="F61" s="95">
        <f t="shared" si="40"/>
        <v>0</v>
      </c>
      <c r="G61" s="229"/>
      <c r="H61" s="45"/>
      <c r="I61" s="91">
        <f t="shared" si="41"/>
        <v>0</v>
      </c>
      <c r="J61" s="263"/>
      <c r="K61" s="45"/>
      <c r="L61" s="95">
        <f t="shared" si="42"/>
        <v>0</v>
      </c>
      <c r="M61" s="229"/>
      <c r="N61" s="45"/>
      <c r="O61" s="91">
        <f t="shared" si="43"/>
        <v>0</v>
      </c>
      <c r="P61" s="290"/>
      <c r="Q61" s="296"/>
    </row>
    <row r="62" spans="1:17" x14ac:dyDescent="0.25">
      <c r="A62" s="30">
        <v>1147</v>
      </c>
      <c r="B62" s="43" t="s">
        <v>62</v>
      </c>
      <c r="C62" s="189">
        <f t="shared" si="24"/>
        <v>5778</v>
      </c>
      <c r="D62" s="263">
        <v>5778</v>
      </c>
      <c r="E62" s="393"/>
      <c r="F62" s="411">
        <f t="shared" si="40"/>
        <v>5778</v>
      </c>
      <c r="G62" s="229"/>
      <c r="H62" s="393"/>
      <c r="I62" s="411">
        <f t="shared" si="41"/>
        <v>0</v>
      </c>
      <c r="J62" s="263"/>
      <c r="K62" s="45"/>
      <c r="L62" s="95">
        <f t="shared" si="42"/>
        <v>0</v>
      </c>
      <c r="M62" s="229"/>
      <c r="N62" s="45"/>
      <c r="O62" s="91">
        <f t="shared" si="43"/>
        <v>0</v>
      </c>
      <c r="P62" s="290"/>
      <c r="Q62" s="296"/>
    </row>
    <row r="63" spans="1:17" x14ac:dyDescent="0.25">
      <c r="A63" s="30">
        <v>1148</v>
      </c>
      <c r="B63" s="43" t="s">
        <v>63</v>
      </c>
      <c r="C63" s="189">
        <f t="shared" si="24"/>
        <v>15558</v>
      </c>
      <c r="D63" s="263">
        <v>15558</v>
      </c>
      <c r="E63" s="393"/>
      <c r="F63" s="411">
        <f t="shared" si="40"/>
        <v>15558</v>
      </c>
      <c r="G63" s="229"/>
      <c r="H63" s="393"/>
      <c r="I63" s="411">
        <f t="shared" si="41"/>
        <v>0</v>
      </c>
      <c r="J63" s="263"/>
      <c r="K63" s="45"/>
      <c r="L63" s="95">
        <f t="shared" si="42"/>
        <v>0</v>
      </c>
      <c r="M63" s="229"/>
      <c r="N63" s="45"/>
      <c r="O63" s="91">
        <f t="shared" si="43"/>
        <v>0</v>
      </c>
      <c r="P63" s="290"/>
      <c r="Q63" s="296"/>
    </row>
    <row r="64" spans="1:17" ht="36" hidden="1" x14ac:dyDescent="0.25">
      <c r="A64" s="30">
        <v>1149</v>
      </c>
      <c r="B64" s="43" t="s">
        <v>64</v>
      </c>
      <c r="C64" s="189">
        <f t="shared" si="24"/>
        <v>0</v>
      </c>
      <c r="D64" s="263"/>
      <c r="E64" s="45"/>
      <c r="F64" s="95">
        <f t="shared" si="40"/>
        <v>0</v>
      </c>
      <c r="G64" s="229"/>
      <c r="H64" s="45"/>
      <c r="I64" s="91">
        <f t="shared" si="41"/>
        <v>0</v>
      </c>
      <c r="J64" s="263"/>
      <c r="K64" s="45"/>
      <c r="L64" s="95">
        <f t="shared" si="42"/>
        <v>0</v>
      </c>
      <c r="M64" s="229"/>
      <c r="N64" s="45"/>
      <c r="O64" s="91">
        <f t="shared" si="43"/>
        <v>0</v>
      </c>
      <c r="P64" s="290"/>
      <c r="Q64" s="296"/>
    </row>
    <row r="65" spans="1:17" ht="36" x14ac:dyDescent="0.25">
      <c r="A65" s="73">
        <v>1150</v>
      </c>
      <c r="B65" s="58" t="s">
        <v>65</v>
      </c>
      <c r="C65" s="194">
        <f t="shared" si="24"/>
        <v>1700</v>
      </c>
      <c r="D65" s="260">
        <v>1700</v>
      </c>
      <c r="E65" s="391"/>
      <c r="F65" s="410">
        <f t="shared" si="40"/>
        <v>1700</v>
      </c>
      <c r="G65" s="231"/>
      <c r="H65" s="391"/>
      <c r="I65" s="410">
        <f t="shared" si="41"/>
        <v>0</v>
      </c>
      <c r="J65" s="260"/>
      <c r="K65" s="77"/>
      <c r="L65" s="174">
        <f t="shared" si="42"/>
        <v>0</v>
      </c>
      <c r="M65" s="231"/>
      <c r="N65" s="77"/>
      <c r="O65" s="154">
        <f t="shared" si="43"/>
        <v>0</v>
      </c>
      <c r="P65" s="291"/>
      <c r="Q65" s="296"/>
    </row>
    <row r="66" spans="1:17" ht="36" x14ac:dyDescent="0.25">
      <c r="A66" s="35">
        <v>1200</v>
      </c>
      <c r="B66" s="72" t="s">
        <v>66</v>
      </c>
      <c r="C66" s="187">
        <f t="shared" si="24"/>
        <v>86992</v>
      </c>
      <c r="D66" s="130">
        <f t="shared" ref="D66:E66" si="44">SUM(D67:D68)</f>
        <v>86992</v>
      </c>
      <c r="E66" s="123">
        <f t="shared" si="44"/>
        <v>0</v>
      </c>
      <c r="F66" s="409">
        <f>SUM(F67:F68)</f>
        <v>86992</v>
      </c>
      <c r="G66" s="227">
        <f t="shared" ref="G66:N66" si="45">SUM(G67:G68)</f>
        <v>0</v>
      </c>
      <c r="H66" s="123">
        <f t="shared" si="45"/>
        <v>0</v>
      </c>
      <c r="I66" s="409">
        <f t="shared" si="45"/>
        <v>0</v>
      </c>
      <c r="J66" s="130">
        <f t="shared" si="45"/>
        <v>0</v>
      </c>
      <c r="K66" s="38">
        <f t="shared" si="45"/>
        <v>0</v>
      </c>
      <c r="L66" s="175">
        <f t="shared" si="45"/>
        <v>0</v>
      </c>
      <c r="M66" s="227">
        <f t="shared" si="45"/>
        <v>0</v>
      </c>
      <c r="N66" s="38">
        <f t="shared" si="45"/>
        <v>0</v>
      </c>
      <c r="O66" s="123">
        <f>SUM(O67:O68)</f>
        <v>0</v>
      </c>
      <c r="P66" s="292"/>
      <c r="Q66" s="296"/>
    </row>
    <row r="67" spans="1:17" ht="24" x14ac:dyDescent="0.25">
      <c r="A67" s="340">
        <v>1210</v>
      </c>
      <c r="B67" s="40" t="s">
        <v>67</v>
      </c>
      <c r="C67" s="188">
        <f t="shared" si="24"/>
        <v>67834</v>
      </c>
      <c r="D67" s="262">
        <v>67834</v>
      </c>
      <c r="E67" s="390"/>
      <c r="F67" s="402">
        <f>D67+E67</f>
        <v>67834</v>
      </c>
      <c r="G67" s="219"/>
      <c r="H67" s="390"/>
      <c r="I67" s="402">
        <f>G67+H67</f>
        <v>0</v>
      </c>
      <c r="J67" s="262"/>
      <c r="K67" s="42"/>
      <c r="L67" s="176">
        <f>J67+K67</f>
        <v>0</v>
      </c>
      <c r="M67" s="219"/>
      <c r="N67" s="42"/>
      <c r="O67" s="90">
        <f>M67+N67</f>
        <v>0</v>
      </c>
      <c r="P67" s="289"/>
      <c r="Q67" s="296"/>
    </row>
    <row r="68" spans="1:17" ht="24" x14ac:dyDescent="0.25">
      <c r="A68" s="75">
        <v>1220</v>
      </c>
      <c r="B68" s="43" t="s">
        <v>68</v>
      </c>
      <c r="C68" s="189">
        <f t="shared" si="24"/>
        <v>19158</v>
      </c>
      <c r="D68" s="132">
        <f t="shared" ref="D68:E68" si="46">SUM(D69:D73)</f>
        <v>19158</v>
      </c>
      <c r="E68" s="91">
        <f t="shared" si="46"/>
        <v>0</v>
      </c>
      <c r="F68" s="411">
        <f>SUM(F69:F73)</f>
        <v>19158</v>
      </c>
      <c r="G68" s="230">
        <f t="shared" ref="G68:O68" si="47">SUM(G69:G73)</f>
        <v>0</v>
      </c>
      <c r="H68" s="91">
        <f t="shared" si="47"/>
        <v>0</v>
      </c>
      <c r="I68" s="411">
        <f t="shared" si="47"/>
        <v>0</v>
      </c>
      <c r="J68" s="132">
        <f t="shared" si="47"/>
        <v>0</v>
      </c>
      <c r="K68" s="76">
        <f t="shared" si="47"/>
        <v>0</v>
      </c>
      <c r="L68" s="95">
        <f t="shared" si="47"/>
        <v>0</v>
      </c>
      <c r="M68" s="230">
        <f t="shared" si="47"/>
        <v>0</v>
      </c>
      <c r="N68" s="76">
        <f t="shared" si="47"/>
        <v>0</v>
      </c>
      <c r="O68" s="91">
        <f t="shared" si="47"/>
        <v>0</v>
      </c>
      <c r="P68" s="290"/>
      <c r="Q68" s="296"/>
    </row>
    <row r="69" spans="1:17" ht="60" x14ac:dyDescent="0.25">
      <c r="A69" s="30">
        <v>1221</v>
      </c>
      <c r="B69" s="43" t="s">
        <v>69</v>
      </c>
      <c r="C69" s="189">
        <f t="shared" si="24"/>
        <v>11261</v>
      </c>
      <c r="D69" s="263">
        <v>11261</v>
      </c>
      <c r="E69" s="393"/>
      <c r="F69" s="411">
        <f t="shared" ref="F69:F73" si="48">D69+E69</f>
        <v>11261</v>
      </c>
      <c r="G69" s="229"/>
      <c r="H69" s="393"/>
      <c r="I69" s="411">
        <f t="shared" ref="I69:I73" si="49">G69+H69</f>
        <v>0</v>
      </c>
      <c r="J69" s="263"/>
      <c r="K69" s="45"/>
      <c r="L69" s="95">
        <f t="shared" ref="L69:L73" si="50">J69+K69</f>
        <v>0</v>
      </c>
      <c r="M69" s="229"/>
      <c r="N69" s="45"/>
      <c r="O69" s="91">
        <f t="shared" ref="O69:O73" si="51">M69+N69</f>
        <v>0</v>
      </c>
      <c r="P69" s="290"/>
      <c r="Q69" s="296"/>
    </row>
    <row r="70" spans="1:17"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row>
    <row r="71" spans="1:17"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row>
    <row r="72" spans="1:17" ht="36" x14ac:dyDescent="0.25">
      <c r="A72" s="30">
        <v>1227</v>
      </c>
      <c r="B72" s="43" t="s">
        <v>72</v>
      </c>
      <c r="C72" s="189">
        <f t="shared" si="24"/>
        <v>7254</v>
      </c>
      <c r="D72" s="263">
        <v>7254</v>
      </c>
      <c r="E72" s="393"/>
      <c r="F72" s="411">
        <f t="shared" si="48"/>
        <v>7254</v>
      </c>
      <c r="G72" s="229"/>
      <c r="H72" s="393"/>
      <c r="I72" s="411">
        <f t="shared" si="49"/>
        <v>0</v>
      </c>
      <c r="J72" s="263"/>
      <c r="K72" s="45"/>
      <c r="L72" s="95">
        <f t="shared" si="50"/>
        <v>0</v>
      </c>
      <c r="M72" s="229"/>
      <c r="N72" s="45"/>
      <c r="O72" s="91">
        <f t="shared" si="51"/>
        <v>0</v>
      </c>
      <c r="P72" s="290"/>
      <c r="Q72" s="296"/>
    </row>
    <row r="73" spans="1:17" ht="60" x14ac:dyDescent="0.25">
      <c r="A73" s="30">
        <v>1228</v>
      </c>
      <c r="B73" s="43" t="s">
        <v>73</v>
      </c>
      <c r="C73" s="189">
        <f t="shared" si="24"/>
        <v>643</v>
      </c>
      <c r="D73" s="263">
        <v>643</v>
      </c>
      <c r="E73" s="393"/>
      <c r="F73" s="411">
        <f t="shared" si="48"/>
        <v>643</v>
      </c>
      <c r="G73" s="229"/>
      <c r="H73" s="393"/>
      <c r="I73" s="411">
        <f t="shared" si="49"/>
        <v>0</v>
      </c>
      <c r="J73" s="263"/>
      <c r="K73" s="45"/>
      <c r="L73" s="95">
        <f t="shared" si="50"/>
        <v>0</v>
      </c>
      <c r="M73" s="229"/>
      <c r="N73" s="45"/>
      <c r="O73" s="91">
        <f t="shared" si="51"/>
        <v>0</v>
      </c>
      <c r="P73" s="290"/>
      <c r="Q73" s="296"/>
    </row>
    <row r="74" spans="1:17" x14ac:dyDescent="0.25">
      <c r="A74" s="70">
        <v>2000</v>
      </c>
      <c r="B74" s="70" t="s">
        <v>74</v>
      </c>
      <c r="C74" s="199">
        <f t="shared" si="24"/>
        <v>69956</v>
      </c>
      <c r="D74" s="137">
        <f t="shared" ref="D74:E74" si="52">SUM(D75,D82,D129,D163,D164,D171)</f>
        <v>48312</v>
      </c>
      <c r="E74" s="125">
        <f t="shared" si="52"/>
        <v>691</v>
      </c>
      <c r="F74" s="408">
        <f>SUM(F75,F82,F129,F163,F164,F171)</f>
        <v>49003</v>
      </c>
      <c r="G74" s="226">
        <f t="shared" ref="G74:O74" si="53">SUM(G75,G82,G129,G163,G164,G171)</f>
        <v>0</v>
      </c>
      <c r="H74" s="125">
        <f t="shared" si="53"/>
        <v>0</v>
      </c>
      <c r="I74" s="408">
        <f t="shared" si="53"/>
        <v>0</v>
      </c>
      <c r="J74" s="137">
        <f t="shared" si="53"/>
        <v>20924</v>
      </c>
      <c r="K74" s="71">
        <f t="shared" si="53"/>
        <v>0</v>
      </c>
      <c r="L74" s="172">
        <f t="shared" si="53"/>
        <v>20924</v>
      </c>
      <c r="M74" s="226">
        <f t="shared" si="53"/>
        <v>29</v>
      </c>
      <c r="N74" s="71">
        <f t="shared" si="53"/>
        <v>0</v>
      </c>
      <c r="O74" s="125">
        <f t="shared" si="53"/>
        <v>29</v>
      </c>
      <c r="P74" s="312"/>
      <c r="Q74" s="296"/>
    </row>
    <row r="75" spans="1:17" ht="24" x14ac:dyDescent="0.25">
      <c r="A75" s="35">
        <v>2100</v>
      </c>
      <c r="B75" s="72" t="s">
        <v>75</v>
      </c>
      <c r="C75" s="187">
        <f t="shared" si="24"/>
        <v>691</v>
      </c>
      <c r="D75" s="130">
        <f t="shared" ref="D75:E75" si="54">SUM(D76,D79)</f>
        <v>0</v>
      </c>
      <c r="E75" s="123">
        <f t="shared" si="54"/>
        <v>691</v>
      </c>
      <c r="F75" s="409">
        <f>SUM(F76,F79)</f>
        <v>691</v>
      </c>
      <c r="G75" s="227">
        <f t="shared" ref="G75:O75" si="55">SUM(G76,G79)</f>
        <v>0</v>
      </c>
      <c r="H75" s="123">
        <f t="shared" si="55"/>
        <v>0</v>
      </c>
      <c r="I75" s="409">
        <f t="shared" si="55"/>
        <v>0</v>
      </c>
      <c r="J75" s="130">
        <f t="shared" si="55"/>
        <v>0</v>
      </c>
      <c r="K75" s="38">
        <f t="shared" si="55"/>
        <v>0</v>
      </c>
      <c r="L75" s="175">
        <f t="shared" si="55"/>
        <v>0</v>
      </c>
      <c r="M75" s="227">
        <f t="shared" si="55"/>
        <v>0</v>
      </c>
      <c r="N75" s="38">
        <f t="shared" si="55"/>
        <v>0</v>
      </c>
      <c r="O75" s="123">
        <f t="shared" si="55"/>
        <v>0</v>
      </c>
      <c r="P75" s="292"/>
      <c r="Q75" s="296"/>
    </row>
    <row r="76" spans="1:17" ht="24" hidden="1" x14ac:dyDescent="0.25">
      <c r="A76" s="340">
        <v>2110</v>
      </c>
      <c r="B76" s="40" t="s">
        <v>76</v>
      </c>
      <c r="C76" s="188">
        <f t="shared" si="24"/>
        <v>0</v>
      </c>
      <c r="D76" s="131">
        <f t="shared" ref="D76:E76" si="56">SUM(D77:D78)</f>
        <v>0</v>
      </c>
      <c r="E76" s="79">
        <f t="shared" si="56"/>
        <v>0</v>
      </c>
      <c r="F76" s="176">
        <f>SUM(F77:F78)</f>
        <v>0</v>
      </c>
      <c r="G76" s="232">
        <f t="shared" ref="G76:O76" si="57">SUM(G77:G78)</f>
        <v>0</v>
      </c>
      <c r="H76" s="79">
        <f t="shared" si="57"/>
        <v>0</v>
      </c>
      <c r="I76" s="90">
        <f t="shared" si="57"/>
        <v>0</v>
      </c>
      <c r="J76" s="131">
        <f t="shared" si="57"/>
        <v>0</v>
      </c>
      <c r="K76" s="79">
        <f t="shared" si="57"/>
        <v>0</v>
      </c>
      <c r="L76" s="176">
        <f t="shared" si="57"/>
        <v>0</v>
      </c>
      <c r="M76" s="232">
        <f t="shared" si="57"/>
        <v>0</v>
      </c>
      <c r="N76" s="79">
        <f t="shared" si="57"/>
        <v>0</v>
      </c>
      <c r="O76" s="90">
        <f t="shared" si="57"/>
        <v>0</v>
      </c>
      <c r="P76" s="289"/>
      <c r="Q76" s="296"/>
    </row>
    <row r="77" spans="1:17" hidden="1" x14ac:dyDescent="0.25">
      <c r="A77" s="30">
        <v>2111</v>
      </c>
      <c r="B77" s="43" t="s">
        <v>77</v>
      </c>
      <c r="C77" s="189">
        <f t="shared" si="24"/>
        <v>0</v>
      </c>
      <c r="D77" s="263"/>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row>
    <row r="78" spans="1:17" ht="24" hidden="1" x14ac:dyDescent="0.25">
      <c r="A78" s="30">
        <v>2112</v>
      </c>
      <c r="B78" s="43" t="s">
        <v>78</v>
      </c>
      <c r="C78" s="189">
        <f t="shared" si="24"/>
        <v>0</v>
      </c>
      <c r="D78" s="263"/>
      <c r="E78" s="45"/>
      <c r="F78" s="95">
        <f t="shared" si="58"/>
        <v>0</v>
      </c>
      <c r="G78" s="229"/>
      <c r="H78" s="45"/>
      <c r="I78" s="91">
        <f t="shared" si="59"/>
        <v>0</v>
      </c>
      <c r="J78" s="263"/>
      <c r="K78" s="45"/>
      <c r="L78" s="95">
        <f t="shared" si="60"/>
        <v>0</v>
      </c>
      <c r="M78" s="229"/>
      <c r="N78" s="45"/>
      <c r="O78" s="91">
        <f t="shared" si="61"/>
        <v>0</v>
      </c>
      <c r="P78" s="290"/>
      <c r="Q78" s="296"/>
    </row>
    <row r="79" spans="1:17" ht="24" x14ac:dyDescent="0.25">
      <c r="A79" s="75">
        <v>2120</v>
      </c>
      <c r="B79" s="43" t="s">
        <v>79</v>
      </c>
      <c r="C79" s="189">
        <f t="shared" si="24"/>
        <v>691</v>
      </c>
      <c r="D79" s="132">
        <f t="shared" ref="D79:E79" si="62">SUM(D80:D81)</f>
        <v>0</v>
      </c>
      <c r="E79" s="91">
        <f t="shared" si="62"/>
        <v>691</v>
      </c>
      <c r="F79" s="411">
        <f>SUM(F80:F81)</f>
        <v>691</v>
      </c>
      <c r="G79" s="230">
        <f t="shared" ref="G79:O79" si="63">SUM(G80:G81)</f>
        <v>0</v>
      </c>
      <c r="H79" s="91">
        <f t="shared" si="63"/>
        <v>0</v>
      </c>
      <c r="I79" s="411">
        <f t="shared" si="63"/>
        <v>0</v>
      </c>
      <c r="J79" s="132">
        <f t="shared" si="63"/>
        <v>0</v>
      </c>
      <c r="K79" s="76">
        <f t="shared" si="63"/>
        <v>0</v>
      </c>
      <c r="L79" s="95">
        <f t="shared" si="63"/>
        <v>0</v>
      </c>
      <c r="M79" s="230">
        <f t="shared" si="63"/>
        <v>0</v>
      </c>
      <c r="N79" s="76">
        <f t="shared" si="63"/>
        <v>0</v>
      </c>
      <c r="O79" s="91">
        <f t="shared" si="63"/>
        <v>0</v>
      </c>
      <c r="P79" s="290"/>
      <c r="Q79" s="296"/>
    </row>
    <row r="80" spans="1:17" x14ac:dyDescent="0.25">
      <c r="A80" s="30">
        <v>2121</v>
      </c>
      <c r="B80" s="43" t="s">
        <v>77</v>
      </c>
      <c r="C80" s="189">
        <f t="shared" si="24"/>
        <v>261</v>
      </c>
      <c r="D80" s="263"/>
      <c r="E80" s="393">
        <v>261</v>
      </c>
      <c r="F80" s="411">
        <f t="shared" ref="F80:F81" si="64">D80+E80</f>
        <v>261</v>
      </c>
      <c r="G80" s="229"/>
      <c r="H80" s="393"/>
      <c r="I80" s="411">
        <f t="shared" ref="I80:I81" si="65">G80+H80</f>
        <v>0</v>
      </c>
      <c r="J80" s="263"/>
      <c r="K80" s="45"/>
      <c r="L80" s="95">
        <f t="shared" ref="L80:L81" si="66">J80+K80</f>
        <v>0</v>
      </c>
      <c r="M80" s="229"/>
      <c r="N80" s="45"/>
      <c r="O80" s="91">
        <f t="shared" ref="O80:O81" si="67">M80+N80</f>
        <v>0</v>
      </c>
      <c r="P80" s="290" t="s">
        <v>544</v>
      </c>
      <c r="Q80" s="296"/>
    </row>
    <row r="81" spans="1:17" ht="24" x14ac:dyDescent="0.25">
      <c r="A81" s="30">
        <v>2122</v>
      </c>
      <c r="B81" s="43" t="s">
        <v>78</v>
      </c>
      <c r="C81" s="189">
        <f t="shared" si="24"/>
        <v>430</v>
      </c>
      <c r="D81" s="263"/>
      <c r="E81" s="393">
        <v>430</v>
      </c>
      <c r="F81" s="411">
        <f t="shared" si="64"/>
        <v>430</v>
      </c>
      <c r="G81" s="229"/>
      <c r="H81" s="393"/>
      <c r="I81" s="411">
        <f t="shared" si="65"/>
        <v>0</v>
      </c>
      <c r="J81" s="263"/>
      <c r="K81" s="45"/>
      <c r="L81" s="95">
        <f t="shared" si="66"/>
        <v>0</v>
      </c>
      <c r="M81" s="229"/>
      <c r="N81" s="45"/>
      <c r="O81" s="91">
        <f t="shared" si="67"/>
        <v>0</v>
      </c>
      <c r="P81" s="336" t="s">
        <v>545</v>
      </c>
      <c r="Q81" s="296"/>
    </row>
    <row r="82" spans="1:17" x14ac:dyDescent="0.25">
      <c r="A82" s="35">
        <v>2200</v>
      </c>
      <c r="B82" s="72" t="s">
        <v>80</v>
      </c>
      <c r="C82" s="187">
        <f t="shared" si="24"/>
        <v>48420</v>
      </c>
      <c r="D82" s="130">
        <f t="shared" ref="D82:E82" si="68">SUM(D83,D88,D94,D102,D111,D115,D121,D127)</f>
        <v>36850</v>
      </c>
      <c r="E82" s="123">
        <f t="shared" si="68"/>
        <v>0</v>
      </c>
      <c r="F82" s="409">
        <f>SUM(F83,F88,F94,F102,F111,F115,F121,F127)</f>
        <v>36850</v>
      </c>
      <c r="G82" s="227">
        <f t="shared" ref="G82:O82" si="69">SUM(G83,G88,G94,G102,G111,G115,G121,G127)</f>
        <v>0</v>
      </c>
      <c r="H82" s="123">
        <f t="shared" si="69"/>
        <v>0</v>
      </c>
      <c r="I82" s="409">
        <f t="shared" si="69"/>
        <v>0</v>
      </c>
      <c r="J82" s="130">
        <f t="shared" si="69"/>
        <v>11570</v>
      </c>
      <c r="K82" s="38">
        <f t="shared" si="69"/>
        <v>0</v>
      </c>
      <c r="L82" s="175">
        <f t="shared" si="69"/>
        <v>11570</v>
      </c>
      <c r="M82" s="227">
        <f t="shared" si="69"/>
        <v>0</v>
      </c>
      <c r="N82" s="38">
        <f t="shared" si="69"/>
        <v>0</v>
      </c>
      <c r="O82" s="123">
        <f t="shared" si="69"/>
        <v>0</v>
      </c>
      <c r="P82" s="314"/>
      <c r="Q82" s="296"/>
    </row>
    <row r="83" spans="1:17" ht="24" x14ac:dyDescent="0.25">
      <c r="A83" s="73">
        <v>2210</v>
      </c>
      <c r="B83" s="58" t="s">
        <v>81</v>
      </c>
      <c r="C83" s="194">
        <f t="shared" si="24"/>
        <v>3050</v>
      </c>
      <c r="D83" s="86">
        <f t="shared" ref="D83:E83" si="70">SUM(D84:D87)</f>
        <v>1667</v>
      </c>
      <c r="E83" s="154">
        <f t="shared" si="70"/>
        <v>0</v>
      </c>
      <c r="F83" s="410">
        <f>SUM(F84:F87)</f>
        <v>1667</v>
      </c>
      <c r="G83" s="228">
        <f t="shared" ref="G83:O83" si="71">SUM(G84:G87)</f>
        <v>0</v>
      </c>
      <c r="H83" s="154">
        <f t="shared" si="71"/>
        <v>0</v>
      </c>
      <c r="I83" s="410">
        <f t="shared" si="71"/>
        <v>0</v>
      </c>
      <c r="J83" s="86">
        <f t="shared" si="71"/>
        <v>1383</v>
      </c>
      <c r="K83" s="74">
        <f t="shared" si="71"/>
        <v>0</v>
      </c>
      <c r="L83" s="174">
        <f t="shared" si="71"/>
        <v>1383</v>
      </c>
      <c r="M83" s="228">
        <f t="shared" si="71"/>
        <v>0</v>
      </c>
      <c r="N83" s="74">
        <f t="shared" si="71"/>
        <v>0</v>
      </c>
      <c r="O83" s="154">
        <f t="shared" si="71"/>
        <v>0</v>
      </c>
      <c r="P83" s="291"/>
      <c r="Q83" s="296"/>
    </row>
    <row r="84" spans="1:17"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row>
    <row r="85" spans="1:17" ht="36" x14ac:dyDescent="0.25">
      <c r="A85" s="30">
        <v>2212</v>
      </c>
      <c r="B85" s="43" t="s">
        <v>83</v>
      </c>
      <c r="C85" s="189">
        <f t="shared" si="24"/>
        <v>1708</v>
      </c>
      <c r="D85" s="263">
        <v>858</v>
      </c>
      <c r="E85" s="393"/>
      <c r="F85" s="411">
        <f t="shared" si="72"/>
        <v>858</v>
      </c>
      <c r="G85" s="229"/>
      <c r="H85" s="393"/>
      <c r="I85" s="411">
        <f t="shared" si="73"/>
        <v>0</v>
      </c>
      <c r="J85" s="263">
        <v>850</v>
      </c>
      <c r="K85" s="45"/>
      <c r="L85" s="95">
        <f t="shared" si="74"/>
        <v>850</v>
      </c>
      <c r="M85" s="229"/>
      <c r="N85" s="45"/>
      <c r="O85" s="91">
        <f t="shared" si="75"/>
        <v>0</v>
      </c>
      <c r="P85" s="290"/>
      <c r="Q85" s="296"/>
    </row>
    <row r="86" spans="1:17" ht="24" x14ac:dyDescent="0.25">
      <c r="A86" s="30">
        <v>2214</v>
      </c>
      <c r="B86" s="43" t="s">
        <v>84</v>
      </c>
      <c r="C86" s="189">
        <f t="shared" si="24"/>
        <v>1322</v>
      </c>
      <c r="D86" s="263">
        <v>809</v>
      </c>
      <c r="E86" s="393"/>
      <c r="F86" s="411">
        <f t="shared" si="72"/>
        <v>809</v>
      </c>
      <c r="G86" s="229"/>
      <c r="H86" s="393"/>
      <c r="I86" s="411">
        <f t="shared" si="73"/>
        <v>0</v>
      </c>
      <c r="J86" s="263">
        <v>513</v>
      </c>
      <c r="K86" s="45"/>
      <c r="L86" s="95">
        <f t="shared" si="74"/>
        <v>513</v>
      </c>
      <c r="M86" s="229"/>
      <c r="N86" s="45"/>
      <c r="O86" s="91">
        <f t="shared" si="75"/>
        <v>0</v>
      </c>
      <c r="P86" s="290"/>
      <c r="Q86" s="296"/>
    </row>
    <row r="87" spans="1:17" x14ac:dyDescent="0.25">
      <c r="A87" s="30">
        <v>2219</v>
      </c>
      <c r="B87" s="43" t="s">
        <v>85</v>
      </c>
      <c r="C87" s="189">
        <f t="shared" si="24"/>
        <v>20</v>
      </c>
      <c r="D87" s="263"/>
      <c r="E87" s="393"/>
      <c r="F87" s="411">
        <f t="shared" si="72"/>
        <v>0</v>
      </c>
      <c r="G87" s="229"/>
      <c r="H87" s="393"/>
      <c r="I87" s="411">
        <f t="shared" si="73"/>
        <v>0</v>
      </c>
      <c r="J87" s="263">
        <v>20</v>
      </c>
      <c r="K87" s="45"/>
      <c r="L87" s="95">
        <f t="shared" si="74"/>
        <v>20</v>
      </c>
      <c r="M87" s="229"/>
      <c r="N87" s="45"/>
      <c r="O87" s="91">
        <f t="shared" si="75"/>
        <v>0</v>
      </c>
      <c r="P87" s="290"/>
      <c r="Q87" s="296"/>
    </row>
    <row r="88" spans="1:17" ht="24" x14ac:dyDescent="0.25">
      <c r="A88" s="75">
        <v>2220</v>
      </c>
      <c r="B88" s="43" t="s">
        <v>86</v>
      </c>
      <c r="C88" s="189">
        <f t="shared" si="24"/>
        <v>31337</v>
      </c>
      <c r="D88" s="132">
        <f t="shared" ref="D88:E88" si="76">SUM(D89:D93)</f>
        <v>23555</v>
      </c>
      <c r="E88" s="91">
        <f t="shared" si="76"/>
        <v>0</v>
      </c>
      <c r="F88" s="411">
        <f>SUM(F89:F93)</f>
        <v>23555</v>
      </c>
      <c r="G88" s="230">
        <f t="shared" ref="G88:O88" si="77">SUM(G89:G93)</f>
        <v>0</v>
      </c>
      <c r="H88" s="91">
        <f t="shared" si="77"/>
        <v>0</v>
      </c>
      <c r="I88" s="411">
        <f t="shared" si="77"/>
        <v>0</v>
      </c>
      <c r="J88" s="132">
        <f t="shared" si="77"/>
        <v>7782</v>
      </c>
      <c r="K88" s="76">
        <f t="shared" si="77"/>
        <v>0</v>
      </c>
      <c r="L88" s="95">
        <f t="shared" si="77"/>
        <v>7782</v>
      </c>
      <c r="M88" s="230">
        <f t="shared" si="77"/>
        <v>0</v>
      </c>
      <c r="N88" s="76">
        <f t="shared" si="77"/>
        <v>0</v>
      </c>
      <c r="O88" s="91">
        <f t="shared" si="77"/>
        <v>0</v>
      </c>
      <c r="P88" s="290"/>
      <c r="Q88" s="296"/>
    </row>
    <row r="89" spans="1:17" ht="24" x14ac:dyDescent="0.25">
      <c r="A89" s="30">
        <v>2221</v>
      </c>
      <c r="B89" s="43" t="s">
        <v>305</v>
      </c>
      <c r="C89" s="189">
        <f t="shared" si="24"/>
        <v>11680</v>
      </c>
      <c r="D89" s="263">
        <v>8343</v>
      </c>
      <c r="E89" s="393"/>
      <c r="F89" s="411">
        <f t="shared" ref="F89:F93" si="78">D89+E89</f>
        <v>8343</v>
      </c>
      <c r="G89" s="229"/>
      <c r="H89" s="393"/>
      <c r="I89" s="411">
        <f t="shared" ref="I89:I93" si="79">G89+H89</f>
        <v>0</v>
      </c>
      <c r="J89" s="263">
        <v>3337</v>
      </c>
      <c r="K89" s="45"/>
      <c r="L89" s="95">
        <f t="shared" ref="L89:L93" si="80">J89+K89</f>
        <v>3337</v>
      </c>
      <c r="M89" s="229"/>
      <c r="N89" s="45"/>
      <c r="O89" s="91">
        <f t="shared" ref="O89:O93" si="81">M89+N89</f>
        <v>0</v>
      </c>
      <c r="P89" s="290"/>
      <c r="Q89" s="296"/>
    </row>
    <row r="90" spans="1:17" x14ac:dyDescent="0.25">
      <c r="A90" s="30">
        <v>2222</v>
      </c>
      <c r="B90" s="43" t="s">
        <v>87</v>
      </c>
      <c r="C90" s="189">
        <f t="shared" si="24"/>
        <v>1400</v>
      </c>
      <c r="D90" s="263">
        <v>400</v>
      </c>
      <c r="E90" s="393"/>
      <c r="F90" s="411">
        <f t="shared" si="78"/>
        <v>400</v>
      </c>
      <c r="G90" s="229"/>
      <c r="H90" s="393"/>
      <c r="I90" s="411">
        <f t="shared" si="79"/>
        <v>0</v>
      </c>
      <c r="J90" s="263">
        <v>1000</v>
      </c>
      <c r="K90" s="45"/>
      <c r="L90" s="95">
        <f t="shared" si="80"/>
        <v>1000</v>
      </c>
      <c r="M90" s="229"/>
      <c r="N90" s="45"/>
      <c r="O90" s="91">
        <f t="shared" si="81"/>
        <v>0</v>
      </c>
      <c r="P90" s="290"/>
      <c r="Q90" s="296"/>
    </row>
    <row r="91" spans="1:17" x14ac:dyDescent="0.25">
      <c r="A91" s="30">
        <v>2223</v>
      </c>
      <c r="B91" s="43" t="s">
        <v>88</v>
      </c>
      <c r="C91" s="189">
        <f t="shared" si="24"/>
        <v>17900</v>
      </c>
      <c r="D91" s="263">
        <v>14700</v>
      </c>
      <c r="E91" s="393"/>
      <c r="F91" s="411">
        <f t="shared" si="78"/>
        <v>14700</v>
      </c>
      <c r="G91" s="229"/>
      <c r="H91" s="393"/>
      <c r="I91" s="411">
        <f t="shared" si="79"/>
        <v>0</v>
      </c>
      <c r="J91" s="263">
        <v>3200</v>
      </c>
      <c r="K91" s="45"/>
      <c r="L91" s="95">
        <f t="shared" si="80"/>
        <v>3200</v>
      </c>
      <c r="M91" s="229"/>
      <c r="N91" s="45"/>
      <c r="O91" s="91">
        <f t="shared" si="81"/>
        <v>0</v>
      </c>
      <c r="P91" s="290"/>
      <c r="Q91" s="296"/>
    </row>
    <row r="92" spans="1:17" ht="48" x14ac:dyDescent="0.25">
      <c r="A92" s="30">
        <v>2224</v>
      </c>
      <c r="B92" s="43" t="s">
        <v>89</v>
      </c>
      <c r="C92" s="189">
        <f t="shared" si="24"/>
        <v>357</v>
      </c>
      <c r="D92" s="263">
        <v>112</v>
      </c>
      <c r="E92" s="393"/>
      <c r="F92" s="411">
        <f t="shared" si="78"/>
        <v>112</v>
      </c>
      <c r="G92" s="229"/>
      <c r="H92" s="393"/>
      <c r="I92" s="411">
        <f t="shared" si="79"/>
        <v>0</v>
      </c>
      <c r="J92" s="263">
        <v>245</v>
      </c>
      <c r="K92" s="45"/>
      <c r="L92" s="95">
        <f t="shared" si="80"/>
        <v>245</v>
      </c>
      <c r="M92" s="229"/>
      <c r="N92" s="45"/>
      <c r="O92" s="91">
        <f t="shared" si="81"/>
        <v>0</v>
      </c>
      <c r="P92" s="336"/>
      <c r="Q92" s="296"/>
    </row>
    <row r="93" spans="1:17"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row>
    <row r="94" spans="1:17" ht="36" x14ac:dyDescent="0.25">
      <c r="A94" s="75">
        <v>2230</v>
      </c>
      <c r="B94" s="43" t="s">
        <v>91</v>
      </c>
      <c r="C94" s="189">
        <f t="shared" si="24"/>
        <v>656</v>
      </c>
      <c r="D94" s="132">
        <f t="shared" ref="D94:E94" si="82">SUM(D95:D101)</f>
        <v>230</v>
      </c>
      <c r="E94" s="91">
        <f t="shared" si="82"/>
        <v>0</v>
      </c>
      <c r="F94" s="411">
        <f>SUM(F95:F101)</f>
        <v>230</v>
      </c>
      <c r="G94" s="230">
        <f t="shared" ref="G94:N94" si="83">SUM(G95:G101)</f>
        <v>0</v>
      </c>
      <c r="H94" s="91">
        <f t="shared" si="83"/>
        <v>0</v>
      </c>
      <c r="I94" s="411">
        <f t="shared" si="83"/>
        <v>0</v>
      </c>
      <c r="J94" s="132">
        <f t="shared" si="83"/>
        <v>426</v>
      </c>
      <c r="K94" s="76">
        <f t="shared" si="83"/>
        <v>0</v>
      </c>
      <c r="L94" s="95">
        <f t="shared" si="83"/>
        <v>426</v>
      </c>
      <c r="M94" s="230">
        <f t="shared" si="83"/>
        <v>0</v>
      </c>
      <c r="N94" s="76">
        <f t="shared" si="83"/>
        <v>0</v>
      </c>
      <c r="O94" s="91">
        <f>SUM(O95:O101)</f>
        <v>0</v>
      </c>
      <c r="P94" s="290"/>
      <c r="Q94" s="296"/>
    </row>
    <row r="95" spans="1:17"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row>
    <row r="96" spans="1:17"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row>
    <row r="97" spans="1:17"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row>
    <row r="98" spans="1:17"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row>
    <row r="99" spans="1:17" ht="24" x14ac:dyDescent="0.25">
      <c r="A99" s="30">
        <v>2235</v>
      </c>
      <c r="B99" s="43" t="s">
        <v>96</v>
      </c>
      <c r="C99" s="189">
        <f t="shared" si="24"/>
        <v>160</v>
      </c>
      <c r="D99" s="263"/>
      <c r="E99" s="393"/>
      <c r="F99" s="411">
        <f t="shared" si="84"/>
        <v>0</v>
      </c>
      <c r="G99" s="229"/>
      <c r="H99" s="393"/>
      <c r="I99" s="411">
        <f t="shared" si="85"/>
        <v>0</v>
      </c>
      <c r="J99" s="263">
        <v>160</v>
      </c>
      <c r="K99" s="45"/>
      <c r="L99" s="95">
        <f t="shared" si="86"/>
        <v>160</v>
      </c>
      <c r="M99" s="229"/>
      <c r="N99" s="45"/>
      <c r="O99" s="91">
        <f t="shared" si="87"/>
        <v>0</v>
      </c>
      <c r="P99" s="290"/>
      <c r="Q99" s="296"/>
    </row>
    <row r="100" spans="1:17" x14ac:dyDescent="0.25">
      <c r="A100" s="30">
        <v>2236</v>
      </c>
      <c r="B100" s="43" t="s">
        <v>97</v>
      </c>
      <c r="C100" s="189">
        <f t="shared" si="24"/>
        <v>164</v>
      </c>
      <c r="D100" s="263"/>
      <c r="E100" s="393"/>
      <c r="F100" s="411">
        <f t="shared" si="84"/>
        <v>0</v>
      </c>
      <c r="G100" s="229"/>
      <c r="H100" s="393"/>
      <c r="I100" s="411">
        <f t="shared" si="85"/>
        <v>0</v>
      </c>
      <c r="J100" s="263">
        <v>164</v>
      </c>
      <c r="K100" s="45"/>
      <c r="L100" s="95">
        <f t="shared" si="86"/>
        <v>164</v>
      </c>
      <c r="M100" s="229"/>
      <c r="N100" s="45"/>
      <c r="O100" s="91">
        <f t="shared" si="87"/>
        <v>0</v>
      </c>
      <c r="P100" s="290"/>
      <c r="Q100" s="296"/>
    </row>
    <row r="101" spans="1:17" ht="24" x14ac:dyDescent="0.25">
      <c r="A101" s="30">
        <v>2239</v>
      </c>
      <c r="B101" s="43" t="s">
        <v>98</v>
      </c>
      <c r="C101" s="189">
        <f t="shared" si="24"/>
        <v>332</v>
      </c>
      <c r="D101" s="263">
        <v>230</v>
      </c>
      <c r="E101" s="393"/>
      <c r="F101" s="411">
        <f t="shared" si="84"/>
        <v>230</v>
      </c>
      <c r="G101" s="229"/>
      <c r="H101" s="393"/>
      <c r="I101" s="411">
        <f t="shared" si="85"/>
        <v>0</v>
      </c>
      <c r="J101" s="263">
        <v>102</v>
      </c>
      <c r="K101" s="45"/>
      <c r="L101" s="95">
        <f t="shared" si="86"/>
        <v>102</v>
      </c>
      <c r="M101" s="229"/>
      <c r="N101" s="45"/>
      <c r="O101" s="91">
        <f t="shared" si="87"/>
        <v>0</v>
      </c>
      <c r="P101" s="290"/>
      <c r="Q101" s="296"/>
    </row>
    <row r="102" spans="1:17" ht="36" x14ac:dyDescent="0.25">
      <c r="A102" s="75">
        <v>2240</v>
      </c>
      <c r="B102" s="43" t="s">
        <v>99</v>
      </c>
      <c r="C102" s="189">
        <f t="shared" si="24"/>
        <v>10108</v>
      </c>
      <c r="D102" s="132">
        <f t="shared" ref="D102:E102" si="88">SUM(D103:D110)</f>
        <v>9209</v>
      </c>
      <c r="E102" s="91">
        <f t="shared" si="88"/>
        <v>0</v>
      </c>
      <c r="F102" s="411">
        <f>SUM(F103:F110)</f>
        <v>9209</v>
      </c>
      <c r="G102" s="230">
        <f t="shared" ref="G102:N102" si="89">SUM(G103:G110)</f>
        <v>0</v>
      </c>
      <c r="H102" s="91">
        <f t="shared" si="89"/>
        <v>0</v>
      </c>
      <c r="I102" s="411">
        <f t="shared" si="89"/>
        <v>0</v>
      </c>
      <c r="J102" s="132">
        <f t="shared" si="89"/>
        <v>899</v>
      </c>
      <c r="K102" s="76">
        <f t="shared" si="89"/>
        <v>0</v>
      </c>
      <c r="L102" s="95">
        <f t="shared" si="89"/>
        <v>899</v>
      </c>
      <c r="M102" s="230">
        <f t="shared" si="89"/>
        <v>0</v>
      </c>
      <c r="N102" s="76">
        <f t="shared" si="89"/>
        <v>0</v>
      </c>
      <c r="O102" s="91">
        <f>SUM(O103:O110)</f>
        <v>0</v>
      </c>
      <c r="P102" s="290"/>
      <c r="Q102" s="296"/>
    </row>
    <row r="103" spans="1:17"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row>
    <row r="104" spans="1:17" ht="24" hidden="1" x14ac:dyDescent="0.25">
      <c r="A104" s="30">
        <v>2242</v>
      </c>
      <c r="B104" s="43" t="s">
        <v>101</v>
      </c>
      <c r="C104" s="189">
        <f t="shared" si="24"/>
        <v>0</v>
      </c>
      <c r="D104" s="263"/>
      <c r="E104" s="45"/>
      <c r="F104" s="95">
        <f t="shared" si="90"/>
        <v>0</v>
      </c>
      <c r="G104" s="229"/>
      <c r="H104" s="45"/>
      <c r="I104" s="91">
        <f t="shared" si="91"/>
        <v>0</v>
      </c>
      <c r="J104" s="263"/>
      <c r="K104" s="45"/>
      <c r="L104" s="95">
        <f t="shared" si="92"/>
        <v>0</v>
      </c>
      <c r="M104" s="229"/>
      <c r="N104" s="45"/>
      <c r="O104" s="91">
        <f t="shared" si="93"/>
        <v>0</v>
      </c>
      <c r="P104" s="290"/>
      <c r="Q104" s="296"/>
    </row>
    <row r="105" spans="1:17" ht="24" x14ac:dyDescent="0.25">
      <c r="A105" s="30">
        <v>2243</v>
      </c>
      <c r="B105" s="43" t="s">
        <v>102</v>
      </c>
      <c r="C105" s="189">
        <f t="shared" si="24"/>
        <v>946</v>
      </c>
      <c r="D105" s="263">
        <v>100</v>
      </c>
      <c r="E105" s="393"/>
      <c r="F105" s="411">
        <f t="shared" si="90"/>
        <v>100</v>
      </c>
      <c r="G105" s="229"/>
      <c r="H105" s="393"/>
      <c r="I105" s="411">
        <f t="shared" si="91"/>
        <v>0</v>
      </c>
      <c r="J105" s="263">
        <v>846</v>
      </c>
      <c r="K105" s="45"/>
      <c r="L105" s="95">
        <f t="shared" si="92"/>
        <v>846</v>
      </c>
      <c r="M105" s="229"/>
      <c r="N105" s="45"/>
      <c r="O105" s="91">
        <f t="shared" si="93"/>
        <v>0</v>
      </c>
      <c r="P105" s="336"/>
      <c r="Q105" s="296"/>
    </row>
    <row r="106" spans="1:17" x14ac:dyDescent="0.25">
      <c r="A106" s="30">
        <v>2244</v>
      </c>
      <c r="B106" s="43" t="s">
        <v>103</v>
      </c>
      <c r="C106" s="189">
        <f t="shared" si="24"/>
        <v>9109</v>
      </c>
      <c r="D106" s="263">
        <v>9109</v>
      </c>
      <c r="E106" s="393"/>
      <c r="F106" s="411">
        <f t="shared" si="90"/>
        <v>9109</v>
      </c>
      <c r="G106" s="229"/>
      <c r="H106" s="393"/>
      <c r="I106" s="411">
        <f t="shared" si="91"/>
        <v>0</v>
      </c>
      <c r="J106" s="263"/>
      <c r="K106" s="45"/>
      <c r="L106" s="95">
        <f t="shared" si="92"/>
        <v>0</v>
      </c>
      <c r="M106" s="229"/>
      <c r="N106" s="45"/>
      <c r="O106" s="91">
        <f t="shared" si="93"/>
        <v>0</v>
      </c>
      <c r="P106" s="336"/>
      <c r="Q106" s="296"/>
    </row>
    <row r="107" spans="1:17"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row>
    <row r="108" spans="1:17" hidden="1" x14ac:dyDescent="0.25">
      <c r="A108" s="30">
        <v>2247</v>
      </c>
      <c r="B108" s="43" t="s">
        <v>105</v>
      </c>
      <c r="C108" s="189">
        <f t="shared" si="24"/>
        <v>0</v>
      </c>
      <c r="D108" s="263"/>
      <c r="E108" s="45"/>
      <c r="F108" s="95">
        <f t="shared" si="90"/>
        <v>0</v>
      </c>
      <c r="G108" s="229"/>
      <c r="H108" s="45"/>
      <c r="I108" s="91">
        <f t="shared" si="91"/>
        <v>0</v>
      </c>
      <c r="J108" s="263"/>
      <c r="K108" s="45"/>
      <c r="L108" s="95">
        <f t="shared" si="92"/>
        <v>0</v>
      </c>
      <c r="M108" s="229"/>
      <c r="N108" s="45"/>
      <c r="O108" s="91">
        <f t="shared" si="93"/>
        <v>0</v>
      </c>
      <c r="P108" s="290"/>
      <c r="Q108" s="296"/>
    </row>
    <row r="109" spans="1:17"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row>
    <row r="110" spans="1:17" ht="24" x14ac:dyDescent="0.25">
      <c r="A110" s="30">
        <v>2249</v>
      </c>
      <c r="B110" s="43" t="s">
        <v>107</v>
      </c>
      <c r="C110" s="189">
        <f t="shared" si="24"/>
        <v>53</v>
      </c>
      <c r="D110" s="263"/>
      <c r="E110" s="393"/>
      <c r="F110" s="411">
        <f t="shared" si="90"/>
        <v>0</v>
      </c>
      <c r="G110" s="229"/>
      <c r="H110" s="393"/>
      <c r="I110" s="411">
        <f t="shared" si="91"/>
        <v>0</v>
      </c>
      <c r="J110" s="263">
        <v>53</v>
      </c>
      <c r="K110" s="45"/>
      <c r="L110" s="95">
        <f t="shared" si="92"/>
        <v>53</v>
      </c>
      <c r="M110" s="229"/>
      <c r="N110" s="45"/>
      <c r="O110" s="91">
        <f t="shared" si="93"/>
        <v>0</v>
      </c>
      <c r="P110" s="336"/>
      <c r="Q110" s="296"/>
    </row>
    <row r="111" spans="1:17" hidden="1" x14ac:dyDescent="0.25">
      <c r="A111" s="75">
        <v>2250</v>
      </c>
      <c r="B111" s="43" t="s">
        <v>108</v>
      </c>
      <c r="C111" s="189">
        <f t="shared" si="24"/>
        <v>0</v>
      </c>
      <c r="D111" s="132">
        <f t="shared" ref="D111:E111" si="94">SUM(D112:D114)</f>
        <v>0</v>
      </c>
      <c r="E111" s="76">
        <f t="shared" si="94"/>
        <v>0</v>
      </c>
      <c r="F111" s="95">
        <f>SUM(F112:F114)</f>
        <v>0</v>
      </c>
      <c r="G111" s="230">
        <f t="shared" ref="G111:N111" si="95">SUM(G112:G114)</f>
        <v>0</v>
      </c>
      <c r="H111" s="76">
        <f t="shared" si="95"/>
        <v>0</v>
      </c>
      <c r="I111" s="91">
        <f t="shared" si="95"/>
        <v>0</v>
      </c>
      <c r="J111" s="132">
        <f t="shared" si="95"/>
        <v>0</v>
      </c>
      <c r="K111" s="76">
        <f t="shared" si="95"/>
        <v>0</v>
      </c>
      <c r="L111" s="95">
        <f t="shared" si="95"/>
        <v>0</v>
      </c>
      <c r="M111" s="230">
        <f t="shared" si="95"/>
        <v>0</v>
      </c>
      <c r="N111" s="76">
        <f t="shared" si="95"/>
        <v>0</v>
      </c>
      <c r="O111" s="91">
        <f>SUM(O112:O114)</f>
        <v>0</v>
      </c>
      <c r="P111" s="290"/>
      <c r="Q111" s="296"/>
    </row>
    <row r="112" spans="1:17" hidden="1" x14ac:dyDescent="0.25">
      <c r="A112" s="30">
        <v>2251</v>
      </c>
      <c r="B112" s="43" t="s">
        <v>109</v>
      </c>
      <c r="C112" s="189">
        <f t="shared" si="24"/>
        <v>0</v>
      </c>
      <c r="D112" s="263"/>
      <c r="E112" s="45"/>
      <c r="F112" s="95">
        <f t="shared" ref="F112:F114" si="96">D112+E112</f>
        <v>0</v>
      </c>
      <c r="G112" s="229"/>
      <c r="H112" s="45"/>
      <c r="I112" s="91">
        <f t="shared" ref="I112:I114" si="97">G112+H112</f>
        <v>0</v>
      </c>
      <c r="J112" s="263"/>
      <c r="K112" s="45"/>
      <c r="L112" s="95">
        <f t="shared" ref="L112:L114" si="98">J112+K112</f>
        <v>0</v>
      </c>
      <c r="M112" s="229"/>
      <c r="N112" s="45"/>
      <c r="O112" s="91">
        <f t="shared" ref="O112:O114" si="99">M112+N112</f>
        <v>0</v>
      </c>
      <c r="P112" s="290"/>
      <c r="Q112" s="296"/>
    </row>
    <row r="113" spans="1:17"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row>
    <row r="114" spans="1:17" ht="24" hidden="1" x14ac:dyDescent="0.25">
      <c r="A114" s="30">
        <v>2259</v>
      </c>
      <c r="B114" s="43" t="s">
        <v>111</v>
      </c>
      <c r="C114" s="189">
        <f t="shared" si="100"/>
        <v>0</v>
      </c>
      <c r="D114" s="263"/>
      <c r="E114" s="45"/>
      <c r="F114" s="95">
        <f t="shared" si="96"/>
        <v>0</v>
      </c>
      <c r="G114" s="229"/>
      <c r="H114" s="45"/>
      <c r="I114" s="91">
        <f t="shared" si="97"/>
        <v>0</v>
      </c>
      <c r="J114" s="263"/>
      <c r="K114" s="45"/>
      <c r="L114" s="95">
        <f t="shared" si="98"/>
        <v>0</v>
      </c>
      <c r="M114" s="229"/>
      <c r="N114" s="45"/>
      <c r="O114" s="91">
        <f t="shared" si="99"/>
        <v>0</v>
      </c>
      <c r="P114" s="290"/>
      <c r="Q114" s="296"/>
    </row>
    <row r="115" spans="1:17" x14ac:dyDescent="0.25">
      <c r="A115" s="75">
        <v>2260</v>
      </c>
      <c r="B115" s="43" t="s">
        <v>112</v>
      </c>
      <c r="C115" s="189">
        <f t="shared" si="100"/>
        <v>1601</v>
      </c>
      <c r="D115" s="132">
        <f t="shared" ref="D115:E115" si="101">SUM(D116:D120)</f>
        <v>1401</v>
      </c>
      <c r="E115" s="91">
        <f t="shared" si="101"/>
        <v>0</v>
      </c>
      <c r="F115" s="411">
        <f>SUM(F116:F120)</f>
        <v>1401</v>
      </c>
      <c r="G115" s="230">
        <f t="shared" ref="G115:N115" si="102">SUM(G116:G120)</f>
        <v>0</v>
      </c>
      <c r="H115" s="91">
        <f t="shared" si="102"/>
        <v>0</v>
      </c>
      <c r="I115" s="411">
        <f t="shared" si="102"/>
        <v>0</v>
      </c>
      <c r="J115" s="132">
        <f t="shared" si="102"/>
        <v>200</v>
      </c>
      <c r="K115" s="76">
        <f t="shared" si="102"/>
        <v>0</v>
      </c>
      <c r="L115" s="95">
        <f t="shared" si="102"/>
        <v>200</v>
      </c>
      <c r="M115" s="230">
        <f t="shared" si="102"/>
        <v>0</v>
      </c>
      <c r="N115" s="76">
        <f t="shared" si="102"/>
        <v>0</v>
      </c>
      <c r="O115" s="91">
        <f>SUM(O116:O120)</f>
        <v>0</v>
      </c>
      <c r="P115" s="290"/>
      <c r="Q115" s="296"/>
    </row>
    <row r="116" spans="1:17"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row>
    <row r="117" spans="1:17" x14ac:dyDescent="0.25">
      <c r="A117" s="30">
        <v>2262</v>
      </c>
      <c r="B117" s="43" t="s">
        <v>114</v>
      </c>
      <c r="C117" s="189">
        <f t="shared" si="100"/>
        <v>400</v>
      </c>
      <c r="D117" s="263">
        <v>200</v>
      </c>
      <c r="E117" s="393"/>
      <c r="F117" s="411">
        <f t="shared" si="103"/>
        <v>200</v>
      </c>
      <c r="G117" s="229"/>
      <c r="H117" s="393"/>
      <c r="I117" s="411">
        <f t="shared" si="104"/>
        <v>0</v>
      </c>
      <c r="J117" s="263">
        <v>200</v>
      </c>
      <c r="K117" s="45"/>
      <c r="L117" s="95">
        <f t="shared" si="105"/>
        <v>200</v>
      </c>
      <c r="M117" s="229"/>
      <c r="N117" s="45"/>
      <c r="O117" s="91">
        <f t="shared" si="106"/>
        <v>0</v>
      </c>
      <c r="P117" s="290"/>
      <c r="Q117" s="296"/>
    </row>
    <row r="118" spans="1:17" x14ac:dyDescent="0.25">
      <c r="A118" s="30">
        <v>2263</v>
      </c>
      <c r="B118" s="43" t="s">
        <v>115</v>
      </c>
      <c r="C118" s="189">
        <f t="shared" si="100"/>
        <v>1187</v>
      </c>
      <c r="D118" s="263">
        <v>1187</v>
      </c>
      <c r="E118" s="393"/>
      <c r="F118" s="411">
        <f t="shared" si="103"/>
        <v>1187</v>
      </c>
      <c r="G118" s="229"/>
      <c r="H118" s="393"/>
      <c r="I118" s="411">
        <f t="shared" si="104"/>
        <v>0</v>
      </c>
      <c r="J118" s="263"/>
      <c r="K118" s="45"/>
      <c r="L118" s="95">
        <f t="shared" si="105"/>
        <v>0</v>
      </c>
      <c r="M118" s="229"/>
      <c r="N118" s="45"/>
      <c r="O118" s="91">
        <f t="shared" si="106"/>
        <v>0</v>
      </c>
      <c r="P118" s="290"/>
      <c r="Q118" s="296"/>
    </row>
    <row r="119" spans="1:17"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row>
    <row r="120" spans="1:17" x14ac:dyDescent="0.25">
      <c r="A120" s="30">
        <v>2269</v>
      </c>
      <c r="B120" s="43" t="s">
        <v>117</v>
      </c>
      <c r="C120" s="189">
        <f t="shared" si="100"/>
        <v>14</v>
      </c>
      <c r="D120" s="263">
        <v>14</v>
      </c>
      <c r="E120" s="393"/>
      <c r="F120" s="411">
        <f t="shared" si="103"/>
        <v>14</v>
      </c>
      <c r="G120" s="229"/>
      <c r="H120" s="393"/>
      <c r="I120" s="411">
        <f t="shared" si="104"/>
        <v>0</v>
      </c>
      <c r="J120" s="263"/>
      <c r="K120" s="45"/>
      <c r="L120" s="95">
        <f t="shared" si="105"/>
        <v>0</v>
      </c>
      <c r="M120" s="229"/>
      <c r="N120" s="45"/>
      <c r="O120" s="91">
        <f t="shared" si="106"/>
        <v>0</v>
      </c>
      <c r="P120" s="290"/>
      <c r="Q120" s="296"/>
    </row>
    <row r="121" spans="1:17" x14ac:dyDescent="0.25">
      <c r="A121" s="75">
        <v>2270</v>
      </c>
      <c r="B121" s="43" t="s">
        <v>118</v>
      </c>
      <c r="C121" s="189">
        <f t="shared" si="100"/>
        <v>1668</v>
      </c>
      <c r="D121" s="132">
        <f t="shared" ref="D121:E121" si="107">SUM(D122:D126)</f>
        <v>788</v>
      </c>
      <c r="E121" s="91">
        <f t="shared" si="107"/>
        <v>0</v>
      </c>
      <c r="F121" s="411">
        <f>SUM(F122:F126)</f>
        <v>788</v>
      </c>
      <c r="G121" s="230">
        <f t="shared" ref="G121:N121" si="108">SUM(G122:G126)</f>
        <v>0</v>
      </c>
      <c r="H121" s="91">
        <f t="shared" si="108"/>
        <v>0</v>
      </c>
      <c r="I121" s="411">
        <f t="shared" si="108"/>
        <v>0</v>
      </c>
      <c r="J121" s="132">
        <f t="shared" si="108"/>
        <v>880</v>
      </c>
      <c r="K121" s="76">
        <f t="shared" si="108"/>
        <v>0</v>
      </c>
      <c r="L121" s="95">
        <f t="shared" si="108"/>
        <v>880</v>
      </c>
      <c r="M121" s="230">
        <f t="shared" si="108"/>
        <v>0</v>
      </c>
      <c r="N121" s="76">
        <f t="shared" si="108"/>
        <v>0</v>
      </c>
      <c r="O121" s="91">
        <f>SUM(O122:O126)</f>
        <v>0</v>
      </c>
      <c r="P121" s="290"/>
      <c r="Q121" s="296"/>
    </row>
    <row r="122" spans="1:17"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row>
    <row r="123" spans="1:17"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row>
    <row r="124" spans="1:17" ht="24" x14ac:dyDescent="0.25">
      <c r="A124" s="30">
        <v>2275</v>
      </c>
      <c r="B124" s="43" t="s">
        <v>120</v>
      </c>
      <c r="C124" s="189">
        <f t="shared" si="100"/>
        <v>200</v>
      </c>
      <c r="D124" s="263">
        <v>200</v>
      </c>
      <c r="E124" s="393"/>
      <c r="F124" s="411">
        <f t="shared" si="109"/>
        <v>200</v>
      </c>
      <c r="G124" s="229"/>
      <c r="H124" s="393"/>
      <c r="I124" s="411">
        <f t="shared" si="110"/>
        <v>0</v>
      </c>
      <c r="J124" s="263"/>
      <c r="K124" s="45"/>
      <c r="L124" s="95">
        <f t="shared" si="111"/>
        <v>0</v>
      </c>
      <c r="M124" s="229"/>
      <c r="N124" s="45"/>
      <c r="O124" s="91">
        <f t="shared" si="112"/>
        <v>0</v>
      </c>
      <c r="P124" s="290"/>
      <c r="Q124" s="296"/>
    </row>
    <row r="125" spans="1:17"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row>
    <row r="126" spans="1:17" ht="24" x14ac:dyDescent="0.25">
      <c r="A126" s="30">
        <v>2279</v>
      </c>
      <c r="B126" s="43" t="s">
        <v>122</v>
      </c>
      <c r="C126" s="189">
        <f t="shared" si="100"/>
        <v>1468</v>
      </c>
      <c r="D126" s="263">
        <v>588</v>
      </c>
      <c r="E126" s="393"/>
      <c r="F126" s="411">
        <f t="shared" si="109"/>
        <v>588</v>
      </c>
      <c r="G126" s="229"/>
      <c r="H126" s="393"/>
      <c r="I126" s="411">
        <f t="shared" si="110"/>
        <v>0</v>
      </c>
      <c r="J126" s="263">
        <v>880</v>
      </c>
      <c r="K126" s="45"/>
      <c r="L126" s="95">
        <f t="shared" si="111"/>
        <v>880</v>
      </c>
      <c r="M126" s="229"/>
      <c r="N126" s="45"/>
      <c r="O126" s="91">
        <f t="shared" si="112"/>
        <v>0</v>
      </c>
      <c r="P126" s="336"/>
      <c r="Q126" s="296"/>
    </row>
    <row r="127" spans="1:17" ht="24" hidden="1" x14ac:dyDescent="0.25">
      <c r="A127" s="340">
        <v>2280</v>
      </c>
      <c r="B127" s="40" t="s">
        <v>123</v>
      </c>
      <c r="C127" s="188">
        <f t="shared" si="100"/>
        <v>0</v>
      </c>
      <c r="D127" s="131">
        <f t="shared" ref="D127:O127" si="113">SUM(D128)</f>
        <v>0</v>
      </c>
      <c r="E127" s="79">
        <f>SUM(E128)</f>
        <v>0</v>
      </c>
      <c r="F127" s="176">
        <f t="shared" si="113"/>
        <v>0</v>
      </c>
      <c r="G127" s="232">
        <f t="shared" si="113"/>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row>
    <row r="128" spans="1:17"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row>
    <row r="129" spans="1:17" ht="38.25" customHeight="1" x14ac:dyDescent="0.25">
      <c r="A129" s="35">
        <v>2300</v>
      </c>
      <c r="B129" s="72" t="s">
        <v>125</v>
      </c>
      <c r="C129" s="187">
        <f t="shared" si="100"/>
        <v>20809</v>
      </c>
      <c r="D129" s="130">
        <f t="shared" ref="D129:E129" si="114">SUM(D130,D135,D139,D140,D143,D150,D158,D159,D162)</f>
        <v>11462</v>
      </c>
      <c r="E129" s="123">
        <f t="shared" si="114"/>
        <v>0</v>
      </c>
      <c r="F129" s="409">
        <f>SUM(F130,F135,F139,F140,F143,F150,F158,F159,F162)</f>
        <v>11462</v>
      </c>
      <c r="G129" s="227">
        <f t="shared" ref="G129:N129" si="115">SUM(G130,G135,G139,G140,G143,G150,G158,G159,G162)</f>
        <v>0</v>
      </c>
      <c r="H129" s="123">
        <f t="shared" si="115"/>
        <v>0</v>
      </c>
      <c r="I129" s="409">
        <f t="shared" si="115"/>
        <v>0</v>
      </c>
      <c r="J129" s="130">
        <f t="shared" si="115"/>
        <v>9318</v>
      </c>
      <c r="K129" s="38">
        <f t="shared" si="115"/>
        <v>0</v>
      </c>
      <c r="L129" s="175">
        <f t="shared" si="115"/>
        <v>9318</v>
      </c>
      <c r="M129" s="227">
        <f t="shared" si="115"/>
        <v>29</v>
      </c>
      <c r="N129" s="38">
        <f t="shared" si="115"/>
        <v>0</v>
      </c>
      <c r="O129" s="123">
        <f>SUM(O130,O135,O139,O140,O143,O150,O158,O159,O162)</f>
        <v>29</v>
      </c>
      <c r="P129" s="292"/>
      <c r="Q129" s="296"/>
    </row>
    <row r="130" spans="1:17" ht="24" x14ac:dyDescent="0.25">
      <c r="A130" s="340">
        <v>2310</v>
      </c>
      <c r="B130" s="40" t="s">
        <v>126</v>
      </c>
      <c r="C130" s="188">
        <f t="shared" si="100"/>
        <v>5282</v>
      </c>
      <c r="D130" s="131">
        <f t="shared" ref="D130:O130" si="116">SUM(D131:D134)</f>
        <v>4953</v>
      </c>
      <c r="E130" s="90">
        <f t="shared" si="116"/>
        <v>0</v>
      </c>
      <c r="F130" s="402">
        <f t="shared" si="116"/>
        <v>4953</v>
      </c>
      <c r="G130" s="232">
        <f t="shared" si="116"/>
        <v>0</v>
      </c>
      <c r="H130" s="90">
        <f t="shared" si="116"/>
        <v>0</v>
      </c>
      <c r="I130" s="402">
        <f t="shared" si="116"/>
        <v>0</v>
      </c>
      <c r="J130" s="131">
        <f t="shared" si="116"/>
        <v>300</v>
      </c>
      <c r="K130" s="79">
        <f t="shared" si="116"/>
        <v>0</v>
      </c>
      <c r="L130" s="176">
        <f t="shared" si="116"/>
        <v>300</v>
      </c>
      <c r="M130" s="232">
        <f t="shared" si="116"/>
        <v>29</v>
      </c>
      <c r="N130" s="79">
        <f t="shared" si="116"/>
        <v>0</v>
      </c>
      <c r="O130" s="90">
        <f t="shared" si="116"/>
        <v>29</v>
      </c>
      <c r="P130" s="289"/>
      <c r="Q130" s="296"/>
    </row>
    <row r="131" spans="1:17" x14ac:dyDescent="0.25">
      <c r="A131" s="30">
        <v>2311</v>
      </c>
      <c r="B131" s="43" t="s">
        <v>127</v>
      </c>
      <c r="C131" s="189">
        <f t="shared" si="100"/>
        <v>1809</v>
      </c>
      <c r="D131" s="263">
        <v>1809</v>
      </c>
      <c r="E131" s="393"/>
      <c r="F131" s="411">
        <f t="shared" ref="F131:F134" si="117">D131+E131</f>
        <v>1809</v>
      </c>
      <c r="G131" s="229"/>
      <c r="H131" s="393"/>
      <c r="I131" s="411">
        <f t="shared" ref="I131:I134" si="118">G131+H131</f>
        <v>0</v>
      </c>
      <c r="J131" s="263"/>
      <c r="K131" s="45"/>
      <c r="L131" s="95">
        <f t="shared" ref="L131:L134" si="119">J131+K131</f>
        <v>0</v>
      </c>
      <c r="M131" s="229"/>
      <c r="N131" s="45"/>
      <c r="O131" s="91">
        <f t="shared" ref="O131:O134" si="120">M131+N131</f>
        <v>0</v>
      </c>
      <c r="P131" s="290"/>
      <c r="Q131" s="296"/>
    </row>
    <row r="132" spans="1:17" x14ac:dyDescent="0.25">
      <c r="A132" s="30">
        <v>2312</v>
      </c>
      <c r="B132" s="43" t="s">
        <v>128</v>
      </c>
      <c r="C132" s="189">
        <f t="shared" si="100"/>
        <v>2947</v>
      </c>
      <c r="D132" s="263">
        <v>2647</v>
      </c>
      <c r="E132" s="393"/>
      <c r="F132" s="411">
        <f t="shared" si="117"/>
        <v>2647</v>
      </c>
      <c r="G132" s="229"/>
      <c r="H132" s="393"/>
      <c r="I132" s="411">
        <f t="shared" si="118"/>
        <v>0</v>
      </c>
      <c r="J132" s="263">
        <v>300</v>
      </c>
      <c r="K132" s="45"/>
      <c r="L132" s="95">
        <f t="shared" si="119"/>
        <v>300</v>
      </c>
      <c r="M132" s="229"/>
      <c r="N132" s="45"/>
      <c r="O132" s="91">
        <f t="shared" si="120"/>
        <v>0</v>
      </c>
      <c r="P132" s="336"/>
      <c r="Q132" s="296"/>
    </row>
    <row r="133" spans="1:17" hidden="1" x14ac:dyDescent="0.25">
      <c r="A133" s="30">
        <v>2313</v>
      </c>
      <c r="B133" s="43" t="s">
        <v>129</v>
      </c>
      <c r="C133" s="189">
        <f t="shared" si="100"/>
        <v>0</v>
      </c>
      <c r="D133" s="263"/>
      <c r="E133" s="45"/>
      <c r="F133" s="95">
        <f t="shared" si="117"/>
        <v>0</v>
      </c>
      <c r="G133" s="229"/>
      <c r="H133" s="45"/>
      <c r="I133" s="91">
        <f t="shared" si="118"/>
        <v>0</v>
      </c>
      <c r="J133" s="263"/>
      <c r="K133" s="45"/>
      <c r="L133" s="95">
        <f t="shared" si="119"/>
        <v>0</v>
      </c>
      <c r="M133" s="229"/>
      <c r="N133" s="45"/>
      <c r="O133" s="91">
        <f t="shared" si="120"/>
        <v>0</v>
      </c>
      <c r="P133" s="290"/>
      <c r="Q133" s="296"/>
    </row>
    <row r="134" spans="1:17" ht="34.15" customHeight="1" x14ac:dyDescent="0.25">
      <c r="A134" s="30">
        <v>2314</v>
      </c>
      <c r="B134" s="43" t="s">
        <v>307</v>
      </c>
      <c r="C134" s="189">
        <f t="shared" si="100"/>
        <v>526</v>
      </c>
      <c r="D134" s="263">
        <v>497</v>
      </c>
      <c r="E134" s="393"/>
      <c r="F134" s="411">
        <f t="shared" si="117"/>
        <v>497</v>
      </c>
      <c r="G134" s="229"/>
      <c r="H134" s="393"/>
      <c r="I134" s="411">
        <f t="shared" si="118"/>
        <v>0</v>
      </c>
      <c r="J134" s="263"/>
      <c r="K134" s="45"/>
      <c r="L134" s="95">
        <f t="shared" si="119"/>
        <v>0</v>
      </c>
      <c r="M134" s="229">
        <v>29</v>
      </c>
      <c r="N134" s="45"/>
      <c r="O134" s="91">
        <f t="shared" si="120"/>
        <v>29</v>
      </c>
      <c r="P134" s="336"/>
      <c r="Q134" s="296"/>
    </row>
    <row r="135" spans="1:17" x14ac:dyDescent="0.25">
      <c r="A135" s="75">
        <v>2320</v>
      </c>
      <c r="B135" s="43" t="s">
        <v>130</v>
      </c>
      <c r="C135" s="189">
        <f t="shared" si="100"/>
        <v>2831</v>
      </c>
      <c r="D135" s="132">
        <f t="shared" ref="D135" si="121">SUM(D136:D138)</f>
        <v>2331</v>
      </c>
      <c r="E135" s="91">
        <f>SUM(E136:E138)</f>
        <v>0</v>
      </c>
      <c r="F135" s="411">
        <f>SUM(F136:F138)</f>
        <v>2331</v>
      </c>
      <c r="G135" s="230">
        <f t="shared" ref="G135" si="122">SUM(G136:G138)</f>
        <v>0</v>
      </c>
      <c r="H135" s="91">
        <f>SUM(H136:H138)</f>
        <v>0</v>
      </c>
      <c r="I135" s="411">
        <f t="shared" ref="I135:N135" si="123">SUM(I136:I138)</f>
        <v>0</v>
      </c>
      <c r="J135" s="132">
        <f t="shared" si="123"/>
        <v>500</v>
      </c>
      <c r="K135" s="76">
        <f t="shared" si="123"/>
        <v>0</v>
      </c>
      <c r="L135" s="95">
        <f t="shared" si="123"/>
        <v>500</v>
      </c>
      <c r="M135" s="230">
        <f t="shared" si="123"/>
        <v>0</v>
      </c>
      <c r="N135" s="76">
        <f t="shared" si="123"/>
        <v>0</v>
      </c>
      <c r="O135" s="91">
        <f>SUM(O136:O138)</f>
        <v>0</v>
      </c>
      <c r="P135" s="290"/>
      <c r="Q135" s="296"/>
    </row>
    <row r="136" spans="1:17" x14ac:dyDescent="0.25">
      <c r="A136" s="30">
        <v>2321</v>
      </c>
      <c r="B136" s="43" t="s">
        <v>131</v>
      </c>
      <c r="C136" s="189">
        <f t="shared" si="100"/>
        <v>2200</v>
      </c>
      <c r="D136" s="263">
        <v>1700</v>
      </c>
      <c r="E136" s="393"/>
      <c r="F136" s="411">
        <f t="shared" ref="F136:F139" si="124">D136+E136</f>
        <v>1700</v>
      </c>
      <c r="G136" s="229"/>
      <c r="H136" s="393"/>
      <c r="I136" s="411">
        <f t="shared" ref="I136:I139" si="125">G136+H136</f>
        <v>0</v>
      </c>
      <c r="J136" s="263">
        <v>500</v>
      </c>
      <c r="K136" s="45"/>
      <c r="L136" s="95">
        <f t="shared" ref="L136:L139" si="126">J136+K136</f>
        <v>500</v>
      </c>
      <c r="M136" s="229"/>
      <c r="N136" s="45"/>
      <c r="O136" s="91">
        <f t="shared" ref="O136:O139" si="127">M136+N136</f>
        <v>0</v>
      </c>
      <c r="P136" s="290"/>
      <c r="Q136" s="296"/>
    </row>
    <row r="137" spans="1:17" x14ac:dyDescent="0.25">
      <c r="A137" s="30">
        <v>2322</v>
      </c>
      <c r="B137" s="43" t="s">
        <v>132</v>
      </c>
      <c r="C137" s="189">
        <f t="shared" si="100"/>
        <v>631</v>
      </c>
      <c r="D137" s="263">
        <v>631</v>
      </c>
      <c r="E137" s="393"/>
      <c r="F137" s="411">
        <f t="shared" si="124"/>
        <v>631</v>
      </c>
      <c r="G137" s="229"/>
      <c r="H137" s="393"/>
      <c r="I137" s="411">
        <f t="shared" si="125"/>
        <v>0</v>
      </c>
      <c r="J137" s="263"/>
      <c r="K137" s="45"/>
      <c r="L137" s="95">
        <f t="shared" si="126"/>
        <v>0</v>
      </c>
      <c r="M137" s="229"/>
      <c r="N137" s="45"/>
      <c r="O137" s="91">
        <f t="shared" si="127"/>
        <v>0</v>
      </c>
      <c r="P137" s="290"/>
      <c r="Q137" s="296"/>
    </row>
    <row r="138" spans="1:17" ht="10.5" hidden="1" customHeight="1" x14ac:dyDescent="0.25">
      <c r="A138" s="30">
        <v>2329</v>
      </c>
      <c r="B138" s="43" t="s">
        <v>133</v>
      </c>
      <c r="C138" s="189">
        <f t="shared" si="100"/>
        <v>0</v>
      </c>
      <c r="D138" s="263"/>
      <c r="E138" s="45"/>
      <c r="F138" s="95">
        <f t="shared" si="124"/>
        <v>0</v>
      </c>
      <c r="G138" s="229"/>
      <c r="H138" s="45"/>
      <c r="I138" s="91">
        <f t="shared" si="125"/>
        <v>0</v>
      </c>
      <c r="J138" s="263"/>
      <c r="K138" s="45"/>
      <c r="L138" s="95">
        <f t="shared" si="126"/>
        <v>0</v>
      </c>
      <c r="M138" s="229"/>
      <c r="N138" s="45"/>
      <c r="O138" s="91">
        <f t="shared" si="127"/>
        <v>0</v>
      </c>
      <c r="P138" s="290"/>
      <c r="Q138" s="296"/>
    </row>
    <row r="139" spans="1:17" x14ac:dyDescent="0.25">
      <c r="A139" s="75">
        <v>2330</v>
      </c>
      <c r="B139" s="43" t="s">
        <v>134</v>
      </c>
      <c r="C139" s="189">
        <f t="shared" si="100"/>
        <v>7032</v>
      </c>
      <c r="D139" s="263"/>
      <c r="E139" s="393"/>
      <c r="F139" s="411">
        <f t="shared" si="124"/>
        <v>0</v>
      </c>
      <c r="G139" s="229"/>
      <c r="H139" s="393"/>
      <c r="I139" s="411">
        <f t="shared" si="125"/>
        <v>0</v>
      </c>
      <c r="J139" s="263">
        <v>7032</v>
      </c>
      <c r="K139" s="45"/>
      <c r="L139" s="95">
        <f t="shared" si="126"/>
        <v>7032</v>
      </c>
      <c r="M139" s="229"/>
      <c r="N139" s="45"/>
      <c r="O139" s="91">
        <f t="shared" si="127"/>
        <v>0</v>
      </c>
      <c r="P139" s="336"/>
      <c r="Q139" s="296"/>
    </row>
    <row r="140" spans="1:17" ht="48" hidden="1" x14ac:dyDescent="0.25">
      <c r="A140" s="75">
        <v>2340</v>
      </c>
      <c r="B140" s="43" t="s">
        <v>135</v>
      </c>
      <c r="C140" s="189">
        <f t="shared" si="100"/>
        <v>0</v>
      </c>
      <c r="D140" s="132">
        <f t="shared" ref="D140" si="128">SUM(D141:D142)</f>
        <v>0</v>
      </c>
      <c r="E140" s="76">
        <f>SUM(E141:E142)</f>
        <v>0</v>
      </c>
      <c r="F140" s="95">
        <f>SUM(F141:F142)</f>
        <v>0</v>
      </c>
      <c r="G140" s="230">
        <f t="shared" ref="G140:N140" si="129">SUM(G141:G142)</f>
        <v>0</v>
      </c>
      <c r="H140" s="76">
        <f t="shared" si="129"/>
        <v>0</v>
      </c>
      <c r="I140" s="91">
        <f t="shared" si="129"/>
        <v>0</v>
      </c>
      <c r="J140" s="132">
        <f t="shared" si="129"/>
        <v>0</v>
      </c>
      <c r="K140" s="76">
        <f t="shared" si="129"/>
        <v>0</v>
      </c>
      <c r="L140" s="95">
        <f t="shared" si="129"/>
        <v>0</v>
      </c>
      <c r="M140" s="230">
        <f t="shared" si="129"/>
        <v>0</v>
      </c>
      <c r="N140" s="76">
        <f t="shared" si="129"/>
        <v>0</v>
      </c>
      <c r="O140" s="91">
        <f>SUM(O141:O142)</f>
        <v>0</v>
      </c>
      <c r="P140" s="290"/>
      <c r="Q140" s="296"/>
    </row>
    <row r="141" spans="1:17" hidden="1" x14ac:dyDescent="0.25">
      <c r="A141" s="30">
        <v>2341</v>
      </c>
      <c r="B141" s="43" t="s">
        <v>136</v>
      </c>
      <c r="C141" s="189">
        <f t="shared" si="100"/>
        <v>0</v>
      </c>
      <c r="D141" s="263"/>
      <c r="E141" s="45"/>
      <c r="F141" s="95">
        <f t="shared" ref="F141:F142" si="130">D141+E141</f>
        <v>0</v>
      </c>
      <c r="G141" s="229"/>
      <c r="H141" s="45"/>
      <c r="I141" s="91">
        <f t="shared" ref="I141:I142" si="131">G141+H141</f>
        <v>0</v>
      </c>
      <c r="J141" s="263"/>
      <c r="K141" s="45"/>
      <c r="L141" s="95">
        <f t="shared" ref="L141:L142" si="132">J141+K141</f>
        <v>0</v>
      </c>
      <c r="M141" s="229"/>
      <c r="N141" s="45"/>
      <c r="O141" s="91">
        <f t="shared" ref="O141:O142" si="133">M141+N141</f>
        <v>0</v>
      </c>
      <c r="P141" s="290"/>
      <c r="Q141" s="296"/>
    </row>
    <row r="142" spans="1:17" ht="24" hidden="1" x14ac:dyDescent="0.25">
      <c r="A142" s="30">
        <v>2344</v>
      </c>
      <c r="B142" s="43" t="s">
        <v>137</v>
      </c>
      <c r="C142" s="189">
        <f t="shared" si="100"/>
        <v>0</v>
      </c>
      <c r="D142" s="263"/>
      <c r="E142" s="45"/>
      <c r="F142" s="95">
        <f t="shared" si="130"/>
        <v>0</v>
      </c>
      <c r="G142" s="229"/>
      <c r="H142" s="45"/>
      <c r="I142" s="91">
        <f t="shared" si="131"/>
        <v>0</v>
      </c>
      <c r="J142" s="263"/>
      <c r="K142" s="45"/>
      <c r="L142" s="95">
        <f t="shared" si="132"/>
        <v>0</v>
      </c>
      <c r="M142" s="229"/>
      <c r="N142" s="45"/>
      <c r="O142" s="91">
        <f t="shared" si="133"/>
        <v>0</v>
      </c>
      <c r="P142" s="290"/>
      <c r="Q142" s="296"/>
    </row>
    <row r="143" spans="1:17" ht="24" x14ac:dyDescent="0.25">
      <c r="A143" s="73">
        <v>2350</v>
      </c>
      <c r="B143" s="58" t="s">
        <v>138</v>
      </c>
      <c r="C143" s="194">
        <f t="shared" si="100"/>
        <v>5064</v>
      </c>
      <c r="D143" s="86">
        <f t="shared" ref="D143" si="134">SUM(D144:D149)</f>
        <v>3578</v>
      </c>
      <c r="E143" s="154">
        <f>SUM(E144:E149)</f>
        <v>0</v>
      </c>
      <c r="F143" s="410">
        <f>SUM(F144:F149)</f>
        <v>3578</v>
      </c>
      <c r="G143" s="228">
        <f t="shared" ref="G143:N143" si="135">SUM(G144:G149)</f>
        <v>0</v>
      </c>
      <c r="H143" s="154">
        <f t="shared" si="135"/>
        <v>0</v>
      </c>
      <c r="I143" s="410">
        <f t="shared" si="135"/>
        <v>0</v>
      </c>
      <c r="J143" s="86">
        <f t="shared" si="135"/>
        <v>1486</v>
      </c>
      <c r="K143" s="74">
        <f t="shared" si="135"/>
        <v>0</v>
      </c>
      <c r="L143" s="174">
        <f t="shared" si="135"/>
        <v>1486</v>
      </c>
      <c r="M143" s="228">
        <f t="shared" si="135"/>
        <v>0</v>
      </c>
      <c r="N143" s="74">
        <f t="shared" si="135"/>
        <v>0</v>
      </c>
      <c r="O143" s="154">
        <f>SUM(O144:O149)</f>
        <v>0</v>
      </c>
      <c r="P143" s="291"/>
      <c r="Q143" s="296"/>
    </row>
    <row r="144" spans="1:17" x14ac:dyDescent="0.25">
      <c r="A144" s="27">
        <v>2351</v>
      </c>
      <c r="B144" s="40" t="s">
        <v>139</v>
      </c>
      <c r="C144" s="188">
        <f t="shared" si="100"/>
        <v>1809</v>
      </c>
      <c r="D144" s="262">
        <v>1709</v>
      </c>
      <c r="E144" s="390"/>
      <c r="F144" s="402">
        <f t="shared" ref="F144:F149" si="136">D144+E144</f>
        <v>1709</v>
      </c>
      <c r="G144" s="219"/>
      <c r="H144" s="390"/>
      <c r="I144" s="402">
        <f t="shared" ref="I144:I149" si="137">G144+H144</f>
        <v>0</v>
      </c>
      <c r="J144" s="262">
        <v>100</v>
      </c>
      <c r="K144" s="42"/>
      <c r="L144" s="176">
        <f t="shared" ref="L144:L149" si="138">J144+K144</f>
        <v>100</v>
      </c>
      <c r="M144" s="219"/>
      <c r="N144" s="42"/>
      <c r="O144" s="90">
        <f t="shared" ref="O144:O149" si="139">M144+N144</f>
        <v>0</v>
      </c>
      <c r="P144" s="289"/>
      <c r="Q144" s="296"/>
    </row>
    <row r="145" spans="1:17" x14ac:dyDescent="0.25">
      <c r="A145" s="30">
        <v>2352</v>
      </c>
      <c r="B145" s="43" t="s">
        <v>140</v>
      </c>
      <c r="C145" s="189">
        <f t="shared" si="100"/>
        <v>3255</v>
      </c>
      <c r="D145" s="263">
        <v>1869</v>
      </c>
      <c r="E145" s="393"/>
      <c r="F145" s="411">
        <f t="shared" si="136"/>
        <v>1869</v>
      </c>
      <c r="G145" s="229"/>
      <c r="H145" s="393"/>
      <c r="I145" s="411">
        <f t="shared" si="137"/>
        <v>0</v>
      </c>
      <c r="J145" s="263">
        <v>1386</v>
      </c>
      <c r="K145" s="45"/>
      <c r="L145" s="95">
        <f t="shared" si="138"/>
        <v>1386</v>
      </c>
      <c r="M145" s="229"/>
      <c r="N145" s="45"/>
      <c r="O145" s="91">
        <f t="shared" si="139"/>
        <v>0</v>
      </c>
      <c r="P145" s="290"/>
      <c r="Q145" s="296"/>
    </row>
    <row r="146" spans="1:17" ht="24" hidden="1" x14ac:dyDescent="0.25">
      <c r="A146" s="30">
        <v>2353</v>
      </c>
      <c r="B146" s="43" t="s">
        <v>141</v>
      </c>
      <c r="C146" s="189">
        <f t="shared" si="100"/>
        <v>0</v>
      </c>
      <c r="D146" s="263"/>
      <c r="E146" s="45"/>
      <c r="F146" s="95">
        <f t="shared" si="136"/>
        <v>0</v>
      </c>
      <c r="G146" s="229"/>
      <c r="H146" s="45"/>
      <c r="I146" s="91">
        <f t="shared" si="137"/>
        <v>0</v>
      </c>
      <c r="J146" s="263"/>
      <c r="K146" s="45"/>
      <c r="L146" s="95">
        <f t="shared" si="138"/>
        <v>0</v>
      </c>
      <c r="M146" s="229"/>
      <c r="N146" s="45"/>
      <c r="O146" s="91">
        <f t="shared" si="139"/>
        <v>0</v>
      </c>
      <c r="P146" s="290"/>
      <c r="Q146" s="296"/>
    </row>
    <row r="147" spans="1:17" ht="24" hidden="1" x14ac:dyDescent="0.25">
      <c r="A147" s="30">
        <v>2354</v>
      </c>
      <c r="B147" s="43" t="s">
        <v>142</v>
      </c>
      <c r="C147" s="189">
        <f t="shared" si="100"/>
        <v>0</v>
      </c>
      <c r="D147" s="263"/>
      <c r="E147" s="45"/>
      <c r="F147" s="95">
        <f t="shared" si="136"/>
        <v>0</v>
      </c>
      <c r="G147" s="229"/>
      <c r="H147" s="45"/>
      <c r="I147" s="91">
        <f t="shared" si="137"/>
        <v>0</v>
      </c>
      <c r="J147" s="263"/>
      <c r="K147" s="45"/>
      <c r="L147" s="95">
        <f t="shared" si="138"/>
        <v>0</v>
      </c>
      <c r="M147" s="229"/>
      <c r="N147" s="45"/>
      <c r="O147" s="91">
        <f t="shared" si="139"/>
        <v>0</v>
      </c>
      <c r="P147" s="290"/>
      <c r="Q147" s="296"/>
    </row>
    <row r="148" spans="1:17" ht="24" hidden="1" x14ac:dyDescent="0.25">
      <c r="A148" s="30">
        <v>2355</v>
      </c>
      <c r="B148" s="43" t="s">
        <v>143</v>
      </c>
      <c r="C148" s="189">
        <f t="shared" si="100"/>
        <v>0</v>
      </c>
      <c r="D148" s="263"/>
      <c r="E148" s="45"/>
      <c r="F148" s="95">
        <f t="shared" si="136"/>
        <v>0</v>
      </c>
      <c r="G148" s="229"/>
      <c r="H148" s="45"/>
      <c r="I148" s="91">
        <f t="shared" si="137"/>
        <v>0</v>
      </c>
      <c r="J148" s="263"/>
      <c r="K148" s="45"/>
      <c r="L148" s="95">
        <f t="shared" si="138"/>
        <v>0</v>
      </c>
      <c r="M148" s="229"/>
      <c r="N148" s="45"/>
      <c r="O148" s="91">
        <f t="shared" si="139"/>
        <v>0</v>
      </c>
      <c r="P148" s="290"/>
      <c r="Q148" s="296"/>
    </row>
    <row r="149" spans="1:17" ht="24" hidden="1" x14ac:dyDescent="0.25">
      <c r="A149" s="30">
        <v>2359</v>
      </c>
      <c r="B149" s="43" t="s">
        <v>144</v>
      </c>
      <c r="C149" s="189">
        <f t="shared" si="100"/>
        <v>0</v>
      </c>
      <c r="D149" s="263"/>
      <c r="E149" s="45"/>
      <c r="F149" s="95">
        <f t="shared" si="136"/>
        <v>0</v>
      </c>
      <c r="G149" s="229"/>
      <c r="H149" s="45"/>
      <c r="I149" s="91">
        <f t="shared" si="137"/>
        <v>0</v>
      </c>
      <c r="J149" s="263"/>
      <c r="K149" s="45"/>
      <c r="L149" s="95">
        <f t="shared" si="138"/>
        <v>0</v>
      </c>
      <c r="M149" s="229"/>
      <c r="N149" s="45"/>
      <c r="O149" s="91">
        <f t="shared" si="139"/>
        <v>0</v>
      </c>
      <c r="P149" s="290"/>
      <c r="Q149" s="296"/>
    </row>
    <row r="150" spans="1:17" ht="24.75" hidden="1" customHeight="1" x14ac:dyDescent="0.25">
      <c r="A150" s="75">
        <v>2360</v>
      </c>
      <c r="B150" s="43" t="s">
        <v>145</v>
      </c>
      <c r="C150" s="189">
        <f t="shared" si="100"/>
        <v>0</v>
      </c>
      <c r="D150" s="132">
        <f t="shared" ref="D150" si="140">SUM(D151:D157)</f>
        <v>0</v>
      </c>
      <c r="E150" s="76">
        <f>SUM(E151:E157)</f>
        <v>0</v>
      </c>
      <c r="F150" s="95">
        <f>SUM(F151:F157)</f>
        <v>0</v>
      </c>
      <c r="G150" s="230">
        <f t="shared" ref="G150:N150" si="141">SUM(G151:G157)</f>
        <v>0</v>
      </c>
      <c r="H150" s="76">
        <f t="shared" si="141"/>
        <v>0</v>
      </c>
      <c r="I150" s="91">
        <f t="shared" si="141"/>
        <v>0</v>
      </c>
      <c r="J150" s="132">
        <f t="shared" si="141"/>
        <v>0</v>
      </c>
      <c r="K150" s="76">
        <f t="shared" si="141"/>
        <v>0</v>
      </c>
      <c r="L150" s="95">
        <f t="shared" si="141"/>
        <v>0</v>
      </c>
      <c r="M150" s="230">
        <f t="shared" si="141"/>
        <v>0</v>
      </c>
      <c r="N150" s="76">
        <f t="shared" si="141"/>
        <v>0</v>
      </c>
      <c r="O150" s="91">
        <f>SUM(O151:O157)</f>
        <v>0</v>
      </c>
      <c r="P150" s="290"/>
      <c r="Q150" s="296"/>
    </row>
    <row r="151" spans="1:17" hidden="1" x14ac:dyDescent="0.25">
      <c r="A151" s="29">
        <v>2361</v>
      </c>
      <c r="B151" s="43" t="s">
        <v>146</v>
      </c>
      <c r="C151" s="189">
        <f t="shared" si="100"/>
        <v>0</v>
      </c>
      <c r="D151" s="263"/>
      <c r="E151" s="45"/>
      <c r="F151" s="95">
        <f t="shared" ref="F151:F158" si="142">D151+E151</f>
        <v>0</v>
      </c>
      <c r="G151" s="229"/>
      <c r="H151" s="45"/>
      <c r="I151" s="91">
        <f t="shared" ref="I151:I158" si="143">G151+H151</f>
        <v>0</v>
      </c>
      <c r="J151" s="263"/>
      <c r="K151" s="45"/>
      <c r="L151" s="95">
        <f t="shared" ref="L151:L158" si="144">J151+K151</f>
        <v>0</v>
      </c>
      <c r="M151" s="229"/>
      <c r="N151" s="45"/>
      <c r="O151" s="91">
        <f t="shared" ref="O151:O158" si="145">M151+N151</f>
        <v>0</v>
      </c>
      <c r="P151" s="290"/>
      <c r="Q151" s="296"/>
    </row>
    <row r="152" spans="1:17" ht="24" hidden="1" x14ac:dyDescent="0.25">
      <c r="A152" s="29">
        <v>2362</v>
      </c>
      <c r="B152" s="43" t="s">
        <v>147</v>
      </c>
      <c r="C152" s="189">
        <f t="shared" si="100"/>
        <v>0</v>
      </c>
      <c r="D152" s="263"/>
      <c r="E152" s="45"/>
      <c r="F152" s="95">
        <f t="shared" si="142"/>
        <v>0</v>
      </c>
      <c r="G152" s="229"/>
      <c r="H152" s="45"/>
      <c r="I152" s="91">
        <f t="shared" si="143"/>
        <v>0</v>
      </c>
      <c r="J152" s="263"/>
      <c r="K152" s="45"/>
      <c r="L152" s="95">
        <f t="shared" si="144"/>
        <v>0</v>
      </c>
      <c r="M152" s="229"/>
      <c r="N152" s="45"/>
      <c r="O152" s="91">
        <f t="shared" si="145"/>
        <v>0</v>
      </c>
      <c r="P152" s="290"/>
      <c r="Q152" s="296"/>
    </row>
    <row r="153" spans="1:17" hidden="1" x14ac:dyDescent="0.25">
      <c r="A153" s="29">
        <v>2363</v>
      </c>
      <c r="B153" s="43" t="s">
        <v>148</v>
      </c>
      <c r="C153" s="189">
        <f t="shared" si="100"/>
        <v>0</v>
      </c>
      <c r="D153" s="263"/>
      <c r="E153" s="45"/>
      <c r="F153" s="95">
        <f t="shared" si="142"/>
        <v>0</v>
      </c>
      <c r="G153" s="229"/>
      <c r="H153" s="45"/>
      <c r="I153" s="91">
        <f t="shared" si="143"/>
        <v>0</v>
      </c>
      <c r="J153" s="263"/>
      <c r="K153" s="45"/>
      <c r="L153" s="95">
        <f t="shared" si="144"/>
        <v>0</v>
      </c>
      <c r="M153" s="229"/>
      <c r="N153" s="45"/>
      <c r="O153" s="91">
        <f t="shared" si="145"/>
        <v>0</v>
      </c>
      <c r="P153" s="290"/>
      <c r="Q153" s="296"/>
    </row>
    <row r="154" spans="1:17" hidden="1" x14ac:dyDescent="0.25">
      <c r="A154" s="29">
        <v>2364</v>
      </c>
      <c r="B154" s="43" t="s">
        <v>149</v>
      </c>
      <c r="C154" s="189">
        <f t="shared" si="100"/>
        <v>0</v>
      </c>
      <c r="D154" s="263"/>
      <c r="E154" s="45"/>
      <c r="F154" s="95">
        <f t="shared" si="142"/>
        <v>0</v>
      </c>
      <c r="G154" s="229"/>
      <c r="H154" s="45"/>
      <c r="I154" s="91">
        <f t="shared" si="143"/>
        <v>0</v>
      </c>
      <c r="J154" s="263"/>
      <c r="K154" s="45"/>
      <c r="L154" s="95">
        <f t="shared" si="144"/>
        <v>0</v>
      </c>
      <c r="M154" s="229"/>
      <c r="N154" s="45"/>
      <c r="O154" s="91">
        <f t="shared" si="145"/>
        <v>0</v>
      </c>
      <c r="P154" s="290"/>
      <c r="Q154" s="296"/>
    </row>
    <row r="155" spans="1:17" ht="12.75" hidden="1" customHeight="1" x14ac:dyDescent="0.25">
      <c r="A155" s="29">
        <v>2365</v>
      </c>
      <c r="B155" s="43" t="s">
        <v>150</v>
      </c>
      <c r="C155" s="189">
        <f t="shared" si="100"/>
        <v>0</v>
      </c>
      <c r="D155" s="263"/>
      <c r="E155" s="45"/>
      <c r="F155" s="95">
        <f t="shared" si="142"/>
        <v>0</v>
      </c>
      <c r="G155" s="229"/>
      <c r="H155" s="45"/>
      <c r="I155" s="91">
        <f t="shared" si="143"/>
        <v>0</v>
      </c>
      <c r="J155" s="263"/>
      <c r="K155" s="45"/>
      <c r="L155" s="95">
        <f t="shared" si="144"/>
        <v>0</v>
      </c>
      <c r="M155" s="229"/>
      <c r="N155" s="45"/>
      <c r="O155" s="91">
        <f t="shared" si="145"/>
        <v>0</v>
      </c>
      <c r="P155" s="290"/>
      <c r="Q155" s="296"/>
    </row>
    <row r="156" spans="1:17" ht="36" hidden="1" x14ac:dyDescent="0.25">
      <c r="A156" s="29">
        <v>2366</v>
      </c>
      <c r="B156" s="43" t="s">
        <v>151</v>
      </c>
      <c r="C156" s="189">
        <f t="shared" si="100"/>
        <v>0</v>
      </c>
      <c r="D156" s="263"/>
      <c r="E156" s="45"/>
      <c r="F156" s="95">
        <f t="shared" si="142"/>
        <v>0</v>
      </c>
      <c r="G156" s="229"/>
      <c r="H156" s="45"/>
      <c r="I156" s="91">
        <f t="shared" si="143"/>
        <v>0</v>
      </c>
      <c r="J156" s="263"/>
      <c r="K156" s="45"/>
      <c r="L156" s="95">
        <f t="shared" si="144"/>
        <v>0</v>
      </c>
      <c r="M156" s="229"/>
      <c r="N156" s="45"/>
      <c r="O156" s="91">
        <f t="shared" si="145"/>
        <v>0</v>
      </c>
      <c r="P156" s="290"/>
      <c r="Q156" s="296"/>
    </row>
    <row r="157" spans="1:17" ht="48" hidden="1" x14ac:dyDescent="0.25">
      <c r="A157" s="29">
        <v>2369</v>
      </c>
      <c r="B157" s="43" t="s">
        <v>152</v>
      </c>
      <c r="C157" s="189">
        <f t="shared" si="100"/>
        <v>0</v>
      </c>
      <c r="D157" s="263"/>
      <c r="E157" s="45"/>
      <c r="F157" s="95">
        <f t="shared" si="142"/>
        <v>0</v>
      </c>
      <c r="G157" s="229"/>
      <c r="H157" s="45"/>
      <c r="I157" s="91">
        <f t="shared" si="143"/>
        <v>0</v>
      </c>
      <c r="J157" s="263"/>
      <c r="K157" s="45"/>
      <c r="L157" s="95">
        <f t="shared" si="144"/>
        <v>0</v>
      </c>
      <c r="M157" s="229"/>
      <c r="N157" s="45"/>
      <c r="O157" s="91">
        <f t="shared" si="145"/>
        <v>0</v>
      </c>
      <c r="P157" s="290"/>
      <c r="Q157" s="296"/>
    </row>
    <row r="158" spans="1:17" hidden="1" x14ac:dyDescent="0.25">
      <c r="A158" s="73">
        <v>2370</v>
      </c>
      <c r="B158" s="58" t="s">
        <v>153</v>
      </c>
      <c r="C158" s="194">
        <f t="shared" si="100"/>
        <v>0</v>
      </c>
      <c r="D158" s="260"/>
      <c r="E158" s="77"/>
      <c r="F158" s="174">
        <f t="shared" si="142"/>
        <v>0</v>
      </c>
      <c r="G158" s="231"/>
      <c r="H158" s="77"/>
      <c r="I158" s="154">
        <f t="shared" si="143"/>
        <v>0</v>
      </c>
      <c r="J158" s="260"/>
      <c r="K158" s="77"/>
      <c r="L158" s="174">
        <f t="shared" si="144"/>
        <v>0</v>
      </c>
      <c r="M158" s="231"/>
      <c r="N158" s="77"/>
      <c r="O158" s="154">
        <f t="shared" si="145"/>
        <v>0</v>
      </c>
      <c r="P158" s="291"/>
      <c r="Q158" s="296"/>
    </row>
    <row r="159" spans="1:17" x14ac:dyDescent="0.25">
      <c r="A159" s="73">
        <v>2380</v>
      </c>
      <c r="B159" s="58" t="s">
        <v>154</v>
      </c>
      <c r="C159" s="194">
        <f t="shared" si="100"/>
        <v>600</v>
      </c>
      <c r="D159" s="86">
        <f t="shared" ref="D159:E159" si="146">SUM(D160:D161)</f>
        <v>600</v>
      </c>
      <c r="E159" s="154">
        <f t="shared" si="146"/>
        <v>0</v>
      </c>
      <c r="F159" s="410">
        <f>SUM(F160:F161)</f>
        <v>600</v>
      </c>
      <c r="G159" s="228">
        <f t="shared" ref="G159:N159" si="147">SUM(G160:G161)</f>
        <v>0</v>
      </c>
      <c r="H159" s="154">
        <f t="shared" si="147"/>
        <v>0</v>
      </c>
      <c r="I159" s="410">
        <f t="shared" si="147"/>
        <v>0</v>
      </c>
      <c r="J159" s="86">
        <f t="shared" si="147"/>
        <v>0</v>
      </c>
      <c r="K159" s="74">
        <f t="shared" si="147"/>
        <v>0</v>
      </c>
      <c r="L159" s="174">
        <f t="shared" si="147"/>
        <v>0</v>
      </c>
      <c r="M159" s="228">
        <f t="shared" si="147"/>
        <v>0</v>
      </c>
      <c r="N159" s="74">
        <f t="shared" si="147"/>
        <v>0</v>
      </c>
      <c r="O159" s="154">
        <f>SUM(O160:O161)</f>
        <v>0</v>
      </c>
      <c r="P159" s="291"/>
      <c r="Q159" s="296"/>
    </row>
    <row r="160" spans="1:17" hidden="1" x14ac:dyDescent="0.25">
      <c r="A160" s="26">
        <v>2381</v>
      </c>
      <c r="B160" s="40" t="s">
        <v>155</v>
      </c>
      <c r="C160" s="188">
        <f t="shared" si="100"/>
        <v>0</v>
      </c>
      <c r="D160" s="262"/>
      <c r="E160" s="42"/>
      <c r="F160" s="176">
        <f t="shared" ref="F160:F163" si="148">D160+E160</f>
        <v>0</v>
      </c>
      <c r="G160" s="219"/>
      <c r="H160" s="42"/>
      <c r="I160" s="90">
        <f t="shared" ref="I160:I163" si="149">G160+H160</f>
        <v>0</v>
      </c>
      <c r="J160" s="262"/>
      <c r="K160" s="42"/>
      <c r="L160" s="176">
        <f t="shared" ref="L160:L163" si="150">J160+K160</f>
        <v>0</v>
      </c>
      <c r="M160" s="219"/>
      <c r="N160" s="42"/>
      <c r="O160" s="90">
        <f t="shared" ref="O160:O163" si="151">M160+N160</f>
        <v>0</v>
      </c>
      <c r="P160" s="289"/>
      <c r="Q160" s="296"/>
    </row>
    <row r="161" spans="1:17" ht="24" x14ac:dyDescent="0.25">
      <c r="A161" s="29">
        <v>2389</v>
      </c>
      <c r="B161" s="43" t="s">
        <v>156</v>
      </c>
      <c r="C161" s="189">
        <f t="shared" si="100"/>
        <v>600</v>
      </c>
      <c r="D161" s="263">
        <v>600</v>
      </c>
      <c r="E161" s="393"/>
      <c r="F161" s="411">
        <f t="shared" si="148"/>
        <v>600</v>
      </c>
      <c r="G161" s="229"/>
      <c r="H161" s="393"/>
      <c r="I161" s="411">
        <f t="shared" si="149"/>
        <v>0</v>
      </c>
      <c r="J161" s="263"/>
      <c r="K161" s="45"/>
      <c r="L161" s="95">
        <f t="shared" si="150"/>
        <v>0</v>
      </c>
      <c r="M161" s="229"/>
      <c r="N161" s="45"/>
      <c r="O161" s="91">
        <f t="shared" si="151"/>
        <v>0</v>
      </c>
      <c r="P161" s="290"/>
      <c r="Q161" s="296"/>
    </row>
    <row r="162" spans="1:17" hidden="1" x14ac:dyDescent="0.25">
      <c r="A162" s="73">
        <v>2390</v>
      </c>
      <c r="B162" s="58" t="s">
        <v>157</v>
      </c>
      <c r="C162" s="194">
        <f t="shared" si="100"/>
        <v>0</v>
      </c>
      <c r="D162" s="260"/>
      <c r="E162" s="77"/>
      <c r="F162" s="174">
        <f t="shared" si="148"/>
        <v>0</v>
      </c>
      <c r="G162" s="231"/>
      <c r="H162" s="77"/>
      <c r="I162" s="154">
        <f t="shared" si="149"/>
        <v>0</v>
      </c>
      <c r="J162" s="260"/>
      <c r="K162" s="77"/>
      <c r="L162" s="174">
        <f t="shared" si="150"/>
        <v>0</v>
      </c>
      <c r="M162" s="231"/>
      <c r="N162" s="77"/>
      <c r="O162" s="154">
        <f t="shared" si="151"/>
        <v>0</v>
      </c>
      <c r="P162" s="291"/>
      <c r="Q162" s="296"/>
    </row>
    <row r="163" spans="1:17" hidden="1" x14ac:dyDescent="0.25">
      <c r="A163" s="35">
        <v>2400</v>
      </c>
      <c r="B163" s="72" t="s">
        <v>158</v>
      </c>
      <c r="C163" s="187">
        <f t="shared" si="100"/>
        <v>0</v>
      </c>
      <c r="D163" s="247"/>
      <c r="E163" s="80"/>
      <c r="F163" s="175">
        <f t="shared" si="148"/>
        <v>0</v>
      </c>
      <c r="G163" s="233"/>
      <c r="H163" s="80"/>
      <c r="I163" s="123">
        <f t="shared" si="149"/>
        <v>0</v>
      </c>
      <c r="J163" s="247"/>
      <c r="K163" s="80"/>
      <c r="L163" s="175">
        <f t="shared" si="150"/>
        <v>0</v>
      </c>
      <c r="M163" s="233"/>
      <c r="N163" s="80"/>
      <c r="O163" s="123">
        <f t="shared" si="151"/>
        <v>0</v>
      </c>
      <c r="P163" s="292"/>
      <c r="Q163" s="296"/>
    </row>
    <row r="164" spans="1:17" ht="24" x14ac:dyDescent="0.25">
      <c r="A164" s="35">
        <v>2500</v>
      </c>
      <c r="B164" s="72" t="s">
        <v>159</v>
      </c>
      <c r="C164" s="187">
        <f t="shared" si="100"/>
        <v>36</v>
      </c>
      <c r="D164" s="130">
        <f t="shared" ref="D164:E164" si="152">SUM(D165,D170)</f>
        <v>0</v>
      </c>
      <c r="E164" s="123">
        <f t="shared" si="152"/>
        <v>0</v>
      </c>
      <c r="F164" s="409">
        <f>SUM(F165,F170)</f>
        <v>0</v>
      </c>
      <c r="G164" s="227">
        <f t="shared" ref="G164:O164" si="153">SUM(G165,G170)</f>
        <v>0</v>
      </c>
      <c r="H164" s="123">
        <f t="shared" si="153"/>
        <v>0</v>
      </c>
      <c r="I164" s="409">
        <f t="shared" si="153"/>
        <v>0</v>
      </c>
      <c r="J164" s="130">
        <f t="shared" si="153"/>
        <v>36</v>
      </c>
      <c r="K164" s="38">
        <f t="shared" si="153"/>
        <v>0</v>
      </c>
      <c r="L164" s="175">
        <f t="shared" si="153"/>
        <v>36</v>
      </c>
      <c r="M164" s="227">
        <f t="shared" si="153"/>
        <v>0</v>
      </c>
      <c r="N164" s="38">
        <f t="shared" si="153"/>
        <v>0</v>
      </c>
      <c r="O164" s="123">
        <f t="shared" si="153"/>
        <v>0</v>
      </c>
      <c r="P164" s="313"/>
      <c r="Q164" s="296"/>
    </row>
    <row r="165" spans="1:17" ht="16.5" customHeight="1" x14ac:dyDescent="0.25">
      <c r="A165" s="340">
        <v>2510</v>
      </c>
      <c r="B165" s="40" t="s">
        <v>160</v>
      </c>
      <c r="C165" s="188">
        <f t="shared" si="100"/>
        <v>36</v>
      </c>
      <c r="D165" s="131">
        <f t="shared" ref="D165:E165" si="154">SUM(D166:D169)</f>
        <v>0</v>
      </c>
      <c r="E165" s="90">
        <f t="shared" si="154"/>
        <v>0</v>
      </c>
      <c r="F165" s="402">
        <f>SUM(F166:F169)</f>
        <v>0</v>
      </c>
      <c r="G165" s="232">
        <f t="shared" ref="G165:O165" si="155">SUM(G166:G169)</f>
        <v>0</v>
      </c>
      <c r="H165" s="90">
        <f t="shared" si="155"/>
        <v>0</v>
      </c>
      <c r="I165" s="402">
        <f t="shared" si="155"/>
        <v>0</v>
      </c>
      <c r="J165" s="131">
        <f t="shared" si="155"/>
        <v>36</v>
      </c>
      <c r="K165" s="79">
        <f t="shared" si="155"/>
        <v>0</v>
      </c>
      <c r="L165" s="176">
        <f t="shared" si="155"/>
        <v>36</v>
      </c>
      <c r="M165" s="232">
        <f t="shared" si="155"/>
        <v>0</v>
      </c>
      <c r="N165" s="79">
        <f t="shared" si="155"/>
        <v>0</v>
      </c>
      <c r="O165" s="155">
        <f t="shared" si="155"/>
        <v>0</v>
      </c>
      <c r="P165" s="294"/>
      <c r="Q165" s="296"/>
    </row>
    <row r="166" spans="1:17" ht="24" hidden="1" x14ac:dyDescent="0.25">
      <c r="A166" s="30">
        <v>2512</v>
      </c>
      <c r="B166" s="43" t="s">
        <v>161</v>
      </c>
      <c r="C166" s="189">
        <f t="shared" si="100"/>
        <v>0</v>
      </c>
      <c r="D166" s="263"/>
      <c r="E166" s="45"/>
      <c r="F166" s="95">
        <f t="shared" ref="F166:F171" si="156">D166+E166</f>
        <v>0</v>
      </c>
      <c r="G166" s="229"/>
      <c r="H166" s="45"/>
      <c r="I166" s="91">
        <f t="shared" ref="I166:I171" si="157">G166+H166</f>
        <v>0</v>
      </c>
      <c r="J166" s="263"/>
      <c r="K166" s="45"/>
      <c r="L166" s="95">
        <f t="shared" ref="L166:L171" si="158">J166+K166</f>
        <v>0</v>
      </c>
      <c r="M166" s="229"/>
      <c r="N166" s="45"/>
      <c r="O166" s="91">
        <f t="shared" ref="O166:O171" si="159">M166+N166</f>
        <v>0</v>
      </c>
      <c r="P166" s="290"/>
      <c r="Q166" s="296"/>
    </row>
    <row r="167" spans="1:17" ht="36" x14ac:dyDescent="0.25">
      <c r="A167" s="30">
        <v>2513</v>
      </c>
      <c r="B167" s="43" t="s">
        <v>162</v>
      </c>
      <c r="C167" s="189">
        <f t="shared" si="100"/>
        <v>36</v>
      </c>
      <c r="D167" s="263"/>
      <c r="E167" s="393"/>
      <c r="F167" s="411">
        <f t="shared" si="156"/>
        <v>0</v>
      </c>
      <c r="G167" s="229"/>
      <c r="H167" s="393"/>
      <c r="I167" s="411">
        <f t="shared" si="157"/>
        <v>0</v>
      </c>
      <c r="J167" s="263">
        <v>36</v>
      </c>
      <c r="K167" s="45"/>
      <c r="L167" s="95">
        <f t="shared" si="158"/>
        <v>36</v>
      </c>
      <c r="M167" s="229"/>
      <c r="N167" s="45"/>
      <c r="O167" s="91">
        <f t="shared" si="159"/>
        <v>0</v>
      </c>
      <c r="P167" s="290"/>
      <c r="Q167" s="296"/>
    </row>
    <row r="168" spans="1:17" ht="24" hidden="1" x14ac:dyDescent="0.25">
      <c r="A168" s="30">
        <v>2515</v>
      </c>
      <c r="B168" s="43" t="s">
        <v>163</v>
      </c>
      <c r="C168" s="189">
        <f t="shared" si="100"/>
        <v>0</v>
      </c>
      <c r="D168" s="263"/>
      <c r="E168" s="45"/>
      <c r="F168" s="95">
        <f t="shared" si="156"/>
        <v>0</v>
      </c>
      <c r="G168" s="229"/>
      <c r="H168" s="45"/>
      <c r="I168" s="91">
        <f t="shared" si="157"/>
        <v>0</v>
      </c>
      <c r="J168" s="263"/>
      <c r="K168" s="45"/>
      <c r="L168" s="95">
        <f t="shared" si="158"/>
        <v>0</v>
      </c>
      <c r="M168" s="229"/>
      <c r="N168" s="45"/>
      <c r="O168" s="91">
        <f t="shared" si="159"/>
        <v>0</v>
      </c>
      <c r="P168" s="290"/>
      <c r="Q168" s="296"/>
    </row>
    <row r="169" spans="1:17" ht="24" hidden="1" x14ac:dyDescent="0.25">
      <c r="A169" s="30">
        <v>2519</v>
      </c>
      <c r="B169" s="43" t="s">
        <v>164</v>
      </c>
      <c r="C169" s="189">
        <f t="shared" si="100"/>
        <v>0</v>
      </c>
      <c r="D169" s="263"/>
      <c r="E169" s="45"/>
      <c r="F169" s="95">
        <f t="shared" si="156"/>
        <v>0</v>
      </c>
      <c r="G169" s="229"/>
      <c r="H169" s="45"/>
      <c r="I169" s="91">
        <f t="shared" si="157"/>
        <v>0</v>
      </c>
      <c r="J169" s="263"/>
      <c r="K169" s="45"/>
      <c r="L169" s="95">
        <f t="shared" si="158"/>
        <v>0</v>
      </c>
      <c r="M169" s="229"/>
      <c r="N169" s="45"/>
      <c r="O169" s="91">
        <f t="shared" si="159"/>
        <v>0</v>
      </c>
      <c r="P169" s="290"/>
      <c r="Q169" s="296"/>
    </row>
    <row r="170" spans="1:17" ht="24" hidden="1" x14ac:dyDescent="0.25">
      <c r="A170" s="75">
        <v>2520</v>
      </c>
      <c r="B170" s="43" t="s">
        <v>165</v>
      </c>
      <c r="C170" s="189">
        <f t="shared" si="100"/>
        <v>0</v>
      </c>
      <c r="D170" s="263"/>
      <c r="E170" s="45"/>
      <c r="F170" s="95">
        <f t="shared" si="156"/>
        <v>0</v>
      </c>
      <c r="G170" s="229"/>
      <c r="H170" s="45"/>
      <c r="I170" s="91">
        <f t="shared" si="157"/>
        <v>0</v>
      </c>
      <c r="J170" s="263"/>
      <c r="K170" s="45"/>
      <c r="L170" s="95">
        <f t="shared" si="158"/>
        <v>0</v>
      </c>
      <c r="M170" s="229"/>
      <c r="N170" s="45"/>
      <c r="O170" s="91">
        <f t="shared" si="159"/>
        <v>0</v>
      </c>
      <c r="P170" s="290"/>
      <c r="Q170" s="296"/>
    </row>
    <row r="171" spans="1:17" s="81" customFormat="1" ht="48" hidden="1" x14ac:dyDescent="0.25">
      <c r="A171" s="17">
        <v>2800</v>
      </c>
      <c r="B171" s="40" t="s">
        <v>166</v>
      </c>
      <c r="C171" s="188">
        <f t="shared" si="100"/>
        <v>0</v>
      </c>
      <c r="D171" s="262"/>
      <c r="E171" s="42"/>
      <c r="F171" s="327">
        <f t="shared" si="156"/>
        <v>0</v>
      </c>
      <c r="G171" s="211"/>
      <c r="H171" s="28"/>
      <c r="I171" s="333">
        <f t="shared" si="157"/>
        <v>0</v>
      </c>
      <c r="J171" s="244"/>
      <c r="K171" s="28"/>
      <c r="L171" s="327">
        <f t="shared" si="158"/>
        <v>0</v>
      </c>
      <c r="M171" s="211"/>
      <c r="N171" s="28"/>
      <c r="O171" s="333">
        <f t="shared" si="159"/>
        <v>0</v>
      </c>
      <c r="P171" s="287"/>
      <c r="Q171" s="299"/>
    </row>
    <row r="172" spans="1:17" hidden="1" x14ac:dyDescent="0.25">
      <c r="A172" s="70">
        <v>3000</v>
      </c>
      <c r="B172" s="70" t="s">
        <v>167</v>
      </c>
      <c r="C172" s="199">
        <f t="shared" si="100"/>
        <v>0</v>
      </c>
      <c r="D172" s="137">
        <f t="shared" ref="D172:E172" si="160">SUM(D173,D183)</f>
        <v>0</v>
      </c>
      <c r="E172" s="71">
        <f t="shared" si="160"/>
        <v>0</v>
      </c>
      <c r="F172" s="172">
        <f>SUM(F173,F183)</f>
        <v>0</v>
      </c>
      <c r="G172" s="226">
        <f t="shared" ref="G172:N172" si="161">SUM(G173,G183)</f>
        <v>0</v>
      </c>
      <c r="H172" s="71">
        <f t="shared" si="161"/>
        <v>0</v>
      </c>
      <c r="I172" s="125">
        <f t="shared" si="161"/>
        <v>0</v>
      </c>
      <c r="J172" s="137">
        <f t="shared" si="161"/>
        <v>0</v>
      </c>
      <c r="K172" s="71">
        <f t="shared" si="161"/>
        <v>0</v>
      </c>
      <c r="L172" s="172">
        <f t="shared" si="161"/>
        <v>0</v>
      </c>
      <c r="M172" s="226">
        <f t="shared" si="161"/>
        <v>0</v>
      </c>
      <c r="N172" s="71">
        <f t="shared" si="161"/>
        <v>0</v>
      </c>
      <c r="O172" s="125">
        <f>SUM(O173,O183)</f>
        <v>0</v>
      </c>
      <c r="P172" s="312"/>
      <c r="Q172" s="296"/>
    </row>
    <row r="173" spans="1:17" ht="24" hidden="1" x14ac:dyDescent="0.25">
      <c r="A173" s="35">
        <v>3200</v>
      </c>
      <c r="B173" s="82" t="s">
        <v>168</v>
      </c>
      <c r="C173" s="187">
        <f t="shared" si="100"/>
        <v>0</v>
      </c>
      <c r="D173" s="130">
        <f t="shared" ref="D173:E173" si="162">SUM(D174,D178)</f>
        <v>0</v>
      </c>
      <c r="E173" s="38">
        <f t="shared" si="162"/>
        <v>0</v>
      </c>
      <c r="F173" s="175">
        <f>SUM(F174,F178)</f>
        <v>0</v>
      </c>
      <c r="G173" s="227">
        <f t="shared" ref="G173:O173" si="163">SUM(G174,G178)</f>
        <v>0</v>
      </c>
      <c r="H173" s="38">
        <f t="shared" si="163"/>
        <v>0</v>
      </c>
      <c r="I173" s="123">
        <f t="shared" si="163"/>
        <v>0</v>
      </c>
      <c r="J173" s="130">
        <f t="shared" si="163"/>
        <v>0</v>
      </c>
      <c r="K173" s="38">
        <f t="shared" si="163"/>
        <v>0</v>
      </c>
      <c r="L173" s="175">
        <f t="shared" si="163"/>
        <v>0</v>
      </c>
      <c r="M173" s="227">
        <f t="shared" si="163"/>
        <v>0</v>
      </c>
      <c r="N173" s="38">
        <f t="shared" si="163"/>
        <v>0</v>
      </c>
      <c r="O173" s="124">
        <f t="shared" si="163"/>
        <v>0</v>
      </c>
      <c r="P173" s="313"/>
      <c r="Q173" s="296"/>
    </row>
    <row r="174" spans="1:17" ht="36" hidden="1" x14ac:dyDescent="0.25">
      <c r="A174" s="340">
        <v>3260</v>
      </c>
      <c r="B174" s="40" t="s">
        <v>169</v>
      </c>
      <c r="C174" s="188">
        <f t="shared" si="100"/>
        <v>0</v>
      </c>
      <c r="D174" s="131">
        <f t="shared" ref="D174:E174" si="164">SUM(D175:D177)</f>
        <v>0</v>
      </c>
      <c r="E174" s="79">
        <f t="shared" si="164"/>
        <v>0</v>
      </c>
      <c r="F174" s="176">
        <f>SUM(F175:F177)</f>
        <v>0</v>
      </c>
      <c r="G174" s="232">
        <f t="shared" ref="G174:N174" si="165">SUM(G175:G177)</f>
        <v>0</v>
      </c>
      <c r="H174" s="79">
        <f t="shared" si="165"/>
        <v>0</v>
      </c>
      <c r="I174" s="90">
        <f t="shared" si="165"/>
        <v>0</v>
      </c>
      <c r="J174" s="131">
        <f t="shared" si="165"/>
        <v>0</v>
      </c>
      <c r="K174" s="79">
        <f t="shared" si="165"/>
        <v>0</v>
      </c>
      <c r="L174" s="176">
        <f t="shared" si="165"/>
        <v>0</v>
      </c>
      <c r="M174" s="232">
        <f t="shared" si="165"/>
        <v>0</v>
      </c>
      <c r="N174" s="79">
        <f t="shared" si="165"/>
        <v>0</v>
      </c>
      <c r="O174" s="90">
        <f>SUM(O175:O177)</f>
        <v>0</v>
      </c>
      <c r="P174" s="289"/>
      <c r="Q174" s="296"/>
    </row>
    <row r="175" spans="1:17" ht="24" hidden="1" x14ac:dyDescent="0.25">
      <c r="A175" s="30">
        <v>3261</v>
      </c>
      <c r="B175" s="43" t="s">
        <v>170</v>
      </c>
      <c r="C175" s="189">
        <f t="shared" si="100"/>
        <v>0</v>
      </c>
      <c r="D175" s="263"/>
      <c r="E175" s="45"/>
      <c r="F175" s="95">
        <f t="shared" ref="F175:F177" si="166">D175+E175</f>
        <v>0</v>
      </c>
      <c r="G175" s="229"/>
      <c r="H175" s="45"/>
      <c r="I175" s="91">
        <f t="shared" ref="I175:I177" si="167">G175+H175</f>
        <v>0</v>
      </c>
      <c r="J175" s="263"/>
      <c r="K175" s="45"/>
      <c r="L175" s="95">
        <f t="shared" ref="L175:L177" si="168">J175+K175</f>
        <v>0</v>
      </c>
      <c r="M175" s="229"/>
      <c r="N175" s="45"/>
      <c r="O175" s="91">
        <f t="shared" ref="O175:O177" si="169">M175+N175</f>
        <v>0</v>
      </c>
      <c r="P175" s="290"/>
      <c r="Q175" s="296"/>
    </row>
    <row r="176" spans="1:17" ht="36" hidden="1" x14ac:dyDescent="0.25">
      <c r="A176" s="30">
        <v>3262</v>
      </c>
      <c r="B176" s="43" t="s">
        <v>171</v>
      </c>
      <c r="C176" s="189">
        <f t="shared" si="100"/>
        <v>0</v>
      </c>
      <c r="D176" s="263"/>
      <c r="E176" s="45"/>
      <c r="F176" s="95">
        <f t="shared" si="166"/>
        <v>0</v>
      </c>
      <c r="G176" s="229"/>
      <c r="H176" s="45"/>
      <c r="I176" s="91">
        <f t="shared" si="167"/>
        <v>0</v>
      </c>
      <c r="J176" s="263"/>
      <c r="K176" s="45"/>
      <c r="L176" s="95">
        <f t="shared" si="168"/>
        <v>0</v>
      </c>
      <c r="M176" s="229"/>
      <c r="N176" s="45"/>
      <c r="O176" s="91">
        <f t="shared" si="169"/>
        <v>0</v>
      </c>
      <c r="P176" s="290"/>
      <c r="Q176" s="296"/>
    </row>
    <row r="177" spans="1:17" ht="24" hidden="1" x14ac:dyDescent="0.25">
      <c r="A177" s="30">
        <v>3263</v>
      </c>
      <c r="B177" s="43" t="s">
        <v>172</v>
      </c>
      <c r="C177" s="189">
        <f t="shared" ref="C177:C240" si="170">SUM(F177,I177,L177,O177)</f>
        <v>0</v>
      </c>
      <c r="D177" s="263"/>
      <c r="E177" s="45"/>
      <c r="F177" s="95">
        <f t="shared" si="166"/>
        <v>0</v>
      </c>
      <c r="G177" s="229"/>
      <c r="H177" s="45"/>
      <c r="I177" s="91">
        <f t="shared" si="167"/>
        <v>0</v>
      </c>
      <c r="J177" s="263"/>
      <c r="K177" s="45"/>
      <c r="L177" s="95">
        <f t="shared" si="168"/>
        <v>0</v>
      </c>
      <c r="M177" s="229"/>
      <c r="N177" s="45"/>
      <c r="O177" s="91">
        <f t="shared" si="169"/>
        <v>0</v>
      </c>
      <c r="P177" s="290"/>
      <c r="Q177" s="296"/>
    </row>
    <row r="178" spans="1:17" ht="84" hidden="1" x14ac:dyDescent="0.25">
      <c r="A178" s="340">
        <v>3290</v>
      </c>
      <c r="B178" s="40" t="s">
        <v>300</v>
      </c>
      <c r="C178" s="200">
        <f t="shared" si="170"/>
        <v>0</v>
      </c>
      <c r="D178" s="131">
        <f t="shared" ref="D178:E178" si="171">SUM(D179:D182)</f>
        <v>0</v>
      </c>
      <c r="E178" s="79">
        <f t="shared" si="171"/>
        <v>0</v>
      </c>
      <c r="F178" s="176">
        <f>SUM(F179:F182)</f>
        <v>0</v>
      </c>
      <c r="G178" s="232">
        <f t="shared" ref="G178:O178" si="172">SUM(G179:G182)</f>
        <v>0</v>
      </c>
      <c r="H178" s="79">
        <f t="shared" si="172"/>
        <v>0</v>
      </c>
      <c r="I178" s="90">
        <f t="shared" si="172"/>
        <v>0</v>
      </c>
      <c r="J178" s="131">
        <f t="shared" si="172"/>
        <v>0</v>
      </c>
      <c r="K178" s="79">
        <f t="shared" si="172"/>
        <v>0</v>
      </c>
      <c r="L178" s="176">
        <f t="shared" si="172"/>
        <v>0</v>
      </c>
      <c r="M178" s="232">
        <f t="shared" si="172"/>
        <v>0</v>
      </c>
      <c r="N178" s="79">
        <f t="shared" si="172"/>
        <v>0</v>
      </c>
      <c r="O178" s="156">
        <f t="shared" si="172"/>
        <v>0</v>
      </c>
      <c r="P178" s="293"/>
      <c r="Q178" s="296"/>
    </row>
    <row r="179" spans="1:17" ht="72" hidden="1" x14ac:dyDescent="0.25">
      <c r="A179" s="30">
        <v>3291</v>
      </c>
      <c r="B179" s="43" t="s">
        <v>173</v>
      </c>
      <c r="C179" s="189">
        <f t="shared" si="170"/>
        <v>0</v>
      </c>
      <c r="D179" s="263"/>
      <c r="E179" s="45"/>
      <c r="F179" s="95">
        <f t="shared" ref="F179:F182" si="173">D179+E179</f>
        <v>0</v>
      </c>
      <c r="G179" s="229"/>
      <c r="H179" s="45"/>
      <c r="I179" s="91">
        <f t="shared" ref="I179:I182" si="174">G179+H179</f>
        <v>0</v>
      </c>
      <c r="J179" s="263"/>
      <c r="K179" s="45"/>
      <c r="L179" s="95">
        <f t="shared" ref="L179:L182" si="175">J179+K179</f>
        <v>0</v>
      </c>
      <c r="M179" s="229"/>
      <c r="N179" s="45"/>
      <c r="O179" s="91">
        <f t="shared" ref="O179:O182" si="176">M179+N179</f>
        <v>0</v>
      </c>
      <c r="P179" s="290"/>
      <c r="Q179" s="296"/>
    </row>
    <row r="180" spans="1:17" ht="72" hidden="1" x14ac:dyDescent="0.25">
      <c r="A180" s="30">
        <v>3292</v>
      </c>
      <c r="B180" s="43" t="s">
        <v>174</v>
      </c>
      <c r="C180" s="189">
        <f t="shared" si="170"/>
        <v>0</v>
      </c>
      <c r="D180" s="263"/>
      <c r="E180" s="45"/>
      <c r="F180" s="95">
        <f t="shared" si="173"/>
        <v>0</v>
      </c>
      <c r="G180" s="229"/>
      <c r="H180" s="45"/>
      <c r="I180" s="91">
        <f t="shared" si="174"/>
        <v>0</v>
      </c>
      <c r="J180" s="263"/>
      <c r="K180" s="45"/>
      <c r="L180" s="95">
        <f t="shared" si="175"/>
        <v>0</v>
      </c>
      <c r="M180" s="229"/>
      <c r="N180" s="45"/>
      <c r="O180" s="91">
        <f t="shared" si="176"/>
        <v>0</v>
      </c>
      <c r="P180" s="290"/>
      <c r="Q180" s="296"/>
    </row>
    <row r="181" spans="1:17" ht="72" hidden="1" x14ac:dyDescent="0.25">
      <c r="A181" s="30">
        <v>3293</v>
      </c>
      <c r="B181" s="43" t="s">
        <v>175</v>
      </c>
      <c r="C181" s="189">
        <f t="shared" si="170"/>
        <v>0</v>
      </c>
      <c r="D181" s="263"/>
      <c r="E181" s="45"/>
      <c r="F181" s="95">
        <f t="shared" si="173"/>
        <v>0</v>
      </c>
      <c r="G181" s="229"/>
      <c r="H181" s="45"/>
      <c r="I181" s="91">
        <f t="shared" si="174"/>
        <v>0</v>
      </c>
      <c r="J181" s="263"/>
      <c r="K181" s="45"/>
      <c r="L181" s="95">
        <f t="shared" si="175"/>
        <v>0</v>
      </c>
      <c r="M181" s="229"/>
      <c r="N181" s="45"/>
      <c r="O181" s="91">
        <f t="shared" si="176"/>
        <v>0</v>
      </c>
      <c r="P181" s="290"/>
      <c r="Q181" s="296"/>
    </row>
    <row r="182" spans="1:17" ht="60" hidden="1" x14ac:dyDescent="0.25">
      <c r="A182" s="83">
        <v>3294</v>
      </c>
      <c r="B182" s="43" t="s">
        <v>176</v>
      </c>
      <c r="C182" s="200">
        <f t="shared" si="170"/>
        <v>0</v>
      </c>
      <c r="D182" s="264"/>
      <c r="E182" s="84"/>
      <c r="F182" s="331">
        <f t="shared" si="173"/>
        <v>0</v>
      </c>
      <c r="G182" s="234"/>
      <c r="H182" s="84"/>
      <c r="I182" s="156">
        <f t="shared" si="174"/>
        <v>0</v>
      </c>
      <c r="J182" s="264"/>
      <c r="K182" s="84"/>
      <c r="L182" s="331">
        <f t="shared" si="175"/>
        <v>0</v>
      </c>
      <c r="M182" s="234"/>
      <c r="N182" s="84"/>
      <c r="O182" s="156">
        <f t="shared" si="176"/>
        <v>0</v>
      </c>
      <c r="P182" s="293"/>
      <c r="Q182" s="296"/>
    </row>
    <row r="183" spans="1:17" ht="48" hidden="1" x14ac:dyDescent="0.25">
      <c r="A183" s="51">
        <v>3300</v>
      </c>
      <c r="B183" s="82" t="s">
        <v>177</v>
      </c>
      <c r="C183" s="201">
        <f t="shared" si="170"/>
        <v>0</v>
      </c>
      <c r="D183" s="138">
        <f t="shared" ref="D183:E183" si="177">SUM(D184:D185)</f>
        <v>0</v>
      </c>
      <c r="E183" s="85">
        <f t="shared" si="177"/>
        <v>0</v>
      </c>
      <c r="F183" s="173">
        <f>SUM(F184:F185)</f>
        <v>0</v>
      </c>
      <c r="G183" s="235">
        <f t="shared" ref="G183:O183" si="178">SUM(G184:G185)</f>
        <v>0</v>
      </c>
      <c r="H183" s="85">
        <f t="shared" si="178"/>
        <v>0</v>
      </c>
      <c r="I183" s="124">
        <f t="shared" si="178"/>
        <v>0</v>
      </c>
      <c r="J183" s="138">
        <f t="shared" si="178"/>
        <v>0</v>
      </c>
      <c r="K183" s="85">
        <f t="shared" si="178"/>
        <v>0</v>
      </c>
      <c r="L183" s="173">
        <f t="shared" si="178"/>
        <v>0</v>
      </c>
      <c r="M183" s="235">
        <f t="shared" si="178"/>
        <v>0</v>
      </c>
      <c r="N183" s="85">
        <f t="shared" si="178"/>
        <v>0</v>
      </c>
      <c r="O183" s="124">
        <f t="shared" si="178"/>
        <v>0</v>
      </c>
      <c r="P183" s="313"/>
      <c r="Q183" s="296"/>
    </row>
    <row r="184" spans="1:17" ht="48" hidden="1" x14ac:dyDescent="0.25">
      <c r="A184" s="57">
        <v>3310</v>
      </c>
      <c r="B184" s="58" t="s">
        <v>178</v>
      </c>
      <c r="C184" s="194">
        <f t="shared" si="170"/>
        <v>0</v>
      </c>
      <c r="D184" s="260"/>
      <c r="E184" s="77"/>
      <c r="F184" s="174">
        <f t="shared" ref="F184:F185" si="179">D184+E184</f>
        <v>0</v>
      </c>
      <c r="G184" s="231"/>
      <c r="H184" s="77"/>
      <c r="I184" s="154">
        <f t="shared" ref="I184:I185" si="180">G184+H184</f>
        <v>0</v>
      </c>
      <c r="J184" s="260"/>
      <c r="K184" s="77"/>
      <c r="L184" s="174">
        <f t="shared" ref="L184:L185" si="181">J184+K184</f>
        <v>0</v>
      </c>
      <c r="M184" s="231"/>
      <c r="N184" s="77"/>
      <c r="O184" s="154">
        <f t="shared" ref="O184:O185" si="182">M184+N184</f>
        <v>0</v>
      </c>
      <c r="P184" s="291"/>
      <c r="Q184" s="296"/>
    </row>
    <row r="185" spans="1:17" ht="60" hidden="1" x14ac:dyDescent="0.25">
      <c r="A185" s="27">
        <v>3320</v>
      </c>
      <c r="B185" s="40" t="s">
        <v>179</v>
      </c>
      <c r="C185" s="188">
        <f t="shared" si="170"/>
        <v>0</v>
      </c>
      <c r="D185" s="262"/>
      <c r="E185" s="42"/>
      <c r="F185" s="176">
        <f t="shared" si="179"/>
        <v>0</v>
      </c>
      <c r="G185" s="219"/>
      <c r="H185" s="42"/>
      <c r="I185" s="90">
        <f t="shared" si="180"/>
        <v>0</v>
      </c>
      <c r="J185" s="262"/>
      <c r="K185" s="42"/>
      <c r="L185" s="176">
        <f t="shared" si="181"/>
        <v>0</v>
      </c>
      <c r="M185" s="219"/>
      <c r="N185" s="42"/>
      <c r="O185" s="90">
        <f t="shared" si="182"/>
        <v>0</v>
      </c>
      <c r="P185" s="289"/>
      <c r="Q185" s="296"/>
    </row>
    <row r="186" spans="1:17" hidden="1" x14ac:dyDescent="0.25">
      <c r="A186" s="87">
        <v>4000</v>
      </c>
      <c r="B186" s="70" t="s">
        <v>180</v>
      </c>
      <c r="C186" s="199">
        <f t="shared" si="170"/>
        <v>0</v>
      </c>
      <c r="D186" s="137">
        <f t="shared" ref="D186:E186" si="183">SUM(D187,D190)</f>
        <v>0</v>
      </c>
      <c r="E186" s="71">
        <f t="shared" si="183"/>
        <v>0</v>
      </c>
      <c r="F186" s="172">
        <f>SUM(F187,F190)</f>
        <v>0</v>
      </c>
      <c r="G186" s="226">
        <f t="shared" ref="G186:N186" si="184">SUM(G187,G190)</f>
        <v>0</v>
      </c>
      <c r="H186" s="71">
        <f t="shared" si="184"/>
        <v>0</v>
      </c>
      <c r="I186" s="125">
        <f t="shared" si="184"/>
        <v>0</v>
      </c>
      <c r="J186" s="137">
        <f t="shared" si="184"/>
        <v>0</v>
      </c>
      <c r="K186" s="71">
        <f t="shared" si="184"/>
        <v>0</v>
      </c>
      <c r="L186" s="172">
        <f t="shared" si="184"/>
        <v>0</v>
      </c>
      <c r="M186" s="226">
        <f t="shared" si="184"/>
        <v>0</v>
      </c>
      <c r="N186" s="71">
        <f t="shared" si="184"/>
        <v>0</v>
      </c>
      <c r="O186" s="125">
        <f>SUM(O187,O190)</f>
        <v>0</v>
      </c>
      <c r="P186" s="312"/>
      <c r="Q186" s="296"/>
    </row>
    <row r="187" spans="1:17" ht="24" hidden="1" x14ac:dyDescent="0.25">
      <c r="A187" s="88">
        <v>4200</v>
      </c>
      <c r="B187" s="72" t="s">
        <v>181</v>
      </c>
      <c r="C187" s="187">
        <f t="shared" si="170"/>
        <v>0</v>
      </c>
      <c r="D187" s="130">
        <f t="shared" ref="D187:E187" si="185">SUM(D188,D189)</f>
        <v>0</v>
      </c>
      <c r="E187" s="38">
        <f t="shared" si="185"/>
        <v>0</v>
      </c>
      <c r="F187" s="175">
        <f>SUM(F188,F189)</f>
        <v>0</v>
      </c>
      <c r="G187" s="227">
        <f t="shared" ref="G187:N187" si="186">SUM(G188,G189)</f>
        <v>0</v>
      </c>
      <c r="H187" s="38">
        <f t="shared" si="186"/>
        <v>0</v>
      </c>
      <c r="I187" s="123">
        <f t="shared" si="186"/>
        <v>0</v>
      </c>
      <c r="J187" s="130">
        <f t="shared" si="186"/>
        <v>0</v>
      </c>
      <c r="K187" s="38">
        <f t="shared" si="186"/>
        <v>0</v>
      </c>
      <c r="L187" s="175">
        <f t="shared" si="186"/>
        <v>0</v>
      </c>
      <c r="M187" s="227">
        <f t="shared" si="186"/>
        <v>0</v>
      </c>
      <c r="N187" s="38">
        <f t="shared" si="186"/>
        <v>0</v>
      </c>
      <c r="O187" s="123">
        <f>SUM(O188,O189)</f>
        <v>0</v>
      </c>
      <c r="P187" s="292"/>
      <c r="Q187" s="296"/>
    </row>
    <row r="188" spans="1:17" ht="36" hidden="1" x14ac:dyDescent="0.25">
      <c r="A188" s="340">
        <v>4240</v>
      </c>
      <c r="B188" s="40" t="s">
        <v>182</v>
      </c>
      <c r="C188" s="188">
        <f t="shared" si="170"/>
        <v>0</v>
      </c>
      <c r="D188" s="262"/>
      <c r="E188" s="42"/>
      <c r="F188" s="176">
        <f t="shared" ref="F188:F189" si="187">D188+E188</f>
        <v>0</v>
      </c>
      <c r="G188" s="219"/>
      <c r="H188" s="42"/>
      <c r="I188" s="90">
        <f t="shared" ref="I188:I189" si="188">G188+H188</f>
        <v>0</v>
      </c>
      <c r="J188" s="262"/>
      <c r="K188" s="42"/>
      <c r="L188" s="176">
        <f t="shared" ref="L188:L189" si="189">J188+K188</f>
        <v>0</v>
      </c>
      <c r="M188" s="219"/>
      <c r="N188" s="42"/>
      <c r="O188" s="90">
        <f t="shared" ref="O188:O189" si="190">M188+N188</f>
        <v>0</v>
      </c>
      <c r="P188" s="289"/>
      <c r="Q188" s="296"/>
    </row>
    <row r="189" spans="1:17" ht="24" hidden="1" x14ac:dyDescent="0.25">
      <c r="A189" s="75">
        <v>4250</v>
      </c>
      <c r="B189" s="43" t="s">
        <v>183</v>
      </c>
      <c r="C189" s="189">
        <f t="shared" si="170"/>
        <v>0</v>
      </c>
      <c r="D189" s="263"/>
      <c r="E189" s="45"/>
      <c r="F189" s="95">
        <f t="shared" si="187"/>
        <v>0</v>
      </c>
      <c r="G189" s="229"/>
      <c r="H189" s="45"/>
      <c r="I189" s="91">
        <f t="shared" si="188"/>
        <v>0</v>
      </c>
      <c r="J189" s="263"/>
      <c r="K189" s="45"/>
      <c r="L189" s="95">
        <f t="shared" si="189"/>
        <v>0</v>
      </c>
      <c r="M189" s="229"/>
      <c r="N189" s="45"/>
      <c r="O189" s="91">
        <f t="shared" si="190"/>
        <v>0</v>
      </c>
      <c r="P189" s="290"/>
      <c r="Q189" s="296"/>
    </row>
    <row r="190" spans="1:17" hidden="1" x14ac:dyDescent="0.25">
      <c r="A190" s="35">
        <v>4300</v>
      </c>
      <c r="B190" s="72" t="s">
        <v>184</v>
      </c>
      <c r="C190" s="187">
        <f t="shared" si="170"/>
        <v>0</v>
      </c>
      <c r="D190" s="130">
        <f t="shared" ref="D190:E190" si="191">SUM(D191)</f>
        <v>0</v>
      </c>
      <c r="E190" s="38">
        <f t="shared" si="191"/>
        <v>0</v>
      </c>
      <c r="F190" s="175">
        <f>SUM(F191)</f>
        <v>0</v>
      </c>
      <c r="G190" s="227">
        <f t="shared" ref="G190:N190" si="192">SUM(G191)</f>
        <v>0</v>
      </c>
      <c r="H190" s="38">
        <f t="shared" si="192"/>
        <v>0</v>
      </c>
      <c r="I190" s="123">
        <f t="shared" si="192"/>
        <v>0</v>
      </c>
      <c r="J190" s="130">
        <f t="shared" si="192"/>
        <v>0</v>
      </c>
      <c r="K190" s="38">
        <f t="shared" si="192"/>
        <v>0</v>
      </c>
      <c r="L190" s="175">
        <f t="shared" si="192"/>
        <v>0</v>
      </c>
      <c r="M190" s="227">
        <f t="shared" si="192"/>
        <v>0</v>
      </c>
      <c r="N190" s="38">
        <f t="shared" si="192"/>
        <v>0</v>
      </c>
      <c r="O190" s="123">
        <f>SUM(O191)</f>
        <v>0</v>
      </c>
      <c r="P190" s="292"/>
      <c r="Q190" s="296"/>
    </row>
    <row r="191" spans="1:17" ht="24" hidden="1" x14ac:dyDescent="0.25">
      <c r="A191" s="340">
        <v>4310</v>
      </c>
      <c r="B191" s="40" t="s">
        <v>185</v>
      </c>
      <c r="C191" s="188">
        <f t="shared" si="170"/>
        <v>0</v>
      </c>
      <c r="D191" s="131">
        <f t="shared" ref="D191:E191" si="193">SUM(D192:D192)</f>
        <v>0</v>
      </c>
      <c r="E191" s="79">
        <f t="shared" si="193"/>
        <v>0</v>
      </c>
      <c r="F191" s="176">
        <f>SUM(F192:F192)</f>
        <v>0</v>
      </c>
      <c r="G191" s="232">
        <f t="shared" ref="G191:N191" si="194">SUM(G192:G192)</f>
        <v>0</v>
      </c>
      <c r="H191" s="79">
        <f t="shared" si="194"/>
        <v>0</v>
      </c>
      <c r="I191" s="90">
        <f t="shared" si="194"/>
        <v>0</v>
      </c>
      <c r="J191" s="131">
        <f t="shared" si="194"/>
        <v>0</v>
      </c>
      <c r="K191" s="79">
        <f t="shared" si="194"/>
        <v>0</v>
      </c>
      <c r="L191" s="176">
        <f t="shared" si="194"/>
        <v>0</v>
      </c>
      <c r="M191" s="232">
        <f t="shared" si="194"/>
        <v>0</v>
      </c>
      <c r="N191" s="79">
        <f t="shared" si="194"/>
        <v>0</v>
      </c>
      <c r="O191" s="90">
        <f>SUM(O192:O192)</f>
        <v>0</v>
      </c>
      <c r="P191" s="289"/>
      <c r="Q191" s="296"/>
    </row>
    <row r="192" spans="1:17" ht="36" hidden="1" x14ac:dyDescent="0.25">
      <c r="A192" s="30">
        <v>4311</v>
      </c>
      <c r="B192" s="43" t="s">
        <v>186</v>
      </c>
      <c r="C192" s="189">
        <f t="shared" si="170"/>
        <v>0</v>
      </c>
      <c r="D192" s="263"/>
      <c r="E192" s="45"/>
      <c r="F192" s="95">
        <f>D192+E192</f>
        <v>0</v>
      </c>
      <c r="G192" s="229"/>
      <c r="H192" s="45"/>
      <c r="I192" s="91">
        <f>G192+H192</f>
        <v>0</v>
      </c>
      <c r="J192" s="263"/>
      <c r="K192" s="45"/>
      <c r="L192" s="95">
        <f>J192+K192</f>
        <v>0</v>
      </c>
      <c r="M192" s="229"/>
      <c r="N192" s="45"/>
      <c r="O192" s="91">
        <f>M192+N192</f>
        <v>0</v>
      </c>
      <c r="P192" s="290"/>
      <c r="Q192" s="296"/>
    </row>
    <row r="193" spans="1:17" s="19" customFormat="1" ht="24" x14ac:dyDescent="0.25">
      <c r="A193" s="89"/>
      <c r="B193" s="17" t="s">
        <v>187</v>
      </c>
      <c r="C193" s="198">
        <f t="shared" si="170"/>
        <v>12955</v>
      </c>
      <c r="D193" s="136">
        <f t="shared" ref="D193:E193" si="195">SUM(D194,D229,D268)</f>
        <v>12220</v>
      </c>
      <c r="E193" s="274">
        <f t="shared" si="195"/>
        <v>0</v>
      </c>
      <c r="F193" s="407">
        <f>SUM(F194,F229,F268)</f>
        <v>12220</v>
      </c>
      <c r="G193" s="225">
        <f t="shared" ref="G193:N193" si="196">SUM(G194,G229,G268)</f>
        <v>0</v>
      </c>
      <c r="H193" s="274">
        <f t="shared" si="196"/>
        <v>0</v>
      </c>
      <c r="I193" s="407">
        <f t="shared" si="196"/>
        <v>0</v>
      </c>
      <c r="J193" s="136">
        <f t="shared" si="196"/>
        <v>450</v>
      </c>
      <c r="K193" s="69">
        <f t="shared" si="196"/>
        <v>0</v>
      </c>
      <c r="L193" s="171">
        <f t="shared" si="196"/>
        <v>450</v>
      </c>
      <c r="M193" s="225">
        <f t="shared" si="196"/>
        <v>285</v>
      </c>
      <c r="N193" s="69">
        <f t="shared" si="196"/>
        <v>0</v>
      </c>
      <c r="O193" s="157">
        <f>SUM(O194,O229,O268)</f>
        <v>285</v>
      </c>
      <c r="P193" s="315"/>
      <c r="Q193" s="181"/>
    </row>
    <row r="194" spans="1:17" x14ac:dyDescent="0.25">
      <c r="A194" s="70">
        <v>5000</v>
      </c>
      <c r="B194" s="70" t="s">
        <v>188</v>
      </c>
      <c r="C194" s="199">
        <f t="shared" si="170"/>
        <v>12955</v>
      </c>
      <c r="D194" s="137">
        <f t="shared" ref="D194:E194" si="197">D195+D203</f>
        <v>12220</v>
      </c>
      <c r="E194" s="125">
        <f t="shared" si="197"/>
        <v>0</v>
      </c>
      <c r="F194" s="408">
        <f>F195+F203</f>
        <v>12220</v>
      </c>
      <c r="G194" s="226">
        <f t="shared" ref="G194:N194" si="198">G195+G203</f>
        <v>0</v>
      </c>
      <c r="H194" s="125">
        <f t="shared" si="198"/>
        <v>0</v>
      </c>
      <c r="I194" s="408">
        <f t="shared" si="198"/>
        <v>0</v>
      </c>
      <c r="J194" s="137">
        <f t="shared" si="198"/>
        <v>450</v>
      </c>
      <c r="K194" s="71">
        <f t="shared" si="198"/>
        <v>0</v>
      </c>
      <c r="L194" s="172">
        <f t="shared" si="198"/>
        <v>450</v>
      </c>
      <c r="M194" s="226">
        <f t="shared" si="198"/>
        <v>285</v>
      </c>
      <c r="N194" s="71">
        <f t="shared" si="198"/>
        <v>0</v>
      </c>
      <c r="O194" s="125">
        <f>O195+O203</f>
        <v>285</v>
      </c>
      <c r="P194" s="312"/>
      <c r="Q194" s="296"/>
    </row>
    <row r="195" spans="1:17" x14ac:dyDescent="0.25">
      <c r="A195" s="35">
        <v>5100</v>
      </c>
      <c r="B195" s="72" t="s">
        <v>189</v>
      </c>
      <c r="C195" s="187">
        <f t="shared" si="170"/>
        <v>170</v>
      </c>
      <c r="D195" s="130">
        <f t="shared" ref="D195:E195" si="199">D196+D197+D200+D201+D202</f>
        <v>170</v>
      </c>
      <c r="E195" s="123">
        <f t="shared" si="199"/>
        <v>0</v>
      </c>
      <c r="F195" s="409">
        <f>F196+F197+F200+F201+F202</f>
        <v>170</v>
      </c>
      <c r="G195" s="227">
        <f t="shared" ref="G195:N195" si="200">G196+G197+G200+G201+G202</f>
        <v>0</v>
      </c>
      <c r="H195" s="123">
        <f t="shared" si="200"/>
        <v>0</v>
      </c>
      <c r="I195" s="409">
        <f t="shared" si="200"/>
        <v>0</v>
      </c>
      <c r="J195" s="130">
        <f t="shared" si="200"/>
        <v>0</v>
      </c>
      <c r="K195" s="38">
        <f t="shared" si="200"/>
        <v>0</v>
      </c>
      <c r="L195" s="175">
        <f t="shared" si="200"/>
        <v>0</v>
      </c>
      <c r="M195" s="227">
        <f t="shared" si="200"/>
        <v>0</v>
      </c>
      <c r="N195" s="38">
        <f t="shared" si="200"/>
        <v>0</v>
      </c>
      <c r="O195" s="123">
        <f>O196+O197+O200+O201+O202</f>
        <v>0</v>
      </c>
      <c r="P195" s="292"/>
      <c r="Q195" s="296"/>
    </row>
    <row r="196" spans="1:17" hidden="1" x14ac:dyDescent="0.25">
      <c r="A196" s="340">
        <v>5110</v>
      </c>
      <c r="B196" s="40" t="s">
        <v>190</v>
      </c>
      <c r="C196" s="188">
        <f t="shared" si="170"/>
        <v>0</v>
      </c>
      <c r="D196" s="262"/>
      <c r="E196" s="42"/>
      <c r="F196" s="176">
        <f>D196+E196</f>
        <v>0</v>
      </c>
      <c r="G196" s="219"/>
      <c r="H196" s="42"/>
      <c r="I196" s="90">
        <f>G196+H196</f>
        <v>0</v>
      </c>
      <c r="J196" s="262"/>
      <c r="K196" s="42"/>
      <c r="L196" s="176">
        <f>J196+K196</f>
        <v>0</v>
      </c>
      <c r="M196" s="219"/>
      <c r="N196" s="42"/>
      <c r="O196" s="90">
        <f>M196+N196</f>
        <v>0</v>
      </c>
      <c r="P196" s="289"/>
      <c r="Q196" s="296"/>
    </row>
    <row r="197" spans="1:17" ht="24" x14ac:dyDescent="0.25">
      <c r="A197" s="75">
        <v>5120</v>
      </c>
      <c r="B197" s="43" t="s">
        <v>191</v>
      </c>
      <c r="C197" s="189">
        <f t="shared" si="170"/>
        <v>170</v>
      </c>
      <c r="D197" s="132">
        <f t="shared" ref="D197:E197" si="201">D198+D199</f>
        <v>170</v>
      </c>
      <c r="E197" s="91">
        <f t="shared" si="201"/>
        <v>0</v>
      </c>
      <c r="F197" s="411">
        <f>F198+F199</f>
        <v>170</v>
      </c>
      <c r="G197" s="230">
        <f t="shared" ref="G197:O197" si="202">G198+G199</f>
        <v>0</v>
      </c>
      <c r="H197" s="91">
        <f t="shared" si="202"/>
        <v>0</v>
      </c>
      <c r="I197" s="411">
        <f t="shared" si="202"/>
        <v>0</v>
      </c>
      <c r="J197" s="132">
        <f t="shared" si="202"/>
        <v>0</v>
      </c>
      <c r="K197" s="76">
        <f t="shared" si="202"/>
        <v>0</v>
      </c>
      <c r="L197" s="95">
        <f t="shared" si="202"/>
        <v>0</v>
      </c>
      <c r="M197" s="230">
        <f t="shared" si="202"/>
        <v>0</v>
      </c>
      <c r="N197" s="76">
        <f t="shared" si="202"/>
        <v>0</v>
      </c>
      <c r="O197" s="91">
        <f t="shared" si="202"/>
        <v>0</v>
      </c>
      <c r="P197" s="290"/>
      <c r="Q197" s="296"/>
    </row>
    <row r="198" spans="1:17" x14ac:dyDescent="0.25">
      <c r="A198" s="30">
        <v>5121</v>
      </c>
      <c r="B198" s="43" t="s">
        <v>192</v>
      </c>
      <c r="C198" s="189">
        <f t="shared" si="170"/>
        <v>170</v>
      </c>
      <c r="D198" s="263">
        <v>170</v>
      </c>
      <c r="E198" s="393"/>
      <c r="F198" s="411">
        <f t="shared" ref="F198:F202" si="203">D198+E198</f>
        <v>170</v>
      </c>
      <c r="G198" s="229"/>
      <c r="H198" s="393"/>
      <c r="I198" s="411">
        <f t="shared" ref="I198:I202" si="204">G198+H198</f>
        <v>0</v>
      </c>
      <c r="J198" s="263"/>
      <c r="K198" s="45"/>
      <c r="L198" s="95">
        <f t="shared" ref="L198:L202" si="205">J198+K198</f>
        <v>0</v>
      </c>
      <c r="M198" s="229"/>
      <c r="N198" s="45"/>
      <c r="O198" s="91">
        <f t="shared" ref="O198:O202" si="206">M198+N198</f>
        <v>0</v>
      </c>
      <c r="P198" s="290"/>
      <c r="Q198" s="296"/>
    </row>
    <row r="199" spans="1:17" ht="24" hidden="1" x14ac:dyDescent="0.25">
      <c r="A199" s="30">
        <v>5129</v>
      </c>
      <c r="B199" s="43" t="s">
        <v>193</v>
      </c>
      <c r="C199" s="189">
        <f t="shared" si="170"/>
        <v>0</v>
      </c>
      <c r="D199" s="263"/>
      <c r="E199" s="45"/>
      <c r="F199" s="95">
        <f t="shared" si="203"/>
        <v>0</v>
      </c>
      <c r="G199" s="229"/>
      <c r="H199" s="45"/>
      <c r="I199" s="91">
        <f t="shared" si="204"/>
        <v>0</v>
      </c>
      <c r="J199" s="263"/>
      <c r="K199" s="45"/>
      <c r="L199" s="95">
        <f t="shared" si="205"/>
        <v>0</v>
      </c>
      <c r="M199" s="229"/>
      <c r="N199" s="45"/>
      <c r="O199" s="91">
        <f t="shared" si="206"/>
        <v>0</v>
      </c>
      <c r="P199" s="290"/>
      <c r="Q199" s="296"/>
    </row>
    <row r="200" spans="1:17" hidden="1" x14ac:dyDescent="0.25">
      <c r="A200" s="75">
        <v>5130</v>
      </c>
      <c r="B200" s="43" t="s">
        <v>194</v>
      </c>
      <c r="C200" s="189">
        <f t="shared" si="170"/>
        <v>0</v>
      </c>
      <c r="D200" s="263"/>
      <c r="E200" s="45"/>
      <c r="F200" s="95">
        <f t="shared" si="203"/>
        <v>0</v>
      </c>
      <c r="G200" s="229"/>
      <c r="H200" s="45"/>
      <c r="I200" s="91">
        <f t="shared" si="204"/>
        <v>0</v>
      </c>
      <c r="J200" s="263"/>
      <c r="K200" s="45"/>
      <c r="L200" s="95">
        <f t="shared" si="205"/>
        <v>0</v>
      </c>
      <c r="M200" s="229"/>
      <c r="N200" s="45"/>
      <c r="O200" s="91">
        <f t="shared" si="206"/>
        <v>0</v>
      </c>
      <c r="P200" s="290"/>
      <c r="Q200" s="296"/>
    </row>
    <row r="201" spans="1:17" hidden="1" x14ac:dyDescent="0.25">
      <c r="A201" s="75">
        <v>5140</v>
      </c>
      <c r="B201" s="43" t="s">
        <v>195</v>
      </c>
      <c r="C201" s="189">
        <f t="shared" si="170"/>
        <v>0</v>
      </c>
      <c r="D201" s="263"/>
      <c r="E201" s="45"/>
      <c r="F201" s="95">
        <f t="shared" si="203"/>
        <v>0</v>
      </c>
      <c r="G201" s="229"/>
      <c r="H201" s="45"/>
      <c r="I201" s="91">
        <f t="shared" si="204"/>
        <v>0</v>
      </c>
      <c r="J201" s="263"/>
      <c r="K201" s="45"/>
      <c r="L201" s="95">
        <f t="shared" si="205"/>
        <v>0</v>
      </c>
      <c r="M201" s="229"/>
      <c r="N201" s="45"/>
      <c r="O201" s="91">
        <f t="shared" si="206"/>
        <v>0</v>
      </c>
      <c r="P201" s="290"/>
      <c r="Q201" s="296"/>
    </row>
    <row r="202" spans="1:17" ht="24" hidden="1" x14ac:dyDescent="0.25">
      <c r="A202" s="75">
        <v>5170</v>
      </c>
      <c r="B202" s="43" t="s">
        <v>196</v>
      </c>
      <c r="C202" s="189">
        <f t="shared" si="170"/>
        <v>0</v>
      </c>
      <c r="D202" s="263"/>
      <c r="E202" s="45"/>
      <c r="F202" s="95">
        <f t="shared" si="203"/>
        <v>0</v>
      </c>
      <c r="G202" s="229"/>
      <c r="H202" s="45"/>
      <c r="I202" s="91">
        <f t="shared" si="204"/>
        <v>0</v>
      </c>
      <c r="J202" s="263"/>
      <c r="K202" s="45"/>
      <c r="L202" s="95">
        <f t="shared" si="205"/>
        <v>0</v>
      </c>
      <c r="M202" s="229"/>
      <c r="N202" s="45"/>
      <c r="O202" s="91">
        <f t="shared" si="206"/>
        <v>0</v>
      </c>
      <c r="P202" s="290"/>
      <c r="Q202" s="296"/>
    </row>
    <row r="203" spans="1:17" x14ac:dyDescent="0.25">
      <c r="A203" s="35">
        <v>5200</v>
      </c>
      <c r="B203" s="72" t="s">
        <v>197</v>
      </c>
      <c r="C203" s="187">
        <f t="shared" si="170"/>
        <v>12785</v>
      </c>
      <c r="D203" s="130">
        <f t="shared" ref="D203:E203" si="207">D204+D214+D215+D224+D225+D226+D228</f>
        <v>12050</v>
      </c>
      <c r="E203" s="123">
        <f t="shared" si="207"/>
        <v>0</v>
      </c>
      <c r="F203" s="409">
        <f>F204+F214+F215+F224+F225+F226+F228</f>
        <v>12050</v>
      </c>
      <c r="G203" s="227">
        <f t="shared" ref="G203:O203" si="208">G204+G214+G215+G224+G225+G226+G228</f>
        <v>0</v>
      </c>
      <c r="H203" s="123">
        <f t="shared" si="208"/>
        <v>0</v>
      </c>
      <c r="I203" s="409">
        <f t="shared" si="208"/>
        <v>0</v>
      </c>
      <c r="J203" s="130">
        <f t="shared" si="208"/>
        <v>450</v>
      </c>
      <c r="K203" s="38">
        <f t="shared" si="208"/>
        <v>0</v>
      </c>
      <c r="L203" s="175">
        <f t="shared" si="208"/>
        <v>450</v>
      </c>
      <c r="M203" s="227">
        <f t="shared" si="208"/>
        <v>285</v>
      </c>
      <c r="N203" s="38">
        <f t="shared" si="208"/>
        <v>0</v>
      </c>
      <c r="O203" s="123">
        <f t="shared" si="208"/>
        <v>285</v>
      </c>
      <c r="P203" s="292"/>
      <c r="Q203" s="296"/>
    </row>
    <row r="204" spans="1:17" hidden="1" x14ac:dyDescent="0.25">
      <c r="A204" s="73">
        <v>5210</v>
      </c>
      <c r="B204" s="58" t="s">
        <v>198</v>
      </c>
      <c r="C204" s="194">
        <f t="shared" si="170"/>
        <v>0</v>
      </c>
      <c r="D204" s="86">
        <f>SUM(D205:D213)</f>
        <v>0</v>
      </c>
      <c r="E204" s="74">
        <f>SUM(E205:E213)</f>
        <v>0</v>
      </c>
      <c r="F204" s="174">
        <f t="shared" ref="F204:N204" si="209">SUM(F205:F213)</f>
        <v>0</v>
      </c>
      <c r="G204" s="228">
        <f t="shared" si="209"/>
        <v>0</v>
      </c>
      <c r="H204" s="74">
        <f t="shared" si="209"/>
        <v>0</v>
      </c>
      <c r="I204" s="154">
        <f t="shared" si="209"/>
        <v>0</v>
      </c>
      <c r="J204" s="86">
        <f t="shared" si="209"/>
        <v>0</v>
      </c>
      <c r="K204" s="74">
        <f t="shared" si="209"/>
        <v>0</v>
      </c>
      <c r="L204" s="174">
        <f t="shared" si="209"/>
        <v>0</v>
      </c>
      <c r="M204" s="228">
        <f t="shared" si="209"/>
        <v>0</v>
      </c>
      <c r="N204" s="74">
        <f t="shared" si="209"/>
        <v>0</v>
      </c>
      <c r="O204" s="154">
        <f>SUM(O205:O213)</f>
        <v>0</v>
      </c>
      <c r="P204" s="291"/>
      <c r="Q204" s="296"/>
    </row>
    <row r="205" spans="1:17" hidden="1" x14ac:dyDescent="0.25">
      <c r="A205" s="27">
        <v>5211</v>
      </c>
      <c r="B205" s="40" t="s">
        <v>199</v>
      </c>
      <c r="C205" s="188">
        <f t="shared" si="170"/>
        <v>0</v>
      </c>
      <c r="D205" s="262"/>
      <c r="E205" s="42"/>
      <c r="F205" s="176">
        <f t="shared" ref="F205:F214" si="210">D205+E205</f>
        <v>0</v>
      </c>
      <c r="G205" s="219"/>
      <c r="H205" s="42"/>
      <c r="I205" s="90">
        <f t="shared" ref="I205:I214" si="211">G205+H205</f>
        <v>0</v>
      </c>
      <c r="J205" s="262"/>
      <c r="K205" s="42"/>
      <c r="L205" s="176">
        <f t="shared" ref="L205:L214" si="212">J205+K205</f>
        <v>0</v>
      </c>
      <c r="M205" s="219"/>
      <c r="N205" s="42"/>
      <c r="O205" s="90">
        <f t="shared" ref="O205:O214" si="213">M205+N205</f>
        <v>0</v>
      </c>
      <c r="P205" s="289"/>
      <c r="Q205" s="296"/>
    </row>
    <row r="206" spans="1:17" hidden="1" x14ac:dyDescent="0.25">
      <c r="A206" s="30">
        <v>5212</v>
      </c>
      <c r="B206" s="43" t="s">
        <v>200</v>
      </c>
      <c r="C206" s="189">
        <f t="shared" si="170"/>
        <v>0</v>
      </c>
      <c r="D206" s="263"/>
      <c r="E206" s="45"/>
      <c r="F206" s="95">
        <f t="shared" si="210"/>
        <v>0</v>
      </c>
      <c r="G206" s="229"/>
      <c r="H206" s="45"/>
      <c r="I206" s="91">
        <f t="shared" si="211"/>
        <v>0</v>
      </c>
      <c r="J206" s="263"/>
      <c r="K206" s="45"/>
      <c r="L206" s="95">
        <f t="shared" si="212"/>
        <v>0</v>
      </c>
      <c r="M206" s="229"/>
      <c r="N206" s="45"/>
      <c r="O206" s="91">
        <f t="shared" si="213"/>
        <v>0</v>
      </c>
      <c r="P206" s="290"/>
      <c r="Q206" s="296"/>
    </row>
    <row r="207" spans="1:17" hidden="1" x14ac:dyDescent="0.25">
      <c r="A207" s="30">
        <v>5213</v>
      </c>
      <c r="B207" s="43" t="s">
        <v>201</v>
      </c>
      <c r="C207" s="189">
        <f t="shared" si="170"/>
        <v>0</v>
      </c>
      <c r="D207" s="263"/>
      <c r="E207" s="45"/>
      <c r="F207" s="95">
        <f t="shared" si="210"/>
        <v>0</v>
      </c>
      <c r="G207" s="229"/>
      <c r="H207" s="45"/>
      <c r="I207" s="91">
        <f t="shared" si="211"/>
        <v>0</v>
      </c>
      <c r="J207" s="263"/>
      <c r="K207" s="45"/>
      <c r="L207" s="95">
        <f t="shared" si="212"/>
        <v>0</v>
      </c>
      <c r="M207" s="229"/>
      <c r="N207" s="45"/>
      <c r="O207" s="91">
        <f t="shared" si="213"/>
        <v>0</v>
      </c>
      <c r="P207" s="290"/>
      <c r="Q207" s="296"/>
    </row>
    <row r="208" spans="1:17" hidden="1" x14ac:dyDescent="0.25">
      <c r="A208" s="30">
        <v>5214</v>
      </c>
      <c r="B208" s="43" t="s">
        <v>202</v>
      </c>
      <c r="C208" s="189">
        <f t="shared" si="170"/>
        <v>0</v>
      </c>
      <c r="D208" s="263"/>
      <c r="E208" s="45"/>
      <c r="F208" s="95">
        <f t="shared" si="210"/>
        <v>0</v>
      </c>
      <c r="G208" s="229"/>
      <c r="H208" s="45"/>
      <c r="I208" s="91">
        <f t="shared" si="211"/>
        <v>0</v>
      </c>
      <c r="J208" s="263"/>
      <c r="K208" s="45"/>
      <c r="L208" s="95">
        <f t="shared" si="212"/>
        <v>0</v>
      </c>
      <c r="M208" s="229"/>
      <c r="N208" s="45"/>
      <c r="O208" s="91">
        <f t="shared" si="213"/>
        <v>0</v>
      </c>
      <c r="P208" s="290"/>
      <c r="Q208" s="296"/>
    </row>
    <row r="209" spans="1:17" hidden="1" x14ac:dyDescent="0.25">
      <c r="A209" s="30">
        <v>5215</v>
      </c>
      <c r="B209" s="43" t="s">
        <v>203</v>
      </c>
      <c r="C209" s="189">
        <f t="shared" si="170"/>
        <v>0</v>
      </c>
      <c r="D209" s="263"/>
      <c r="E209" s="45"/>
      <c r="F209" s="95">
        <f t="shared" si="210"/>
        <v>0</v>
      </c>
      <c r="G209" s="229"/>
      <c r="H209" s="45"/>
      <c r="I209" s="91">
        <f t="shared" si="211"/>
        <v>0</v>
      </c>
      <c r="J209" s="263"/>
      <c r="K209" s="45"/>
      <c r="L209" s="95">
        <f t="shared" si="212"/>
        <v>0</v>
      </c>
      <c r="M209" s="229"/>
      <c r="N209" s="45"/>
      <c r="O209" s="91">
        <f t="shared" si="213"/>
        <v>0</v>
      </c>
      <c r="P209" s="290"/>
      <c r="Q209" s="296"/>
    </row>
    <row r="210" spans="1:17" ht="24" hidden="1" x14ac:dyDescent="0.25">
      <c r="A210" s="30">
        <v>5216</v>
      </c>
      <c r="B210" s="43" t="s">
        <v>204</v>
      </c>
      <c r="C210" s="189">
        <f t="shared" si="170"/>
        <v>0</v>
      </c>
      <c r="D210" s="263"/>
      <c r="E210" s="45"/>
      <c r="F210" s="95">
        <f t="shared" si="210"/>
        <v>0</v>
      </c>
      <c r="G210" s="229"/>
      <c r="H210" s="45"/>
      <c r="I210" s="91">
        <f t="shared" si="211"/>
        <v>0</v>
      </c>
      <c r="J210" s="263"/>
      <c r="K210" s="45"/>
      <c r="L210" s="95">
        <f t="shared" si="212"/>
        <v>0</v>
      </c>
      <c r="M210" s="229"/>
      <c r="N210" s="45"/>
      <c r="O210" s="91">
        <f t="shared" si="213"/>
        <v>0</v>
      </c>
      <c r="P210" s="290"/>
      <c r="Q210" s="296"/>
    </row>
    <row r="211" spans="1:17" hidden="1" x14ac:dyDescent="0.25">
      <c r="A211" s="30">
        <v>5217</v>
      </c>
      <c r="B211" s="43" t="s">
        <v>205</v>
      </c>
      <c r="C211" s="189">
        <f t="shared" si="170"/>
        <v>0</v>
      </c>
      <c r="D211" s="263"/>
      <c r="E211" s="45"/>
      <c r="F211" s="95">
        <f t="shared" si="210"/>
        <v>0</v>
      </c>
      <c r="G211" s="229"/>
      <c r="H211" s="45"/>
      <c r="I211" s="91">
        <f t="shared" si="211"/>
        <v>0</v>
      </c>
      <c r="J211" s="263"/>
      <c r="K211" s="45"/>
      <c r="L211" s="95">
        <f t="shared" si="212"/>
        <v>0</v>
      </c>
      <c r="M211" s="229"/>
      <c r="N211" s="45"/>
      <c r="O211" s="91">
        <f t="shared" si="213"/>
        <v>0</v>
      </c>
      <c r="P211" s="290"/>
      <c r="Q211" s="296"/>
    </row>
    <row r="212" spans="1:17" hidden="1" x14ac:dyDescent="0.25">
      <c r="A212" s="30">
        <v>5218</v>
      </c>
      <c r="B212" s="43" t="s">
        <v>206</v>
      </c>
      <c r="C212" s="189">
        <f t="shared" si="170"/>
        <v>0</v>
      </c>
      <c r="D212" s="263"/>
      <c r="E212" s="45"/>
      <c r="F212" s="95">
        <f t="shared" si="210"/>
        <v>0</v>
      </c>
      <c r="G212" s="229"/>
      <c r="H212" s="45"/>
      <c r="I212" s="91">
        <f t="shared" si="211"/>
        <v>0</v>
      </c>
      <c r="J212" s="263"/>
      <c r="K212" s="45"/>
      <c r="L212" s="95">
        <f t="shared" si="212"/>
        <v>0</v>
      </c>
      <c r="M212" s="229"/>
      <c r="N212" s="45"/>
      <c r="O212" s="91">
        <f t="shared" si="213"/>
        <v>0</v>
      </c>
      <c r="P212" s="290"/>
      <c r="Q212" s="296"/>
    </row>
    <row r="213" spans="1:17" hidden="1" x14ac:dyDescent="0.25">
      <c r="A213" s="30">
        <v>5219</v>
      </c>
      <c r="B213" s="43" t="s">
        <v>207</v>
      </c>
      <c r="C213" s="189">
        <f t="shared" si="170"/>
        <v>0</v>
      </c>
      <c r="D213" s="263"/>
      <c r="E213" s="45"/>
      <c r="F213" s="95">
        <f t="shared" si="210"/>
        <v>0</v>
      </c>
      <c r="G213" s="229"/>
      <c r="H213" s="45"/>
      <c r="I213" s="91">
        <f t="shared" si="211"/>
        <v>0</v>
      </c>
      <c r="J213" s="263"/>
      <c r="K213" s="45"/>
      <c r="L213" s="95">
        <f t="shared" si="212"/>
        <v>0</v>
      </c>
      <c r="M213" s="229"/>
      <c r="N213" s="45"/>
      <c r="O213" s="91">
        <f t="shared" si="213"/>
        <v>0</v>
      </c>
      <c r="P213" s="290"/>
      <c r="Q213" s="296"/>
    </row>
    <row r="214" spans="1:17" ht="13.5" hidden="1" customHeight="1" x14ac:dyDescent="0.25">
      <c r="A214" s="75">
        <v>5220</v>
      </c>
      <c r="B214" s="43" t="s">
        <v>208</v>
      </c>
      <c r="C214" s="189">
        <f t="shared" si="170"/>
        <v>0</v>
      </c>
      <c r="D214" s="263"/>
      <c r="E214" s="45"/>
      <c r="F214" s="95">
        <f t="shared" si="210"/>
        <v>0</v>
      </c>
      <c r="G214" s="229"/>
      <c r="H214" s="45"/>
      <c r="I214" s="91">
        <f t="shared" si="211"/>
        <v>0</v>
      </c>
      <c r="J214" s="263"/>
      <c r="K214" s="45"/>
      <c r="L214" s="95">
        <f t="shared" si="212"/>
        <v>0</v>
      </c>
      <c r="M214" s="229"/>
      <c r="N214" s="45"/>
      <c r="O214" s="91">
        <f t="shared" si="213"/>
        <v>0</v>
      </c>
      <c r="P214" s="290"/>
      <c r="Q214" s="296"/>
    </row>
    <row r="215" spans="1:17" x14ac:dyDescent="0.25">
      <c r="A215" s="75">
        <v>5230</v>
      </c>
      <c r="B215" s="43" t="s">
        <v>209</v>
      </c>
      <c r="C215" s="189">
        <f t="shared" si="170"/>
        <v>2885</v>
      </c>
      <c r="D215" s="132">
        <f t="shared" ref="D215:E215" si="214">SUM(D216:D223)</f>
        <v>2150</v>
      </c>
      <c r="E215" s="91">
        <f t="shared" si="214"/>
        <v>0</v>
      </c>
      <c r="F215" s="411">
        <f>SUM(F216:F223)</f>
        <v>2150</v>
      </c>
      <c r="G215" s="230">
        <f t="shared" ref="G215:N215" si="215">SUM(G216:G223)</f>
        <v>0</v>
      </c>
      <c r="H215" s="91">
        <f t="shared" si="215"/>
        <v>0</v>
      </c>
      <c r="I215" s="411">
        <f t="shared" si="215"/>
        <v>0</v>
      </c>
      <c r="J215" s="132">
        <f t="shared" si="215"/>
        <v>450</v>
      </c>
      <c r="K215" s="76">
        <f t="shared" si="215"/>
        <v>0</v>
      </c>
      <c r="L215" s="95">
        <f t="shared" si="215"/>
        <v>450</v>
      </c>
      <c r="M215" s="230">
        <f t="shared" si="215"/>
        <v>285</v>
      </c>
      <c r="N215" s="76">
        <f t="shared" si="215"/>
        <v>0</v>
      </c>
      <c r="O215" s="91">
        <f>SUM(O216:O223)</f>
        <v>285</v>
      </c>
      <c r="P215" s="290"/>
      <c r="Q215" s="296"/>
    </row>
    <row r="216" spans="1:17" hidden="1" x14ac:dyDescent="0.25">
      <c r="A216" s="30">
        <v>5231</v>
      </c>
      <c r="B216" s="43" t="s">
        <v>210</v>
      </c>
      <c r="C216" s="189">
        <f t="shared" si="170"/>
        <v>0</v>
      </c>
      <c r="D216" s="263"/>
      <c r="E216" s="45"/>
      <c r="F216" s="95">
        <f t="shared" ref="F216:F225" si="216">D216+E216</f>
        <v>0</v>
      </c>
      <c r="G216" s="229"/>
      <c r="H216" s="45"/>
      <c r="I216" s="91">
        <f t="shared" ref="I216:I225" si="217">G216+H216</f>
        <v>0</v>
      </c>
      <c r="J216" s="263"/>
      <c r="K216" s="45"/>
      <c r="L216" s="95">
        <f t="shared" ref="L216:L225" si="218">J216+K216</f>
        <v>0</v>
      </c>
      <c r="M216" s="229"/>
      <c r="N216" s="45"/>
      <c r="O216" s="91">
        <f t="shared" ref="O216:O225" si="219">M216+N216</f>
        <v>0</v>
      </c>
      <c r="P216" s="290"/>
      <c r="Q216" s="296"/>
    </row>
    <row r="217" spans="1:17" hidden="1" x14ac:dyDescent="0.25">
      <c r="A217" s="30">
        <v>5232</v>
      </c>
      <c r="B217" s="43" t="s">
        <v>211</v>
      </c>
      <c r="C217" s="189">
        <f t="shared" si="170"/>
        <v>0</v>
      </c>
      <c r="D217" s="263"/>
      <c r="E217" s="45"/>
      <c r="F217" s="95">
        <f t="shared" si="216"/>
        <v>0</v>
      </c>
      <c r="G217" s="229"/>
      <c r="H217" s="45"/>
      <c r="I217" s="91">
        <f t="shared" si="217"/>
        <v>0</v>
      </c>
      <c r="J217" s="263"/>
      <c r="K217" s="45"/>
      <c r="L217" s="95">
        <f t="shared" si="218"/>
        <v>0</v>
      </c>
      <c r="M217" s="229"/>
      <c r="N217" s="45"/>
      <c r="O217" s="91">
        <f t="shared" si="219"/>
        <v>0</v>
      </c>
      <c r="P217" s="290"/>
      <c r="Q217" s="296"/>
    </row>
    <row r="218" spans="1:17" hidden="1" x14ac:dyDescent="0.25">
      <c r="A218" s="30">
        <v>5233</v>
      </c>
      <c r="B218" s="43" t="s">
        <v>212</v>
      </c>
      <c r="C218" s="189">
        <f t="shared" si="170"/>
        <v>0</v>
      </c>
      <c r="D218" s="263"/>
      <c r="E218" s="45"/>
      <c r="F218" s="95">
        <f t="shared" si="216"/>
        <v>0</v>
      </c>
      <c r="G218" s="229"/>
      <c r="H218" s="45"/>
      <c r="I218" s="91">
        <f t="shared" si="217"/>
        <v>0</v>
      </c>
      <c r="J218" s="263"/>
      <c r="K218" s="45"/>
      <c r="L218" s="95">
        <f t="shared" si="218"/>
        <v>0</v>
      </c>
      <c r="M218" s="229"/>
      <c r="N218" s="45"/>
      <c r="O218" s="91">
        <f t="shared" si="219"/>
        <v>0</v>
      </c>
      <c r="P218" s="290"/>
      <c r="Q218" s="296"/>
    </row>
    <row r="219" spans="1:17" ht="24" hidden="1" x14ac:dyDescent="0.25">
      <c r="A219" s="30">
        <v>5234</v>
      </c>
      <c r="B219" s="43" t="s">
        <v>213</v>
      </c>
      <c r="C219" s="189">
        <f t="shared" si="170"/>
        <v>0</v>
      </c>
      <c r="D219" s="263"/>
      <c r="E219" s="45"/>
      <c r="F219" s="95">
        <f t="shared" si="216"/>
        <v>0</v>
      </c>
      <c r="G219" s="229"/>
      <c r="H219" s="45"/>
      <c r="I219" s="91">
        <f t="shared" si="217"/>
        <v>0</v>
      </c>
      <c r="J219" s="263"/>
      <c r="K219" s="45"/>
      <c r="L219" s="95">
        <f t="shared" si="218"/>
        <v>0</v>
      </c>
      <c r="M219" s="229"/>
      <c r="N219" s="45"/>
      <c r="O219" s="91">
        <f t="shared" si="219"/>
        <v>0</v>
      </c>
      <c r="P219" s="290"/>
      <c r="Q219" s="296"/>
    </row>
    <row r="220" spans="1:17" ht="14.25" hidden="1" customHeight="1" x14ac:dyDescent="0.25">
      <c r="A220" s="30">
        <v>5236</v>
      </c>
      <c r="B220" s="43" t="s">
        <v>214</v>
      </c>
      <c r="C220" s="189">
        <f t="shared" si="170"/>
        <v>0</v>
      </c>
      <c r="D220" s="263"/>
      <c r="E220" s="45"/>
      <c r="F220" s="95">
        <f t="shared" si="216"/>
        <v>0</v>
      </c>
      <c r="G220" s="229"/>
      <c r="H220" s="45"/>
      <c r="I220" s="91">
        <f t="shared" si="217"/>
        <v>0</v>
      </c>
      <c r="J220" s="263"/>
      <c r="K220" s="45"/>
      <c r="L220" s="95">
        <f t="shared" si="218"/>
        <v>0</v>
      </c>
      <c r="M220" s="229"/>
      <c r="N220" s="45"/>
      <c r="O220" s="91">
        <f t="shared" si="219"/>
        <v>0</v>
      </c>
      <c r="P220" s="290"/>
      <c r="Q220" s="296"/>
    </row>
    <row r="221" spans="1:17" ht="14.25" hidden="1" customHeight="1" x14ac:dyDescent="0.25">
      <c r="A221" s="30">
        <v>5237</v>
      </c>
      <c r="B221" s="43" t="s">
        <v>215</v>
      </c>
      <c r="C221" s="189">
        <f t="shared" si="170"/>
        <v>0</v>
      </c>
      <c r="D221" s="263"/>
      <c r="E221" s="45"/>
      <c r="F221" s="95">
        <f t="shared" si="216"/>
        <v>0</v>
      </c>
      <c r="G221" s="229"/>
      <c r="H221" s="45"/>
      <c r="I221" s="91">
        <f t="shared" si="217"/>
        <v>0</v>
      </c>
      <c r="J221" s="263"/>
      <c r="K221" s="45"/>
      <c r="L221" s="95">
        <f t="shared" si="218"/>
        <v>0</v>
      </c>
      <c r="M221" s="229"/>
      <c r="N221" s="45"/>
      <c r="O221" s="91">
        <f t="shared" si="219"/>
        <v>0</v>
      </c>
      <c r="P221" s="290"/>
      <c r="Q221" s="296"/>
    </row>
    <row r="222" spans="1:17" ht="24" x14ac:dyDescent="0.25">
      <c r="A222" s="30">
        <v>5238</v>
      </c>
      <c r="B222" s="43" t="s">
        <v>216</v>
      </c>
      <c r="C222" s="189">
        <f t="shared" si="170"/>
        <v>2150</v>
      </c>
      <c r="D222" s="263">
        <v>2150</v>
      </c>
      <c r="E222" s="393"/>
      <c r="F222" s="411">
        <f t="shared" si="216"/>
        <v>2150</v>
      </c>
      <c r="G222" s="229"/>
      <c r="H222" s="393"/>
      <c r="I222" s="411">
        <f t="shared" si="217"/>
        <v>0</v>
      </c>
      <c r="J222" s="263"/>
      <c r="K222" s="45"/>
      <c r="L222" s="95">
        <f t="shared" si="218"/>
        <v>0</v>
      </c>
      <c r="M222" s="229"/>
      <c r="N222" s="45"/>
      <c r="O222" s="91">
        <f t="shared" si="219"/>
        <v>0</v>
      </c>
      <c r="P222" s="290"/>
      <c r="Q222" s="296"/>
    </row>
    <row r="223" spans="1:17" ht="24" x14ac:dyDescent="0.25">
      <c r="A223" s="30">
        <v>5239</v>
      </c>
      <c r="B223" s="43" t="s">
        <v>217</v>
      </c>
      <c r="C223" s="189">
        <f t="shared" si="170"/>
        <v>735</v>
      </c>
      <c r="D223" s="263"/>
      <c r="E223" s="393"/>
      <c r="F223" s="411">
        <f t="shared" si="216"/>
        <v>0</v>
      </c>
      <c r="G223" s="229"/>
      <c r="H223" s="393"/>
      <c r="I223" s="411">
        <f t="shared" si="217"/>
        <v>0</v>
      </c>
      <c r="J223" s="263">
        <v>450</v>
      </c>
      <c r="K223" s="45"/>
      <c r="L223" s="95">
        <f t="shared" si="218"/>
        <v>450</v>
      </c>
      <c r="M223" s="229">
        <v>285</v>
      </c>
      <c r="N223" s="45"/>
      <c r="O223" s="91">
        <f t="shared" si="219"/>
        <v>285</v>
      </c>
      <c r="P223" s="336"/>
      <c r="Q223" s="296"/>
    </row>
    <row r="224" spans="1:17" ht="24" hidden="1" x14ac:dyDescent="0.25">
      <c r="A224" s="75">
        <v>5240</v>
      </c>
      <c r="B224" s="43" t="s">
        <v>218</v>
      </c>
      <c r="C224" s="189">
        <f t="shared" si="170"/>
        <v>0</v>
      </c>
      <c r="D224" s="263"/>
      <c r="E224" s="45"/>
      <c r="F224" s="95">
        <f t="shared" si="216"/>
        <v>0</v>
      </c>
      <c r="G224" s="229"/>
      <c r="H224" s="45"/>
      <c r="I224" s="91">
        <f t="shared" si="217"/>
        <v>0</v>
      </c>
      <c r="J224" s="263"/>
      <c r="K224" s="45"/>
      <c r="L224" s="95">
        <f t="shared" si="218"/>
        <v>0</v>
      </c>
      <c r="M224" s="229"/>
      <c r="N224" s="45"/>
      <c r="O224" s="91">
        <f t="shared" si="219"/>
        <v>0</v>
      </c>
      <c r="P224" s="290"/>
      <c r="Q224" s="296"/>
    </row>
    <row r="225" spans="1:17" x14ac:dyDescent="0.25">
      <c r="A225" s="75">
        <v>5250</v>
      </c>
      <c r="B225" s="43" t="s">
        <v>219</v>
      </c>
      <c r="C225" s="189">
        <f t="shared" si="170"/>
        <v>9900</v>
      </c>
      <c r="D225" s="263">
        <v>9900</v>
      </c>
      <c r="E225" s="393"/>
      <c r="F225" s="411">
        <f t="shared" si="216"/>
        <v>9900</v>
      </c>
      <c r="G225" s="229"/>
      <c r="H225" s="393"/>
      <c r="I225" s="411">
        <f t="shared" si="217"/>
        <v>0</v>
      </c>
      <c r="J225" s="263"/>
      <c r="K225" s="45"/>
      <c r="L225" s="95">
        <f t="shared" si="218"/>
        <v>0</v>
      </c>
      <c r="M225" s="229"/>
      <c r="N225" s="45"/>
      <c r="O225" s="91">
        <f t="shared" si="219"/>
        <v>0</v>
      </c>
      <c r="P225" s="336"/>
      <c r="Q225" s="296"/>
    </row>
    <row r="226" spans="1:17" hidden="1" x14ac:dyDescent="0.25">
      <c r="A226" s="75">
        <v>5260</v>
      </c>
      <c r="B226" s="43" t="s">
        <v>220</v>
      </c>
      <c r="C226" s="189">
        <f t="shared" si="170"/>
        <v>0</v>
      </c>
      <c r="D226" s="132">
        <f t="shared" ref="D226:E226" si="220">SUM(D227)</f>
        <v>0</v>
      </c>
      <c r="E226" s="76">
        <f t="shared" si="220"/>
        <v>0</v>
      </c>
      <c r="F226" s="95">
        <f>SUM(F227)</f>
        <v>0</v>
      </c>
      <c r="G226" s="230">
        <f t="shared" ref="G226:N226" si="221">SUM(G227)</f>
        <v>0</v>
      </c>
      <c r="H226" s="76">
        <f t="shared" si="221"/>
        <v>0</v>
      </c>
      <c r="I226" s="91">
        <f t="shared" si="221"/>
        <v>0</v>
      </c>
      <c r="J226" s="132">
        <f t="shared" si="221"/>
        <v>0</v>
      </c>
      <c r="K226" s="76">
        <f t="shared" si="221"/>
        <v>0</v>
      </c>
      <c r="L226" s="95">
        <f t="shared" si="221"/>
        <v>0</v>
      </c>
      <c r="M226" s="230">
        <f t="shared" si="221"/>
        <v>0</v>
      </c>
      <c r="N226" s="76">
        <f t="shared" si="221"/>
        <v>0</v>
      </c>
      <c r="O226" s="91">
        <f>SUM(O227)</f>
        <v>0</v>
      </c>
      <c r="P226" s="290"/>
      <c r="Q226" s="296"/>
    </row>
    <row r="227" spans="1:17" ht="24" hidden="1" x14ac:dyDescent="0.25">
      <c r="A227" s="30">
        <v>5269</v>
      </c>
      <c r="B227" s="43" t="s">
        <v>221</v>
      </c>
      <c r="C227" s="189">
        <f t="shared" si="170"/>
        <v>0</v>
      </c>
      <c r="D227" s="263"/>
      <c r="E227" s="45"/>
      <c r="F227" s="95">
        <f t="shared" ref="F227:F228" si="222">D227+E227</f>
        <v>0</v>
      </c>
      <c r="G227" s="229"/>
      <c r="H227" s="45"/>
      <c r="I227" s="91">
        <f t="shared" ref="I227:I228" si="223">G227+H227</f>
        <v>0</v>
      </c>
      <c r="J227" s="263"/>
      <c r="K227" s="45"/>
      <c r="L227" s="95">
        <f t="shared" ref="L227:L228" si="224">J227+K227</f>
        <v>0</v>
      </c>
      <c r="M227" s="229"/>
      <c r="N227" s="45"/>
      <c r="O227" s="91">
        <f t="shared" ref="O227:O228" si="225">M227+N227</f>
        <v>0</v>
      </c>
      <c r="P227" s="290"/>
      <c r="Q227" s="296"/>
    </row>
    <row r="228" spans="1:17" ht="24" hidden="1" x14ac:dyDescent="0.25">
      <c r="A228" s="73">
        <v>5270</v>
      </c>
      <c r="B228" s="58" t="s">
        <v>222</v>
      </c>
      <c r="C228" s="194">
        <f t="shared" si="170"/>
        <v>0</v>
      </c>
      <c r="D228" s="260"/>
      <c r="E228" s="77"/>
      <c r="F228" s="174">
        <f t="shared" si="222"/>
        <v>0</v>
      </c>
      <c r="G228" s="231"/>
      <c r="H228" s="77"/>
      <c r="I228" s="154">
        <f t="shared" si="223"/>
        <v>0</v>
      </c>
      <c r="J228" s="260"/>
      <c r="K228" s="77"/>
      <c r="L228" s="174">
        <f t="shared" si="224"/>
        <v>0</v>
      </c>
      <c r="M228" s="231"/>
      <c r="N228" s="77"/>
      <c r="O228" s="154">
        <f t="shared" si="225"/>
        <v>0</v>
      </c>
      <c r="P228" s="291"/>
      <c r="Q228" s="296"/>
    </row>
    <row r="229" spans="1:17" hidden="1" x14ac:dyDescent="0.25">
      <c r="A229" s="70">
        <v>6000</v>
      </c>
      <c r="B229" s="70" t="s">
        <v>223</v>
      </c>
      <c r="C229" s="199">
        <f t="shared" si="170"/>
        <v>0</v>
      </c>
      <c r="D229" s="137">
        <f t="shared" ref="D229:E229" si="226">D230+D250+D258</f>
        <v>0</v>
      </c>
      <c r="E229" s="71">
        <f t="shared" si="226"/>
        <v>0</v>
      </c>
      <c r="F229" s="172">
        <f>F230+F250+F258</f>
        <v>0</v>
      </c>
      <c r="G229" s="226">
        <f t="shared" ref="G229:N229" si="227">G230+G250+G258</f>
        <v>0</v>
      </c>
      <c r="H229" s="71">
        <f t="shared" si="227"/>
        <v>0</v>
      </c>
      <c r="I229" s="125">
        <f t="shared" si="227"/>
        <v>0</v>
      </c>
      <c r="J229" s="137">
        <f t="shared" si="227"/>
        <v>0</v>
      </c>
      <c r="K229" s="71">
        <f t="shared" si="227"/>
        <v>0</v>
      </c>
      <c r="L229" s="172">
        <f t="shared" si="227"/>
        <v>0</v>
      </c>
      <c r="M229" s="226">
        <f t="shared" si="227"/>
        <v>0</v>
      </c>
      <c r="N229" s="71">
        <f t="shared" si="227"/>
        <v>0</v>
      </c>
      <c r="O229" s="125">
        <f>O230+O250+O258</f>
        <v>0</v>
      </c>
      <c r="P229" s="312"/>
      <c r="Q229" s="296"/>
    </row>
    <row r="230" spans="1:17" ht="14.25" hidden="1" customHeight="1" x14ac:dyDescent="0.25">
      <c r="A230" s="51">
        <v>6200</v>
      </c>
      <c r="B230" s="82" t="s">
        <v>224</v>
      </c>
      <c r="C230" s="201">
        <f t="shared" si="170"/>
        <v>0</v>
      </c>
      <c r="D230" s="138">
        <f t="shared" ref="D230:E230" si="228">SUM(D231,D232,D234,D237,D243,D244,D245)</f>
        <v>0</v>
      </c>
      <c r="E230" s="85">
        <f t="shared" si="228"/>
        <v>0</v>
      </c>
      <c r="F230" s="173">
        <f>SUM(F231,F232,F234,F237,F243,F244,F245)</f>
        <v>0</v>
      </c>
      <c r="G230" s="235">
        <f t="shared" ref="G230:N230" si="229">SUM(G231,G232,G234,G237,G243,G244,G245)</f>
        <v>0</v>
      </c>
      <c r="H230" s="85">
        <f t="shared" si="229"/>
        <v>0</v>
      </c>
      <c r="I230" s="124">
        <f t="shared" si="229"/>
        <v>0</v>
      </c>
      <c r="J230" s="138">
        <f t="shared" si="229"/>
        <v>0</v>
      </c>
      <c r="K230" s="85">
        <f t="shared" si="229"/>
        <v>0</v>
      </c>
      <c r="L230" s="173">
        <f t="shared" si="229"/>
        <v>0</v>
      </c>
      <c r="M230" s="235">
        <f t="shared" si="229"/>
        <v>0</v>
      </c>
      <c r="N230" s="85">
        <f t="shared" si="229"/>
        <v>0</v>
      </c>
      <c r="O230" s="124">
        <f>SUM(O231,O232,O234,O237,O243,O244,O245)</f>
        <v>0</v>
      </c>
      <c r="P230" s="313"/>
      <c r="Q230" s="296"/>
    </row>
    <row r="231" spans="1:17" ht="24" hidden="1" x14ac:dyDescent="0.25">
      <c r="A231" s="340">
        <v>6220</v>
      </c>
      <c r="B231" s="40" t="s">
        <v>225</v>
      </c>
      <c r="C231" s="188">
        <f t="shared" si="170"/>
        <v>0</v>
      </c>
      <c r="D231" s="262"/>
      <c r="E231" s="42"/>
      <c r="F231" s="176">
        <f>D231+E231</f>
        <v>0</v>
      </c>
      <c r="G231" s="219"/>
      <c r="H231" s="42"/>
      <c r="I231" s="90">
        <f>G231+H231</f>
        <v>0</v>
      </c>
      <c r="J231" s="262"/>
      <c r="K231" s="42"/>
      <c r="L231" s="176">
        <f>J231+K231</f>
        <v>0</v>
      </c>
      <c r="M231" s="219"/>
      <c r="N231" s="42"/>
      <c r="O231" s="90">
        <f>M231+N231</f>
        <v>0</v>
      </c>
      <c r="P231" s="289"/>
      <c r="Q231" s="296"/>
    </row>
    <row r="232" spans="1:17" hidden="1" x14ac:dyDescent="0.25">
      <c r="A232" s="75">
        <v>6230</v>
      </c>
      <c r="B232" s="43" t="s">
        <v>226</v>
      </c>
      <c r="C232" s="189">
        <f t="shared" si="170"/>
        <v>0</v>
      </c>
      <c r="D232" s="132">
        <f t="shared" ref="D232:O232" si="230">SUM(D233)</f>
        <v>0</v>
      </c>
      <c r="E232" s="76">
        <f t="shared" si="230"/>
        <v>0</v>
      </c>
      <c r="F232" s="95">
        <f t="shared" si="230"/>
        <v>0</v>
      </c>
      <c r="G232" s="230">
        <f t="shared" si="230"/>
        <v>0</v>
      </c>
      <c r="H232" s="76">
        <f t="shared" si="230"/>
        <v>0</v>
      </c>
      <c r="I232" s="91">
        <f t="shared" si="230"/>
        <v>0</v>
      </c>
      <c r="J232" s="132">
        <f t="shared" si="230"/>
        <v>0</v>
      </c>
      <c r="K232" s="76">
        <f t="shared" si="230"/>
        <v>0</v>
      </c>
      <c r="L232" s="95">
        <f t="shared" si="230"/>
        <v>0</v>
      </c>
      <c r="M232" s="230">
        <f t="shared" si="230"/>
        <v>0</v>
      </c>
      <c r="N232" s="76">
        <f t="shared" si="230"/>
        <v>0</v>
      </c>
      <c r="O232" s="91">
        <f t="shared" si="230"/>
        <v>0</v>
      </c>
      <c r="P232" s="290"/>
      <c r="Q232" s="296"/>
    </row>
    <row r="233" spans="1:17" ht="24" hidden="1" x14ac:dyDescent="0.25">
      <c r="A233" s="30">
        <v>6239</v>
      </c>
      <c r="B233" s="40" t="s">
        <v>227</v>
      </c>
      <c r="C233" s="189">
        <f t="shared" si="170"/>
        <v>0</v>
      </c>
      <c r="D233" s="262"/>
      <c r="E233" s="42"/>
      <c r="F233" s="176">
        <f>D233+E233</f>
        <v>0</v>
      </c>
      <c r="G233" s="219"/>
      <c r="H233" s="42"/>
      <c r="I233" s="90">
        <f>G233+H233</f>
        <v>0</v>
      </c>
      <c r="J233" s="262"/>
      <c r="K233" s="42"/>
      <c r="L233" s="176">
        <f>J233+K233</f>
        <v>0</v>
      </c>
      <c r="M233" s="219"/>
      <c r="N233" s="42"/>
      <c r="O233" s="90">
        <f>M233+N233</f>
        <v>0</v>
      </c>
      <c r="P233" s="289"/>
      <c r="Q233" s="296"/>
    </row>
    <row r="234" spans="1:17" ht="24" hidden="1" x14ac:dyDescent="0.25">
      <c r="A234" s="75">
        <v>6240</v>
      </c>
      <c r="B234" s="43" t="s">
        <v>228</v>
      </c>
      <c r="C234" s="189">
        <f t="shared" si="170"/>
        <v>0</v>
      </c>
      <c r="D234" s="132">
        <f t="shared" ref="D234:E234" si="231">SUM(D235:D236)</f>
        <v>0</v>
      </c>
      <c r="E234" s="76">
        <f t="shared" si="231"/>
        <v>0</v>
      </c>
      <c r="F234" s="95">
        <f>SUM(F235:F236)</f>
        <v>0</v>
      </c>
      <c r="G234" s="230">
        <f t="shared" ref="G234:N234" si="232">SUM(G235:G236)</f>
        <v>0</v>
      </c>
      <c r="H234" s="76">
        <f t="shared" si="232"/>
        <v>0</v>
      </c>
      <c r="I234" s="91">
        <f t="shared" si="232"/>
        <v>0</v>
      </c>
      <c r="J234" s="132">
        <f t="shared" si="232"/>
        <v>0</v>
      </c>
      <c r="K234" s="76">
        <f t="shared" si="232"/>
        <v>0</v>
      </c>
      <c r="L234" s="95">
        <f t="shared" si="232"/>
        <v>0</v>
      </c>
      <c r="M234" s="230">
        <f t="shared" si="232"/>
        <v>0</v>
      </c>
      <c r="N234" s="76">
        <f t="shared" si="232"/>
        <v>0</v>
      </c>
      <c r="O234" s="91">
        <f>SUM(O235:O236)</f>
        <v>0</v>
      </c>
      <c r="P234" s="290"/>
      <c r="Q234" s="296"/>
    </row>
    <row r="235" spans="1:17" hidden="1" x14ac:dyDescent="0.25">
      <c r="A235" s="30">
        <v>6241</v>
      </c>
      <c r="B235" s="43" t="s">
        <v>229</v>
      </c>
      <c r="C235" s="189">
        <f t="shared" si="170"/>
        <v>0</v>
      </c>
      <c r="D235" s="263"/>
      <c r="E235" s="45"/>
      <c r="F235" s="95">
        <f t="shared" ref="F235:F236" si="233">D235+E235</f>
        <v>0</v>
      </c>
      <c r="G235" s="229"/>
      <c r="H235" s="45"/>
      <c r="I235" s="91">
        <f t="shared" ref="I235:I236" si="234">G235+H235</f>
        <v>0</v>
      </c>
      <c r="J235" s="263"/>
      <c r="K235" s="45"/>
      <c r="L235" s="95">
        <f t="shared" ref="L235:L236" si="235">J235+K235</f>
        <v>0</v>
      </c>
      <c r="M235" s="229"/>
      <c r="N235" s="45"/>
      <c r="O235" s="91">
        <f t="shared" ref="O235:O236" si="236">M235+N235</f>
        <v>0</v>
      </c>
      <c r="P235" s="290"/>
      <c r="Q235" s="296"/>
    </row>
    <row r="236" spans="1:17" hidden="1" x14ac:dyDescent="0.25">
      <c r="A236" s="30">
        <v>6242</v>
      </c>
      <c r="B236" s="43" t="s">
        <v>230</v>
      </c>
      <c r="C236" s="189">
        <f t="shared" si="170"/>
        <v>0</v>
      </c>
      <c r="D236" s="263"/>
      <c r="E236" s="45"/>
      <c r="F236" s="95">
        <f t="shared" si="233"/>
        <v>0</v>
      </c>
      <c r="G236" s="229"/>
      <c r="H236" s="45"/>
      <c r="I236" s="91">
        <f t="shared" si="234"/>
        <v>0</v>
      </c>
      <c r="J236" s="263"/>
      <c r="K236" s="45"/>
      <c r="L236" s="95">
        <f t="shared" si="235"/>
        <v>0</v>
      </c>
      <c r="M236" s="229"/>
      <c r="N236" s="45"/>
      <c r="O236" s="91">
        <f t="shared" si="236"/>
        <v>0</v>
      </c>
      <c r="P236" s="290"/>
      <c r="Q236" s="296"/>
    </row>
    <row r="237" spans="1:17" ht="25.5" hidden="1" customHeight="1" x14ac:dyDescent="0.25">
      <c r="A237" s="75">
        <v>6250</v>
      </c>
      <c r="B237" s="43" t="s">
        <v>231</v>
      </c>
      <c r="C237" s="189">
        <f t="shared" si="170"/>
        <v>0</v>
      </c>
      <c r="D237" s="132">
        <f t="shared" ref="D237:E237" si="237">SUM(D238:D242)</f>
        <v>0</v>
      </c>
      <c r="E237" s="76">
        <f t="shared" si="237"/>
        <v>0</v>
      </c>
      <c r="F237" s="95">
        <f>SUM(F238:F242)</f>
        <v>0</v>
      </c>
      <c r="G237" s="230">
        <f t="shared" ref="G237:N237" si="238">SUM(G238:G242)</f>
        <v>0</v>
      </c>
      <c r="H237" s="76">
        <f t="shared" si="238"/>
        <v>0</v>
      </c>
      <c r="I237" s="91">
        <f t="shared" si="238"/>
        <v>0</v>
      </c>
      <c r="J237" s="132">
        <f t="shared" si="238"/>
        <v>0</v>
      </c>
      <c r="K237" s="76">
        <f t="shared" si="238"/>
        <v>0</v>
      </c>
      <c r="L237" s="95">
        <f t="shared" si="238"/>
        <v>0</v>
      </c>
      <c r="M237" s="230">
        <f t="shared" si="238"/>
        <v>0</v>
      </c>
      <c r="N237" s="76">
        <f t="shared" si="238"/>
        <v>0</v>
      </c>
      <c r="O237" s="91">
        <f>SUM(O238:O242)</f>
        <v>0</v>
      </c>
      <c r="P237" s="290"/>
      <c r="Q237" s="296"/>
    </row>
    <row r="238" spans="1:17" ht="14.25" hidden="1" customHeight="1" x14ac:dyDescent="0.25">
      <c r="A238" s="30">
        <v>6252</v>
      </c>
      <c r="B238" s="43" t="s">
        <v>232</v>
      </c>
      <c r="C238" s="189">
        <f t="shared" si="170"/>
        <v>0</v>
      </c>
      <c r="D238" s="263"/>
      <c r="E238" s="45"/>
      <c r="F238" s="95">
        <f t="shared" ref="F238:F244" si="239">D238+E238</f>
        <v>0</v>
      </c>
      <c r="G238" s="229"/>
      <c r="H238" s="45"/>
      <c r="I238" s="91">
        <f t="shared" ref="I238:I244" si="240">G238+H238</f>
        <v>0</v>
      </c>
      <c r="J238" s="263"/>
      <c r="K238" s="45"/>
      <c r="L238" s="95">
        <f t="shared" ref="L238:L244" si="241">J238+K238</f>
        <v>0</v>
      </c>
      <c r="M238" s="229"/>
      <c r="N238" s="45"/>
      <c r="O238" s="91">
        <f t="shared" ref="O238:O244" si="242">M238+N238</f>
        <v>0</v>
      </c>
      <c r="P238" s="290"/>
      <c r="Q238" s="296"/>
    </row>
    <row r="239" spans="1:17" ht="14.25" hidden="1" customHeight="1" x14ac:dyDescent="0.25">
      <c r="A239" s="30">
        <v>6253</v>
      </c>
      <c r="B239" s="43" t="s">
        <v>233</v>
      </c>
      <c r="C239" s="189">
        <f t="shared" si="170"/>
        <v>0</v>
      </c>
      <c r="D239" s="263"/>
      <c r="E239" s="45"/>
      <c r="F239" s="95">
        <f t="shared" si="239"/>
        <v>0</v>
      </c>
      <c r="G239" s="229"/>
      <c r="H239" s="45"/>
      <c r="I239" s="91">
        <f t="shared" si="240"/>
        <v>0</v>
      </c>
      <c r="J239" s="263"/>
      <c r="K239" s="45"/>
      <c r="L239" s="95">
        <f t="shared" si="241"/>
        <v>0</v>
      </c>
      <c r="M239" s="229"/>
      <c r="N239" s="45"/>
      <c r="O239" s="91">
        <f t="shared" si="242"/>
        <v>0</v>
      </c>
      <c r="P239" s="290"/>
      <c r="Q239" s="296"/>
    </row>
    <row r="240" spans="1:17" ht="24" hidden="1" x14ac:dyDescent="0.25">
      <c r="A240" s="30">
        <v>6254</v>
      </c>
      <c r="B240" s="43" t="s">
        <v>234</v>
      </c>
      <c r="C240" s="189">
        <f t="shared" si="170"/>
        <v>0</v>
      </c>
      <c r="D240" s="263"/>
      <c r="E240" s="45"/>
      <c r="F240" s="95">
        <f t="shared" si="239"/>
        <v>0</v>
      </c>
      <c r="G240" s="229"/>
      <c r="H240" s="45"/>
      <c r="I240" s="91">
        <f t="shared" si="240"/>
        <v>0</v>
      </c>
      <c r="J240" s="263"/>
      <c r="K240" s="45"/>
      <c r="L240" s="95">
        <f t="shared" si="241"/>
        <v>0</v>
      </c>
      <c r="M240" s="229"/>
      <c r="N240" s="45"/>
      <c r="O240" s="91">
        <f t="shared" si="242"/>
        <v>0</v>
      </c>
      <c r="P240" s="290"/>
      <c r="Q240" s="296"/>
    </row>
    <row r="241" spans="1:17" ht="24" hidden="1" x14ac:dyDescent="0.25">
      <c r="A241" s="30">
        <v>6255</v>
      </c>
      <c r="B241" s="43" t="s">
        <v>235</v>
      </c>
      <c r="C241" s="189">
        <f t="shared" ref="C241:C295" si="243">SUM(F241,I241,L241,O241)</f>
        <v>0</v>
      </c>
      <c r="D241" s="263"/>
      <c r="E241" s="45"/>
      <c r="F241" s="95">
        <f t="shared" si="239"/>
        <v>0</v>
      </c>
      <c r="G241" s="229"/>
      <c r="H241" s="45"/>
      <c r="I241" s="91">
        <f t="shared" si="240"/>
        <v>0</v>
      </c>
      <c r="J241" s="263"/>
      <c r="K241" s="45"/>
      <c r="L241" s="95">
        <f t="shared" si="241"/>
        <v>0</v>
      </c>
      <c r="M241" s="229"/>
      <c r="N241" s="45"/>
      <c r="O241" s="91">
        <f t="shared" si="242"/>
        <v>0</v>
      </c>
      <c r="P241" s="290"/>
      <c r="Q241" s="296"/>
    </row>
    <row r="242" spans="1:17" hidden="1" x14ac:dyDescent="0.25">
      <c r="A242" s="30">
        <v>6259</v>
      </c>
      <c r="B242" s="43" t="s">
        <v>236</v>
      </c>
      <c r="C242" s="189">
        <f t="shared" si="243"/>
        <v>0</v>
      </c>
      <c r="D242" s="263"/>
      <c r="E242" s="45"/>
      <c r="F242" s="95">
        <f t="shared" si="239"/>
        <v>0</v>
      </c>
      <c r="G242" s="229"/>
      <c r="H242" s="45"/>
      <c r="I242" s="91">
        <f t="shared" si="240"/>
        <v>0</v>
      </c>
      <c r="J242" s="263"/>
      <c r="K242" s="45"/>
      <c r="L242" s="95">
        <f t="shared" si="241"/>
        <v>0</v>
      </c>
      <c r="M242" s="229"/>
      <c r="N242" s="45"/>
      <c r="O242" s="91">
        <f t="shared" si="242"/>
        <v>0</v>
      </c>
      <c r="P242" s="290"/>
      <c r="Q242" s="296"/>
    </row>
    <row r="243" spans="1:17" ht="24" hidden="1" x14ac:dyDescent="0.25">
      <c r="A243" s="75">
        <v>6260</v>
      </c>
      <c r="B243" s="43" t="s">
        <v>237</v>
      </c>
      <c r="C243" s="189">
        <f t="shared" si="243"/>
        <v>0</v>
      </c>
      <c r="D243" s="263"/>
      <c r="E243" s="45"/>
      <c r="F243" s="95">
        <f t="shared" si="239"/>
        <v>0</v>
      </c>
      <c r="G243" s="229"/>
      <c r="H243" s="45"/>
      <c r="I243" s="91">
        <f t="shared" si="240"/>
        <v>0</v>
      </c>
      <c r="J243" s="263"/>
      <c r="K243" s="45"/>
      <c r="L243" s="95">
        <f t="shared" si="241"/>
        <v>0</v>
      </c>
      <c r="M243" s="229"/>
      <c r="N243" s="45"/>
      <c r="O243" s="91">
        <f t="shared" si="242"/>
        <v>0</v>
      </c>
      <c r="P243" s="290"/>
      <c r="Q243" s="296"/>
    </row>
    <row r="244" spans="1:17" hidden="1" x14ac:dyDescent="0.25">
      <c r="A244" s="75">
        <v>6270</v>
      </c>
      <c r="B244" s="43" t="s">
        <v>238</v>
      </c>
      <c r="C244" s="189">
        <f t="shared" si="243"/>
        <v>0</v>
      </c>
      <c r="D244" s="263"/>
      <c r="E244" s="45"/>
      <c r="F244" s="95">
        <f t="shared" si="239"/>
        <v>0</v>
      </c>
      <c r="G244" s="229"/>
      <c r="H244" s="45"/>
      <c r="I244" s="91">
        <f t="shared" si="240"/>
        <v>0</v>
      </c>
      <c r="J244" s="263"/>
      <c r="K244" s="45"/>
      <c r="L244" s="95">
        <f t="shared" si="241"/>
        <v>0</v>
      </c>
      <c r="M244" s="229"/>
      <c r="N244" s="45"/>
      <c r="O244" s="91">
        <f t="shared" si="242"/>
        <v>0</v>
      </c>
      <c r="P244" s="290"/>
      <c r="Q244" s="296"/>
    </row>
    <row r="245" spans="1:17" ht="24" hidden="1" x14ac:dyDescent="0.25">
      <c r="A245" s="340">
        <v>6290</v>
      </c>
      <c r="B245" s="40" t="s">
        <v>239</v>
      </c>
      <c r="C245" s="200">
        <f t="shared" si="243"/>
        <v>0</v>
      </c>
      <c r="D245" s="131">
        <f t="shared" ref="D245:E245" si="244">SUM(D246:D249)</f>
        <v>0</v>
      </c>
      <c r="E245" s="79">
        <f t="shared" si="244"/>
        <v>0</v>
      </c>
      <c r="F245" s="176">
        <f>SUM(F246:F249)</f>
        <v>0</v>
      </c>
      <c r="G245" s="232">
        <f t="shared" ref="G245:O245" si="245">SUM(G246:G249)</f>
        <v>0</v>
      </c>
      <c r="H245" s="79">
        <f t="shared" si="245"/>
        <v>0</v>
      </c>
      <c r="I245" s="90">
        <f t="shared" si="245"/>
        <v>0</v>
      </c>
      <c r="J245" s="131">
        <f t="shared" si="245"/>
        <v>0</v>
      </c>
      <c r="K245" s="79">
        <f t="shared" si="245"/>
        <v>0</v>
      </c>
      <c r="L245" s="176">
        <f t="shared" si="245"/>
        <v>0</v>
      </c>
      <c r="M245" s="232">
        <f t="shared" si="245"/>
        <v>0</v>
      </c>
      <c r="N245" s="79">
        <f t="shared" si="245"/>
        <v>0</v>
      </c>
      <c r="O245" s="90">
        <f t="shared" si="245"/>
        <v>0</v>
      </c>
      <c r="P245" s="293"/>
      <c r="Q245" s="296"/>
    </row>
    <row r="246" spans="1:17" hidden="1" x14ac:dyDescent="0.25">
      <c r="A246" s="30">
        <v>6291</v>
      </c>
      <c r="B246" s="43" t="s">
        <v>240</v>
      </c>
      <c r="C246" s="189">
        <f t="shared" si="243"/>
        <v>0</v>
      </c>
      <c r="D246" s="263"/>
      <c r="E246" s="45"/>
      <c r="F246" s="95">
        <f t="shared" ref="F246:F249" si="246">D246+E246</f>
        <v>0</v>
      </c>
      <c r="G246" s="229"/>
      <c r="H246" s="45"/>
      <c r="I246" s="91">
        <f t="shared" ref="I246:I249" si="247">G246+H246</f>
        <v>0</v>
      </c>
      <c r="J246" s="263"/>
      <c r="K246" s="45"/>
      <c r="L246" s="95">
        <f t="shared" ref="L246:L249" si="248">J246+K246</f>
        <v>0</v>
      </c>
      <c r="M246" s="229"/>
      <c r="N246" s="45"/>
      <c r="O246" s="91">
        <f t="shared" ref="O246:O249" si="249">M246+N246</f>
        <v>0</v>
      </c>
      <c r="P246" s="290"/>
      <c r="Q246" s="296"/>
    </row>
    <row r="247" spans="1:17" hidden="1" x14ac:dyDescent="0.25">
      <c r="A247" s="30">
        <v>6292</v>
      </c>
      <c r="B247" s="43" t="s">
        <v>241</v>
      </c>
      <c r="C247" s="189">
        <f t="shared" si="243"/>
        <v>0</v>
      </c>
      <c r="D247" s="263"/>
      <c r="E247" s="45"/>
      <c r="F247" s="95">
        <f t="shared" si="246"/>
        <v>0</v>
      </c>
      <c r="G247" s="229"/>
      <c r="H247" s="45"/>
      <c r="I247" s="91">
        <f t="shared" si="247"/>
        <v>0</v>
      </c>
      <c r="J247" s="263"/>
      <c r="K247" s="45"/>
      <c r="L247" s="95">
        <f t="shared" si="248"/>
        <v>0</v>
      </c>
      <c r="M247" s="229"/>
      <c r="N247" s="45"/>
      <c r="O247" s="91">
        <f t="shared" si="249"/>
        <v>0</v>
      </c>
      <c r="P247" s="290"/>
      <c r="Q247" s="296"/>
    </row>
    <row r="248" spans="1:17" ht="72" hidden="1" x14ac:dyDescent="0.25">
      <c r="A248" s="30">
        <v>6296</v>
      </c>
      <c r="B248" s="43" t="s">
        <v>242</v>
      </c>
      <c r="C248" s="189">
        <f t="shared" si="243"/>
        <v>0</v>
      </c>
      <c r="D248" s="263"/>
      <c r="E248" s="45"/>
      <c r="F248" s="95">
        <f t="shared" si="246"/>
        <v>0</v>
      </c>
      <c r="G248" s="229"/>
      <c r="H248" s="45"/>
      <c r="I248" s="91">
        <f t="shared" si="247"/>
        <v>0</v>
      </c>
      <c r="J248" s="263"/>
      <c r="K248" s="45"/>
      <c r="L248" s="95">
        <f t="shared" si="248"/>
        <v>0</v>
      </c>
      <c r="M248" s="229"/>
      <c r="N248" s="45"/>
      <c r="O248" s="91">
        <f t="shared" si="249"/>
        <v>0</v>
      </c>
      <c r="P248" s="290"/>
      <c r="Q248" s="296"/>
    </row>
    <row r="249" spans="1:17" ht="39.75" hidden="1" customHeight="1" x14ac:dyDescent="0.25">
      <c r="A249" s="30">
        <v>6299</v>
      </c>
      <c r="B249" s="43" t="s">
        <v>243</v>
      </c>
      <c r="C249" s="189">
        <f t="shared" si="243"/>
        <v>0</v>
      </c>
      <c r="D249" s="263"/>
      <c r="E249" s="45"/>
      <c r="F249" s="95">
        <f t="shared" si="246"/>
        <v>0</v>
      </c>
      <c r="G249" s="229"/>
      <c r="H249" s="45"/>
      <c r="I249" s="91">
        <f t="shared" si="247"/>
        <v>0</v>
      </c>
      <c r="J249" s="263"/>
      <c r="K249" s="45"/>
      <c r="L249" s="95">
        <f t="shared" si="248"/>
        <v>0</v>
      </c>
      <c r="M249" s="229"/>
      <c r="N249" s="45"/>
      <c r="O249" s="91">
        <f t="shared" si="249"/>
        <v>0</v>
      </c>
      <c r="P249" s="290"/>
      <c r="Q249" s="296"/>
    </row>
    <row r="250" spans="1:17" hidden="1" x14ac:dyDescent="0.25">
      <c r="A250" s="35">
        <v>6300</v>
      </c>
      <c r="B250" s="72" t="s">
        <v>244</v>
      </c>
      <c r="C250" s="187">
        <f t="shared" si="243"/>
        <v>0</v>
      </c>
      <c r="D250" s="130">
        <f t="shared" ref="D250:E250" si="250">SUM(D251,D256,D257)</f>
        <v>0</v>
      </c>
      <c r="E250" s="38">
        <f t="shared" si="250"/>
        <v>0</v>
      </c>
      <c r="F250" s="175">
        <f>SUM(F251,F256,F257)</f>
        <v>0</v>
      </c>
      <c r="G250" s="227">
        <f t="shared" ref="G250:O250" si="251">SUM(G251,G256,G257)</f>
        <v>0</v>
      </c>
      <c r="H250" s="38">
        <f t="shared" si="251"/>
        <v>0</v>
      </c>
      <c r="I250" s="123">
        <f t="shared" si="251"/>
        <v>0</v>
      </c>
      <c r="J250" s="130">
        <f t="shared" si="251"/>
        <v>0</v>
      </c>
      <c r="K250" s="38">
        <f t="shared" si="251"/>
        <v>0</v>
      </c>
      <c r="L250" s="175">
        <f t="shared" si="251"/>
        <v>0</v>
      </c>
      <c r="M250" s="227">
        <f t="shared" si="251"/>
        <v>0</v>
      </c>
      <c r="N250" s="38">
        <f t="shared" si="251"/>
        <v>0</v>
      </c>
      <c r="O250" s="123">
        <f t="shared" si="251"/>
        <v>0</v>
      </c>
      <c r="P250" s="314"/>
      <c r="Q250" s="296"/>
    </row>
    <row r="251" spans="1:17" ht="24" hidden="1" x14ac:dyDescent="0.25">
      <c r="A251" s="340">
        <v>6320</v>
      </c>
      <c r="B251" s="40" t="s">
        <v>245</v>
      </c>
      <c r="C251" s="200">
        <f t="shared" si="243"/>
        <v>0</v>
      </c>
      <c r="D251" s="131">
        <f t="shared" ref="D251:E251" si="252">SUM(D252:D255)</f>
        <v>0</v>
      </c>
      <c r="E251" s="79">
        <f t="shared" si="252"/>
        <v>0</v>
      </c>
      <c r="F251" s="176">
        <f>SUM(F252:F255)</f>
        <v>0</v>
      </c>
      <c r="G251" s="232">
        <f t="shared" ref="G251:O251" si="253">SUM(G252:G255)</f>
        <v>0</v>
      </c>
      <c r="H251" s="79">
        <f t="shared" si="253"/>
        <v>0</v>
      </c>
      <c r="I251" s="90">
        <f t="shared" si="253"/>
        <v>0</v>
      </c>
      <c r="J251" s="131">
        <f t="shared" si="253"/>
        <v>0</v>
      </c>
      <c r="K251" s="79">
        <f t="shared" si="253"/>
        <v>0</v>
      </c>
      <c r="L251" s="176">
        <f t="shared" si="253"/>
        <v>0</v>
      </c>
      <c r="M251" s="232">
        <f t="shared" si="253"/>
        <v>0</v>
      </c>
      <c r="N251" s="79">
        <f t="shared" si="253"/>
        <v>0</v>
      </c>
      <c r="O251" s="90">
        <f t="shared" si="253"/>
        <v>0</v>
      </c>
      <c r="P251" s="289"/>
      <c r="Q251" s="296"/>
    </row>
    <row r="252" spans="1:17" hidden="1" x14ac:dyDescent="0.25">
      <c r="A252" s="30">
        <v>6322</v>
      </c>
      <c r="B252" s="43" t="s">
        <v>246</v>
      </c>
      <c r="C252" s="189">
        <f t="shared" si="243"/>
        <v>0</v>
      </c>
      <c r="D252" s="263"/>
      <c r="E252" s="45"/>
      <c r="F252" s="95">
        <f t="shared" ref="F252:F257" si="254">D252+E252</f>
        <v>0</v>
      </c>
      <c r="G252" s="229"/>
      <c r="H252" s="45"/>
      <c r="I252" s="91">
        <f t="shared" ref="I252:I257" si="255">G252+H252</f>
        <v>0</v>
      </c>
      <c r="J252" s="263"/>
      <c r="K252" s="45"/>
      <c r="L252" s="95">
        <f t="shared" ref="L252:L257" si="256">J252+K252</f>
        <v>0</v>
      </c>
      <c r="M252" s="229"/>
      <c r="N252" s="45"/>
      <c r="O252" s="91">
        <f t="shared" ref="O252:O257" si="257">M252+N252</f>
        <v>0</v>
      </c>
      <c r="P252" s="290"/>
      <c r="Q252" s="296"/>
    </row>
    <row r="253" spans="1:17" ht="24" hidden="1" x14ac:dyDescent="0.25">
      <c r="A253" s="30">
        <v>6323</v>
      </c>
      <c r="B253" s="43" t="s">
        <v>247</v>
      </c>
      <c r="C253" s="189">
        <f t="shared" si="243"/>
        <v>0</v>
      </c>
      <c r="D253" s="263"/>
      <c r="E253" s="45"/>
      <c r="F253" s="95">
        <f t="shared" si="254"/>
        <v>0</v>
      </c>
      <c r="G253" s="229"/>
      <c r="H253" s="45"/>
      <c r="I253" s="91">
        <f t="shared" si="255"/>
        <v>0</v>
      </c>
      <c r="J253" s="263"/>
      <c r="K253" s="45"/>
      <c r="L253" s="95">
        <f t="shared" si="256"/>
        <v>0</v>
      </c>
      <c r="M253" s="229"/>
      <c r="N253" s="45"/>
      <c r="O253" s="91">
        <f t="shared" si="257"/>
        <v>0</v>
      </c>
      <c r="P253" s="290"/>
      <c r="Q253" s="296"/>
    </row>
    <row r="254" spans="1:17" ht="24" hidden="1" x14ac:dyDescent="0.25">
      <c r="A254" s="30">
        <v>6324</v>
      </c>
      <c r="B254" s="43" t="s">
        <v>301</v>
      </c>
      <c r="C254" s="189">
        <f t="shared" si="243"/>
        <v>0</v>
      </c>
      <c r="D254" s="263"/>
      <c r="E254" s="45"/>
      <c r="F254" s="95">
        <f t="shared" si="254"/>
        <v>0</v>
      </c>
      <c r="G254" s="229"/>
      <c r="H254" s="45"/>
      <c r="I254" s="91">
        <f t="shared" si="255"/>
        <v>0</v>
      </c>
      <c r="J254" s="263"/>
      <c r="K254" s="45"/>
      <c r="L254" s="95">
        <f t="shared" si="256"/>
        <v>0</v>
      </c>
      <c r="M254" s="229"/>
      <c r="N254" s="45"/>
      <c r="O254" s="91">
        <f t="shared" si="257"/>
        <v>0</v>
      </c>
      <c r="P254" s="290"/>
      <c r="Q254" s="296"/>
    </row>
    <row r="255" spans="1:17" hidden="1" x14ac:dyDescent="0.25">
      <c r="A255" s="27">
        <v>6329</v>
      </c>
      <c r="B255" s="40" t="s">
        <v>302</v>
      </c>
      <c r="C255" s="188">
        <f t="shared" si="243"/>
        <v>0</v>
      </c>
      <c r="D255" s="262"/>
      <c r="E255" s="42"/>
      <c r="F255" s="176">
        <f t="shared" si="254"/>
        <v>0</v>
      </c>
      <c r="G255" s="219"/>
      <c r="H255" s="42"/>
      <c r="I255" s="90">
        <f t="shared" si="255"/>
        <v>0</v>
      </c>
      <c r="J255" s="262"/>
      <c r="K255" s="42"/>
      <c r="L255" s="176">
        <f t="shared" si="256"/>
        <v>0</v>
      </c>
      <c r="M255" s="219"/>
      <c r="N255" s="42"/>
      <c r="O255" s="90">
        <f t="shared" si="257"/>
        <v>0</v>
      </c>
      <c r="P255" s="289"/>
      <c r="Q255" s="296"/>
    </row>
    <row r="256" spans="1:17" ht="24" hidden="1" x14ac:dyDescent="0.25">
      <c r="A256" s="92">
        <v>6330</v>
      </c>
      <c r="B256" s="93" t="s">
        <v>248</v>
      </c>
      <c r="C256" s="200">
        <f t="shared" si="243"/>
        <v>0</v>
      </c>
      <c r="D256" s="264"/>
      <c r="E256" s="84"/>
      <c r="F256" s="331">
        <f t="shared" si="254"/>
        <v>0</v>
      </c>
      <c r="G256" s="234"/>
      <c r="H256" s="84"/>
      <c r="I256" s="156">
        <f t="shared" si="255"/>
        <v>0</v>
      </c>
      <c r="J256" s="264"/>
      <c r="K256" s="84"/>
      <c r="L256" s="331">
        <f t="shared" si="256"/>
        <v>0</v>
      </c>
      <c r="M256" s="234"/>
      <c r="N256" s="84"/>
      <c r="O256" s="156">
        <f t="shared" si="257"/>
        <v>0</v>
      </c>
      <c r="P256" s="293"/>
      <c r="Q256" s="296"/>
    </row>
    <row r="257" spans="1:17" hidden="1" x14ac:dyDescent="0.25">
      <c r="A257" s="75">
        <v>6360</v>
      </c>
      <c r="B257" s="43" t="s">
        <v>249</v>
      </c>
      <c r="C257" s="189">
        <f t="shared" si="243"/>
        <v>0</v>
      </c>
      <c r="D257" s="263"/>
      <c r="E257" s="45"/>
      <c r="F257" s="95">
        <f t="shared" si="254"/>
        <v>0</v>
      </c>
      <c r="G257" s="229"/>
      <c r="H257" s="45"/>
      <c r="I257" s="91">
        <f t="shared" si="255"/>
        <v>0</v>
      </c>
      <c r="J257" s="263"/>
      <c r="K257" s="45"/>
      <c r="L257" s="95">
        <f t="shared" si="256"/>
        <v>0</v>
      </c>
      <c r="M257" s="229"/>
      <c r="N257" s="45"/>
      <c r="O257" s="91">
        <f t="shared" si="257"/>
        <v>0</v>
      </c>
      <c r="P257" s="290"/>
      <c r="Q257" s="296"/>
    </row>
    <row r="258" spans="1:17" ht="36" hidden="1" x14ac:dyDescent="0.25">
      <c r="A258" s="35">
        <v>6400</v>
      </c>
      <c r="B258" s="72" t="s">
        <v>250</v>
      </c>
      <c r="C258" s="187">
        <f t="shared" si="243"/>
        <v>0</v>
      </c>
      <c r="D258" s="130">
        <f t="shared" ref="D258:E258" si="258">SUM(D259,D263)</f>
        <v>0</v>
      </c>
      <c r="E258" s="38">
        <f t="shared" si="258"/>
        <v>0</v>
      </c>
      <c r="F258" s="175">
        <f>SUM(F259,F263)</f>
        <v>0</v>
      </c>
      <c r="G258" s="227">
        <f t="shared" ref="G258:O258" si="259">SUM(G259,G263)</f>
        <v>0</v>
      </c>
      <c r="H258" s="38">
        <f t="shared" si="259"/>
        <v>0</v>
      </c>
      <c r="I258" s="123">
        <f t="shared" si="259"/>
        <v>0</v>
      </c>
      <c r="J258" s="130">
        <f t="shared" si="259"/>
        <v>0</v>
      </c>
      <c r="K258" s="38">
        <f t="shared" si="259"/>
        <v>0</v>
      </c>
      <c r="L258" s="175">
        <f t="shared" si="259"/>
        <v>0</v>
      </c>
      <c r="M258" s="227">
        <f t="shared" si="259"/>
        <v>0</v>
      </c>
      <c r="N258" s="38">
        <f t="shared" si="259"/>
        <v>0</v>
      </c>
      <c r="O258" s="123">
        <f t="shared" si="259"/>
        <v>0</v>
      </c>
      <c r="P258" s="314"/>
      <c r="Q258" s="296"/>
    </row>
    <row r="259" spans="1:17" ht="24" hidden="1" x14ac:dyDescent="0.25">
      <c r="A259" s="340">
        <v>6410</v>
      </c>
      <c r="B259" s="40" t="s">
        <v>251</v>
      </c>
      <c r="C259" s="188">
        <f t="shared" si="243"/>
        <v>0</v>
      </c>
      <c r="D259" s="131">
        <f t="shared" ref="D259:E259" si="260">SUM(D260:D262)</f>
        <v>0</v>
      </c>
      <c r="E259" s="79">
        <f t="shared" si="260"/>
        <v>0</v>
      </c>
      <c r="F259" s="176">
        <f>SUM(F260:F262)</f>
        <v>0</v>
      </c>
      <c r="G259" s="232">
        <f t="shared" ref="G259:O259" si="261">SUM(G260:G262)</f>
        <v>0</v>
      </c>
      <c r="H259" s="79">
        <f t="shared" si="261"/>
        <v>0</v>
      </c>
      <c r="I259" s="90">
        <f t="shared" si="261"/>
        <v>0</v>
      </c>
      <c r="J259" s="131">
        <f t="shared" si="261"/>
        <v>0</v>
      </c>
      <c r="K259" s="79">
        <f t="shared" si="261"/>
        <v>0</v>
      </c>
      <c r="L259" s="176">
        <f t="shared" si="261"/>
        <v>0</v>
      </c>
      <c r="M259" s="232">
        <f t="shared" si="261"/>
        <v>0</v>
      </c>
      <c r="N259" s="79">
        <f t="shared" si="261"/>
        <v>0</v>
      </c>
      <c r="O259" s="155">
        <f t="shared" si="261"/>
        <v>0</v>
      </c>
      <c r="P259" s="294"/>
      <c r="Q259" s="296"/>
    </row>
    <row r="260" spans="1:17" hidden="1" x14ac:dyDescent="0.25">
      <c r="A260" s="30">
        <v>6411</v>
      </c>
      <c r="B260" s="94" t="s">
        <v>252</v>
      </c>
      <c r="C260" s="189">
        <f t="shared" si="243"/>
        <v>0</v>
      </c>
      <c r="D260" s="263"/>
      <c r="E260" s="45"/>
      <c r="F260" s="95">
        <f t="shared" ref="F260:F262" si="262">D260+E260</f>
        <v>0</v>
      </c>
      <c r="G260" s="229"/>
      <c r="H260" s="45"/>
      <c r="I260" s="91">
        <f t="shared" ref="I260:I262" si="263">G260+H260</f>
        <v>0</v>
      </c>
      <c r="J260" s="263"/>
      <c r="K260" s="45"/>
      <c r="L260" s="95">
        <f t="shared" ref="L260:L262" si="264">J260+K260</f>
        <v>0</v>
      </c>
      <c r="M260" s="229"/>
      <c r="N260" s="45"/>
      <c r="O260" s="91">
        <f t="shared" ref="O260:O262" si="265">M260+N260</f>
        <v>0</v>
      </c>
      <c r="P260" s="290"/>
      <c r="Q260" s="296"/>
    </row>
    <row r="261" spans="1:17" ht="36" hidden="1" x14ac:dyDescent="0.25">
      <c r="A261" s="30">
        <v>6412</v>
      </c>
      <c r="B261" s="43" t="s">
        <v>253</v>
      </c>
      <c r="C261" s="189">
        <f t="shared" si="243"/>
        <v>0</v>
      </c>
      <c r="D261" s="263"/>
      <c r="E261" s="45"/>
      <c r="F261" s="95">
        <f t="shared" si="262"/>
        <v>0</v>
      </c>
      <c r="G261" s="229"/>
      <c r="H261" s="45"/>
      <c r="I261" s="91">
        <f t="shared" si="263"/>
        <v>0</v>
      </c>
      <c r="J261" s="263"/>
      <c r="K261" s="45"/>
      <c r="L261" s="95">
        <f t="shared" si="264"/>
        <v>0</v>
      </c>
      <c r="M261" s="229"/>
      <c r="N261" s="45"/>
      <c r="O261" s="91">
        <f t="shared" si="265"/>
        <v>0</v>
      </c>
      <c r="P261" s="290"/>
      <c r="Q261" s="296"/>
    </row>
    <row r="262" spans="1:17" ht="36" hidden="1" x14ac:dyDescent="0.25">
      <c r="A262" s="30">
        <v>6419</v>
      </c>
      <c r="B262" s="43" t="s">
        <v>254</v>
      </c>
      <c r="C262" s="189">
        <f t="shared" si="243"/>
        <v>0</v>
      </c>
      <c r="D262" s="263"/>
      <c r="E262" s="45"/>
      <c r="F262" s="95">
        <f t="shared" si="262"/>
        <v>0</v>
      </c>
      <c r="G262" s="229"/>
      <c r="H262" s="45"/>
      <c r="I262" s="91">
        <f t="shared" si="263"/>
        <v>0</v>
      </c>
      <c r="J262" s="263"/>
      <c r="K262" s="45"/>
      <c r="L262" s="95">
        <f t="shared" si="264"/>
        <v>0</v>
      </c>
      <c r="M262" s="229"/>
      <c r="N262" s="45"/>
      <c r="O262" s="91">
        <f t="shared" si="265"/>
        <v>0</v>
      </c>
      <c r="P262" s="290"/>
      <c r="Q262" s="296"/>
    </row>
    <row r="263" spans="1:17" ht="36" hidden="1" x14ac:dyDescent="0.25">
      <c r="A263" s="75">
        <v>6420</v>
      </c>
      <c r="B263" s="43" t="s">
        <v>255</v>
      </c>
      <c r="C263" s="189">
        <f t="shared" si="243"/>
        <v>0</v>
      </c>
      <c r="D263" s="132">
        <f t="shared" ref="D263:E263" si="266">SUM(D264:D267)</f>
        <v>0</v>
      </c>
      <c r="E263" s="76">
        <f t="shared" si="266"/>
        <v>0</v>
      </c>
      <c r="F263" s="95">
        <f>SUM(F264:F267)</f>
        <v>0</v>
      </c>
      <c r="G263" s="230">
        <f t="shared" ref="G263:N263" si="267">SUM(G264:G267)</f>
        <v>0</v>
      </c>
      <c r="H263" s="76">
        <f t="shared" si="267"/>
        <v>0</v>
      </c>
      <c r="I263" s="91">
        <f t="shared" si="267"/>
        <v>0</v>
      </c>
      <c r="J263" s="132">
        <f t="shared" si="267"/>
        <v>0</v>
      </c>
      <c r="K263" s="76">
        <f t="shared" si="267"/>
        <v>0</v>
      </c>
      <c r="L263" s="95">
        <f t="shared" si="267"/>
        <v>0</v>
      </c>
      <c r="M263" s="230">
        <f t="shared" si="267"/>
        <v>0</v>
      </c>
      <c r="N263" s="76">
        <f t="shared" si="267"/>
        <v>0</v>
      </c>
      <c r="O263" s="91">
        <f>SUM(O264:O267)</f>
        <v>0</v>
      </c>
      <c r="P263" s="290"/>
      <c r="Q263" s="296"/>
    </row>
    <row r="264" spans="1:17" hidden="1" x14ac:dyDescent="0.25">
      <c r="A264" s="30">
        <v>6421</v>
      </c>
      <c r="B264" s="43" t="s">
        <v>256</v>
      </c>
      <c r="C264" s="189">
        <f t="shared" si="243"/>
        <v>0</v>
      </c>
      <c r="D264" s="263"/>
      <c r="E264" s="45"/>
      <c r="F264" s="95">
        <f t="shared" ref="F264:F267" si="268">D264+E264</f>
        <v>0</v>
      </c>
      <c r="G264" s="229"/>
      <c r="H264" s="45"/>
      <c r="I264" s="91">
        <f t="shared" ref="I264:I267" si="269">G264+H264</f>
        <v>0</v>
      </c>
      <c r="J264" s="263"/>
      <c r="K264" s="45"/>
      <c r="L264" s="95">
        <f t="shared" ref="L264:L267" si="270">J264+K264</f>
        <v>0</v>
      </c>
      <c r="M264" s="229"/>
      <c r="N264" s="45"/>
      <c r="O264" s="91">
        <f t="shared" ref="O264:O267" si="271">M264+N264</f>
        <v>0</v>
      </c>
      <c r="P264" s="290"/>
      <c r="Q264" s="296"/>
    </row>
    <row r="265" spans="1:17" hidden="1" x14ac:dyDescent="0.25">
      <c r="A265" s="30">
        <v>6422</v>
      </c>
      <c r="B265" s="43" t="s">
        <v>257</v>
      </c>
      <c r="C265" s="189">
        <f t="shared" si="243"/>
        <v>0</v>
      </c>
      <c r="D265" s="263"/>
      <c r="E265" s="45"/>
      <c r="F265" s="95">
        <f t="shared" si="268"/>
        <v>0</v>
      </c>
      <c r="G265" s="229"/>
      <c r="H265" s="45"/>
      <c r="I265" s="91">
        <f t="shared" si="269"/>
        <v>0</v>
      </c>
      <c r="J265" s="263"/>
      <c r="K265" s="45"/>
      <c r="L265" s="95">
        <f t="shared" si="270"/>
        <v>0</v>
      </c>
      <c r="M265" s="229"/>
      <c r="N265" s="45"/>
      <c r="O265" s="91">
        <f t="shared" si="271"/>
        <v>0</v>
      </c>
      <c r="P265" s="290"/>
      <c r="Q265" s="296"/>
    </row>
    <row r="266" spans="1:17" ht="24" hidden="1" x14ac:dyDescent="0.25">
      <c r="A266" s="30">
        <v>6423</v>
      </c>
      <c r="B266" s="43" t="s">
        <v>258</v>
      </c>
      <c r="C266" s="189">
        <f t="shared" si="243"/>
        <v>0</v>
      </c>
      <c r="D266" s="263"/>
      <c r="E266" s="45"/>
      <c r="F266" s="95">
        <f t="shared" si="268"/>
        <v>0</v>
      </c>
      <c r="G266" s="229"/>
      <c r="H266" s="45"/>
      <c r="I266" s="91">
        <f t="shared" si="269"/>
        <v>0</v>
      </c>
      <c r="J266" s="263"/>
      <c r="K266" s="45"/>
      <c r="L266" s="95">
        <f t="shared" si="270"/>
        <v>0</v>
      </c>
      <c r="M266" s="229"/>
      <c r="N266" s="45"/>
      <c r="O266" s="91">
        <f t="shared" si="271"/>
        <v>0</v>
      </c>
      <c r="P266" s="290"/>
      <c r="Q266" s="296"/>
    </row>
    <row r="267" spans="1:17" ht="36" hidden="1" x14ac:dyDescent="0.25">
      <c r="A267" s="30">
        <v>6424</v>
      </c>
      <c r="B267" s="43" t="s">
        <v>259</v>
      </c>
      <c r="C267" s="189">
        <f t="shared" si="243"/>
        <v>0</v>
      </c>
      <c r="D267" s="263"/>
      <c r="E267" s="45"/>
      <c r="F267" s="95">
        <f t="shared" si="268"/>
        <v>0</v>
      </c>
      <c r="G267" s="229"/>
      <c r="H267" s="45"/>
      <c r="I267" s="91">
        <f t="shared" si="269"/>
        <v>0</v>
      </c>
      <c r="J267" s="263"/>
      <c r="K267" s="45"/>
      <c r="L267" s="95">
        <f t="shared" si="270"/>
        <v>0</v>
      </c>
      <c r="M267" s="229"/>
      <c r="N267" s="45"/>
      <c r="O267" s="91">
        <f t="shared" si="271"/>
        <v>0</v>
      </c>
      <c r="P267" s="290"/>
      <c r="Q267" s="296"/>
    </row>
    <row r="268" spans="1:17" ht="36" hidden="1" x14ac:dyDescent="0.25">
      <c r="A268" s="97">
        <v>7000</v>
      </c>
      <c r="B268" s="97" t="s">
        <v>260</v>
      </c>
      <c r="C268" s="202">
        <f>SUM(F268,I268,L268,O268)</f>
        <v>0</v>
      </c>
      <c r="D268" s="139">
        <f t="shared" ref="D268:E268" si="272">SUM(D269,D279)</f>
        <v>0</v>
      </c>
      <c r="E268" s="98">
        <f t="shared" si="272"/>
        <v>0</v>
      </c>
      <c r="F268" s="265">
        <f>SUM(F269,F279)</f>
        <v>0</v>
      </c>
      <c r="G268" s="236">
        <f t="shared" ref="G268:N268" si="273">SUM(G269,G279)</f>
        <v>0</v>
      </c>
      <c r="H268" s="98">
        <f t="shared" si="273"/>
        <v>0</v>
      </c>
      <c r="I268" s="275">
        <f t="shared" si="273"/>
        <v>0</v>
      </c>
      <c r="J268" s="139">
        <f t="shared" si="273"/>
        <v>0</v>
      </c>
      <c r="K268" s="98">
        <f t="shared" si="273"/>
        <v>0</v>
      </c>
      <c r="L268" s="265">
        <f t="shared" si="273"/>
        <v>0</v>
      </c>
      <c r="M268" s="236">
        <f t="shared" si="273"/>
        <v>0</v>
      </c>
      <c r="N268" s="98">
        <f t="shared" si="273"/>
        <v>0</v>
      </c>
      <c r="O268" s="158">
        <f>SUM(O269,O279)</f>
        <v>0</v>
      </c>
      <c r="P268" s="316"/>
      <c r="Q268" s="296"/>
    </row>
    <row r="269" spans="1:17" ht="24" hidden="1" x14ac:dyDescent="0.25">
      <c r="A269" s="35">
        <v>7200</v>
      </c>
      <c r="B269" s="72" t="s">
        <v>261</v>
      </c>
      <c r="C269" s="187">
        <f t="shared" si="243"/>
        <v>0</v>
      </c>
      <c r="D269" s="130">
        <f t="shared" ref="D269:N269" si="274">SUM(D270,D271,D274,D275,D278)</f>
        <v>0</v>
      </c>
      <c r="E269" s="38">
        <f t="shared" si="274"/>
        <v>0</v>
      </c>
      <c r="F269" s="175">
        <f>SUM(F270,F271,F274,F275,F278)</f>
        <v>0</v>
      </c>
      <c r="G269" s="227">
        <f t="shared" si="274"/>
        <v>0</v>
      </c>
      <c r="H269" s="38">
        <f t="shared" si="274"/>
        <v>0</v>
      </c>
      <c r="I269" s="123">
        <f>SUM(I270,I271,I274,I275,I278)</f>
        <v>0</v>
      </c>
      <c r="J269" s="130">
        <f t="shared" si="274"/>
        <v>0</v>
      </c>
      <c r="K269" s="38">
        <f t="shared" si="274"/>
        <v>0</v>
      </c>
      <c r="L269" s="175">
        <f>SUM(L270,L271,L274,L275,L278)</f>
        <v>0</v>
      </c>
      <c r="M269" s="227">
        <f t="shared" si="274"/>
        <v>0</v>
      </c>
      <c r="N269" s="38">
        <f t="shared" si="274"/>
        <v>0</v>
      </c>
      <c r="O269" s="124">
        <f>SUM(O270,O271,O274,O275,O278)</f>
        <v>0</v>
      </c>
      <c r="P269" s="313"/>
      <c r="Q269" s="296"/>
    </row>
    <row r="270" spans="1:17" ht="24" hidden="1" x14ac:dyDescent="0.25">
      <c r="A270" s="340">
        <v>7210</v>
      </c>
      <c r="B270" s="40" t="s">
        <v>262</v>
      </c>
      <c r="C270" s="188">
        <f t="shared" si="243"/>
        <v>0</v>
      </c>
      <c r="D270" s="262"/>
      <c r="E270" s="42"/>
      <c r="F270" s="176">
        <f>D270+E270</f>
        <v>0</v>
      </c>
      <c r="G270" s="219"/>
      <c r="H270" s="42"/>
      <c r="I270" s="90">
        <f>G270+H270</f>
        <v>0</v>
      </c>
      <c r="J270" s="262"/>
      <c r="K270" s="42"/>
      <c r="L270" s="176">
        <f>J270+K270</f>
        <v>0</v>
      </c>
      <c r="M270" s="219"/>
      <c r="N270" s="42"/>
      <c r="O270" s="90">
        <f>M270+N270</f>
        <v>0</v>
      </c>
      <c r="P270" s="289"/>
      <c r="Q270" s="296"/>
    </row>
    <row r="271" spans="1:17" s="96" customFormat="1" ht="36" hidden="1" x14ac:dyDescent="0.25">
      <c r="A271" s="75">
        <v>7220</v>
      </c>
      <c r="B271" s="43" t="s">
        <v>263</v>
      </c>
      <c r="C271" s="189">
        <f t="shared" si="243"/>
        <v>0</v>
      </c>
      <c r="D271" s="132">
        <f t="shared" ref="D271:E271" si="275">SUM(D272:D273)</f>
        <v>0</v>
      </c>
      <c r="E271" s="76">
        <f t="shared" si="275"/>
        <v>0</v>
      </c>
      <c r="F271" s="95">
        <f>SUM(F272:F273)</f>
        <v>0</v>
      </c>
      <c r="G271" s="230">
        <f t="shared" ref="G271:O271" si="276">SUM(G272:G273)</f>
        <v>0</v>
      </c>
      <c r="H271" s="76">
        <f t="shared" si="276"/>
        <v>0</v>
      </c>
      <c r="I271" s="91">
        <f t="shared" si="276"/>
        <v>0</v>
      </c>
      <c r="J271" s="132">
        <f t="shared" si="276"/>
        <v>0</v>
      </c>
      <c r="K271" s="76">
        <f t="shared" si="276"/>
        <v>0</v>
      </c>
      <c r="L271" s="95">
        <f t="shared" si="276"/>
        <v>0</v>
      </c>
      <c r="M271" s="230">
        <f t="shared" si="276"/>
        <v>0</v>
      </c>
      <c r="N271" s="76">
        <f t="shared" si="276"/>
        <v>0</v>
      </c>
      <c r="O271" s="91">
        <f t="shared" si="276"/>
        <v>0</v>
      </c>
      <c r="P271" s="290"/>
      <c r="Q271" s="300"/>
    </row>
    <row r="272" spans="1:17" s="96" customFormat="1" ht="36" hidden="1" x14ac:dyDescent="0.25">
      <c r="A272" s="30">
        <v>7221</v>
      </c>
      <c r="B272" s="43" t="s">
        <v>264</v>
      </c>
      <c r="C272" s="189">
        <f t="shared" si="243"/>
        <v>0</v>
      </c>
      <c r="D272" s="263"/>
      <c r="E272" s="45"/>
      <c r="F272" s="95">
        <f t="shared" ref="F272:F274" si="277">D272+E272</f>
        <v>0</v>
      </c>
      <c r="G272" s="229"/>
      <c r="H272" s="45"/>
      <c r="I272" s="91">
        <f t="shared" ref="I272:I274" si="278">G272+H272</f>
        <v>0</v>
      </c>
      <c r="J272" s="263"/>
      <c r="K272" s="45"/>
      <c r="L272" s="95">
        <f t="shared" ref="L272:L274" si="279">J272+K272</f>
        <v>0</v>
      </c>
      <c r="M272" s="229"/>
      <c r="N272" s="45"/>
      <c r="O272" s="91">
        <f t="shared" ref="O272:O274" si="280">M272+N272</f>
        <v>0</v>
      </c>
      <c r="P272" s="290"/>
      <c r="Q272" s="300"/>
    </row>
    <row r="273" spans="1:17" s="96" customFormat="1" ht="36" hidden="1" x14ac:dyDescent="0.25">
      <c r="A273" s="30">
        <v>7222</v>
      </c>
      <c r="B273" s="43" t="s">
        <v>265</v>
      </c>
      <c r="C273" s="189">
        <f t="shared" si="243"/>
        <v>0</v>
      </c>
      <c r="D273" s="263"/>
      <c r="E273" s="45"/>
      <c r="F273" s="95">
        <f t="shared" si="277"/>
        <v>0</v>
      </c>
      <c r="G273" s="229"/>
      <c r="H273" s="45"/>
      <c r="I273" s="91">
        <f t="shared" si="278"/>
        <v>0</v>
      </c>
      <c r="J273" s="263"/>
      <c r="K273" s="45"/>
      <c r="L273" s="95">
        <f t="shared" si="279"/>
        <v>0</v>
      </c>
      <c r="M273" s="229"/>
      <c r="N273" s="45"/>
      <c r="O273" s="91">
        <f t="shared" si="280"/>
        <v>0</v>
      </c>
      <c r="P273" s="290"/>
      <c r="Q273" s="300"/>
    </row>
    <row r="274" spans="1:17" ht="24" hidden="1" x14ac:dyDescent="0.25">
      <c r="A274" s="75">
        <v>7230</v>
      </c>
      <c r="B274" s="43" t="s">
        <v>308</v>
      </c>
      <c r="C274" s="189">
        <f t="shared" si="243"/>
        <v>0</v>
      </c>
      <c r="D274" s="263"/>
      <c r="E274" s="45"/>
      <c r="F274" s="95">
        <f t="shared" si="277"/>
        <v>0</v>
      </c>
      <c r="G274" s="229"/>
      <c r="H274" s="45"/>
      <c r="I274" s="91">
        <f t="shared" si="278"/>
        <v>0</v>
      </c>
      <c r="J274" s="263"/>
      <c r="K274" s="45"/>
      <c r="L274" s="95">
        <f t="shared" si="279"/>
        <v>0</v>
      </c>
      <c r="M274" s="229"/>
      <c r="N274" s="45"/>
      <c r="O274" s="91">
        <f t="shared" si="280"/>
        <v>0</v>
      </c>
      <c r="P274" s="290"/>
      <c r="Q274" s="296"/>
    </row>
    <row r="275" spans="1:17" ht="24" hidden="1" x14ac:dyDescent="0.25">
      <c r="A275" s="75">
        <v>7240</v>
      </c>
      <c r="B275" s="43" t="s">
        <v>266</v>
      </c>
      <c r="C275" s="189">
        <f t="shared" si="243"/>
        <v>0</v>
      </c>
      <c r="D275" s="132">
        <f t="shared" ref="D275:E275" si="281">SUM(D276:D277)</f>
        <v>0</v>
      </c>
      <c r="E275" s="76">
        <f t="shared" si="281"/>
        <v>0</v>
      </c>
      <c r="F275" s="95">
        <f>SUM(F276:F277)</f>
        <v>0</v>
      </c>
      <c r="G275" s="230">
        <f t="shared" ref="G275:O275" si="282">SUM(G276:G277)</f>
        <v>0</v>
      </c>
      <c r="H275" s="76">
        <f t="shared" si="282"/>
        <v>0</v>
      </c>
      <c r="I275" s="91">
        <f t="shared" si="282"/>
        <v>0</v>
      </c>
      <c r="J275" s="132">
        <f t="shared" si="282"/>
        <v>0</v>
      </c>
      <c r="K275" s="76">
        <f t="shared" si="282"/>
        <v>0</v>
      </c>
      <c r="L275" s="95">
        <f t="shared" si="282"/>
        <v>0</v>
      </c>
      <c r="M275" s="230">
        <f t="shared" si="282"/>
        <v>0</v>
      </c>
      <c r="N275" s="76">
        <f t="shared" si="282"/>
        <v>0</v>
      </c>
      <c r="O275" s="91">
        <f t="shared" si="282"/>
        <v>0</v>
      </c>
      <c r="P275" s="290"/>
      <c r="Q275" s="296"/>
    </row>
    <row r="276" spans="1:17" ht="48" hidden="1" x14ac:dyDescent="0.25">
      <c r="A276" s="30">
        <v>7245</v>
      </c>
      <c r="B276" s="43" t="s">
        <v>267</v>
      </c>
      <c r="C276" s="189">
        <f t="shared" si="243"/>
        <v>0</v>
      </c>
      <c r="D276" s="263"/>
      <c r="E276" s="45"/>
      <c r="F276" s="95">
        <f t="shared" ref="F276:F278" si="283">D276+E276</f>
        <v>0</v>
      </c>
      <c r="G276" s="229"/>
      <c r="H276" s="45"/>
      <c r="I276" s="91">
        <f t="shared" ref="I276:I278" si="284">G276+H276</f>
        <v>0</v>
      </c>
      <c r="J276" s="263"/>
      <c r="K276" s="45"/>
      <c r="L276" s="95">
        <f t="shared" ref="L276:L278" si="285">J276+K276</f>
        <v>0</v>
      </c>
      <c r="M276" s="229"/>
      <c r="N276" s="45"/>
      <c r="O276" s="91">
        <f t="shared" ref="O276:O278" si="286">M276+N276</f>
        <v>0</v>
      </c>
      <c r="P276" s="290"/>
      <c r="Q276" s="296"/>
    </row>
    <row r="277" spans="1:17" ht="96" hidden="1" x14ac:dyDescent="0.25">
      <c r="A277" s="30">
        <v>7246</v>
      </c>
      <c r="B277" s="43" t="s">
        <v>268</v>
      </c>
      <c r="C277" s="189">
        <f t="shared" si="243"/>
        <v>0</v>
      </c>
      <c r="D277" s="263"/>
      <c r="E277" s="45"/>
      <c r="F277" s="95">
        <f t="shared" si="283"/>
        <v>0</v>
      </c>
      <c r="G277" s="229"/>
      <c r="H277" s="45"/>
      <c r="I277" s="91">
        <f t="shared" si="284"/>
        <v>0</v>
      </c>
      <c r="J277" s="263"/>
      <c r="K277" s="45"/>
      <c r="L277" s="95">
        <f t="shared" si="285"/>
        <v>0</v>
      </c>
      <c r="M277" s="229"/>
      <c r="N277" s="45"/>
      <c r="O277" s="91">
        <f t="shared" si="286"/>
        <v>0</v>
      </c>
      <c r="P277" s="290"/>
      <c r="Q277" s="296"/>
    </row>
    <row r="278" spans="1:17" ht="24" hidden="1" x14ac:dyDescent="0.25">
      <c r="A278" s="92">
        <v>7260</v>
      </c>
      <c r="B278" s="40" t="s">
        <v>269</v>
      </c>
      <c r="C278" s="188">
        <f t="shared" si="243"/>
        <v>0</v>
      </c>
      <c r="D278" s="262"/>
      <c r="E278" s="42"/>
      <c r="F278" s="176">
        <f t="shared" si="283"/>
        <v>0</v>
      </c>
      <c r="G278" s="219"/>
      <c r="H278" s="42"/>
      <c r="I278" s="90">
        <f t="shared" si="284"/>
        <v>0</v>
      </c>
      <c r="J278" s="262"/>
      <c r="K278" s="42"/>
      <c r="L278" s="176">
        <f t="shared" si="285"/>
        <v>0</v>
      </c>
      <c r="M278" s="219"/>
      <c r="N278" s="42"/>
      <c r="O278" s="90">
        <f t="shared" si="286"/>
        <v>0</v>
      </c>
      <c r="P278" s="289"/>
      <c r="Q278" s="296"/>
    </row>
    <row r="279" spans="1:17" hidden="1" x14ac:dyDescent="0.25">
      <c r="A279" s="55">
        <v>7700</v>
      </c>
      <c r="B279" s="105" t="s">
        <v>298</v>
      </c>
      <c r="C279" s="203">
        <f t="shared" si="243"/>
        <v>0</v>
      </c>
      <c r="D279" s="140">
        <f t="shared" ref="D279:O279" si="287">D280</f>
        <v>0</v>
      </c>
      <c r="E279" s="106">
        <f t="shared" si="287"/>
        <v>0</v>
      </c>
      <c r="F279" s="177">
        <f t="shared" si="287"/>
        <v>0</v>
      </c>
      <c r="G279" s="237">
        <f t="shared" si="287"/>
        <v>0</v>
      </c>
      <c r="H279" s="106">
        <f t="shared" si="287"/>
        <v>0</v>
      </c>
      <c r="I279" s="276">
        <f t="shared" si="287"/>
        <v>0</v>
      </c>
      <c r="J279" s="140">
        <f t="shared" si="287"/>
        <v>0</v>
      </c>
      <c r="K279" s="106">
        <f t="shared" si="287"/>
        <v>0</v>
      </c>
      <c r="L279" s="177">
        <f t="shared" si="287"/>
        <v>0</v>
      </c>
      <c r="M279" s="237">
        <f t="shared" si="287"/>
        <v>0</v>
      </c>
      <c r="N279" s="106">
        <f t="shared" si="287"/>
        <v>0</v>
      </c>
      <c r="O279" s="276">
        <f t="shared" si="287"/>
        <v>0</v>
      </c>
      <c r="P279" s="314"/>
      <c r="Q279" s="296"/>
    </row>
    <row r="280" spans="1:17" hidden="1" x14ac:dyDescent="0.25">
      <c r="A280" s="73">
        <v>7720</v>
      </c>
      <c r="B280" s="40" t="s">
        <v>299</v>
      </c>
      <c r="C280" s="190">
        <f t="shared" si="243"/>
        <v>0</v>
      </c>
      <c r="D280" s="255"/>
      <c r="E280" s="49"/>
      <c r="F280" s="332">
        <f>D280+E280</f>
        <v>0</v>
      </c>
      <c r="G280" s="238"/>
      <c r="H280" s="49"/>
      <c r="I280" s="155">
        <f>G280+H280</f>
        <v>0</v>
      </c>
      <c r="J280" s="255"/>
      <c r="K280" s="49"/>
      <c r="L280" s="332">
        <f>J280+K280</f>
        <v>0</v>
      </c>
      <c r="M280" s="238"/>
      <c r="N280" s="49"/>
      <c r="O280" s="155">
        <f>M280+N280</f>
        <v>0</v>
      </c>
      <c r="P280" s="294"/>
      <c r="Q280" s="296"/>
    </row>
    <row r="281" spans="1:17" hidden="1" x14ac:dyDescent="0.25">
      <c r="A281" s="94"/>
      <c r="B281" s="43" t="s">
        <v>270</v>
      </c>
      <c r="C281" s="189">
        <f t="shared" si="243"/>
        <v>0</v>
      </c>
      <c r="D281" s="132">
        <f t="shared" ref="D281:E281" si="288">SUM(D282:D283)</f>
        <v>0</v>
      </c>
      <c r="E281" s="76">
        <f t="shared" si="288"/>
        <v>0</v>
      </c>
      <c r="F281" s="95">
        <f>SUM(F282:F283)</f>
        <v>0</v>
      </c>
      <c r="G281" s="230">
        <f t="shared" ref="G281:O281" si="289">SUM(G282:G283)</f>
        <v>0</v>
      </c>
      <c r="H281" s="76">
        <f t="shared" si="289"/>
        <v>0</v>
      </c>
      <c r="I281" s="91">
        <f t="shared" si="289"/>
        <v>0</v>
      </c>
      <c r="J281" s="132">
        <f t="shared" si="289"/>
        <v>0</v>
      </c>
      <c r="K281" s="76">
        <f t="shared" si="289"/>
        <v>0</v>
      </c>
      <c r="L281" s="95">
        <f t="shared" si="289"/>
        <v>0</v>
      </c>
      <c r="M281" s="230">
        <f t="shared" si="289"/>
        <v>0</v>
      </c>
      <c r="N281" s="76">
        <f t="shared" si="289"/>
        <v>0</v>
      </c>
      <c r="O281" s="91">
        <f t="shared" si="289"/>
        <v>0</v>
      </c>
      <c r="P281" s="290"/>
      <c r="Q281" s="296"/>
    </row>
    <row r="282" spans="1:17" hidden="1" x14ac:dyDescent="0.25">
      <c r="A282" s="94" t="s">
        <v>271</v>
      </c>
      <c r="B282" s="30" t="s">
        <v>272</v>
      </c>
      <c r="C282" s="189">
        <f t="shared" si="243"/>
        <v>0</v>
      </c>
      <c r="D282" s="263"/>
      <c r="E282" s="45"/>
      <c r="F282" s="95">
        <f>E282+D282</f>
        <v>0</v>
      </c>
      <c r="G282" s="229"/>
      <c r="H282" s="45"/>
      <c r="I282" s="91">
        <f>H282+G282</f>
        <v>0</v>
      </c>
      <c r="J282" s="263"/>
      <c r="K282" s="45"/>
      <c r="L282" s="95">
        <f>K282+J282</f>
        <v>0</v>
      </c>
      <c r="M282" s="229"/>
      <c r="N282" s="45"/>
      <c r="O282" s="91">
        <f>N282+M282</f>
        <v>0</v>
      </c>
      <c r="P282" s="290"/>
      <c r="Q282" s="296"/>
    </row>
    <row r="283" spans="1:17" ht="24" hidden="1" x14ac:dyDescent="0.25">
      <c r="A283" s="94" t="s">
        <v>273</v>
      </c>
      <c r="B283" s="99" t="s">
        <v>274</v>
      </c>
      <c r="C283" s="188">
        <f t="shared" si="243"/>
        <v>0</v>
      </c>
      <c r="D283" s="262"/>
      <c r="E283" s="42"/>
      <c r="F283" s="176">
        <f>E283+D283</f>
        <v>0</v>
      </c>
      <c r="G283" s="219"/>
      <c r="H283" s="42"/>
      <c r="I283" s="90">
        <f>H283+G283</f>
        <v>0</v>
      </c>
      <c r="J283" s="262"/>
      <c r="K283" s="42"/>
      <c r="L283" s="176">
        <f>K283+J283</f>
        <v>0</v>
      </c>
      <c r="M283" s="219"/>
      <c r="N283" s="42"/>
      <c r="O283" s="90">
        <f>N283+M283</f>
        <v>0</v>
      </c>
      <c r="P283" s="289"/>
      <c r="Q283" s="296"/>
    </row>
    <row r="284" spans="1:17" ht="12.75" thickBot="1" x14ac:dyDescent="0.3">
      <c r="A284" s="110"/>
      <c r="B284" s="110" t="s">
        <v>275</v>
      </c>
      <c r="C284" s="204">
        <f t="shared" si="243"/>
        <v>442922</v>
      </c>
      <c r="D284" s="141">
        <f t="shared" ref="D284:O284" si="290">SUM(D281,D268,D229,D194,D186,D172,D74,D52)</f>
        <v>420543</v>
      </c>
      <c r="E284" s="277">
        <f t="shared" si="290"/>
        <v>691</v>
      </c>
      <c r="F284" s="413">
        <f t="shared" si="290"/>
        <v>421234</v>
      </c>
      <c r="G284" s="239">
        <f t="shared" si="290"/>
        <v>0</v>
      </c>
      <c r="H284" s="277">
        <f t="shared" si="290"/>
        <v>0</v>
      </c>
      <c r="I284" s="413">
        <f t="shared" si="290"/>
        <v>0</v>
      </c>
      <c r="J284" s="141">
        <f t="shared" si="290"/>
        <v>21374</v>
      </c>
      <c r="K284" s="111">
        <f t="shared" si="290"/>
        <v>0</v>
      </c>
      <c r="L284" s="112">
        <f t="shared" si="290"/>
        <v>21374</v>
      </c>
      <c r="M284" s="239">
        <f t="shared" si="290"/>
        <v>314</v>
      </c>
      <c r="N284" s="111">
        <f t="shared" si="290"/>
        <v>0</v>
      </c>
      <c r="O284" s="277">
        <f t="shared" si="290"/>
        <v>314</v>
      </c>
      <c r="P284" s="317"/>
      <c r="Q284" s="296"/>
    </row>
    <row r="285" spans="1:17" s="19" customFormat="1" ht="13.5" thickTop="1" thickBot="1" x14ac:dyDescent="0.3">
      <c r="A285" s="744" t="s">
        <v>276</v>
      </c>
      <c r="B285" s="745"/>
      <c r="C285" s="205">
        <f t="shared" si="243"/>
        <v>-1461</v>
      </c>
      <c r="D285" s="142">
        <f>SUM(D24,D25,D41,D42)-D50</f>
        <v>0</v>
      </c>
      <c r="E285" s="126">
        <f t="shared" ref="E285:F285" si="291">SUM(E24,E25,E41,E42)-E50</f>
        <v>0</v>
      </c>
      <c r="F285" s="414">
        <f t="shared" si="291"/>
        <v>0</v>
      </c>
      <c r="G285" s="240">
        <f>SUM(G24,G42)-G50</f>
        <v>0</v>
      </c>
      <c r="H285" s="126">
        <f t="shared" ref="H285:I285" si="292">SUM(H24,H42)-H50</f>
        <v>0</v>
      </c>
      <c r="I285" s="414">
        <f t="shared" si="292"/>
        <v>0</v>
      </c>
      <c r="J285" s="142">
        <f>SUM(J26,J42)-J50</f>
        <v>-1147</v>
      </c>
      <c r="K285" s="114">
        <f t="shared" ref="K285:L285" si="293">SUM(K26,K42)-K50</f>
        <v>0</v>
      </c>
      <c r="L285" s="115">
        <f t="shared" si="293"/>
        <v>-1147</v>
      </c>
      <c r="M285" s="240">
        <f>SUM(M44)-M50</f>
        <v>-314</v>
      </c>
      <c r="N285" s="114">
        <f t="shared" ref="N285:O285" si="294">SUM(N44)-N50</f>
        <v>0</v>
      </c>
      <c r="O285" s="126">
        <f t="shared" si="294"/>
        <v>-314</v>
      </c>
      <c r="P285" s="295"/>
      <c r="Q285" s="181"/>
    </row>
    <row r="286" spans="1:17" s="19" customFormat="1" ht="12.75" thickTop="1" x14ac:dyDescent="0.25">
      <c r="A286" s="746" t="s">
        <v>277</v>
      </c>
      <c r="B286" s="747"/>
      <c r="C286" s="206">
        <f t="shared" si="243"/>
        <v>1461</v>
      </c>
      <c r="D286" s="143">
        <f>SUM(D287,D288)-D295+D296</f>
        <v>0</v>
      </c>
      <c r="E286" s="113">
        <f t="shared" ref="E286:O286" si="295">SUM(E287,E288)-E295+E296</f>
        <v>0</v>
      </c>
      <c r="F286" s="415">
        <f t="shared" si="295"/>
        <v>0</v>
      </c>
      <c r="G286" s="241">
        <f t="shared" si="295"/>
        <v>0</v>
      </c>
      <c r="H286" s="113">
        <f t="shared" si="295"/>
        <v>0</v>
      </c>
      <c r="I286" s="415">
        <f t="shared" si="295"/>
        <v>0</v>
      </c>
      <c r="J286" s="143">
        <f t="shared" si="295"/>
        <v>1147</v>
      </c>
      <c r="K286" s="103">
        <f t="shared" si="295"/>
        <v>0</v>
      </c>
      <c r="L286" s="109">
        <f t="shared" si="295"/>
        <v>1147</v>
      </c>
      <c r="M286" s="241">
        <f t="shared" si="295"/>
        <v>314</v>
      </c>
      <c r="N286" s="103">
        <f t="shared" si="295"/>
        <v>0</v>
      </c>
      <c r="O286" s="113">
        <f t="shared" si="295"/>
        <v>314</v>
      </c>
      <c r="P286" s="318"/>
      <c r="Q286" s="181"/>
    </row>
    <row r="287" spans="1:17" s="19" customFormat="1" ht="12.75" thickBot="1" x14ac:dyDescent="0.3">
      <c r="A287" s="63" t="s">
        <v>278</v>
      </c>
      <c r="B287" s="63" t="s">
        <v>279</v>
      </c>
      <c r="C287" s="196">
        <f t="shared" si="243"/>
        <v>1461</v>
      </c>
      <c r="D287" s="134">
        <f t="shared" ref="D287:O287" si="296">D21-D281</f>
        <v>0</v>
      </c>
      <c r="E287" s="117">
        <f t="shared" si="296"/>
        <v>0</v>
      </c>
      <c r="F287" s="405">
        <f t="shared" si="296"/>
        <v>0</v>
      </c>
      <c r="G287" s="223">
        <f t="shared" si="296"/>
        <v>0</v>
      </c>
      <c r="H287" s="117">
        <f t="shared" si="296"/>
        <v>0</v>
      </c>
      <c r="I287" s="405">
        <f t="shared" si="296"/>
        <v>0</v>
      </c>
      <c r="J287" s="134">
        <f t="shared" si="296"/>
        <v>1147</v>
      </c>
      <c r="K287" s="64">
        <f t="shared" si="296"/>
        <v>0</v>
      </c>
      <c r="L287" s="169">
        <f t="shared" si="296"/>
        <v>1147</v>
      </c>
      <c r="M287" s="223">
        <f t="shared" si="296"/>
        <v>314</v>
      </c>
      <c r="N287" s="64">
        <f t="shared" si="296"/>
        <v>0</v>
      </c>
      <c r="O287" s="117">
        <f t="shared" si="296"/>
        <v>314</v>
      </c>
      <c r="P287" s="309"/>
      <c r="Q287" s="181"/>
    </row>
    <row r="288" spans="1:17" s="19" customFormat="1" ht="12.75" hidden="1" thickTop="1" x14ac:dyDescent="0.25">
      <c r="A288" s="116" t="s">
        <v>280</v>
      </c>
      <c r="B288" s="116" t="s">
        <v>281</v>
      </c>
      <c r="C288" s="206">
        <f t="shared" si="243"/>
        <v>0</v>
      </c>
      <c r="D288" s="143">
        <f t="shared" ref="D288:O288" si="297">SUM(D289,D291,D293)-SUM(D290,D292,D294)</f>
        <v>0</v>
      </c>
      <c r="E288" s="103">
        <f t="shared" si="297"/>
        <v>0</v>
      </c>
      <c r="F288" s="109">
        <f t="shared" si="297"/>
        <v>0</v>
      </c>
      <c r="G288" s="241">
        <f t="shared" si="297"/>
        <v>0</v>
      </c>
      <c r="H288" s="103">
        <f t="shared" si="297"/>
        <v>0</v>
      </c>
      <c r="I288" s="113">
        <f t="shared" si="297"/>
        <v>0</v>
      </c>
      <c r="J288" s="143">
        <f t="shared" si="297"/>
        <v>0</v>
      </c>
      <c r="K288" s="103">
        <f t="shared" si="297"/>
        <v>0</v>
      </c>
      <c r="L288" s="109">
        <f t="shared" si="297"/>
        <v>0</v>
      </c>
      <c r="M288" s="241">
        <f t="shared" si="297"/>
        <v>0</v>
      </c>
      <c r="N288" s="103">
        <f t="shared" si="297"/>
        <v>0</v>
      </c>
      <c r="O288" s="113">
        <f t="shared" si="297"/>
        <v>0</v>
      </c>
      <c r="P288" s="318"/>
      <c r="Q288" s="181"/>
    </row>
    <row r="289" spans="1:17" ht="12.75" hidden="1" thickTop="1" x14ac:dyDescent="0.25">
      <c r="A289" s="100" t="s">
        <v>282</v>
      </c>
      <c r="B289" s="60" t="s">
        <v>283</v>
      </c>
      <c r="C289" s="190">
        <f t="shared" si="243"/>
        <v>0</v>
      </c>
      <c r="D289" s="255"/>
      <c r="E289" s="49"/>
      <c r="F289" s="332">
        <f t="shared" ref="F289:F296" si="298">E289+D289</f>
        <v>0</v>
      </c>
      <c r="G289" s="238"/>
      <c r="H289" s="49"/>
      <c r="I289" s="155">
        <f t="shared" ref="I289:I296" si="299">H289+G289</f>
        <v>0</v>
      </c>
      <c r="J289" s="255"/>
      <c r="K289" s="49"/>
      <c r="L289" s="332">
        <f t="shared" ref="L289:L296" si="300">K289+J289</f>
        <v>0</v>
      </c>
      <c r="M289" s="238"/>
      <c r="N289" s="49"/>
      <c r="O289" s="155">
        <f t="shared" ref="O289:O296" si="301">N289+M289</f>
        <v>0</v>
      </c>
      <c r="P289" s="294"/>
      <c r="Q289" s="296"/>
    </row>
    <row r="290" spans="1:17" ht="24.75" hidden="1" thickTop="1" x14ac:dyDescent="0.25">
      <c r="A290" s="94" t="s">
        <v>284</v>
      </c>
      <c r="B290" s="29" t="s">
        <v>285</v>
      </c>
      <c r="C290" s="189">
        <f t="shared" si="243"/>
        <v>0</v>
      </c>
      <c r="D290" s="263"/>
      <c r="E290" s="45"/>
      <c r="F290" s="95">
        <f t="shared" si="298"/>
        <v>0</v>
      </c>
      <c r="G290" s="229"/>
      <c r="H290" s="45"/>
      <c r="I290" s="91">
        <f t="shared" si="299"/>
        <v>0</v>
      </c>
      <c r="J290" s="263"/>
      <c r="K290" s="45"/>
      <c r="L290" s="95">
        <f t="shared" si="300"/>
        <v>0</v>
      </c>
      <c r="M290" s="229"/>
      <c r="N290" s="45"/>
      <c r="O290" s="91">
        <f t="shared" si="301"/>
        <v>0</v>
      </c>
      <c r="P290" s="290"/>
      <c r="Q290" s="296"/>
    </row>
    <row r="291" spans="1:17" ht="12.75" hidden="1" thickTop="1" x14ac:dyDescent="0.25">
      <c r="A291" s="94" t="s">
        <v>286</v>
      </c>
      <c r="B291" s="29" t="s">
        <v>287</v>
      </c>
      <c r="C291" s="189">
        <f t="shared" si="243"/>
        <v>0</v>
      </c>
      <c r="D291" s="263"/>
      <c r="E291" s="45"/>
      <c r="F291" s="95">
        <f t="shared" si="298"/>
        <v>0</v>
      </c>
      <c r="G291" s="229"/>
      <c r="H291" s="45"/>
      <c r="I291" s="91">
        <f t="shared" si="299"/>
        <v>0</v>
      </c>
      <c r="J291" s="263"/>
      <c r="K291" s="45"/>
      <c r="L291" s="95">
        <f t="shared" si="300"/>
        <v>0</v>
      </c>
      <c r="M291" s="229"/>
      <c r="N291" s="45"/>
      <c r="O291" s="91">
        <f t="shared" si="301"/>
        <v>0</v>
      </c>
      <c r="P291" s="290"/>
      <c r="Q291" s="296"/>
    </row>
    <row r="292" spans="1:17" ht="24.75" hidden="1" thickTop="1" x14ac:dyDescent="0.25">
      <c r="A292" s="94" t="s">
        <v>288</v>
      </c>
      <c r="B292" s="29" t="s">
        <v>289</v>
      </c>
      <c r="C292" s="189">
        <f>SUM(F292,I292,L292,O292)</f>
        <v>0</v>
      </c>
      <c r="D292" s="263"/>
      <c r="E292" s="45"/>
      <c r="F292" s="95">
        <f t="shared" si="298"/>
        <v>0</v>
      </c>
      <c r="G292" s="229"/>
      <c r="H292" s="45"/>
      <c r="I292" s="91">
        <f t="shared" si="299"/>
        <v>0</v>
      </c>
      <c r="J292" s="263"/>
      <c r="K292" s="45"/>
      <c r="L292" s="95">
        <f t="shared" si="300"/>
        <v>0</v>
      </c>
      <c r="M292" s="229"/>
      <c r="N292" s="45"/>
      <c r="O292" s="91">
        <f t="shared" si="301"/>
        <v>0</v>
      </c>
      <c r="P292" s="290"/>
      <c r="Q292" s="296"/>
    </row>
    <row r="293" spans="1:17" ht="12.75" hidden="1" thickTop="1" x14ac:dyDescent="0.25">
      <c r="A293" s="94" t="s">
        <v>290</v>
      </c>
      <c r="B293" s="29" t="s">
        <v>291</v>
      </c>
      <c r="C293" s="189">
        <f t="shared" si="243"/>
        <v>0</v>
      </c>
      <c r="D293" s="263"/>
      <c r="E293" s="45"/>
      <c r="F293" s="95">
        <f t="shared" si="298"/>
        <v>0</v>
      </c>
      <c r="G293" s="229"/>
      <c r="H293" s="45"/>
      <c r="I293" s="91">
        <f t="shared" si="299"/>
        <v>0</v>
      </c>
      <c r="J293" s="263"/>
      <c r="K293" s="45"/>
      <c r="L293" s="95">
        <f t="shared" si="300"/>
        <v>0</v>
      </c>
      <c r="M293" s="229"/>
      <c r="N293" s="45"/>
      <c r="O293" s="91">
        <f t="shared" si="301"/>
        <v>0</v>
      </c>
      <c r="P293" s="290"/>
      <c r="Q293" s="296"/>
    </row>
    <row r="294" spans="1:17" ht="24.75" hidden="1" thickTop="1" x14ac:dyDescent="0.25">
      <c r="A294" s="101" t="s">
        <v>292</v>
      </c>
      <c r="B294" s="102" t="s">
        <v>293</v>
      </c>
      <c r="C294" s="200">
        <f t="shared" si="243"/>
        <v>0</v>
      </c>
      <c r="D294" s="264"/>
      <c r="E294" s="84"/>
      <c r="F294" s="331">
        <f t="shared" si="298"/>
        <v>0</v>
      </c>
      <c r="G294" s="234"/>
      <c r="H294" s="84"/>
      <c r="I294" s="156">
        <f t="shared" si="299"/>
        <v>0</v>
      </c>
      <c r="J294" s="264"/>
      <c r="K294" s="84"/>
      <c r="L294" s="331">
        <f t="shared" si="300"/>
        <v>0</v>
      </c>
      <c r="M294" s="234"/>
      <c r="N294" s="84"/>
      <c r="O294" s="156">
        <f t="shared" si="301"/>
        <v>0</v>
      </c>
      <c r="P294" s="293"/>
      <c r="Q294" s="296"/>
    </row>
    <row r="295" spans="1:17" s="19" customFormat="1" ht="13.5" hidden="1" thickTop="1" thickBot="1" x14ac:dyDescent="0.3">
      <c r="A295" s="118" t="s">
        <v>294</v>
      </c>
      <c r="B295" s="118" t="s">
        <v>295</v>
      </c>
      <c r="C295" s="205">
        <f t="shared" si="243"/>
        <v>0</v>
      </c>
      <c r="D295" s="266"/>
      <c r="E295" s="119"/>
      <c r="F295" s="115">
        <f t="shared" si="298"/>
        <v>0</v>
      </c>
      <c r="G295" s="242"/>
      <c r="H295" s="119"/>
      <c r="I295" s="126">
        <f t="shared" si="299"/>
        <v>0</v>
      </c>
      <c r="J295" s="266"/>
      <c r="K295" s="119"/>
      <c r="L295" s="115">
        <f t="shared" si="300"/>
        <v>0</v>
      </c>
      <c r="M295" s="242"/>
      <c r="N295" s="119"/>
      <c r="O295" s="126">
        <f t="shared" si="301"/>
        <v>0</v>
      </c>
      <c r="P295" s="295"/>
      <c r="Q295" s="181"/>
    </row>
    <row r="296" spans="1:17" s="19" customFormat="1" ht="48.75" hidden="1" thickTop="1" x14ac:dyDescent="0.25">
      <c r="A296" s="116" t="s">
        <v>296</v>
      </c>
      <c r="B296" s="104" t="s">
        <v>297</v>
      </c>
      <c r="C296" s="206">
        <f>SUM(F296,I296,L296,O296)</f>
        <v>0</v>
      </c>
      <c r="D296" s="267"/>
      <c r="E296" s="179"/>
      <c r="F296" s="175">
        <f t="shared" si="298"/>
        <v>0</v>
      </c>
      <c r="G296" s="233"/>
      <c r="H296" s="80"/>
      <c r="I296" s="123">
        <f t="shared" si="299"/>
        <v>0</v>
      </c>
      <c r="J296" s="247"/>
      <c r="K296" s="80"/>
      <c r="L296" s="175">
        <f t="shared" si="300"/>
        <v>0</v>
      </c>
      <c r="M296" s="233"/>
      <c r="N296" s="80"/>
      <c r="O296" s="123">
        <f t="shared" si="301"/>
        <v>0</v>
      </c>
      <c r="P296" s="292"/>
      <c r="Q296" s="181"/>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3FPq+i4nVbpxaUi79DA2bLfRaHQZtx0oY1WGl7RpyO8SUuhVqt14ZKmLA/FW805fRuAuBcL/E/M+JBIsOaw3+Q==" saltValue="gJfNOVJrnfUVWL/OdT+GDw==" spinCount="100000" sheet="1" objects="1" scenarios="1" formatCells="0" formatColumns="0" formatRows="0"/>
  <autoFilter ref="A18:P296">
    <filterColumn colId="2">
      <filters blank="1">
        <filter val="1 187"/>
        <filter val="1 322"/>
        <filter val="1 400"/>
        <filter val="1 461"/>
        <filter val="-1 461"/>
        <filter val="1 468"/>
        <filter val="1 601"/>
        <filter val="1 668"/>
        <filter val="1 700"/>
        <filter val="1 708"/>
        <filter val="1 809"/>
        <filter val="10 108"/>
        <filter val="11 261"/>
        <filter val="11 680"/>
        <filter val="12 037"/>
        <filter val="12 785"/>
        <filter val="12 955"/>
        <filter val="14"/>
        <filter val="15 558"/>
        <filter val="160"/>
        <filter val="164"/>
        <filter val="17 900"/>
        <filter val="170"/>
        <filter val="19 158"/>
        <filter val="2 150"/>
        <filter val="2 200"/>
        <filter val="2 831"/>
        <filter val="2 885"/>
        <filter val="2 947"/>
        <filter val="20"/>
        <filter val="20 227"/>
        <filter val="20 809"/>
        <filter val="200"/>
        <filter val="245 298"/>
        <filter val="26 021"/>
        <filter val="261"/>
        <filter val="273 019"/>
        <filter val="3 050"/>
        <filter val="3 255"/>
        <filter val="3 709"/>
        <filter val="31 337"/>
        <filter val="332"/>
        <filter val="357"/>
        <filter val="36"/>
        <filter val="360 011"/>
        <filter val="400"/>
        <filter val="421 234"/>
        <filter val="429 967"/>
        <filter val="430"/>
        <filter val="442 922"/>
        <filter val="48 420"/>
        <filter val="5 064"/>
        <filter val="5 282"/>
        <filter val="5 778"/>
        <filter val="526"/>
        <filter val="53"/>
        <filter val="600"/>
        <filter val="631"/>
        <filter val="643"/>
        <filter val="656"/>
        <filter val="67 834"/>
        <filter val="69 956"/>
        <filter val="691"/>
        <filter val="7 032"/>
        <filter val="7 254"/>
        <filter val="735"/>
        <filter val="8 190"/>
        <filter val="86 992"/>
        <filter val="9 109"/>
        <filter val="9 900"/>
        <filter val="946"/>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99.pielikums Jūrmalas pilsētas domes
2017.gada 26.oktobra saistošajiem noteikumiem Nr.31
(protokols Nr.18, 9.punkts)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4"/>
  <sheetViews>
    <sheetView showGridLines="0" view="pageLayout" zoomScaleNormal="100" workbookViewId="0">
      <selection activeCell="S11" sqref="S11"/>
    </sheetView>
  </sheetViews>
  <sheetFormatPr defaultRowHeight="12" outlineLevelCol="1" x14ac:dyDescent="0.25"/>
  <cols>
    <col min="1" max="1" width="10.42578125" style="6" customWidth="1"/>
    <col min="2" max="2" width="38.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546</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393</v>
      </c>
      <c r="D3" s="779"/>
      <c r="E3" s="779"/>
      <c r="F3" s="779"/>
      <c r="G3" s="779"/>
      <c r="H3" s="779"/>
      <c r="I3" s="779"/>
      <c r="J3" s="779"/>
      <c r="K3" s="779"/>
      <c r="L3" s="779"/>
      <c r="M3" s="779"/>
      <c r="N3" s="779"/>
      <c r="O3" s="779"/>
      <c r="P3" s="780"/>
      <c r="Q3" s="296"/>
    </row>
    <row r="4" spans="1:17" ht="12.75" customHeight="1" x14ac:dyDescent="0.25">
      <c r="A4" s="4" t="s">
        <v>1</v>
      </c>
      <c r="B4" s="5"/>
      <c r="C4" s="779" t="s">
        <v>394</v>
      </c>
      <c r="D4" s="779"/>
      <c r="E4" s="779"/>
      <c r="F4" s="779"/>
      <c r="G4" s="779"/>
      <c r="H4" s="779"/>
      <c r="I4" s="779"/>
      <c r="J4" s="779"/>
      <c r="K4" s="779"/>
      <c r="L4" s="779"/>
      <c r="M4" s="779"/>
      <c r="N4" s="779"/>
      <c r="O4" s="779"/>
      <c r="P4" s="780"/>
      <c r="Q4" s="296"/>
    </row>
    <row r="5" spans="1:17" ht="12.75" customHeight="1" x14ac:dyDescent="0.25">
      <c r="A5" s="2" t="s">
        <v>2</v>
      </c>
      <c r="B5" s="3"/>
      <c r="C5" s="754" t="s">
        <v>395</v>
      </c>
      <c r="D5" s="754"/>
      <c r="E5" s="754"/>
      <c r="F5" s="754"/>
      <c r="G5" s="754"/>
      <c r="H5" s="754"/>
      <c r="I5" s="754"/>
      <c r="J5" s="754"/>
      <c r="K5" s="754"/>
      <c r="L5" s="754"/>
      <c r="M5" s="754"/>
      <c r="N5" s="754"/>
      <c r="O5" s="754"/>
      <c r="P5" s="755"/>
      <c r="Q5" s="296"/>
    </row>
    <row r="6" spans="1:17" ht="12.75" customHeight="1" x14ac:dyDescent="0.25">
      <c r="A6" s="2" t="s">
        <v>3</v>
      </c>
      <c r="B6" s="3"/>
      <c r="C6" s="754" t="s">
        <v>547</v>
      </c>
      <c r="D6" s="754"/>
      <c r="E6" s="754"/>
      <c r="F6" s="754"/>
      <c r="G6" s="754"/>
      <c r="H6" s="754"/>
      <c r="I6" s="754"/>
      <c r="J6" s="754"/>
      <c r="K6" s="754"/>
      <c r="L6" s="754"/>
      <c r="M6" s="754"/>
      <c r="N6" s="754"/>
      <c r="O6" s="754"/>
      <c r="P6" s="755"/>
      <c r="Q6" s="296"/>
    </row>
    <row r="7" spans="1:17" ht="25.5" customHeight="1" x14ac:dyDescent="0.25">
      <c r="A7" s="2" t="s">
        <v>4</v>
      </c>
      <c r="B7" s="3"/>
      <c r="C7" s="779" t="s">
        <v>548</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398</v>
      </c>
      <c r="D9" s="754"/>
      <c r="E9" s="754"/>
      <c r="F9" s="754"/>
      <c r="G9" s="754"/>
      <c r="H9" s="754"/>
      <c r="I9" s="754"/>
      <c r="J9" s="754"/>
      <c r="K9" s="754"/>
      <c r="L9" s="754"/>
      <c r="M9" s="754"/>
      <c r="N9" s="754"/>
      <c r="O9" s="754"/>
      <c r="P9" s="755"/>
      <c r="Q9" s="296"/>
    </row>
    <row r="10" spans="1:17" ht="12.75" customHeight="1" x14ac:dyDescent="0.25">
      <c r="A10" s="2"/>
      <c r="B10" s="3" t="s">
        <v>7</v>
      </c>
      <c r="C10" s="754"/>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8"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18"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8" s="19" customFormat="1" x14ac:dyDescent="0.25">
      <c r="A19" s="16"/>
      <c r="B19" s="17" t="s">
        <v>19</v>
      </c>
      <c r="C19" s="181"/>
      <c r="D19" s="243"/>
      <c r="E19" s="145"/>
      <c r="F19" s="286"/>
      <c r="G19" s="208"/>
      <c r="H19" s="145"/>
      <c r="I19" s="286"/>
      <c r="J19" s="243"/>
      <c r="K19" s="18"/>
      <c r="L19" s="160"/>
      <c r="M19" s="208"/>
      <c r="N19" s="18"/>
      <c r="O19" s="145"/>
      <c r="P19" s="286"/>
      <c r="Q19" s="181"/>
    </row>
    <row r="20" spans="1:18" s="19" customFormat="1" ht="12.75" thickBot="1" x14ac:dyDescent="0.3">
      <c r="A20" s="20"/>
      <c r="B20" s="21" t="s">
        <v>20</v>
      </c>
      <c r="C20" s="182">
        <f>SUM(F20,I20,L20,O20)</f>
        <v>127635</v>
      </c>
      <c r="D20" s="128">
        <f>SUM(D21,D24,D25,D41,D42)</f>
        <v>123384</v>
      </c>
      <c r="E20" s="268">
        <f>SUM(E21,E24,E25,E41,E42)</f>
        <v>4251</v>
      </c>
      <c r="F20" s="394">
        <f>SUM(F21,F24,F25,F41,F42)</f>
        <v>127635</v>
      </c>
      <c r="G20" s="209">
        <f>SUM(G21,G24,G42)</f>
        <v>0</v>
      </c>
      <c r="H20" s="268">
        <f t="shared" ref="H20:I20" si="0">SUM(H21,H24,H42)</f>
        <v>0</v>
      </c>
      <c r="I20" s="394">
        <f t="shared" si="0"/>
        <v>0</v>
      </c>
      <c r="J20" s="128">
        <f>SUM(J21,J26,J42)</f>
        <v>0</v>
      </c>
      <c r="K20" s="22">
        <f t="shared" ref="K20:L20" si="1">SUM(K21,K26,K42)</f>
        <v>0</v>
      </c>
      <c r="L20" s="161">
        <f t="shared" si="1"/>
        <v>0</v>
      </c>
      <c r="M20" s="209">
        <f>SUM(M21,M44)</f>
        <v>0</v>
      </c>
      <c r="N20" s="22">
        <f t="shared" ref="N20:O20" si="2">SUM(N21,N44)</f>
        <v>0</v>
      </c>
      <c r="O20" s="268">
        <f t="shared" si="2"/>
        <v>0</v>
      </c>
      <c r="P20" s="301"/>
      <c r="Q20" s="181"/>
      <c r="R20" s="343"/>
    </row>
    <row r="21" spans="1:18" ht="12.75" hidden="1" thickTop="1" x14ac:dyDescent="0.25">
      <c r="A21" s="23"/>
      <c r="B21" s="24" t="s">
        <v>21</v>
      </c>
      <c r="C21" s="183">
        <f t="shared" ref="C21" si="3">SUM(F21,I21,L21,O21)</f>
        <v>0</v>
      </c>
      <c r="D21" s="129">
        <f>SUM(D22:D23)</f>
        <v>0</v>
      </c>
      <c r="E21" s="25">
        <f t="shared" ref="E21" si="4">SUM(E22:E23)</f>
        <v>0</v>
      </c>
      <c r="F21" s="162">
        <f>SUM(F22:F23)</f>
        <v>0</v>
      </c>
      <c r="G21" s="210">
        <f t="shared" ref="G21:O21" si="5">SUM(G22:G23)</f>
        <v>0</v>
      </c>
      <c r="H21" s="25">
        <f t="shared" si="5"/>
        <v>0</v>
      </c>
      <c r="I21" s="269">
        <f t="shared" si="5"/>
        <v>0</v>
      </c>
      <c r="J21" s="129">
        <f t="shared" si="5"/>
        <v>0</v>
      </c>
      <c r="K21" s="25">
        <f t="shared" si="5"/>
        <v>0</v>
      </c>
      <c r="L21" s="162">
        <f t="shared" si="5"/>
        <v>0</v>
      </c>
      <c r="M21" s="210">
        <f>SUM(M22:M23)</f>
        <v>0</v>
      </c>
      <c r="N21" s="25">
        <f t="shared" si="5"/>
        <v>0</v>
      </c>
      <c r="O21" s="269">
        <f t="shared" si="5"/>
        <v>0</v>
      </c>
      <c r="P21" s="302"/>
      <c r="Q21" s="296"/>
      <c r="R21" s="343"/>
    </row>
    <row r="22" spans="1:18" ht="12.75" hidden="1" thickTop="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c r="R22" s="343"/>
    </row>
    <row r="23" spans="1:18" ht="12.75" hidden="1" thickTop="1" x14ac:dyDescent="0.25">
      <c r="A23" s="29"/>
      <c r="B23" s="30" t="s">
        <v>23</v>
      </c>
      <c r="C23" s="185">
        <f t="shared" ref="C23" si="7">SUM(F23,I23,L23,O23)</f>
        <v>0</v>
      </c>
      <c r="D23" s="245"/>
      <c r="E23" s="31"/>
      <c r="F23" s="328">
        <f t="shared" ref="F23:F24" si="8">D23+E23</f>
        <v>0</v>
      </c>
      <c r="G23" s="212"/>
      <c r="H23" s="31"/>
      <c r="I23" s="146">
        <f>G23+H23</f>
        <v>0</v>
      </c>
      <c r="J23" s="245"/>
      <c r="K23" s="31"/>
      <c r="L23" s="328">
        <f>J23+K23</f>
        <v>0</v>
      </c>
      <c r="M23" s="212"/>
      <c r="N23" s="31"/>
      <c r="O23" s="146">
        <f>M23+N23</f>
        <v>0</v>
      </c>
      <c r="P23" s="463"/>
      <c r="Q23" s="296"/>
      <c r="R23" s="343"/>
    </row>
    <row r="24" spans="1:18" s="19" customFormat="1" ht="25.5" thickTop="1" thickBot="1" x14ac:dyDescent="0.3">
      <c r="A24" s="32">
        <v>19300</v>
      </c>
      <c r="B24" s="32" t="s">
        <v>24</v>
      </c>
      <c r="C24" s="186">
        <f>SUM(F24,I24)</f>
        <v>127635</v>
      </c>
      <c r="D24" s="246">
        <v>123384</v>
      </c>
      <c r="E24" s="388">
        <v>4251</v>
      </c>
      <c r="F24" s="397">
        <f t="shared" si="8"/>
        <v>127635</v>
      </c>
      <c r="G24" s="213"/>
      <c r="H24" s="388"/>
      <c r="I24" s="397">
        <f t="shared" ref="I24" si="9">G24+H24</f>
        <v>0</v>
      </c>
      <c r="J24" s="285" t="s">
        <v>25</v>
      </c>
      <c r="K24" s="34" t="s">
        <v>25</v>
      </c>
      <c r="L24" s="163" t="s">
        <v>25</v>
      </c>
      <c r="M24" s="278" t="s">
        <v>25</v>
      </c>
      <c r="N24" s="147" t="s">
        <v>25</v>
      </c>
      <c r="O24" s="147" t="s">
        <v>25</v>
      </c>
      <c r="P24" s="356"/>
      <c r="Q24" s="181"/>
      <c r="R24" s="343"/>
    </row>
    <row r="25" spans="1:18"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c r="R25" s="343"/>
    </row>
    <row r="26" spans="1:18" s="19" customFormat="1" ht="24.75" hidden="1" thickTop="1" x14ac:dyDescent="0.25">
      <c r="A26" s="35">
        <v>21300</v>
      </c>
      <c r="B26" s="35" t="s">
        <v>27</v>
      </c>
      <c r="C26" s="187">
        <f>SUM(L26)</f>
        <v>0</v>
      </c>
      <c r="D26" s="248" t="s">
        <v>25</v>
      </c>
      <c r="E26" s="37" t="s">
        <v>25</v>
      </c>
      <c r="F26" s="164" t="s">
        <v>25</v>
      </c>
      <c r="G26" s="214" t="s">
        <v>25</v>
      </c>
      <c r="H26" s="37" t="s">
        <v>25</v>
      </c>
      <c r="I26" s="122" t="s">
        <v>25</v>
      </c>
      <c r="J26" s="130">
        <f t="shared" ref="J26:K26" si="10">SUM(J27,J31,J33,J36)</f>
        <v>0</v>
      </c>
      <c r="K26" s="38">
        <f t="shared" si="10"/>
        <v>0</v>
      </c>
      <c r="L26" s="175">
        <f>SUM(L27,L31,L33,L36)</f>
        <v>0</v>
      </c>
      <c r="M26" s="279" t="s">
        <v>25</v>
      </c>
      <c r="N26" s="122" t="s">
        <v>25</v>
      </c>
      <c r="O26" s="122" t="s">
        <v>25</v>
      </c>
      <c r="P26" s="303"/>
      <c r="Q26" s="181"/>
      <c r="R26" s="343"/>
    </row>
    <row r="27" spans="1:18" s="19" customFormat="1" ht="12.75" hidden="1" thickTop="1" x14ac:dyDescent="0.25">
      <c r="A27" s="39">
        <v>21350</v>
      </c>
      <c r="B27" s="35" t="s">
        <v>28</v>
      </c>
      <c r="C27" s="187">
        <f t="shared" ref="C27:C40" si="11">SUM(L27)</f>
        <v>0</v>
      </c>
      <c r="D27" s="248" t="s">
        <v>25</v>
      </c>
      <c r="E27" s="37" t="s">
        <v>25</v>
      </c>
      <c r="F27" s="164" t="s">
        <v>25</v>
      </c>
      <c r="G27" s="214" t="s">
        <v>25</v>
      </c>
      <c r="H27" s="37" t="s">
        <v>25</v>
      </c>
      <c r="I27" s="122" t="s">
        <v>25</v>
      </c>
      <c r="J27" s="130">
        <f t="shared" ref="J27:K27" si="12">SUM(J28:J30)</f>
        <v>0</v>
      </c>
      <c r="K27" s="38">
        <f t="shared" si="12"/>
        <v>0</v>
      </c>
      <c r="L27" s="175">
        <f>SUM(L28:L30)</f>
        <v>0</v>
      </c>
      <c r="M27" s="279" t="s">
        <v>25</v>
      </c>
      <c r="N27" s="122" t="s">
        <v>25</v>
      </c>
      <c r="O27" s="122" t="s">
        <v>25</v>
      </c>
      <c r="P27" s="303"/>
      <c r="Q27" s="181"/>
      <c r="R27" s="343"/>
    </row>
    <row r="28" spans="1:18" ht="12.75" hidden="1" thickTop="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c r="R28" s="343"/>
    </row>
    <row r="29" spans="1:18" ht="12.75" hidden="1" thickTop="1" x14ac:dyDescent="0.25">
      <c r="A29" s="29">
        <v>21352</v>
      </c>
      <c r="B29" s="43" t="s">
        <v>30</v>
      </c>
      <c r="C29" s="189">
        <f t="shared" si="11"/>
        <v>0</v>
      </c>
      <c r="D29" s="250" t="s">
        <v>25</v>
      </c>
      <c r="E29" s="44" t="s">
        <v>25</v>
      </c>
      <c r="F29" s="166" t="s">
        <v>25</v>
      </c>
      <c r="G29" s="216" t="s">
        <v>25</v>
      </c>
      <c r="H29" s="44" t="s">
        <v>25</v>
      </c>
      <c r="I29" s="149" t="s">
        <v>25</v>
      </c>
      <c r="J29" s="321"/>
      <c r="K29" s="322"/>
      <c r="L29" s="95">
        <f t="shared" si="13"/>
        <v>0</v>
      </c>
      <c r="M29" s="281" t="s">
        <v>25</v>
      </c>
      <c r="N29" s="149" t="s">
        <v>25</v>
      </c>
      <c r="O29" s="149" t="s">
        <v>25</v>
      </c>
      <c r="P29" s="305"/>
      <c r="Q29" s="296"/>
      <c r="R29" s="343"/>
    </row>
    <row r="30" spans="1:18" ht="12.75" hidden="1" thickTop="1" x14ac:dyDescent="0.25">
      <c r="A30" s="29">
        <v>21359</v>
      </c>
      <c r="B30" s="43" t="s">
        <v>31</v>
      </c>
      <c r="C30" s="189">
        <f t="shared" si="11"/>
        <v>0</v>
      </c>
      <c r="D30" s="250" t="s">
        <v>25</v>
      </c>
      <c r="E30" s="44" t="s">
        <v>25</v>
      </c>
      <c r="F30" s="166" t="s">
        <v>25</v>
      </c>
      <c r="G30" s="216" t="s">
        <v>25</v>
      </c>
      <c r="H30" s="44" t="s">
        <v>25</v>
      </c>
      <c r="I30" s="149" t="s">
        <v>25</v>
      </c>
      <c r="J30" s="321"/>
      <c r="K30" s="322"/>
      <c r="L30" s="95">
        <f t="shared" si="13"/>
        <v>0</v>
      </c>
      <c r="M30" s="281" t="s">
        <v>25</v>
      </c>
      <c r="N30" s="149" t="s">
        <v>25</v>
      </c>
      <c r="O30" s="149" t="s">
        <v>25</v>
      </c>
      <c r="P30" s="305"/>
      <c r="Q30" s="296"/>
      <c r="R30" s="343"/>
    </row>
    <row r="31" spans="1:18" s="19" customFormat="1" ht="24.75" hidden="1" thickTop="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c r="R31" s="343"/>
    </row>
    <row r="32" spans="1:18" ht="24.75" hidden="1" thickTop="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c r="R32" s="343"/>
    </row>
    <row r="33" spans="1:18" s="19" customFormat="1" ht="12.75" hidden="1" thickTop="1" x14ac:dyDescent="0.25">
      <c r="A33" s="39">
        <v>21380</v>
      </c>
      <c r="B33" s="35" t="s">
        <v>34</v>
      </c>
      <c r="C33" s="187">
        <f t="shared" si="11"/>
        <v>0</v>
      </c>
      <c r="D33" s="248" t="s">
        <v>25</v>
      </c>
      <c r="E33" s="37" t="s">
        <v>25</v>
      </c>
      <c r="F33" s="164" t="s">
        <v>25</v>
      </c>
      <c r="G33" s="214" t="s">
        <v>25</v>
      </c>
      <c r="H33" s="37" t="s">
        <v>25</v>
      </c>
      <c r="I33" s="122" t="s">
        <v>25</v>
      </c>
      <c r="J33" s="130">
        <f t="shared" ref="J33:K33" si="15">SUM(J34:J35)</f>
        <v>0</v>
      </c>
      <c r="K33" s="38">
        <f t="shared" si="15"/>
        <v>0</v>
      </c>
      <c r="L33" s="175">
        <f>SUM(L34:L35)</f>
        <v>0</v>
      </c>
      <c r="M33" s="279" t="s">
        <v>25</v>
      </c>
      <c r="N33" s="122" t="s">
        <v>25</v>
      </c>
      <c r="O33" s="122" t="s">
        <v>25</v>
      </c>
      <c r="P33" s="303"/>
      <c r="Q33" s="181"/>
      <c r="R33" s="343"/>
    </row>
    <row r="34" spans="1:18" ht="12.75" hidden="1" thickTop="1" x14ac:dyDescent="0.25">
      <c r="A34" s="27">
        <v>21381</v>
      </c>
      <c r="B34" s="40" t="s">
        <v>35</v>
      </c>
      <c r="C34" s="188">
        <f t="shared" si="11"/>
        <v>0</v>
      </c>
      <c r="D34" s="249" t="s">
        <v>25</v>
      </c>
      <c r="E34" s="41" t="s">
        <v>25</v>
      </c>
      <c r="F34" s="165" t="s">
        <v>25</v>
      </c>
      <c r="G34" s="215" t="s">
        <v>25</v>
      </c>
      <c r="H34" s="41" t="s">
        <v>25</v>
      </c>
      <c r="I34" s="148" t="s">
        <v>25</v>
      </c>
      <c r="J34" s="319"/>
      <c r="K34" s="320"/>
      <c r="L34" s="176">
        <f t="shared" ref="L34:L35" si="16">J34+K34</f>
        <v>0</v>
      </c>
      <c r="M34" s="280" t="s">
        <v>25</v>
      </c>
      <c r="N34" s="148" t="s">
        <v>25</v>
      </c>
      <c r="O34" s="148" t="s">
        <v>25</v>
      </c>
      <c r="P34" s="304"/>
      <c r="Q34" s="296"/>
      <c r="R34" s="343"/>
    </row>
    <row r="35" spans="1:18" ht="12.75" hidden="1" thickTop="1" x14ac:dyDescent="0.25">
      <c r="A35" s="30">
        <v>21383</v>
      </c>
      <c r="B35" s="43" t="s">
        <v>36</v>
      </c>
      <c r="C35" s="189">
        <f t="shared" si="11"/>
        <v>0</v>
      </c>
      <c r="D35" s="250" t="s">
        <v>25</v>
      </c>
      <c r="E35" s="44" t="s">
        <v>25</v>
      </c>
      <c r="F35" s="166" t="s">
        <v>25</v>
      </c>
      <c r="G35" s="216" t="s">
        <v>25</v>
      </c>
      <c r="H35" s="44" t="s">
        <v>25</v>
      </c>
      <c r="I35" s="149" t="s">
        <v>25</v>
      </c>
      <c r="J35" s="321"/>
      <c r="K35" s="322"/>
      <c r="L35" s="95">
        <f t="shared" si="16"/>
        <v>0</v>
      </c>
      <c r="M35" s="281" t="s">
        <v>25</v>
      </c>
      <c r="N35" s="149" t="s">
        <v>25</v>
      </c>
      <c r="O35" s="149" t="s">
        <v>25</v>
      </c>
      <c r="P35" s="305"/>
      <c r="Q35" s="296"/>
      <c r="R35" s="343"/>
    </row>
    <row r="36" spans="1:18" s="19" customFormat="1" ht="24.75" hidden="1" thickTop="1" x14ac:dyDescent="0.25">
      <c r="A36" s="39">
        <v>21390</v>
      </c>
      <c r="B36" s="35" t="s">
        <v>37</v>
      </c>
      <c r="C36" s="187">
        <f t="shared" si="11"/>
        <v>0</v>
      </c>
      <c r="D36" s="248" t="s">
        <v>25</v>
      </c>
      <c r="E36" s="37" t="s">
        <v>25</v>
      </c>
      <c r="F36" s="164" t="s">
        <v>25</v>
      </c>
      <c r="G36" s="214" t="s">
        <v>25</v>
      </c>
      <c r="H36" s="37" t="s">
        <v>25</v>
      </c>
      <c r="I36" s="122" t="s">
        <v>25</v>
      </c>
      <c r="J36" s="130">
        <f t="shared" ref="J36:K36" si="17">SUM(J37:J40)</f>
        <v>0</v>
      </c>
      <c r="K36" s="38">
        <f t="shared" si="17"/>
        <v>0</v>
      </c>
      <c r="L36" s="175">
        <f>SUM(L37:L40)</f>
        <v>0</v>
      </c>
      <c r="M36" s="279" t="s">
        <v>25</v>
      </c>
      <c r="N36" s="122" t="s">
        <v>25</v>
      </c>
      <c r="O36" s="122" t="s">
        <v>25</v>
      </c>
      <c r="P36" s="303"/>
      <c r="Q36" s="181"/>
      <c r="R36" s="343"/>
    </row>
    <row r="37" spans="1:18" ht="24.75" hidden="1" thickTop="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c r="R37" s="343"/>
    </row>
    <row r="38" spans="1:18" ht="12.75" hidden="1" thickTop="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c r="R38" s="343"/>
    </row>
    <row r="39" spans="1:18" ht="12.75" hidden="1" thickTop="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c r="R39" s="343"/>
    </row>
    <row r="40" spans="1:18" ht="12.75" hidden="1" thickTop="1" x14ac:dyDescent="0.25">
      <c r="A40" s="30">
        <v>21399</v>
      </c>
      <c r="B40" s="43" t="s">
        <v>41</v>
      </c>
      <c r="C40" s="189">
        <f t="shared" si="11"/>
        <v>0</v>
      </c>
      <c r="D40" s="250" t="s">
        <v>25</v>
      </c>
      <c r="E40" s="44" t="s">
        <v>25</v>
      </c>
      <c r="F40" s="166" t="s">
        <v>25</v>
      </c>
      <c r="G40" s="216" t="s">
        <v>25</v>
      </c>
      <c r="H40" s="44" t="s">
        <v>25</v>
      </c>
      <c r="I40" s="149" t="s">
        <v>25</v>
      </c>
      <c r="J40" s="321"/>
      <c r="K40" s="322"/>
      <c r="L40" s="95">
        <f t="shared" si="18"/>
        <v>0</v>
      </c>
      <c r="M40" s="281" t="s">
        <v>25</v>
      </c>
      <c r="N40" s="149" t="s">
        <v>25</v>
      </c>
      <c r="O40" s="149" t="s">
        <v>25</v>
      </c>
      <c r="P40" s="305"/>
      <c r="Q40" s="296"/>
      <c r="R40" s="343"/>
    </row>
    <row r="41" spans="1:18"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c r="R41" s="343"/>
    </row>
    <row r="42" spans="1:18" s="19" customFormat="1" ht="12.75" hidden="1" thickTop="1" x14ac:dyDescent="0.25">
      <c r="A42" s="50">
        <v>21490</v>
      </c>
      <c r="B42" s="51" t="s">
        <v>43</v>
      </c>
      <c r="C42" s="191">
        <f>SUM(F42,I42,L42)</f>
        <v>0</v>
      </c>
      <c r="D42" s="253">
        <f>D43</f>
        <v>0</v>
      </c>
      <c r="E42" s="52">
        <f t="shared" ref="E42" si="19">E43</f>
        <v>0</v>
      </c>
      <c r="F42" s="254">
        <f>F43</f>
        <v>0</v>
      </c>
      <c r="G42" s="218">
        <f t="shared" ref="G42:K42" si="20">G43</f>
        <v>0</v>
      </c>
      <c r="H42" s="52">
        <f t="shared" si="20"/>
        <v>0</v>
      </c>
      <c r="I42" s="270">
        <f t="shared" si="20"/>
        <v>0</v>
      </c>
      <c r="J42" s="253">
        <f t="shared" si="20"/>
        <v>0</v>
      </c>
      <c r="K42" s="52">
        <f t="shared" si="20"/>
        <v>0</v>
      </c>
      <c r="L42" s="254">
        <f>L43</f>
        <v>0</v>
      </c>
      <c r="M42" s="279" t="s">
        <v>25</v>
      </c>
      <c r="N42" s="122" t="s">
        <v>25</v>
      </c>
      <c r="O42" s="122" t="s">
        <v>25</v>
      </c>
      <c r="P42" s="303"/>
      <c r="Q42" s="181"/>
      <c r="R42" s="343"/>
    </row>
    <row r="43" spans="1:18" s="19" customFormat="1" ht="12.75" hidden="1" thickTop="1" x14ac:dyDescent="0.25">
      <c r="A43" s="30">
        <v>21499</v>
      </c>
      <c r="B43" s="43" t="s">
        <v>44</v>
      </c>
      <c r="C43" s="192">
        <f>SUM(F43,I43,L43)</f>
        <v>0</v>
      </c>
      <c r="D43" s="255"/>
      <c r="E43" s="49"/>
      <c r="F43" s="176">
        <f>D43+E43</f>
        <v>0</v>
      </c>
      <c r="G43" s="219"/>
      <c r="H43" s="42"/>
      <c r="I43" s="90">
        <f>G43+H43</f>
        <v>0</v>
      </c>
      <c r="J43" s="262"/>
      <c r="K43" s="42"/>
      <c r="L43" s="176">
        <f>J43+K43</f>
        <v>0</v>
      </c>
      <c r="M43" s="282" t="s">
        <v>25</v>
      </c>
      <c r="N43" s="150" t="s">
        <v>25</v>
      </c>
      <c r="O43" s="150" t="s">
        <v>25</v>
      </c>
      <c r="P43" s="306"/>
      <c r="Q43" s="181"/>
      <c r="R43" s="343"/>
    </row>
    <row r="44" spans="1:18" ht="12.75" hidden="1" thickTop="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c r="R44" s="343"/>
    </row>
    <row r="45" spans="1:18" ht="12.75" hidden="1" thickTop="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c r="R45" s="343"/>
    </row>
    <row r="46" spans="1:18" ht="12.75" hidden="1" thickTop="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c r="R46" s="343"/>
    </row>
    <row r="47" spans="1:18" ht="12.75" thickTop="1" x14ac:dyDescent="0.25">
      <c r="A47" s="60"/>
      <c r="B47" s="58"/>
      <c r="C47" s="194"/>
      <c r="D47" s="260"/>
      <c r="E47" s="391"/>
      <c r="F47" s="403"/>
      <c r="G47" s="221"/>
      <c r="H47" s="272"/>
      <c r="I47" s="403"/>
      <c r="J47" s="258"/>
      <c r="K47" s="59"/>
      <c r="L47" s="167"/>
      <c r="M47" s="284"/>
      <c r="N47" s="107"/>
      <c r="O47" s="152"/>
      <c r="P47" s="288"/>
      <c r="Q47" s="296"/>
      <c r="R47" s="343"/>
    </row>
    <row r="48" spans="1:18" s="19" customFormat="1" x14ac:dyDescent="0.25">
      <c r="A48" s="61"/>
      <c r="B48" s="62" t="s">
        <v>48</v>
      </c>
      <c r="C48" s="195"/>
      <c r="D48" s="261"/>
      <c r="E48" s="392"/>
      <c r="F48" s="404"/>
      <c r="G48" s="222"/>
      <c r="H48" s="153"/>
      <c r="I48" s="404"/>
      <c r="J48" s="133"/>
      <c r="K48" s="108"/>
      <c r="L48" s="168"/>
      <c r="M48" s="222"/>
      <c r="N48" s="108"/>
      <c r="O48" s="153"/>
      <c r="P48" s="308"/>
      <c r="Q48" s="181"/>
      <c r="R48" s="343"/>
    </row>
    <row r="49" spans="1:18" s="19" customFormat="1" ht="12.75" thickBot="1" x14ac:dyDescent="0.3">
      <c r="A49" s="63"/>
      <c r="B49" s="20" t="s">
        <v>49</v>
      </c>
      <c r="C49" s="196">
        <f t="shared" ref="C49:C112" si="24">SUM(F49,I49,L49,O49)</f>
        <v>127635</v>
      </c>
      <c r="D49" s="134">
        <f>SUM(D50,D281)</f>
        <v>123384</v>
      </c>
      <c r="E49" s="117">
        <f t="shared" ref="E49" si="25">SUM(E50,E281)</f>
        <v>4251</v>
      </c>
      <c r="F49" s="405">
        <f>SUM(F50,F281)</f>
        <v>127635</v>
      </c>
      <c r="G49" s="223">
        <f t="shared" ref="G49:O49" si="26">SUM(G50,G281)</f>
        <v>0</v>
      </c>
      <c r="H49" s="117">
        <f t="shared" si="26"/>
        <v>0</v>
      </c>
      <c r="I49" s="405">
        <f t="shared" si="26"/>
        <v>0</v>
      </c>
      <c r="J49" s="134">
        <f t="shared" si="26"/>
        <v>0</v>
      </c>
      <c r="K49" s="64">
        <f t="shared" si="26"/>
        <v>0</v>
      </c>
      <c r="L49" s="169">
        <f t="shared" si="26"/>
        <v>0</v>
      </c>
      <c r="M49" s="223">
        <f t="shared" si="26"/>
        <v>0</v>
      </c>
      <c r="N49" s="64">
        <f t="shared" si="26"/>
        <v>0</v>
      </c>
      <c r="O49" s="117">
        <f t="shared" si="26"/>
        <v>0</v>
      </c>
      <c r="P49" s="309"/>
      <c r="Q49" s="181"/>
      <c r="R49" s="343"/>
    </row>
    <row r="50" spans="1:18" s="19" customFormat="1" ht="24.75" thickTop="1" x14ac:dyDescent="0.25">
      <c r="A50" s="65"/>
      <c r="B50" s="66" t="s">
        <v>50</v>
      </c>
      <c r="C50" s="197">
        <f t="shared" si="24"/>
        <v>127635</v>
      </c>
      <c r="D50" s="135">
        <f>SUM(D51,D193)</f>
        <v>123384</v>
      </c>
      <c r="E50" s="273">
        <f t="shared" ref="E50" si="27">SUM(E51,E193)</f>
        <v>4251</v>
      </c>
      <c r="F50" s="406">
        <f>SUM(F51,F193)</f>
        <v>127635</v>
      </c>
      <c r="G50" s="224">
        <f t="shared" ref="G50:O50" si="28">SUM(G51,G193)</f>
        <v>0</v>
      </c>
      <c r="H50" s="273">
        <f t="shared" si="28"/>
        <v>0</v>
      </c>
      <c r="I50" s="406">
        <f t="shared" si="28"/>
        <v>0</v>
      </c>
      <c r="J50" s="135">
        <f t="shared" si="28"/>
        <v>0</v>
      </c>
      <c r="K50" s="67">
        <f t="shared" si="28"/>
        <v>0</v>
      </c>
      <c r="L50" s="170">
        <f t="shared" si="28"/>
        <v>0</v>
      </c>
      <c r="M50" s="224">
        <f t="shared" si="28"/>
        <v>0</v>
      </c>
      <c r="N50" s="67">
        <f t="shared" si="28"/>
        <v>0</v>
      </c>
      <c r="O50" s="273">
        <f t="shared" si="28"/>
        <v>0</v>
      </c>
      <c r="P50" s="310"/>
      <c r="Q50" s="181"/>
      <c r="R50" s="343"/>
    </row>
    <row r="51" spans="1:18" s="19" customFormat="1" ht="24" x14ac:dyDescent="0.25">
      <c r="A51" s="68"/>
      <c r="B51" s="16" t="s">
        <v>51</v>
      </c>
      <c r="C51" s="198">
        <f t="shared" si="24"/>
        <v>9814</v>
      </c>
      <c r="D51" s="136">
        <f>SUM(D52,D74,D172,D186)</f>
        <v>9814</v>
      </c>
      <c r="E51" s="274">
        <f t="shared" ref="E51" si="29">SUM(E52,E74,E172,E186)</f>
        <v>0</v>
      </c>
      <c r="F51" s="407">
        <f>SUM(F52,F74,F172,F186)</f>
        <v>9814</v>
      </c>
      <c r="G51" s="225">
        <f t="shared" ref="G51:O51" si="30">SUM(G52,G74,G172,G186)</f>
        <v>0</v>
      </c>
      <c r="H51" s="274">
        <f t="shared" si="30"/>
        <v>0</v>
      </c>
      <c r="I51" s="407">
        <f t="shared" si="30"/>
        <v>0</v>
      </c>
      <c r="J51" s="136">
        <f t="shared" si="30"/>
        <v>0</v>
      </c>
      <c r="K51" s="69">
        <f t="shared" si="30"/>
        <v>0</v>
      </c>
      <c r="L51" s="171">
        <f t="shared" si="30"/>
        <v>0</v>
      </c>
      <c r="M51" s="225">
        <f t="shared" si="30"/>
        <v>0</v>
      </c>
      <c r="N51" s="69">
        <f t="shared" si="30"/>
        <v>0</v>
      </c>
      <c r="O51" s="274">
        <f t="shared" si="30"/>
        <v>0</v>
      </c>
      <c r="P51" s="311"/>
      <c r="Q51" s="181"/>
      <c r="R51" s="343"/>
    </row>
    <row r="52" spans="1:18" s="19" customFormat="1" hidden="1" x14ac:dyDescent="0.25">
      <c r="A52" s="70">
        <v>1000</v>
      </c>
      <c r="B52" s="70" t="s">
        <v>52</v>
      </c>
      <c r="C52" s="199">
        <f t="shared" si="24"/>
        <v>0</v>
      </c>
      <c r="D52" s="137">
        <f>SUM(D53,D66)</f>
        <v>0</v>
      </c>
      <c r="E52" s="71">
        <f t="shared" ref="E52" si="31">SUM(E53,E66)</f>
        <v>0</v>
      </c>
      <c r="F52" s="172">
        <f>SUM(F53,F66)</f>
        <v>0</v>
      </c>
      <c r="G52" s="226">
        <f t="shared" ref="G52:O52" si="32">SUM(G53,G66)</f>
        <v>0</v>
      </c>
      <c r="H52" s="71">
        <f t="shared" si="32"/>
        <v>0</v>
      </c>
      <c r="I52" s="125">
        <f t="shared" si="32"/>
        <v>0</v>
      </c>
      <c r="J52" s="137">
        <f t="shared" si="32"/>
        <v>0</v>
      </c>
      <c r="K52" s="71">
        <f t="shared" si="32"/>
        <v>0</v>
      </c>
      <c r="L52" s="172">
        <f t="shared" si="32"/>
        <v>0</v>
      </c>
      <c r="M52" s="226">
        <f t="shared" si="32"/>
        <v>0</v>
      </c>
      <c r="N52" s="71">
        <f t="shared" si="32"/>
        <v>0</v>
      </c>
      <c r="O52" s="125">
        <f t="shared" si="32"/>
        <v>0</v>
      </c>
      <c r="P52" s="312"/>
      <c r="Q52" s="181"/>
      <c r="R52" s="343"/>
    </row>
    <row r="53" spans="1:18" hidden="1" x14ac:dyDescent="0.25">
      <c r="A53" s="35">
        <v>1100</v>
      </c>
      <c r="B53" s="72" t="s">
        <v>53</v>
      </c>
      <c r="C53" s="187">
        <f t="shared" si="24"/>
        <v>0</v>
      </c>
      <c r="D53" s="130">
        <f>SUM(D54,D57,D65)</f>
        <v>0</v>
      </c>
      <c r="E53" s="38">
        <f t="shared" ref="E53" si="33">SUM(E54,E57,E65)</f>
        <v>0</v>
      </c>
      <c r="F53" s="175">
        <f>SUM(F54,F57,F65)</f>
        <v>0</v>
      </c>
      <c r="G53" s="227">
        <f t="shared" ref="G53:N53" si="34">SUM(G54,G57,G65)</f>
        <v>0</v>
      </c>
      <c r="H53" s="38">
        <f t="shared" si="34"/>
        <v>0</v>
      </c>
      <c r="I53" s="123">
        <f t="shared" si="34"/>
        <v>0</v>
      </c>
      <c r="J53" s="130">
        <f t="shared" si="34"/>
        <v>0</v>
      </c>
      <c r="K53" s="38">
        <f t="shared" si="34"/>
        <v>0</v>
      </c>
      <c r="L53" s="175">
        <f t="shared" si="34"/>
        <v>0</v>
      </c>
      <c r="M53" s="227">
        <f t="shared" si="34"/>
        <v>0</v>
      </c>
      <c r="N53" s="38">
        <f t="shared" si="34"/>
        <v>0</v>
      </c>
      <c r="O53" s="123">
        <f>SUM(O54,O57,O65)</f>
        <v>0</v>
      </c>
      <c r="P53" s="313"/>
      <c r="Q53" s="296"/>
      <c r="R53" s="343"/>
    </row>
    <row r="54" spans="1:18" hidden="1" x14ac:dyDescent="0.25">
      <c r="A54" s="73">
        <v>1110</v>
      </c>
      <c r="B54" s="58" t="s">
        <v>54</v>
      </c>
      <c r="C54" s="194">
        <f>SUM(F54,I54,L54,O54)</f>
        <v>0</v>
      </c>
      <c r="D54" s="86">
        <f>SUM(D55:D56)</f>
        <v>0</v>
      </c>
      <c r="E54" s="74">
        <f>SUM(E55:E56)</f>
        <v>0</v>
      </c>
      <c r="F54" s="174">
        <f>SUM(F55:F56)</f>
        <v>0</v>
      </c>
      <c r="G54" s="228">
        <f t="shared" ref="G54:H54" si="35">SUM(G55:G56)</f>
        <v>0</v>
      </c>
      <c r="H54" s="74">
        <f t="shared" si="35"/>
        <v>0</v>
      </c>
      <c r="I54" s="154">
        <f>SUM(I55:I56)</f>
        <v>0</v>
      </c>
      <c r="J54" s="86">
        <f t="shared" ref="J54:K54" si="36">SUM(J55:J56)</f>
        <v>0</v>
      </c>
      <c r="K54" s="74">
        <f t="shared" si="36"/>
        <v>0</v>
      </c>
      <c r="L54" s="174">
        <f>SUM(L55:L56)</f>
        <v>0</v>
      </c>
      <c r="M54" s="228">
        <f t="shared" ref="M54:N54" si="37">SUM(M55:M56)</f>
        <v>0</v>
      </c>
      <c r="N54" s="74">
        <f t="shared" si="37"/>
        <v>0</v>
      </c>
      <c r="O54" s="154">
        <f>SUM(O55:O56)</f>
        <v>0</v>
      </c>
      <c r="P54" s="291"/>
      <c r="Q54" s="296"/>
      <c r="R54" s="343"/>
    </row>
    <row r="55" spans="1:18" hidden="1" x14ac:dyDescent="0.25">
      <c r="A55" s="27">
        <v>1111</v>
      </c>
      <c r="B55" s="40" t="s">
        <v>55</v>
      </c>
      <c r="C55" s="188">
        <f t="shared" si="24"/>
        <v>0</v>
      </c>
      <c r="D55" s="262">
        <v>0</v>
      </c>
      <c r="E55" s="42"/>
      <c r="F55" s="176">
        <f>D55+E55</f>
        <v>0</v>
      </c>
      <c r="G55" s="219"/>
      <c r="H55" s="42"/>
      <c r="I55" s="90">
        <f>G55+H55</f>
        <v>0</v>
      </c>
      <c r="J55" s="262"/>
      <c r="K55" s="42"/>
      <c r="L55" s="176">
        <f>J55+K55</f>
        <v>0</v>
      </c>
      <c r="M55" s="219"/>
      <c r="N55" s="42"/>
      <c r="O55" s="90">
        <f>M55+N55</f>
        <v>0</v>
      </c>
      <c r="P55" s="289"/>
      <c r="Q55" s="296"/>
      <c r="R55" s="343"/>
    </row>
    <row r="56" spans="1:18" ht="24" hidden="1" customHeight="1" x14ac:dyDescent="0.25">
      <c r="A56" s="30">
        <v>1119</v>
      </c>
      <c r="B56" s="43" t="s">
        <v>56</v>
      </c>
      <c r="C56" s="189">
        <f t="shared" si="24"/>
        <v>0</v>
      </c>
      <c r="D56" s="263">
        <v>0</v>
      </c>
      <c r="E56" s="45"/>
      <c r="F56" s="95">
        <f>D56+E56</f>
        <v>0</v>
      </c>
      <c r="G56" s="229"/>
      <c r="H56" s="45"/>
      <c r="I56" s="91">
        <f>G56+H56</f>
        <v>0</v>
      </c>
      <c r="J56" s="263"/>
      <c r="K56" s="45"/>
      <c r="L56" s="95">
        <f>J56+K56</f>
        <v>0</v>
      </c>
      <c r="M56" s="229"/>
      <c r="N56" s="45"/>
      <c r="O56" s="91">
        <f>M56+N56</f>
        <v>0</v>
      </c>
      <c r="P56" s="290"/>
      <c r="Q56" s="296"/>
      <c r="R56" s="343"/>
    </row>
    <row r="57" spans="1:18" ht="23.25" hidden="1" customHeight="1" x14ac:dyDescent="0.25">
      <c r="A57" s="75">
        <v>1140</v>
      </c>
      <c r="B57" s="43" t="s">
        <v>57</v>
      </c>
      <c r="C57" s="189">
        <f t="shared" si="24"/>
        <v>0</v>
      </c>
      <c r="D57" s="132">
        <f>SUM(D58:D64)</f>
        <v>0</v>
      </c>
      <c r="E57" s="76">
        <f t="shared" ref="E57" si="38">SUM(E58:E64)</f>
        <v>0</v>
      </c>
      <c r="F57" s="95">
        <f>SUM(F58:F64)</f>
        <v>0</v>
      </c>
      <c r="G57" s="230">
        <f t="shared" ref="G57:N57" si="39">SUM(G58:G64)</f>
        <v>0</v>
      </c>
      <c r="H57" s="76">
        <f t="shared" si="39"/>
        <v>0</v>
      </c>
      <c r="I57" s="91">
        <f t="shared" si="39"/>
        <v>0</v>
      </c>
      <c r="J57" s="132">
        <f t="shared" si="39"/>
        <v>0</v>
      </c>
      <c r="K57" s="76">
        <f t="shared" si="39"/>
        <v>0</v>
      </c>
      <c r="L57" s="95">
        <f t="shared" si="39"/>
        <v>0</v>
      </c>
      <c r="M57" s="230">
        <f t="shared" si="39"/>
        <v>0</v>
      </c>
      <c r="N57" s="76">
        <f t="shared" si="39"/>
        <v>0</v>
      </c>
      <c r="O57" s="91">
        <f>SUM(O58:O64)</f>
        <v>0</v>
      </c>
      <c r="P57" s="290"/>
      <c r="Q57" s="296"/>
      <c r="R57" s="343"/>
    </row>
    <row r="58" spans="1:18" hidden="1" x14ac:dyDescent="0.25">
      <c r="A58" s="30">
        <v>1141</v>
      </c>
      <c r="B58" s="43" t="s">
        <v>58</v>
      </c>
      <c r="C58" s="189">
        <f t="shared" si="24"/>
        <v>0</v>
      </c>
      <c r="D58" s="263">
        <v>0</v>
      </c>
      <c r="E58" s="45"/>
      <c r="F58" s="95">
        <f t="shared" ref="F58:F65" si="40">D58+E58</f>
        <v>0</v>
      </c>
      <c r="G58" s="229"/>
      <c r="H58" s="45"/>
      <c r="I58" s="91">
        <f t="shared" ref="I58:I65" si="41">G58+H58</f>
        <v>0</v>
      </c>
      <c r="J58" s="263"/>
      <c r="K58" s="45"/>
      <c r="L58" s="95">
        <f t="shared" ref="L58:L65" si="42">J58+K58</f>
        <v>0</v>
      </c>
      <c r="M58" s="229"/>
      <c r="N58" s="45"/>
      <c r="O58" s="91">
        <f t="shared" ref="O58:O65" si="43">M58+N58</f>
        <v>0</v>
      </c>
      <c r="P58" s="290"/>
      <c r="Q58" s="296"/>
      <c r="R58" s="343"/>
    </row>
    <row r="59" spans="1:18" ht="24.75" hidden="1" customHeight="1" x14ac:dyDescent="0.25">
      <c r="A59" s="30">
        <v>1142</v>
      </c>
      <c r="B59" s="43" t="s">
        <v>59</v>
      </c>
      <c r="C59" s="189">
        <f t="shared" si="24"/>
        <v>0</v>
      </c>
      <c r="D59" s="263">
        <v>0</v>
      </c>
      <c r="E59" s="45"/>
      <c r="F59" s="95">
        <f t="shared" si="40"/>
        <v>0</v>
      </c>
      <c r="G59" s="229"/>
      <c r="H59" s="45"/>
      <c r="I59" s="91">
        <f t="shared" si="41"/>
        <v>0</v>
      </c>
      <c r="J59" s="263"/>
      <c r="K59" s="45"/>
      <c r="L59" s="95">
        <f t="shared" si="42"/>
        <v>0</v>
      </c>
      <c r="M59" s="229"/>
      <c r="N59" s="45"/>
      <c r="O59" s="91">
        <f t="shared" si="43"/>
        <v>0</v>
      </c>
      <c r="P59" s="290"/>
      <c r="Q59" s="296"/>
      <c r="R59" s="343"/>
    </row>
    <row r="60" spans="1:18" ht="24" hidden="1" x14ac:dyDescent="0.25">
      <c r="A60" s="30">
        <v>1145</v>
      </c>
      <c r="B60" s="43" t="s">
        <v>60</v>
      </c>
      <c r="C60" s="189">
        <f t="shared" si="24"/>
        <v>0</v>
      </c>
      <c r="D60" s="263">
        <v>0</v>
      </c>
      <c r="E60" s="45"/>
      <c r="F60" s="95">
        <f t="shared" si="40"/>
        <v>0</v>
      </c>
      <c r="G60" s="229"/>
      <c r="H60" s="45"/>
      <c r="I60" s="91">
        <f t="shared" si="41"/>
        <v>0</v>
      </c>
      <c r="J60" s="263"/>
      <c r="K60" s="45"/>
      <c r="L60" s="95">
        <f t="shared" si="42"/>
        <v>0</v>
      </c>
      <c r="M60" s="229"/>
      <c r="N60" s="45"/>
      <c r="O60" s="91">
        <f t="shared" si="43"/>
        <v>0</v>
      </c>
      <c r="P60" s="290"/>
      <c r="Q60" s="296"/>
      <c r="R60" s="343"/>
    </row>
    <row r="61" spans="1:18" ht="27.75" hidden="1" customHeight="1" x14ac:dyDescent="0.25">
      <c r="A61" s="30">
        <v>1146</v>
      </c>
      <c r="B61" s="43" t="s">
        <v>61</v>
      </c>
      <c r="C61" s="189">
        <f t="shared" si="24"/>
        <v>0</v>
      </c>
      <c r="D61" s="263">
        <v>0</v>
      </c>
      <c r="E61" s="45"/>
      <c r="F61" s="95">
        <f t="shared" si="40"/>
        <v>0</v>
      </c>
      <c r="G61" s="229"/>
      <c r="H61" s="45"/>
      <c r="I61" s="91">
        <f t="shared" si="41"/>
        <v>0</v>
      </c>
      <c r="J61" s="263"/>
      <c r="K61" s="45"/>
      <c r="L61" s="95">
        <f t="shared" si="42"/>
        <v>0</v>
      </c>
      <c r="M61" s="229"/>
      <c r="N61" s="45"/>
      <c r="O61" s="91">
        <f t="shared" si="43"/>
        <v>0</v>
      </c>
      <c r="P61" s="290"/>
      <c r="Q61" s="296"/>
      <c r="R61" s="343"/>
    </row>
    <row r="62" spans="1:18" hidden="1" x14ac:dyDescent="0.25">
      <c r="A62" s="30">
        <v>1147</v>
      </c>
      <c r="B62" s="43" t="s">
        <v>62</v>
      </c>
      <c r="C62" s="189">
        <f t="shared" si="24"/>
        <v>0</v>
      </c>
      <c r="D62" s="263">
        <v>0</v>
      </c>
      <c r="E62" s="45"/>
      <c r="F62" s="95">
        <f t="shared" si="40"/>
        <v>0</v>
      </c>
      <c r="G62" s="229"/>
      <c r="H62" s="45"/>
      <c r="I62" s="91">
        <f t="shared" si="41"/>
        <v>0</v>
      </c>
      <c r="J62" s="263"/>
      <c r="K62" s="45"/>
      <c r="L62" s="95">
        <f t="shared" si="42"/>
        <v>0</v>
      </c>
      <c r="M62" s="229"/>
      <c r="N62" s="45"/>
      <c r="O62" s="91">
        <f t="shared" si="43"/>
        <v>0</v>
      </c>
      <c r="P62" s="290"/>
      <c r="Q62" s="296"/>
      <c r="R62" s="343"/>
    </row>
    <row r="63" spans="1:18" hidden="1" x14ac:dyDescent="0.25">
      <c r="A63" s="30">
        <v>1148</v>
      </c>
      <c r="B63" s="43" t="s">
        <v>63</v>
      </c>
      <c r="C63" s="189">
        <f t="shared" si="24"/>
        <v>0</v>
      </c>
      <c r="D63" s="263">
        <v>0</v>
      </c>
      <c r="E63" s="45"/>
      <c r="F63" s="95">
        <f t="shared" si="40"/>
        <v>0</v>
      </c>
      <c r="G63" s="229"/>
      <c r="H63" s="45"/>
      <c r="I63" s="91">
        <f t="shared" si="41"/>
        <v>0</v>
      </c>
      <c r="J63" s="263"/>
      <c r="K63" s="45"/>
      <c r="L63" s="95">
        <f t="shared" si="42"/>
        <v>0</v>
      </c>
      <c r="M63" s="229"/>
      <c r="N63" s="45"/>
      <c r="O63" s="91">
        <f t="shared" si="43"/>
        <v>0</v>
      </c>
      <c r="P63" s="290"/>
      <c r="Q63" s="296"/>
      <c r="R63" s="343"/>
    </row>
    <row r="64" spans="1:18" ht="24" hidden="1" x14ac:dyDescent="0.25">
      <c r="A64" s="30">
        <v>1149</v>
      </c>
      <c r="B64" s="43" t="s">
        <v>64</v>
      </c>
      <c r="C64" s="189">
        <f t="shared" si="24"/>
        <v>0</v>
      </c>
      <c r="D64" s="263">
        <v>0</v>
      </c>
      <c r="E64" s="45"/>
      <c r="F64" s="95">
        <f t="shared" si="40"/>
        <v>0</v>
      </c>
      <c r="G64" s="229"/>
      <c r="H64" s="45"/>
      <c r="I64" s="91">
        <f t="shared" si="41"/>
        <v>0</v>
      </c>
      <c r="J64" s="263"/>
      <c r="K64" s="45"/>
      <c r="L64" s="95">
        <f t="shared" si="42"/>
        <v>0</v>
      </c>
      <c r="M64" s="229"/>
      <c r="N64" s="45"/>
      <c r="O64" s="91">
        <f t="shared" si="43"/>
        <v>0</v>
      </c>
      <c r="P64" s="290"/>
      <c r="Q64" s="296"/>
      <c r="R64" s="343"/>
    </row>
    <row r="65" spans="1:18" ht="24" hidden="1" x14ac:dyDescent="0.25">
      <c r="A65" s="73">
        <v>1150</v>
      </c>
      <c r="B65" s="58" t="s">
        <v>65</v>
      </c>
      <c r="C65" s="194">
        <f t="shared" si="24"/>
        <v>0</v>
      </c>
      <c r="D65" s="260">
        <v>0</v>
      </c>
      <c r="E65" s="77"/>
      <c r="F65" s="174">
        <f t="shared" si="40"/>
        <v>0</v>
      </c>
      <c r="G65" s="231"/>
      <c r="H65" s="77"/>
      <c r="I65" s="154">
        <f t="shared" si="41"/>
        <v>0</v>
      </c>
      <c r="J65" s="260"/>
      <c r="K65" s="77"/>
      <c r="L65" s="174">
        <f t="shared" si="42"/>
        <v>0</v>
      </c>
      <c r="M65" s="231"/>
      <c r="N65" s="77"/>
      <c r="O65" s="154">
        <f t="shared" si="43"/>
        <v>0</v>
      </c>
      <c r="P65" s="291"/>
      <c r="Q65" s="296"/>
      <c r="R65" s="343"/>
    </row>
    <row r="66" spans="1:18" ht="24" hidden="1" x14ac:dyDescent="0.25">
      <c r="A66" s="35">
        <v>1200</v>
      </c>
      <c r="B66" s="72" t="s">
        <v>66</v>
      </c>
      <c r="C66" s="187">
        <f t="shared" si="24"/>
        <v>0</v>
      </c>
      <c r="D66" s="130">
        <f>SUM(D67:D68)</f>
        <v>0</v>
      </c>
      <c r="E66" s="38">
        <f t="shared" ref="E66" si="44">SUM(E67:E68)</f>
        <v>0</v>
      </c>
      <c r="F66" s="175">
        <f>SUM(F67:F68)</f>
        <v>0</v>
      </c>
      <c r="G66" s="227">
        <f t="shared" ref="G66:N66" si="45">SUM(G67:G68)</f>
        <v>0</v>
      </c>
      <c r="H66" s="38">
        <f t="shared" si="45"/>
        <v>0</v>
      </c>
      <c r="I66" s="123">
        <f t="shared" si="45"/>
        <v>0</v>
      </c>
      <c r="J66" s="130">
        <f t="shared" si="45"/>
        <v>0</v>
      </c>
      <c r="K66" s="38">
        <f t="shared" si="45"/>
        <v>0</v>
      </c>
      <c r="L66" s="175">
        <f t="shared" si="45"/>
        <v>0</v>
      </c>
      <c r="M66" s="227">
        <f t="shared" si="45"/>
        <v>0</v>
      </c>
      <c r="N66" s="38">
        <f t="shared" si="45"/>
        <v>0</v>
      </c>
      <c r="O66" s="123">
        <f>SUM(O67:O68)</f>
        <v>0</v>
      </c>
      <c r="P66" s="292"/>
      <c r="Q66" s="296"/>
      <c r="R66" s="343"/>
    </row>
    <row r="67" spans="1:18" ht="24" hidden="1" x14ac:dyDescent="0.25">
      <c r="A67" s="340">
        <v>1210</v>
      </c>
      <c r="B67" s="40" t="s">
        <v>67</v>
      </c>
      <c r="C67" s="188">
        <f t="shared" si="24"/>
        <v>0</v>
      </c>
      <c r="D67" s="262">
        <v>0</v>
      </c>
      <c r="E67" s="42"/>
      <c r="F67" s="176">
        <f>D67+E67</f>
        <v>0</v>
      </c>
      <c r="G67" s="219"/>
      <c r="H67" s="42"/>
      <c r="I67" s="90">
        <f>G67+H67</f>
        <v>0</v>
      </c>
      <c r="J67" s="262"/>
      <c r="K67" s="42"/>
      <c r="L67" s="176">
        <f>J67+K67</f>
        <v>0</v>
      </c>
      <c r="M67" s="219"/>
      <c r="N67" s="42"/>
      <c r="O67" s="90">
        <f>M67+N67</f>
        <v>0</v>
      </c>
      <c r="P67" s="289"/>
      <c r="Q67" s="296"/>
      <c r="R67" s="343"/>
    </row>
    <row r="68" spans="1:18" ht="24" hidden="1" x14ac:dyDescent="0.25">
      <c r="A68" s="75">
        <v>1220</v>
      </c>
      <c r="B68" s="43" t="s">
        <v>68</v>
      </c>
      <c r="C68" s="189">
        <f t="shared" si="24"/>
        <v>0</v>
      </c>
      <c r="D68" s="132">
        <f>SUM(D69:D73)</f>
        <v>0</v>
      </c>
      <c r="E68" s="76">
        <f t="shared" ref="E68" si="46">SUM(E69:E73)</f>
        <v>0</v>
      </c>
      <c r="F68" s="95">
        <f>SUM(F69:F73)</f>
        <v>0</v>
      </c>
      <c r="G68" s="230">
        <f t="shared" ref="G68:O68" si="47">SUM(G69:G73)</f>
        <v>0</v>
      </c>
      <c r="H68" s="76">
        <f t="shared" si="47"/>
        <v>0</v>
      </c>
      <c r="I68" s="91">
        <f t="shared" si="47"/>
        <v>0</v>
      </c>
      <c r="J68" s="132">
        <f t="shared" si="47"/>
        <v>0</v>
      </c>
      <c r="K68" s="76">
        <f t="shared" si="47"/>
        <v>0</v>
      </c>
      <c r="L68" s="95">
        <f t="shared" si="47"/>
        <v>0</v>
      </c>
      <c r="M68" s="230">
        <f t="shared" si="47"/>
        <v>0</v>
      </c>
      <c r="N68" s="76">
        <f t="shared" si="47"/>
        <v>0</v>
      </c>
      <c r="O68" s="91">
        <f t="shared" si="47"/>
        <v>0</v>
      </c>
      <c r="P68" s="290"/>
      <c r="Q68" s="296"/>
      <c r="R68" s="343"/>
    </row>
    <row r="69" spans="1:18" ht="36" hidden="1" x14ac:dyDescent="0.25">
      <c r="A69" s="30">
        <v>1221</v>
      </c>
      <c r="B69" s="43" t="s">
        <v>69</v>
      </c>
      <c r="C69" s="189">
        <f t="shared" si="24"/>
        <v>0</v>
      </c>
      <c r="D69" s="263">
        <v>0</v>
      </c>
      <c r="E69" s="45"/>
      <c r="F69" s="95">
        <f t="shared" ref="F69:F73" si="48">D69+E69</f>
        <v>0</v>
      </c>
      <c r="G69" s="229"/>
      <c r="H69" s="45"/>
      <c r="I69" s="91">
        <f t="shared" ref="I69:I73" si="49">G69+H69</f>
        <v>0</v>
      </c>
      <c r="J69" s="263"/>
      <c r="K69" s="45"/>
      <c r="L69" s="95">
        <f t="shared" ref="L69:L73" si="50">J69+K69</f>
        <v>0</v>
      </c>
      <c r="M69" s="229"/>
      <c r="N69" s="45"/>
      <c r="O69" s="91">
        <f t="shared" ref="O69:O73" si="51">M69+N69</f>
        <v>0</v>
      </c>
      <c r="P69" s="290"/>
      <c r="Q69" s="296"/>
      <c r="R69" s="343"/>
    </row>
    <row r="70" spans="1:18" hidden="1" x14ac:dyDescent="0.25">
      <c r="A70" s="30">
        <v>1223</v>
      </c>
      <c r="B70" s="43" t="s">
        <v>70</v>
      </c>
      <c r="C70" s="189">
        <f t="shared" si="24"/>
        <v>0</v>
      </c>
      <c r="D70" s="263">
        <v>0</v>
      </c>
      <c r="E70" s="45"/>
      <c r="F70" s="95">
        <f t="shared" si="48"/>
        <v>0</v>
      </c>
      <c r="G70" s="229"/>
      <c r="H70" s="45"/>
      <c r="I70" s="91">
        <f t="shared" si="49"/>
        <v>0</v>
      </c>
      <c r="J70" s="263"/>
      <c r="K70" s="45"/>
      <c r="L70" s="95">
        <f t="shared" si="50"/>
        <v>0</v>
      </c>
      <c r="M70" s="229"/>
      <c r="N70" s="45"/>
      <c r="O70" s="91">
        <f t="shared" si="51"/>
        <v>0</v>
      </c>
      <c r="P70" s="290"/>
      <c r="Q70" s="296"/>
      <c r="R70" s="343"/>
    </row>
    <row r="71" spans="1:18" hidden="1" x14ac:dyDescent="0.25">
      <c r="A71" s="30">
        <v>1225</v>
      </c>
      <c r="B71" s="43" t="s">
        <v>71</v>
      </c>
      <c r="C71" s="189">
        <f t="shared" si="24"/>
        <v>0</v>
      </c>
      <c r="D71" s="263">
        <v>0</v>
      </c>
      <c r="E71" s="45"/>
      <c r="F71" s="95">
        <f t="shared" si="48"/>
        <v>0</v>
      </c>
      <c r="G71" s="229"/>
      <c r="H71" s="45"/>
      <c r="I71" s="91">
        <f t="shared" si="49"/>
        <v>0</v>
      </c>
      <c r="J71" s="263"/>
      <c r="K71" s="45"/>
      <c r="L71" s="95">
        <f t="shared" si="50"/>
        <v>0</v>
      </c>
      <c r="M71" s="229"/>
      <c r="N71" s="45"/>
      <c r="O71" s="91">
        <f t="shared" si="51"/>
        <v>0</v>
      </c>
      <c r="P71" s="290"/>
      <c r="Q71" s="296"/>
      <c r="R71" s="343"/>
    </row>
    <row r="72" spans="1:18" ht="24" hidden="1" x14ac:dyDescent="0.25">
      <c r="A72" s="30">
        <v>1227</v>
      </c>
      <c r="B72" s="43" t="s">
        <v>72</v>
      </c>
      <c r="C72" s="189">
        <f t="shared" si="24"/>
        <v>0</v>
      </c>
      <c r="D72" s="263">
        <v>0</v>
      </c>
      <c r="E72" s="45"/>
      <c r="F72" s="95">
        <f t="shared" si="48"/>
        <v>0</v>
      </c>
      <c r="G72" s="229"/>
      <c r="H72" s="45"/>
      <c r="I72" s="91">
        <f t="shared" si="49"/>
        <v>0</v>
      </c>
      <c r="J72" s="263"/>
      <c r="K72" s="45"/>
      <c r="L72" s="95">
        <f t="shared" si="50"/>
        <v>0</v>
      </c>
      <c r="M72" s="229"/>
      <c r="N72" s="45"/>
      <c r="O72" s="91">
        <f t="shared" si="51"/>
        <v>0</v>
      </c>
      <c r="P72" s="290"/>
      <c r="Q72" s="296"/>
      <c r="R72" s="343"/>
    </row>
    <row r="73" spans="1:18" ht="36" hidden="1" x14ac:dyDescent="0.25">
      <c r="A73" s="30">
        <v>1228</v>
      </c>
      <c r="B73" s="43" t="s">
        <v>73</v>
      </c>
      <c r="C73" s="189">
        <f t="shared" si="24"/>
        <v>0</v>
      </c>
      <c r="D73" s="263">
        <v>0</v>
      </c>
      <c r="E73" s="45"/>
      <c r="F73" s="95">
        <f t="shared" si="48"/>
        <v>0</v>
      </c>
      <c r="G73" s="229"/>
      <c r="H73" s="45"/>
      <c r="I73" s="91">
        <f t="shared" si="49"/>
        <v>0</v>
      </c>
      <c r="J73" s="263"/>
      <c r="K73" s="45"/>
      <c r="L73" s="95">
        <f t="shared" si="50"/>
        <v>0</v>
      </c>
      <c r="M73" s="229"/>
      <c r="N73" s="45"/>
      <c r="O73" s="91">
        <f t="shared" si="51"/>
        <v>0</v>
      </c>
      <c r="P73" s="290"/>
      <c r="Q73" s="296"/>
      <c r="R73" s="343"/>
    </row>
    <row r="74" spans="1:18" x14ac:dyDescent="0.25">
      <c r="A74" s="70">
        <v>2000</v>
      </c>
      <c r="B74" s="70" t="s">
        <v>74</v>
      </c>
      <c r="C74" s="199">
        <f t="shared" si="24"/>
        <v>9814</v>
      </c>
      <c r="D74" s="137">
        <f>SUM(D75,D82,D129,D163,D164,D171)</f>
        <v>9814</v>
      </c>
      <c r="E74" s="125">
        <f t="shared" ref="E74" si="52">SUM(E75,E82,E129,E163,E164,E171)</f>
        <v>0</v>
      </c>
      <c r="F74" s="408">
        <f>SUM(F75,F82,F129,F163,F164,F171)</f>
        <v>9814</v>
      </c>
      <c r="G74" s="226">
        <f t="shared" ref="G74:O74" si="53">SUM(G75,G82,G129,G163,G164,G171)</f>
        <v>0</v>
      </c>
      <c r="H74" s="125">
        <f t="shared" si="53"/>
        <v>0</v>
      </c>
      <c r="I74" s="408">
        <f t="shared" si="53"/>
        <v>0</v>
      </c>
      <c r="J74" s="137">
        <f t="shared" si="53"/>
        <v>0</v>
      </c>
      <c r="K74" s="71">
        <f t="shared" si="53"/>
        <v>0</v>
      </c>
      <c r="L74" s="172">
        <f t="shared" si="53"/>
        <v>0</v>
      </c>
      <c r="M74" s="226">
        <f t="shared" si="53"/>
        <v>0</v>
      </c>
      <c r="N74" s="71">
        <f t="shared" si="53"/>
        <v>0</v>
      </c>
      <c r="O74" s="125">
        <f t="shared" si="53"/>
        <v>0</v>
      </c>
      <c r="P74" s="312"/>
      <c r="Q74" s="296"/>
      <c r="R74" s="343"/>
    </row>
    <row r="75" spans="1:18" ht="24" hidden="1" x14ac:dyDescent="0.25">
      <c r="A75" s="35">
        <v>2100</v>
      </c>
      <c r="B75" s="72" t="s">
        <v>75</v>
      </c>
      <c r="C75" s="187">
        <f t="shared" si="24"/>
        <v>0</v>
      </c>
      <c r="D75" s="130">
        <f>SUM(D76,D79)</f>
        <v>0</v>
      </c>
      <c r="E75" s="38">
        <f t="shared" ref="E75" si="54">SUM(E76,E79)</f>
        <v>0</v>
      </c>
      <c r="F75" s="175">
        <f>SUM(F76,F79)</f>
        <v>0</v>
      </c>
      <c r="G75" s="227">
        <f t="shared" ref="G75:O75" si="55">SUM(G76,G79)</f>
        <v>0</v>
      </c>
      <c r="H75" s="38">
        <f t="shared" si="55"/>
        <v>0</v>
      </c>
      <c r="I75" s="123">
        <f t="shared" si="55"/>
        <v>0</v>
      </c>
      <c r="J75" s="130">
        <f t="shared" si="55"/>
        <v>0</v>
      </c>
      <c r="K75" s="38">
        <f t="shared" si="55"/>
        <v>0</v>
      </c>
      <c r="L75" s="175">
        <f t="shared" si="55"/>
        <v>0</v>
      </c>
      <c r="M75" s="227">
        <f t="shared" si="55"/>
        <v>0</v>
      </c>
      <c r="N75" s="38">
        <f t="shared" si="55"/>
        <v>0</v>
      </c>
      <c r="O75" s="123">
        <f t="shared" si="55"/>
        <v>0</v>
      </c>
      <c r="P75" s="292"/>
      <c r="Q75" s="296"/>
      <c r="R75" s="343"/>
    </row>
    <row r="76" spans="1:18" ht="24" hidden="1" x14ac:dyDescent="0.25">
      <c r="A76" s="340">
        <v>2110</v>
      </c>
      <c r="B76" s="40" t="s">
        <v>76</v>
      </c>
      <c r="C76" s="188">
        <f t="shared" si="24"/>
        <v>0</v>
      </c>
      <c r="D76" s="131">
        <f>SUM(D77:D78)</f>
        <v>0</v>
      </c>
      <c r="E76" s="79">
        <f t="shared" ref="E76" si="56">SUM(E77:E78)</f>
        <v>0</v>
      </c>
      <c r="F76" s="176">
        <f>SUM(F77:F78)</f>
        <v>0</v>
      </c>
      <c r="G76" s="232">
        <f t="shared" ref="G76:O76" si="57">SUM(G77:G78)</f>
        <v>0</v>
      </c>
      <c r="H76" s="79">
        <f t="shared" si="57"/>
        <v>0</v>
      </c>
      <c r="I76" s="90">
        <f t="shared" si="57"/>
        <v>0</v>
      </c>
      <c r="J76" s="131">
        <f t="shared" si="57"/>
        <v>0</v>
      </c>
      <c r="K76" s="79">
        <f t="shared" si="57"/>
        <v>0</v>
      </c>
      <c r="L76" s="176">
        <f t="shared" si="57"/>
        <v>0</v>
      </c>
      <c r="M76" s="232">
        <f t="shared" si="57"/>
        <v>0</v>
      </c>
      <c r="N76" s="79">
        <f t="shared" si="57"/>
        <v>0</v>
      </c>
      <c r="O76" s="90">
        <f t="shared" si="57"/>
        <v>0</v>
      </c>
      <c r="P76" s="289"/>
      <c r="Q76" s="296"/>
      <c r="R76" s="343"/>
    </row>
    <row r="77" spans="1:18" hidden="1" x14ac:dyDescent="0.25">
      <c r="A77" s="30">
        <v>2111</v>
      </c>
      <c r="B77" s="43" t="s">
        <v>77</v>
      </c>
      <c r="C77" s="189">
        <f t="shared" si="24"/>
        <v>0</v>
      </c>
      <c r="D77" s="263">
        <v>0</v>
      </c>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c r="R77" s="343"/>
    </row>
    <row r="78" spans="1:18" hidden="1" x14ac:dyDescent="0.25">
      <c r="A78" s="30">
        <v>2112</v>
      </c>
      <c r="B78" s="43" t="s">
        <v>78</v>
      </c>
      <c r="C78" s="189">
        <f t="shared" si="24"/>
        <v>0</v>
      </c>
      <c r="D78" s="263">
        <v>0</v>
      </c>
      <c r="E78" s="45"/>
      <c r="F78" s="95">
        <f t="shared" si="58"/>
        <v>0</v>
      </c>
      <c r="G78" s="229"/>
      <c r="H78" s="45"/>
      <c r="I78" s="91">
        <f t="shared" si="59"/>
        <v>0</v>
      </c>
      <c r="J78" s="263"/>
      <c r="K78" s="45"/>
      <c r="L78" s="95">
        <f t="shared" si="60"/>
        <v>0</v>
      </c>
      <c r="M78" s="229"/>
      <c r="N78" s="45"/>
      <c r="O78" s="91">
        <f t="shared" si="61"/>
        <v>0</v>
      </c>
      <c r="P78" s="290"/>
      <c r="Q78" s="296"/>
      <c r="R78" s="343"/>
    </row>
    <row r="79" spans="1:18" ht="24" hidden="1" x14ac:dyDescent="0.25">
      <c r="A79" s="75">
        <v>2120</v>
      </c>
      <c r="B79" s="43" t="s">
        <v>79</v>
      </c>
      <c r="C79" s="189">
        <f t="shared" si="24"/>
        <v>0</v>
      </c>
      <c r="D79" s="132">
        <f>SUM(D80:D81)</f>
        <v>0</v>
      </c>
      <c r="E79" s="76">
        <f t="shared" ref="E79" si="62">SUM(E80:E81)</f>
        <v>0</v>
      </c>
      <c r="F79" s="95">
        <f>SUM(F80:F81)</f>
        <v>0</v>
      </c>
      <c r="G79" s="230">
        <f t="shared" ref="G79:O79" si="63">SUM(G80:G81)</f>
        <v>0</v>
      </c>
      <c r="H79" s="76">
        <f t="shared" si="63"/>
        <v>0</v>
      </c>
      <c r="I79" s="91">
        <f t="shared" si="63"/>
        <v>0</v>
      </c>
      <c r="J79" s="132">
        <f t="shared" si="63"/>
        <v>0</v>
      </c>
      <c r="K79" s="76">
        <f t="shared" si="63"/>
        <v>0</v>
      </c>
      <c r="L79" s="95">
        <f t="shared" si="63"/>
        <v>0</v>
      </c>
      <c r="M79" s="230">
        <f t="shared" si="63"/>
        <v>0</v>
      </c>
      <c r="N79" s="76">
        <f t="shared" si="63"/>
        <v>0</v>
      </c>
      <c r="O79" s="91">
        <f t="shared" si="63"/>
        <v>0</v>
      </c>
      <c r="P79" s="290"/>
      <c r="Q79" s="296"/>
      <c r="R79" s="343"/>
    </row>
    <row r="80" spans="1:18" hidden="1" x14ac:dyDescent="0.25">
      <c r="A80" s="30">
        <v>2121</v>
      </c>
      <c r="B80" s="43" t="s">
        <v>77</v>
      </c>
      <c r="C80" s="189">
        <f t="shared" si="24"/>
        <v>0</v>
      </c>
      <c r="D80" s="263">
        <v>0</v>
      </c>
      <c r="E80" s="45"/>
      <c r="F80" s="95">
        <f t="shared" ref="F80:F81" si="64">D80+E80</f>
        <v>0</v>
      </c>
      <c r="G80" s="229"/>
      <c r="H80" s="45"/>
      <c r="I80" s="91">
        <f t="shared" ref="I80:I81" si="65">G80+H80</f>
        <v>0</v>
      </c>
      <c r="J80" s="263"/>
      <c r="K80" s="45"/>
      <c r="L80" s="95">
        <f t="shared" ref="L80:L81" si="66">J80+K80</f>
        <v>0</v>
      </c>
      <c r="M80" s="229"/>
      <c r="N80" s="45"/>
      <c r="O80" s="91">
        <f t="shared" ref="O80:O81" si="67">M80+N80</f>
        <v>0</v>
      </c>
      <c r="P80" s="290"/>
      <c r="Q80" s="296"/>
      <c r="R80" s="343"/>
    </row>
    <row r="81" spans="1:18" hidden="1" x14ac:dyDescent="0.25">
      <c r="A81" s="30">
        <v>2122</v>
      </c>
      <c r="B81" s="43" t="s">
        <v>78</v>
      </c>
      <c r="C81" s="189">
        <f t="shared" si="24"/>
        <v>0</v>
      </c>
      <c r="D81" s="263">
        <v>0</v>
      </c>
      <c r="E81" s="45"/>
      <c r="F81" s="95">
        <f t="shared" si="64"/>
        <v>0</v>
      </c>
      <c r="G81" s="229"/>
      <c r="H81" s="45"/>
      <c r="I81" s="91">
        <f t="shared" si="65"/>
        <v>0</v>
      </c>
      <c r="J81" s="263"/>
      <c r="K81" s="45"/>
      <c r="L81" s="95">
        <f t="shared" si="66"/>
        <v>0</v>
      </c>
      <c r="M81" s="229"/>
      <c r="N81" s="45"/>
      <c r="O81" s="91">
        <f t="shared" si="67"/>
        <v>0</v>
      </c>
      <c r="P81" s="290"/>
      <c r="Q81" s="296"/>
      <c r="R81" s="343"/>
    </row>
    <row r="82" spans="1:18" x14ac:dyDescent="0.25">
      <c r="A82" s="35">
        <v>2200</v>
      </c>
      <c r="B82" s="72" t="s">
        <v>80</v>
      </c>
      <c r="C82" s="187">
        <f t="shared" si="24"/>
        <v>9814</v>
      </c>
      <c r="D82" s="130">
        <f>SUM(D83,D88,D94,D102,D111,D115,D121,D127)</f>
        <v>9814</v>
      </c>
      <c r="E82" s="123">
        <f t="shared" ref="E82" si="68">SUM(E83,E88,E94,E102,E111,E115,E121,E127)</f>
        <v>0</v>
      </c>
      <c r="F82" s="409">
        <f>SUM(F83,F88,F94,F102,F111,F115,F121,F127)</f>
        <v>9814</v>
      </c>
      <c r="G82" s="227">
        <f t="shared" ref="G82:O82" si="69">SUM(G83,G88,G94,G102,G111,G115,G121,G127)</f>
        <v>0</v>
      </c>
      <c r="H82" s="123">
        <f t="shared" si="69"/>
        <v>0</v>
      </c>
      <c r="I82" s="409">
        <f t="shared" si="69"/>
        <v>0</v>
      </c>
      <c r="J82" s="130">
        <f t="shared" si="69"/>
        <v>0</v>
      </c>
      <c r="K82" s="38">
        <f t="shared" si="69"/>
        <v>0</v>
      </c>
      <c r="L82" s="175">
        <f t="shared" si="69"/>
        <v>0</v>
      </c>
      <c r="M82" s="227">
        <f t="shared" si="69"/>
        <v>0</v>
      </c>
      <c r="N82" s="38">
        <f t="shared" si="69"/>
        <v>0</v>
      </c>
      <c r="O82" s="123">
        <f t="shared" si="69"/>
        <v>0</v>
      </c>
      <c r="P82" s="314"/>
      <c r="Q82" s="296"/>
      <c r="R82" s="343"/>
    </row>
    <row r="83" spans="1:18" hidden="1" x14ac:dyDescent="0.25">
      <c r="A83" s="73">
        <v>2210</v>
      </c>
      <c r="B83" s="58" t="s">
        <v>81</v>
      </c>
      <c r="C83" s="194">
        <f t="shared" si="24"/>
        <v>0</v>
      </c>
      <c r="D83" s="86">
        <f>SUM(D84:D87)</f>
        <v>0</v>
      </c>
      <c r="E83" s="74">
        <f t="shared" ref="E83" si="70">SUM(E84:E87)</f>
        <v>0</v>
      </c>
      <c r="F83" s="174">
        <f>SUM(F84:F87)</f>
        <v>0</v>
      </c>
      <c r="G83" s="228">
        <f t="shared" ref="G83:O83" si="71">SUM(G84:G87)</f>
        <v>0</v>
      </c>
      <c r="H83" s="74">
        <f t="shared" si="71"/>
        <v>0</v>
      </c>
      <c r="I83" s="154">
        <f t="shared" si="71"/>
        <v>0</v>
      </c>
      <c r="J83" s="86">
        <f t="shared" si="71"/>
        <v>0</v>
      </c>
      <c r="K83" s="74">
        <f t="shared" si="71"/>
        <v>0</v>
      </c>
      <c r="L83" s="174">
        <f t="shared" si="71"/>
        <v>0</v>
      </c>
      <c r="M83" s="228">
        <f t="shared" si="71"/>
        <v>0</v>
      </c>
      <c r="N83" s="74">
        <f t="shared" si="71"/>
        <v>0</v>
      </c>
      <c r="O83" s="154">
        <f t="shared" si="71"/>
        <v>0</v>
      </c>
      <c r="P83" s="291"/>
      <c r="Q83" s="296"/>
      <c r="R83" s="343"/>
    </row>
    <row r="84" spans="1:18" hidden="1" x14ac:dyDescent="0.25">
      <c r="A84" s="27">
        <v>2211</v>
      </c>
      <c r="B84" s="40" t="s">
        <v>82</v>
      </c>
      <c r="C84" s="188">
        <f t="shared" si="24"/>
        <v>0</v>
      </c>
      <c r="D84" s="262">
        <v>0</v>
      </c>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c r="R84" s="343"/>
    </row>
    <row r="85" spans="1:18" ht="24" hidden="1" x14ac:dyDescent="0.25">
      <c r="A85" s="30">
        <v>2212</v>
      </c>
      <c r="B85" s="43" t="s">
        <v>83</v>
      </c>
      <c r="C85" s="189">
        <f t="shared" si="24"/>
        <v>0</v>
      </c>
      <c r="D85" s="263">
        <v>0</v>
      </c>
      <c r="E85" s="45"/>
      <c r="F85" s="95">
        <f t="shared" si="72"/>
        <v>0</v>
      </c>
      <c r="G85" s="229"/>
      <c r="H85" s="45"/>
      <c r="I85" s="91">
        <f t="shared" si="73"/>
        <v>0</v>
      </c>
      <c r="J85" s="263"/>
      <c r="K85" s="45"/>
      <c r="L85" s="95">
        <f t="shared" si="74"/>
        <v>0</v>
      </c>
      <c r="M85" s="229"/>
      <c r="N85" s="45"/>
      <c r="O85" s="91">
        <f t="shared" si="75"/>
        <v>0</v>
      </c>
      <c r="P85" s="290"/>
      <c r="Q85" s="296"/>
      <c r="R85" s="343"/>
    </row>
    <row r="86" spans="1:18" ht="24" hidden="1" x14ac:dyDescent="0.25">
      <c r="A86" s="30">
        <v>2214</v>
      </c>
      <c r="B86" s="43" t="s">
        <v>84</v>
      </c>
      <c r="C86" s="189">
        <f t="shared" si="24"/>
        <v>0</v>
      </c>
      <c r="D86" s="263">
        <v>0</v>
      </c>
      <c r="E86" s="45"/>
      <c r="F86" s="95">
        <f t="shared" si="72"/>
        <v>0</v>
      </c>
      <c r="G86" s="229"/>
      <c r="H86" s="45"/>
      <c r="I86" s="91">
        <f t="shared" si="73"/>
        <v>0</v>
      </c>
      <c r="J86" s="263"/>
      <c r="K86" s="45"/>
      <c r="L86" s="95">
        <f t="shared" si="74"/>
        <v>0</v>
      </c>
      <c r="M86" s="229"/>
      <c r="N86" s="45"/>
      <c r="O86" s="91">
        <f t="shared" si="75"/>
        <v>0</v>
      </c>
      <c r="P86" s="290"/>
      <c r="Q86" s="296"/>
      <c r="R86" s="343"/>
    </row>
    <row r="87" spans="1:18" hidden="1" x14ac:dyDescent="0.25">
      <c r="A87" s="30">
        <v>2219</v>
      </c>
      <c r="B87" s="43" t="s">
        <v>85</v>
      </c>
      <c r="C87" s="189">
        <f t="shared" si="24"/>
        <v>0</v>
      </c>
      <c r="D87" s="263">
        <v>0</v>
      </c>
      <c r="E87" s="45"/>
      <c r="F87" s="95">
        <f t="shared" si="72"/>
        <v>0</v>
      </c>
      <c r="G87" s="229"/>
      <c r="H87" s="45"/>
      <c r="I87" s="91">
        <f t="shared" si="73"/>
        <v>0</v>
      </c>
      <c r="J87" s="263"/>
      <c r="K87" s="45"/>
      <c r="L87" s="95">
        <f t="shared" si="74"/>
        <v>0</v>
      </c>
      <c r="M87" s="229"/>
      <c r="N87" s="45"/>
      <c r="O87" s="91">
        <f t="shared" si="75"/>
        <v>0</v>
      </c>
      <c r="P87" s="290"/>
      <c r="Q87" s="296"/>
      <c r="R87" s="343"/>
    </row>
    <row r="88" spans="1:18" hidden="1" x14ac:dyDescent="0.25">
      <c r="A88" s="75">
        <v>2220</v>
      </c>
      <c r="B88" s="43" t="s">
        <v>86</v>
      </c>
      <c r="C88" s="189">
        <f t="shared" si="24"/>
        <v>0</v>
      </c>
      <c r="D88" s="132">
        <f>SUM(D89:D93)</f>
        <v>0</v>
      </c>
      <c r="E88" s="76">
        <f t="shared" ref="E88" si="76">SUM(E89:E93)</f>
        <v>0</v>
      </c>
      <c r="F88" s="95">
        <f>SUM(F89:F93)</f>
        <v>0</v>
      </c>
      <c r="G88" s="230">
        <f t="shared" ref="G88:O88" si="77">SUM(G89:G93)</f>
        <v>0</v>
      </c>
      <c r="H88" s="76">
        <f t="shared" si="77"/>
        <v>0</v>
      </c>
      <c r="I88" s="91">
        <f t="shared" si="77"/>
        <v>0</v>
      </c>
      <c r="J88" s="132">
        <f t="shared" si="77"/>
        <v>0</v>
      </c>
      <c r="K88" s="76">
        <f t="shared" si="77"/>
        <v>0</v>
      </c>
      <c r="L88" s="95">
        <f t="shared" si="77"/>
        <v>0</v>
      </c>
      <c r="M88" s="230">
        <f t="shared" si="77"/>
        <v>0</v>
      </c>
      <c r="N88" s="76">
        <f t="shared" si="77"/>
        <v>0</v>
      </c>
      <c r="O88" s="91">
        <f t="shared" si="77"/>
        <v>0</v>
      </c>
      <c r="P88" s="290"/>
      <c r="Q88" s="296"/>
      <c r="R88" s="343"/>
    </row>
    <row r="89" spans="1:18" hidden="1" x14ac:dyDescent="0.25">
      <c r="A89" s="30">
        <v>2221</v>
      </c>
      <c r="B89" s="43" t="s">
        <v>305</v>
      </c>
      <c r="C89" s="189">
        <f t="shared" si="24"/>
        <v>0</v>
      </c>
      <c r="D89" s="263">
        <v>0</v>
      </c>
      <c r="E89" s="45"/>
      <c r="F89" s="95">
        <f t="shared" ref="F89:F93" si="78">D89+E89</f>
        <v>0</v>
      </c>
      <c r="G89" s="229"/>
      <c r="H89" s="45"/>
      <c r="I89" s="91">
        <f t="shared" ref="I89:I93" si="79">G89+H89</f>
        <v>0</v>
      </c>
      <c r="J89" s="263"/>
      <c r="K89" s="45"/>
      <c r="L89" s="95">
        <f t="shared" ref="L89:L93" si="80">J89+K89</f>
        <v>0</v>
      </c>
      <c r="M89" s="229"/>
      <c r="N89" s="45"/>
      <c r="O89" s="91">
        <f t="shared" ref="O89:O93" si="81">M89+N89</f>
        <v>0</v>
      </c>
      <c r="P89" s="290"/>
      <c r="Q89" s="296"/>
      <c r="R89" s="343"/>
    </row>
    <row r="90" spans="1:18" hidden="1" x14ac:dyDescent="0.25">
      <c r="A90" s="30">
        <v>2222</v>
      </c>
      <c r="B90" s="43" t="s">
        <v>87</v>
      </c>
      <c r="C90" s="189">
        <f t="shared" si="24"/>
        <v>0</v>
      </c>
      <c r="D90" s="263">
        <v>0</v>
      </c>
      <c r="E90" s="45"/>
      <c r="F90" s="95">
        <f t="shared" si="78"/>
        <v>0</v>
      </c>
      <c r="G90" s="229"/>
      <c r="H90" s="45"/>
      <c r="I90" s="91">
        <f t="shared" si="79"/>
        <v>0</v>
      </c>
      <c r="J90" s="263"/>
      <c r="K90" s="45"/>
      <c r="L90" s="95">
        <f t="shared" si="80"/>
        <v>0</v>
      </c>
      <c r="M90" s="229"/>
      <c r="N90" s="45"/>
      <c r="O90" s="91">
        <f t="shared" si="81"/>
        <v>0</v>
      </c>
      <c r="P90" s="290"/>
      <c r="Q90" s="296"/>
      <c r="R90" s="343"/>
    </row>
    <row r="91" spans="1:18" hidden="1" x14ac:dyDescent="0.25">
      <c r="A91" s="30">
        <v>2223</v>
      </c>
      <c r="B91" s="43" t="s">
        <v>88</v>
      </c>
      <c r="C91" s="189">
        <f t="shared" si="24"/>
        <v>0</v>
      </c>
      <c r="D91" s="263">
        <v>0</v>
      </c>
      <c r="E91" s="45"/>
      <c r="F91" s="95">
        <f t="shared" si="78"/>
        <v>0</v>
      </c>
      <c r="G91" s="229"/>
      <c r="H91" s="45"/>
      <c r="I91" s="91">
        <f t="shared" si="79"/>
        <v>0</v>
      </c>
      <c r="J91" s="263"/>
      <c r="K91" s="45"/>
      <c r="L91" s="95">
        <f t="shared" si="80"/>
        <v>0</v>
      </c>
      <c r="M91" s="229"/>
      <c r="N91" s="45"/>
      <c r="O91" s="91">
        <f t="shared" si="81"/>
        <v>0</v>
      </c>
      <c r="P91" s="290"/>
      <c r="Q91" s="296"/>
      <c r="R91" s="343"/>
    </row>
    <row r="92" spans="1:18" ht="36" hidden="1" x14ac:dyDescent="0.25">
      <c r="A92" s="30">
        <v>2224</v>
      </c>
      <c r="B92" s="43" t="s">
        <v>89</v>
      </c>
      <c r="C92" s="189">
        <f t="shared" si="24"/>
        <v>0</v>
      </c>
      <c r="D92" s="263">
        <v>0</v>
      </c>
      <c r="E92" s="45"/>
      <c r="F92" s="95">
        <f t="shared" si="78"/>
        <v>0</v>
      </c>
      <c r="G92" s="229"/>
      <c r="H92" s="45"/>
      <c r="I92" s="91">
        <f t="shared" si="79"/>
        <v>0</v>
      </c>
      <c r="J92" s="263"/>
      <c r="K92" s="45"/>
      <c r="L92" s="95">
        <f t="shared" si="80"/>
        <v>0</v>
      </c>
      <c r="M92" s="229"/>
      <c r="N92" s="45"/>
      <c r="O92" s="91">
        <f t="shared" si="81"/>
        <v>0</v>
      </c>
      <c r="P92" s="290"/>
      <c r="Q92" s="296"/>
      <c r="R92" s="343"/>
    </row>
    <row r="93" spans="1:18" hidden="1" x14ac:dyDescent="0.25">
      <c r="A93" s="30">
        <v>2229</v>
      </c>
      <c r="B93" s="43" t="s">
        <v>90</v>
      </c>
      <c r="C93" s="189">
        <f t="shared" si="24"/>
        <v>0</v>
      </c>
      <c r="D93" s="263">
        <v>0</v>
      </c>
      <c r="E93" s="45"/>
      <c r="F93" s="95">
        <f t="shared" si="78"/>
        <v>0</v>
      </c>
      <c r="G93" s="229"/>
      <c r="H93" s="45"/>
      <c r="I93" s="91">
        <f t="shared" si="79"/>
        <v>0</v>
      </c>
      <c r="J93" s="263"/>
      <c r="K93" s="45"/>
      <c r="L93" s="95">
        <f t="shared" si="80"/>
        <v>0</v>
      </c>
      <c r="M93" s="229"/>
      <c r="N93" s="45"/>
      <c r="O93" s="91">
        <f t="shared" si="81"/>
        <v>0</v>
      </c>
      <c r="P93" s="290"/>
      <c r="Q93" s="296"/>
      <c r="R93" s="343"/>
    </row>
    <row r="94" spans="1:18" ht="24" hidden="1" x14ac:dyDescent="0.25">
      <c r="A94" s="75">
        <v>2230</v>
      </c>
      <c r="B94" s="43" t="s">
        <v>91</v>
      </c>
      <c r="C94" s="189">
        <f t="shared" si="24"/>
        <v>0</v>
      </c>
      <c r="D94" s="132">
        <f>SUM(D95:D101)</f>
        <v>0</v>
      </c>
      <c r="E94" s="76">
        <f t="shared" ref="E94" si="82">SUM(E95:E101)</f>
        <v>0</v>
      </c>
      <c r="F94" s="95">
        <f>SUM(F95:F101)</f>
        <v>0</v>
      </c>
      <c r="G94" s="230">
        <f t="shared" ref="G94:N94" si="83">SUM(G95:G101)</f>
        <v>0</v>
      </c>
      <c r="H94" s="76">
        <f t="shared" si="83"/>
        <v>0</v>
      </c>
      <c r="I94" s="91">
        <f t="shared" si="83"/>
        <v>0</v>
      </c>
      <c r="J94" s="132">
        <f t="shared" si="83"/>
        <v>0</v>
      </c>
      <c r="K94" s="76">
        <f t="shared" si="83"/>
        <v>0</v>
      </c>
      <c r="L94" s="95">
        <f t="shared" si="83"/>
        <v>0</v>
      </c>
      <c r="M94" s="230">
        <f t="shared" si="83"/>
        <v>0</v>
      </c>
      <c r="N94" s="76">
        <f t="shared" si="83"/>
        <v>0</v>
      </c>
      <c r="O94" s="91">
        <f>SUM(O95:O101)</f>
        <v>0</v>
      </c>
      <c r="P94" s="290"/>
      <c r="Q94" s="296"/>
      <c r="R94" s="343"/>
    </row>
    <row r="95" spans="1:18" hidden="1" x14ac:dyDescent="0.25">
      <c r="A95" s="30">
        <v>2231</v>
      </c>
      <c r="B95" s="43" t="s">
        <v>92</v>
      </c>
      <c r="C95" s="189">
        <f t="shared" si="24"/>
        <v>0</v>
      </c>
      <c r="D95" s="263">
        <v>0</v>
      </c>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c r="R95" s="343"/>
    </row>
    <row r="96" spans="1:18" ht="24" hidden="1" x14ac:dyDescent="0.25">
      <c r="A96" s="30">
        <v>2232</v>
      </c>
      <c r="B96" s="43" t="s">
        <v>93</v>
      </c>
      <c r="C96" s="189">
        <f t="shared" si="24"/>
        <v>0</v>
      </c>
      <c r="D96" s="263">
        <v>0</v>
      </c>
      <c r="E96" s="45"/>
      <c r="F96" s="95">
        <f t="shared" si="84"/>
        <v>0</v>
      </c>
      <c r="G96" s="229"/>
      <c r="H96" s="45"/>
      <c r="I96" s="91">
        <f t="shared" si="85"/>
        <v>0</v>
      </c>
      <c r="J96" s="263"/>
      <c r="K96" s="45"/>
      <c r="L96" s="95">
        <f t="shared" si="86"/>
        <v>0</v>
      </c>
      <c r="M96" s="229"/>
      <c r="N96" s="45"/>
      <c r="O96" s="91">
        <f t="shared" si="87"/>
        <v>0</v>
      </c>
      <c r="P96" s="290"/>
      <c r="Q96" s="296"/>
      <c r="R96" s="343"/>
    </row>
    <row r="97" spans="1:18" hidden="1" x14ac:dyDescent="0.25">
      <c r="A97" s="27">
        <v>2233</v>
      </c>
      <c r="B97" s="40" t="s">
        <v>94</v>
      </c>
      <c r="C97" s="188">
        <f t="shared" si="24"/>
        <v>0</v>
      </c>
      <c r="D97" s="262">
        <v>0</v>
      </c>
      <c r="E97" s="42"/>
      <c r="F97" s="176">
        <f t="shared" si="84"/>
        <v>0</v>
      </c>
      <c r="G97" s="219"/>
      <c r="H97" s="42"/>
      <c r="I97" s="90">
        <f t="shared" si="85"/>
        <v>0</v>
      </c>
      <c r="J97" s="262"/>
      <c r="K97" s="42"/>
      <c r="L97" s="176">
        <f t="shared" si="86"/>
        <v>0</v>
      </c>
      <c r="M97" s="219"/>
      <c r="N97" s="42"/>
      <c r="O97" s="90">
        <f t="shared" si="87"/>
        <v>0</v>
      </c>
      <c r="P97" s="289"/>
      <c r="Q97" s="296"/>
      <c r="R97" s="343"/>
    </row>
    <row r="98" spans="1:18" ht="24" hidden="1" x14ac:dyDescent="0.25">
      <c r="A98" s="30">
        <v>2234</v>
      </c>
      <c r="B98" s="43" t="s">
        <v>95</v>
      </c>
      <c r="C98" s="189">
        <f t="shared" si="24"/>
        <v>0</v>
      </c>
      <c r="D98" s="263">
        <v>0</v>
      </c>
      <c r="E98" s="45"/>
      <c r="F98" s="95">
        <f t="shared" si="84"/>
        <v>0</v>
      </c>
      <c r="G98" s="229"/>
      <c r="H98" s="45"/>
      <c r="I98" s="91">
        <f t="shared" si="85"/>
        <v>0</v>
      </c>
      <c r="J98" s="263"/>
      <c r="K98" s="45"/>
      <c r="L98" s="95">
        <f t="shared" si="86"/>
        <v>0</v>
      </c>
      <c r="M98" s="229"/>
      <c r="N98" s="45"/>
      <c r="O98" s="91">
        <f t="shared" si="87"/>
        <v>0</v>
      </c>
      <c r="P98" s="290"/>
      <c r="Q98" s="296"/>
      <c r="R98" s="343"/>
    </row>
    <row r="99" spans="1:18" hidden="1" x14ac:dyDescent="0.25">
      <c r="A99" s="30">
        <v>2235</v>
      </c>
      <c r="B99" s="43" t="s">
        <v>96</v>
      </c>
      <c r="C99" s="189">
        <f t="shared" si="24"/>
        <v>0</v>
      </c>
      <c r="D99" s="263">
        <v>0</v>
      </c>
      <c r="E99" s="45"/>
      <c r="F99" s="95">
        <f t="shared" si="84"/>
        <v>0</v>
      </c>
      <c r="G99" s="229"/>
      <c r="H99" s="45"/>
      <c r="I99" s="91">
        <f t="shared" si="85"/>
        <v>0</v>
      </c>
      <c r="J99" s="263"/>
      <c r="K99" s="45"/>
      <c r="L99" s="95">
        <f t="shared" si="86"/>
        <v>0</v>
      </c>
      <c r="M99" s="229"/>
      <c r="N99" s="45"/>
      <c r="O99" s="91">
        <f t="shared" si="87"/>
        <v>0</v>
      </c>
      <c r="P99" s="290"/>
      <c r="Q99" s="296"/>
      <c r="R99" s="343"/>
    </row>
    <row r="100" spans="1:18" hidden="1" x14ac:dyDescent="0.25">
      <c r="A100" s="30">
        <v>2236</v>
      </c>
      <c r="B100" s="43" t="s">
        <v>97</v>
      </c>
      <c r="C100" s="189">
        <f t="shared" si="24"/>
        <v>0</v>
      </c>
      <c r="D100" s="263">
        <v>0</v>
      </c>
      <c r="E100" s="45"/>
      <c r="F100" s="95">
        <f t="shared" si="84"/>
        <v>0</v>
      </c>
      <c r="G100" s="229"/>
      <c r="H100" s="45"/>
      <c r="I100" s="91">
        <f t="shared" si="85"/>
        <v>0</v>
      </c>
      <c r="J100" s="263"/>
      <c r="K100" s="45"/>
      <c r="L100" s="95">
        <f t="shared" si="86"/>
        <v>0</v>
      </c>
      <c r="M100" s="229"/>
      <c r="N100" s="45"/>
      <c r="O100" s="91">
        <f t="shared" si="87"/>
        <v>0</v>
      </c>
      <c r="P100" s="290"/>
      <c r="Q100" s="296"/>
      <c r="R100" s="343"/>
    </row>
    <row r="101" spans="1:18" hidden="1" x14ac:dyDescent="0.25">
      <c r="A101" s="30">
        <v>2239</v>
      </c>
      <c r="B101" s="43" t="s">
        <v>98</v>
      </c>
      <c r="C101" s="189">
        <f t="shared" si="24"/>
        <v>0</v>
      </c>
      <c r="D101" s="263">
        <v>0</v>
      </c>
      <c r="E101" s="45"/>
      <c r="F101" s="95">
        <f t="shared" si="84"/>
        <v>0</v>
      </c>
      <c r="G101" s="229"/>
      <c r="H101" s="45"/>
      <c r="I101" s="91">
        <f t="shared" si="85"/>
        <v>0</v>
      </c>
      <c r="J101" s="263"/>
      <c r="K101" s="45"/>
      <c r="L101" s="95">
        <f t="shared" si="86"/>
        <v>0</v>
      </c>
      <c r="M101" s="229"/>
      <c r="N101" s="45"/>
      <c r="O101" s="91">
        <f t="shared" si="87"/>
        <v>0</v>
      </c>
      <c r="P101" s="290"/>
      <c r="Q101" s="296"/>
      <c r="R101" s="343"/>
    </row>
    <row r="102" spans="1:18" ht="24" x14ac:dyDescent="0.25">
      <c r="A102" s="75">
        <v>2240</v>
      </c>
      <c r="B102" s="43" t="s">
        <v>99</v>
      </c>
      <c r="C102" s="189">
        <f t="shared" si="24"/>
        <v>9814</v>
      </c>
      <c r="D102" s="132">
        <f>SUM(D103:D110)</f>
        <v>9814</v>
      </c>
      <c r="E102" s="91">
        <f t="shared" ref="E102" si="88">SUM(E103:E110)</f>
        <v>0</v>
      </c>
      <c r="F102" s="411">
        <f>SUM(F103:F110)</f>
        <v>9814</v>
      </c>
      <c r="G102" s="230">
        <f t="shared" ref="G102:N102" si="89">SUM(G103:G110)</f>
        <v>0</v>
      </c>
      <c r="H102" s="91">
        <f t="shared" si="89"/>
        <v>0</v>
      </c>
      <c r="I102" s="411">
        <f t="shared" si="89"/>
        <v>0</v>
      </c>
      <c r="J102" s="132">
        <f t="shared" si="89"/>
        <v>0</v>
      </c>
      <c r="K102" s="76">
        <f t="shared" si="89"/>
        <v>0</v>
      </c>
      <c r="L102" s="95">
        <f t="shared" si="89"/>
        <v>0</v>
      </c>
      <c r="M102" s="230">
        <f t="shared" si="89"/>
        <v>0</v>
      </c>
      <c r="N102" s="76">
        <f t="shared" si="89"/>
        <v>0</v>
      </c>
      <c r="O102" s="91">
        <f>SUM(O103:O110)</f>
        <v>0</v>
      </c>
      <c r="P102" s="290"/>
      <c r="Q102" s="296"/>
      <c r="R102" s="343"/>
    </row>
    <row r="103" spans="1:18" x14ac:dyDescent="0.25">
      <c r="A103" s="30">
        <v>2241</v>
      </c>
      <c r="B103" s="43" t="s">
        <v>100</v>
      </c>
      <c r="C103" s="189">
        <f t="shared" si="24"/>
        <v>9814</v>
      </c>
      <c r="D103" s="263">
        <v>9814</v>
      </c>
      <c r="E103" s="393"/>
      <c r="F103" s="411">
        <f t="shared" ref="F103:F110" si="90">D103+E103</f>
        <v>9814</v>
      </c>
      <c r="G103" s="229"/>
      <c r="H103" s="393"/>
      <c r="I103" s="411">
        <f t="shared" ref="I103:I110" si="91">G103+H103</f>
        <v>0</v>
      </c>
      <c r="J103" s="263"/>
      <c r="K103" s="45"/>
      <c r="L103" s="95">
        <f t="shared" ref="L103:L110" si="92">J103+K103</f>
        <v>0</v>
      </c>
      <c r="M103" s="229"/>
      <c r="N103" s="45"/>
      <c r="O103" s="91">
        <f t="shared" ref="O103:O110" si="93">M103+N103</f>
        <v>0</v>
      </c>
      <c r="P103" s="290"/>
      <c r="Q103" s="296"/>
      <c r="R103" s="343"/>
    </row>
    <row r="104" spans="1:18" hidden="1" x14ac:dyDescent="0.25">
      <c r="A104" s="30">
        <v>2242</v>
      </c>
      <c r="B104" s="43" t="s">
        <v>101</v>
      </c>
      <c r="C104" s="189">
        <f t="shared" si="24"/>
        <v>0</v>
      </c>
      <c r="D104" s="263">
        <v>0</v>
      </c>
      <c r="E104" s="45"/>
      <c r="F104" s="95">
        <f t="shared" si="90"/>
        <v>0</v>
      </c>
      <c r="G104" s="229"/>
      <c r="H104" s="45"/>
      <c r="I104" s="91">
        <f t="shared" si="91"/>
        <v>0</v>
      </c>
      <c r="J104" s="263"/>
      <c r="K104" s="45"/>
      <c r="L104" s="95">
        <f t="shared" si="92"/>
        <v>0</v>
      </c>
      <c r="M104" s="229"/>
      <c r="N104" s="45"/>
      <c r="O104" s="91">
        <f t="shared" si="93"/>
        <v>0</v>
      </c>
      <c r="P104" s="290"/>
      <c r="Q104" s="296"/>
      <c r="R104" s="343"/>
    </row>
    <row r="105" spans="1:18" ht="24" hidden="1" x14ac:dyDescent="0.25">
      <c r="A105" s="30">
        <v>2243</v>
      </c>
      <c r="B105" s="43" t="s">
        <v>102</v>
      </c>
      <c r="C105" s="189">
        <f t="shared" si="24"/>
        <v>0</v>
      </c>
      <c r="D105" s="263">
        <v>0</v>
      </c>
      <c r="E105" s="45"/>
      <c r="F105" s="95">
        <f t="shared" si="90"/>
        <v>0</v>
      </c>
      <c r="G105" s="229"/>
      <c r="H105" s="45"/>
      <c r="I105" s="91">
        <f t="shared" si="91"/>
        <v>0</v>
      </c>
      <c r="J105" s="263"/>
      <c r="K105" s="45"/>
      <c r="L105" s="95">
        <f t="shared" si="92"/>
        <v>0</v>
      </c>
      <c r="M105" s="229"/>
      <c r="N105" s="45"/>
      <c r="O105" s="91">
        <f t="shared" si="93"/>
        <v>0</v>
      </c>
      <c r="P105" s="290"/>
      <c r="Q105" s="296"/>
      <c r="R105" s="343"/>
    </row>
    <row r="106" spans="1:18" hidden="1" x14ac:dyDescent="0.25">
      <c r="A106" s="30">
        <v>2244</v>
      </c>
      <c r="B106" s="43" t="s">
        <v>103</v>
      </c>
      <c r="C106" s="189">
        <f t="shared" si="24"/>
        <v>0</v>
      </c>
      <c r="D106" s="263">
        <v>0</v>
      </c>
      <c r="E106" s="45"/>
      <c r="F106" s="95">
        <f t="shared" si="90"/>
        <v>0</v>
      </c>
      <c r="G106" s="229"/>
      <c r="H106" s="45"/>
      <c r="I106" s="91">
        <f t="shared" si="91"/>
        <v>0</v>
      </c>
      <c r="J106" s="263"/>
      <c r="K106" s="45"/>
      <c r="L106" s="95">
        <f t="shared" si="92"/>
        <v>0</v>
      </c>
      <c r="M106" s="229"/>
      <c r="N106" s="45"/>
      <c r="O106" s="91">
        <f t="shared" si="93"/>
        <v>0</v>
      </c>
      <c r="P106" s="290"/>
      <c r="Q106" s="296"/>
      <c r="R106" s="343"/>
    </row>
    <row r="107" spans="1:18" hidden="1" x14ac:dyDescent="0.25">
      <c r="A107" s="30">
        <v>2246</v>
      </c>
      <c r="B107" s="43" t="s">
        <v>104</v>
      </c>
      <c r="C107" s="189">
        <f t="shared" si="24"/>
        <v>0</v>
      </c>
      <c r="D107" s="263">
        <v>0</v>
      </c>
      <c r="E107" s="45"/>
      <c r="F107" s="95">
        <f t="shared" si="90"/>
        <v>0</v>
      </c>
      <c r="G107" s="229"/>
      <c r="H107" s="45"/>
      <c r="I107" s="91">
        <f t="shared" si="91"/>
        <v>0</v>
      </c>
      <c r="J107" s="263"/>
      <c r="K107" s="45"/>
      <c r="L107" s="95">
        <f t="shared" si="92"/>
        <v>0</v>
      </c>
      <c r="M107" s="229"/>
      <c r="N107" s="45"/>
      <c r="O107" s="91">
        <f t="shared" si="93"/>
        <v>0</v>
      </c>
      <c r="P107" s="290"/>
      <c r="Q107" s="296"/>
      <c r="R107" s="343"/>
    </row>
    <row r="108" spans="1:18" hidden="1" x14ac:dyDescent="0.25">
      <c r="A108" s="30">
        <v>2247</v>
      </c>
      <c r="B108" s="43" t="s">
        <v>105</v>
      </c>
      <c r="C108" s="189">
        <f t="shared" si="24"/>
        <v>0</v>
      </c>
      <c r="D108" s="263">
        <v>0</v>
      </c>
      <c r="E108" s="45"/>
      <c r="F108" s="95">
        <f t="shared" si="90"/>
        <v>0</v>
      </c>
      <c r="G108" s="229"/>
      <c r="H108" s="45"/>
      <c r="I108" s="91">
        <f t="shared" si="91"/>
        <v>0</v>
      </c>
      <c r="J108" s="263"/>
      <c r="K108" s="45"/>
      <c r="L108" s="95">
        <f t="shared" si="92"/>
        <v>0</v>
      </c>
      <c r="M108" s="229"/>
      <c r="N108" s="45"/>
      <c r="O108" s="91">
        <f t="shared" si="93"/>
        <v>0</v>
      </c>
      <c r="P108" s="290"/>
      <c r="Q108" s="296"/>
      <c r="R108" s="343"/>
    </row>
    <row r="109" spans="1:18" ht="24" hidden="1" x14ac:dyDescent="0.25">
      <c r="A109" s="30">
        <v>2248</v>
      </c>
      <c r="B109" s="43" t="s">
        <v>106</v>
      </c>
      <c r="C109" s="189">
        <f t="shared" si="24"/>
        <v>0</v>
      </c>
      <c r="D109" s="263">
        <v>0</v>
      </c>
      <c r="E109" s="45"/>
      <c r="F109" s="95">
        <f t="shared" si="90"/>
        <v>0</v>
      </c>
      <c r="G109" s="229"/>
      <c r="H109" s="45"/>
      <c r="I109" s="91">
        <f t="shared" si="91"/>
        <v>0</v>
      </c>
      <c r="J109" s="263"/>
      <c r="K109" s="45"/>
      <c r="L109" s="95">
        <f t="shared" si="92"/>
        <v>0</v>
      </c>
      <c r="M109" s="229"/>
      <c r="N109" s="45"/>
      <c r="O109" s="91">
        <f t="shared" si="93"/>
        <v>0</v>
      </c>
      <c r="P109" s="290"/>
      <c r="Q109" s="296"/>
      <c r="R109" s="343"/>
    </row>
    <row r="110" spans="1:18" ht="24" hidden="1" x14ac:dyDescent="0.25">
      <c r="A110" s="30">
        <v>2249</v>
      </c>
      <c r="B110" s="43" t="s">
        <v>107</v>
      </c>
      <c r="C110" s="189">
        <f t="shared" si="24"/>
        <v>0</v>
      </c>
      <c r="D110" s="263">
        <v>0</v>
      </c>
      <c r="E110" s="45"/>
      <c r="F110" s="95">
        <f t="shared" si="90"/>
        <v>0</v>
      </c>
      <c r="G110" s="229"/>
      <c r="H110" s="45"/>
      <c r="I110" s="91">
        <f t="shared" si="91"/>
        <v>0</v>
      </c>
      <c r="J110" s="263"/>
      <c r="K110" s="45"/>
      <c r="L110" s="95">
        <f t="shared" si="92"/>
        <v>0</v>
      </c>
      <c r="M110" s="229"/>
      <c r="N110" s="45"/>
      <c r="O110" s="91">
        <f t="shared" si="93"/>
        <v>0</v>
      </c>
      <c r="P110" s="290"/>
      <c r="Q110" s="296"/>
      <c r="R110" s="343"/>
    </row>
    <row r="111" spans="1:18" hidden="1" x14ac:dyDescent="0.25">
      <c r="A111" s="75">
        <v>2250</v>
      </c>
      <c r="B111" s="43" t="s">
        <v>108</v>
      </c>
      <c r="C111" s="189">
        <f t="shared" si="24"/>
        <v>0</v>
      </c>
      <c r="D111" s="132">
        <f>SUM(D112:D114)</f>
        <v>0</v>
      </c>
      <c r="E111" s="76">
        <f t="shared" ref="E111" si="94">SUM(E112:E114)</f>
        <v>0</v>
      </c>
      <c r="F111" s="95">
        <f>SUM(F112:F114)</f>
        <v>0</v>
      </c>
      <c r="G111" s="230">
        <f t="shared" ref="G111:N111" si="95">SUM(G112:G114)</f>
        <v>0</v>
      </c>
      <c r="H111" s="76">
        <f t="shared" si="95"/>
        <v>0</v>
      </c>
      <c r="I111" s="91">
        <f t="shared" si="95"/>
        <v>0</v>
      </c>
      <c r="J111" s="132">
        <f t="shared" si="95"/>
        <v>0</v>
      </c>
      <c r="K111" s="76">
        <f t="shared" si="95"/>
        <v>0</v>
      </c>
      <c r="L111" s="95">
        <f t="shared" si="95"/>
        <v>0</v>
      </c>
      <c r="M111" s="230">
        <f t="shared" si="95"/>
        <v>0</v>
      </c>
      <c r="N111" s="76">
        <f t="shared" si="95"/>
        <v>0</v>
      </c>
      <c r="O111" s="91">
        <f>SUM(O112:O114)</f>
        <v>0</v>
      </c>
      <c r="P111" s="290"/>
      <c r="Q111" s="296"/>
      <c r="R111" s="343"/>
    </row>
    <row r="112" spans="1:18" hidden="1" x14ac:dyDescent="0.25">
      <c r="A112" s="30">
        <v>2251</v>
      </c>
      <c r="B112" s="43" t="s">
        <v>109</v>
      </c>
      <c r="C112" s="189">
        <f t="shared" si="24"/>
        <v>0</v>
      </c>
      <c r="D112" s="263">
        <v>0</v>
      </c>
      <c r="E112" s="45"/>
      <c r="F112" s="95">
        <f t="shared" ref="F112:F114" si="96">D112+E112</f>
        <v>0</v>
      </c>
      <c r="G112" s="229"/>
      <c r="H112" s="45"/>
      <c r="I112" s="91">
        <f t="shared" ref="I112:I114" si="97">G112+H112</f>
        <v>0</v>
      </c>
      <c r="J112" s="263"/>
      <c r="K112" s="45"/>
      <c r="L112" s="95">
        <f t="shared" ref="L112:L114" si="98">J112+K112</f>
        <v>0</v>
      </c>
      <c r="M112" s="229"/>
      <c r="N112" s="45"/>
      <c r="O112" s="91">
        <f t="shared" ref="O112:O114" si="99">M112+N112</f>
        <v>0</v>
      </c>
      <c r="P112" s="290"/>
      <c r="Q112" s="296"/>
      <c r="R112" s="343"/>
    </row>
    <row r="113" spans="1:18" hidden="1" x14ac:dyDescent="0.25">
      <c r="A113" s="30">
        <v>2252</v>
      </c>
      <c r="B113" s="43" t="s">
        <v>110</v>
      </c>
      <c r="C113" s="189">
        <f t="shared" ref="C113:C176" si="100">SUM(F113,I113,L113,O113)</f>
        <v>0</v>
      </c>
      <c r="D113" s="263">
        <v>0</v>
      </c>
      <c r="E113" s="45"/>
      <c r="F113" s="95">
        <f t="shared" si="96"/>
        <v>0</v>
      </c>
      <c r="G113" s="229"/>
      <c r="H113" s="45"/>
      <c r="I113" s="91">
        <f t="shared" si="97"/>
        <v>0</v>
      </c>
      <c r="J113" s="263"/>
      <c r="K113" s="45"/>
      <c r="L113" s="95">
        <f t="shared" si="98"/>
        <v>0</v>
      </c>
      <c r="M113" s="229"/>
      <c r="N113" s="45"/>
      <c r="O113" s="91">
        <f t="shared" si="99"/>
        <v>0</v>
      </c>
      <c r="P113" s="290"/>
      <c r="Q113" s="296"/>
      <c r="R113" s="343"/>
    </row>
    <row r="114" spans="1:18" hidden="1" x14ac:dyDescent="0.25">
      <c r="A114" s="30">
        <v>2259</v>
      </c>
      <c r="B114" s="43" t="s">
        <v>111</v>
      </c>
      <c r="C114" s="189">
        <f t="shared" si="100"/>
        <v>0</v>
      </c>
      <c r="D114" s="263">
        <v>0</v>
      </c>
      <c r="E114" s="45"/>
      <c r="F114" s="95">
        <f t="shared" si="96"/>
        <v>0</v>
      </c>
      <c r="G114" s="229"/>
      <c r="H114" s="45"/>
      <c r="I114" s="91">
        <f t="shared" si="97"/>
        <v>0</v>
      </c>
      <c r="J114" s="263"/>
      <c r="K114" s="45"/>
      <c r="L114" s="95">
        <f t="shared" si="98"/>
        <v>0</v>
      </c>
      <c r="M114" s="229"/>
      <c r="N114" s="45"/>
      <c r="O114" s="91">
        <f t="shared" si="99"/>
        <v>0</v>
      </c>
      <c r="P114" s="290"/>
      <c r="Q114" s="296"/>
      <c r="R114" s="343"/>
    </row>
    <row r="115" spans="1:18" hidden="1" x14ac:dyDescent="0.25">
      <c r="A115" s="75">
        <v>2260</v>
      </c>
      <c r="B115" s="43" t="s">
        <v>112</v>
      </c>
      <c r="C115" s="189">
        <f t="shared" si="100"/>
        <v>0</v>
      </c>
      <c r="D115" s="132">
        <f>SUM(D116:D120)</f>
        <v>0</v>
      </c>
      <c r="E115" s="76">
        <f t="shared" ref="E115" si="101">SUM(E116:E120)</f>
        <v>0</v>
      </c>
      <c r="F115" s="95">
        <f>SUM(F116:F120)</f>
        <v>0</v>
      </c>
      <c r="G115" s="230">
        <f t="shared" ref="G115:N115" si="102">SUM(G116:G120)</f>
        <v>0</v>
      </c>
      <c r="H115" s="76">
        <f t="shared" si="102"/>
        <v>0</v>
      </c>
      <c r="I115" s="91">
        <f t="shared" si="102"/>
        <v>0</v>
      </c>
      <c r="J115" s="132">
        <f t="shared" si="102"/>
        <v>0</v>
      </c>
      <c r="K115" s="76">
        <f t="shared" si="102"/>
        <v>0</v>
      </c>
      <c r="L115" s="95">
        <f t="shared" si="102"/>
        <v>0</v>
      </c>
      <c r="M115" s="230">
        <f t="shared" si="102"/>
        <v>0</v>
      </c>
      <c r="N115" s="76">
        <f t="shared" si="102"/>
        <v>0</v>
      </c>
      <c r="O115" s="91">
        <f>SUM(O116:O120)</f>
        <v>0</v>
      </c>
      <c r="P115" s="290"/>
      <c r="Q115" s="296"/>
      <c r="R115" s="343"/>
    </row>
    <row r="116" spans="1:18" hidden="1" x14ac:dyDescent="0.25">
      <c r="A116" s="30">
        <v>2261</v>
      </c>
      <c r="B116" s="43" t="s">
        <v>113</v>
      </c>
      <c r="C116" s="189">
        <f t="shared" si="100"/>
        <v>0</v>
      </c>
      <c r="D116" s="263">
        <v>0</v>
      </c>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c r="R116" s="343"/>
    </row>
    <row r="117" spans="1:18" hidden="1" x14ac:dyDescent="0.25">
      <c r="A117" s="30">
        <v>2262</v>
      </c>
      <c r="B117" s="43" t="s">
        <v>114</v>
      </c>
      <c r="C117" s="189">
        <f t="shared" si="100"/>
        <v>0</v>
      </c>
      <c r="D117" s="263">
        <v>0</v>
      </c>
      <c r="E117" s="45"/>
      <c r="F117" s="95">
        <f t="shared" si="103"/>
        <v>0</v>
      </c>
      <c r="G117" s="229"/>
      <c r="H117" s="45"/>
      <c r="I117" s="91">
        <f t="shared" si="104"/>
        <v>0</v>
      </c>
      <c r="J117" s="263"/>
      <c r="K117" s="45"/>
      <c r="L117" s="95">
        <f t="shared" si="105"/>
        <v>0</v>
      </c>
      <c r="M117" s="229"/>
      <c r="N117" s="45"/>
      <c r="O117" s="91">
        <f t="shared" si="106"/>
        <v>0</v>
      </c>
      <c r="P117" s="290"/>
      <c r="Q117" s="296"/>
      <c r="R117" s="343"/>
    </row>
    <row r="118" spans="1:18" hidden="1" x14ac:dyDescent="0.25">
      <c r="A118" s="30">
        <v>2263</v>
      </c>
      <c r="B118" s="43" t="s">
        <v>115</v>
      </c>
      <c r="C118" s="189">
        <f t="shared" si="100"/>
        <v>0</v>
      </c>
      <c r="D118" s="263">
        <v>0</v>
      </c>
      <c r="E118" s="45"/>
      <c r="F118" s="95">
        <f t="shared" si="103"/>
        <v>0</v>
      </c>
      <c r="G118" s="229"/>
      <c r="H118" s="45"/>
      <c r="I118" s="91">
        <f t="shared" si="104"/>
        <v>0</v>
      </c>
      <c r="J118" s="263"/>
      <c r="K118" s="45"/>
      <c r="L118" s="95">
        <f t="shared" si="105"/>
        <v>0</v>
      </c>
      <c r="M118" s="229"/>
      <c r="N118" s="45"/>
      <c r="O118" s="91">
        <f t="shared" si="106"/>
        <v>0</v>
      </c>
      <c r="P118" s="290"/>
      <c r="Q118" s="296"/>
      <c r="R118" s="343"/>
    </row>
    <row r="119" spans="1:18" hidden="1" x14ac:dyDescent="0.25">
      <c r="A119" s="30">
        <v>2264</v>
      </c>
      <c r="B119" s="43" t="s">
        <v>116</v>
      </c>
      <c r="C119" s="189">
        <f t="shared" si="100"/>
        <v>0</v>
      </c>
      <c r="D119" s="263">
        <v>0</v>
      </c>
      <c r="E119" s="45"/>
      <c r="F119" s="95">
        <f t="shared" si="103"/>
        <v>0</v>
      </c>
      <c r="G119" s="229"/>
      <c r="H119" s="45"/>
      <c r="I119" s="91">
        <f t="shared" si="104"/>
        <v>0</v>
      </c>
      <c r="J119" s="263"/>
      <c r="K119" s="45"/>
      <c r="L119" s="95">
        <f t="shared" si="105"/>
        <v>0</v>
      </c>
      <c r="M119" s="229"/>
      <c r="N119" s="45"/>
      <c r="O119" s="91">
        <f t="shared" si="106"/>
        <v>0</v>
      </c>
      <c r="P119" s="290"/>
      <c r="Q119" s="296"/>
      <c r="R119" s="343"/>
    </row>
    <row r="120" spans="1:18" hidden="1" x14ac:dyDescent="0.25">
      <c r="A120" s="30">
        <v>2269</v>
      </c>
      <c r="B120" s="43" t="s">
        <v>117</v>
      </c>
      <c r="C120" s="189">
        <f t="shared" si="100"/>
        <v>0</v>
      </c>
      <c r="D120" s="263">
        <v>0</v>
      </c>
      <c r="E120" s="45"/>
      <c r="F120" s="95">
        <f t="shared" si="103"/>
        <v>0</v>
      </c>
      <c r="G120" s="229"/>
      <c r="H120" s="45"/>
      <c r="I120" s="91">
        <f t="shared" si="104"/>
        <v>0</v>
      </c>
      <c r="J120" s="263"/>
      <c r="K120" s="45"/>
      <c r="L120" s="95">
        <f t="shared" si="105"/>
        <v>0</v>
      </c>
      <c r="M120" s="229"/>
      <c r="N120" s="45"/>
      <c r="O120" s="91">
        <f t="shared" si="106"/>
        <v>0</v>
      </c>
      <c r="P120" s="290"/>
      <c r="Q120" s="296"/>
      <c r="R120" s="343"/>
    </row>
    <row r="121" spans="1:18" hidden="1" x14ac:dyDescent="0.25">
      <c r="A121" s="75">
        <v>2270</v>
      </c>
      <c r="B121" s="43" t="s">
        <v>118</v>
      </c>
      <c r="C121" s="189">
        <f t="shared" si="100"/>
        <v>0</v>
      </c>
      <c r="D121" s="132">
        <f>SUM(D122:D126)</f>
        <v>0</v>
      </c>
      <c r="E121" s="76">
        <f t="shared" ref="E121" si="107">SUM(E122:E126)</f>
        <v>0</v>
      </c>
      <c r="F121" s="95">
        <f>SUM(F122:F126)</f>
        <v>0</v>
      </c>
      <c r="G121" s="230">
        <f t="shared" ref="G121:N121" si="108">SUM(G122:G126)</f>
        <v>0</v>
      </c>
      <c r="H121" s="76">
        <f t="shared" si="108"/>
        <v>0</v>
      </c>
      <c r="I121" s="91">
        <f t="shared" si="108"/>
        <v>0</v>
      </c>
      <c r="J121" s="132">
        <f t="shared" si="108"/>
        <v>0</v>
      </c>
      <c r="K121" s="76">
        <f t="shared" si="108"/>
        <v>0</v>
      </c>
      <c r="L121" s="95">
        <f t="shared" si="108"/>
        <v>0</v>
      </c>
      <c r="M121" s="230">
        <f t="shared" si="108"/>
        <v>0</v>
      </c>
      <c r="N121" s="76">
        <f t="shared" si="108"/>
        <v>0</v>
      </c>
      <c r="O121" s="91">
        <f>SUM(O122:O126)</f>
        <v>0</v>
      </c>
      <c r="P121" s="290"/>
      <c r="Q121" s="296"/>
      <c r="R121" s="343"/>
    </row>
    <row r="122" spans="1:18" hidden="1" x14ac:dyDescent="0.25">
      <c r="A122" s="30">
        <v>2272</v>
      </c>
      <c r="B122" s="94" t="s">
        <v>119</v>
      </c>
      <c r="C122" s="189">
        <f t="shared" si="100"/>
        <v>0</v>
      </c>
      <c r="D122" s="263">
        <v>0</v>
      </c>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c r="R122" s="343"/>
    </row>
    <row r="123" spans="1:18" hidden="1" x14ac:dyDescent="0.25">
      <c r="A123" s="30">
        <v>2274</v>
      </c>
      <c r="B123" s="120" t="s">
        <v>306</v>
      </c>
      <c r="C123" s="189">
        <f t="shared" si="100"/>
        <v>0</v>
      </c>
      <c r="D123" s="263">
        <v>0</v>
      </c>
      <c r="E123" s="45"/>
      <c r="F123" s="95">
        <f t="shared" si="109"/>
        <v>0</v>
      </c>
      <c r="G123" s="229"/>
      <c r="H123" s="45"/>
      <c r="I123" s="91">
        <f t="shared" si="110"/>
        <v>0</v>
      </c>
      <c r="J123" s="263"/>
      <c r="K123" s="45"/>
      <c r="L123" s="95">
        <f t="shared" si="111"/>
        <v>0</v>
      </c>
      <c r="M123" s="229"/>
      <c r="N123" s="45"/>
      <c r="O123" s="91">
        <f t="shared" si="112"/>
        <v>0</v>
      </c>
      <c r="P123" s="290"/>
      <c r="Q123" s="296"/>
      <c r="R123" s="343"/>
    </row>
    <row r="124" spans="1:18" hidden="1" x14ac:dyDescent="0.25">
      <c r="A124" s="30">
        <v>2275</v>
      </c>
      <c r="B124" s="43" t="s">
        <v>120</v>
      </c>
      <c r="C124" s="189">
        <f t="shared" si="100"/>
        <v>0</v>
      </c>
      <c r="D124" s="263">
        <v>0</v>
      </c>
      <c r="E124" s="45"/>
      <c r="F124" s="95">
        <f t="shared" si="109"/>
        <v>0</v>
      </c>
      <c r="G124" s="229"/>
      <c r="H124" s="45"/>
      <c r="I124" s="91">
        <f t="shared" si="110"/>
        <v>0</v>
      </c>
      <c r="J124" s="263"/>
      <c r="K124" s="45"/>
      <c r="L124" s="95">
        <f t="shared" si="111"/>
        <v>0</v>
      </c>
      <c r="M124" s="229"/>
      <c r="N124" s="45"/>
      <c r="O124" s="91">
        <f t="shared" si="112"/>
        <v>0</v>
      </c>
      <c r="P124" s="290"/>
      <c r="Q124" s="296"/>
      <c r="R124" s="343"/>
    </row>
    <row r="125" spans="1:18" ht="24" hidden="1" x14ac:dyDescent="0.25">
      <c r="A125" s="30">
        <v>2276</v>
      </c>
      <c r="B125" s="43" t="s">
        <v>121</v>
      </c>
      <c r="C125" s="189">
        <f t="shared" si="100"/>
        <v>0</v>
      </c>
      <c r="D125" s="263">
        <v>0</v>
      </c>
      <c r="E125" s="45"/>
      <c r="F125" s="95">
        <f t="shared" si="109"/>
        <v>0</v>
      </c>
      <c r="G125" s="229"/>
      <c r="H125" s="45"/>
      <c r="I125" s="91">
        <f t="shared" si="110"/>
        <v>0</v>
      </c>
      <c r="J125" s="263"/>
      <c r="K125" s="45"/>
      <c r="L125" s="95">
        <f t="shared" si="111"/>
        <v>0</v>
      </c>
      <c r="M125" s="229"/>
      <c r="N125" s="45"/>
      <c r="O125" s="91">
        <f t="shared" si="112"/>
        <v>0</v>
      </c>
      <c r="P125" s="290"/>
      <c r="Q125" s="296"/>
      <c r="R125" s="343"/>
    </row>
    <row r="126" spans="1:18" hidden="1" x14ac:dyDescent="0.25">
      <c r="A126" s="30">
        <v>2279</v>
      </c>
      <c r="B126" s="43" t="s">
        <v>122</v>
      </c>
      <c r="C126" s="189">
        <f t="shared" si="100"/>
        <v>0</v>
      </c>
      <c r="D126" s="263">
        <v>0</v>
      </c>
      <c r="E126" s="45"/>
      <c r="F126" s="95">
        <f t="shared" si="109"/>
        <v>0</v>
      </c>
      <c r="G126" s="229"/>
      <c r="H126" s="45"/>
      <c r="I126" s="91">
        <f t="shared" si="110"/>
        <v>0</v>
      </c>
      <c r="J126" s="263"/>
      <c r="K126" s="45"/>
      <c r="L126" s="95">
        <f t="shared" si="111"/>
        <v>0</v>
      </c>
      <c r="M126" s="229"/>
      <c r="N126" s="45"/>
      <c r="O126" s="91">
        <f t="shared" si="112"/>
        <v>0</v>
      </c>
      <c r="P126" s="290"/>
      <c r="Q126" s="296"/>
      <c r="R126" s="343"/>
    </row>
    <row r="127" spans="1:18" hidden="1" x14ac:dyDescent="0.25">
      <c r="A127" s="340">
        <v>2280</v>
      </c>
      <c r="B127" s="40" t="s">
        <v>123</v>
      </c>
      <c r="C127" s="188">
        <f t="shared" si="100"/>
        <v>0</v>
      </c>
      <c r="D127" s="131">
        <f>SUM(D128)</f>
        <v>0</v>
      </c>
      <c r="E127" s="79">
        <f>SUM(E128)</f>
        <v>0</v>
      </c>
      <c r="F127" s="176">
        <f t="shared" ref="F127:O127" si="113">SUM(F128)</f>
        <v>0</v>
      </c>
      <c r="G127" s="232">
        <f t="shared" si="113"/>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c r="R127" s="343"/>
    </row>
    <row r="128" spans="1:18" hidden="1" x14ac:dyDescent="0.25">
      <c r="A128" s="30">
        <v>2283</v>
      </c>
      <c r="B128" s="43" t="s">
        <v>124</v>
      </c>
      <c r="C128" s="189">
        <f t="shared" si="100"/>
        <v>0</v>
      </c>
      <c r="D128" s="263">
        <v>0</v>
      </c>
      <c r="E128" s="45"/>
      <c r="F128" s="95">
        <f>D128+E128</f>
        <v>0</v>
      </c>
      <c r="G128" s="229"/>
      <c r="H128" s="45"/>
      <c r="I128" s="91">
        <f>G128+H128</f>
        <v>0</v>
      </c>
      <c r="J128" s="263"/>
      <c r="K128" s="45"/>
      <c r="L128" s="95">
        <f>J128+K128</f>
        <v>0</v>
      </c>
      <c r="M128" s="229"/>
      <c r="N128" s="45"/>
      <c r="O128" s="91">
        <f>M128+N128</f>
        <v>0</v>
      </c>
      <c r="P128" s="290"/>
      <c r="Q128" s="296"/>
      <c r="R128" s="343"/>
    </row>
    <row r="129" spans="1:18" ht="38.25" hidden="1" customHeight="1" x14ac:dyDescent="0.25">
      <c r="A129" s="35">
        <v>2300</v>
      </c>
      <c r="B129" s="72" t="s">
        <v>125</v>
      </c>
      <c r="C129" s="187">
        <f t="shared" si="100"/>
        <v>0</v>
      </c>
      <c r="D129" s="130">
        <f>SUM(D130,D135,D139,D140,D143,D150,D158,D159,D162)</f>
        <v>0</v>
      </c>
      <c r="E129" s="38">
        <f t="shared" ref="E129" si="114">SUM(E130,E135,E139,E140,E143,E150,E158,E159,E162)</f>
        <v>0</v>
      </c>
      <c r="F129" s="175">
        <f>SUM(F130,F135,F139,F140,F143,F150,F158,F159,F162)</f>
        <v>0</v>
      </c>
      <c r="G129" s="227">
        <f t="shared" ref="G129:N129" si="115">SUM(G130,G135,G139,G140,G143,G150,G158,G159,G162)</f>
        <v>0</v>
      </c>
      <c r="H129" s="38">
        <f t="shared" si="115"/>
        <v>0</v>
      </c>
      <c r="I129" s="123">
        <f t="shared" si="115"/>
        <v>0</v>
      </c>
      <c r="J129" s="130">
        <f t="shared" si="115"/>
        <v>0</v>
      </c>
      <c r="K129" s="38">
        <f t="shared" si="115"/>
        <v>0</v>
      </c>
      <c r="L129" s="175">
        <f t="shared" si="115"/>
        <v>0</v>
      </c>
      <c r="M129" s="227">
        <f t="shared" si="115"/>
        <v>0</v>
      </c>
      <c r="N129" s="38">
        <f t="shared" si="115"/>
        <v>0</v>
      </c>
      <c r="O129" s="123">
        <f>SUM(O130,O135,O139,O140,O143,O150,O158,O159,O162)</f>
        <v>0</v>
      </c>
      <c r="P129" s="292"/>
      <c r="Q129" s="296"/>
      <c r="R129" s="343"/>
    </row>
    <row r="130" spans="1:18" ht="24" hidden="1" x14ac:dyDescent="0.25">
      <c r="A130" s="340">
        <v>2310</v>
      </c>
      <c r="B130" s="40" t="s">
        <v>126</v>
      </c>
      <c r="C130" s="188">
        <f t="shared" si="100"/>
        <v>0</v>
      </c>
      <c r="D130" s="131">
        <f>SUM(D131:D134)</f>
        <v>0</v>
      </c>
      <c r="E130" s="79">
        <f t="shared" ref="E130:O130" si="116">SUM(E131:E134)</f>
        <v>0</v>
      </c>
      <c r="F130" s="176">
        <f t="shared" si="116"/>
        <v>0</v>
      </c>
      <c r="G130" s="232">
        <f t="shared" si="116"/>
        <v>0</v>
      </c>
      <c r="H130" s="79">
        <f t="shared" si="116"/>
        <v>0</v>
      </c>
      <c r="I130" s="90">
        <f t="shared" si="116"/>
        <v>0</v>
      </c>
      <c r="J130" s="131">
        <f t="shared" si="116"/>
        <v>0</v>
      </c>
      <c r="K130" s="79">
        <f t="shared" si="116"/>
        <v>0</v>
      </c>
      <c r="L130" s="176">
        <f t="shared" si="116"/>
        <v>0</v>
      </c>
      <c r="M130" s="232">
        <f t="shared" si="116"/>
        <v>0</v>
      </c>
      <c r="N130" s="79">
        <f t="shared" si="116"/>
        <v>0</v>
      </c>
      <c r="O130" s="90">
        <f t="shared" si="116"/>
        <v>0</v>
      </c>
      <c r="P130" s="289"/>
      <c r="Q130" s="296"/>
      <c r="R130" s="343"/>
    </row>
    <row r="131" spans="1:18" hidden="1" x14ac:dyDescent="0.25">
      <c r="A131" s="30">
        <v>2311</v>
      </c>
      <c r="B131" s="43" t="s">
        <v>127</v>
      </c>
      <c r="C131" s="189">
        <f t="shared" si="100"/>
        <v>0</v>
      </c>
      <c r="D131" s="263">
        <v>0</v>
      </c>
      <c r="E131" s="45"/>
      <c r="F131" s="95">
        <f t="shared" ref="F131:F134" si="117">D131+E131</f>
        <v>0</v>
      </c>
      <c r="G131" s="229"/>
      <c r="H131" s="45"/>
      <c r="I131" s="91">
        <f t="shared" ref="I131:I134" si="118">G131+H131</f>
        <v>0</v>
      </c>
      <c r="J131" s="263"/>
      <c r="K131" s="45"/>
      <c r="L131" s="95">
        <f t="shared" ref="L131:L134" si="119">J131+K131</f>
        <v>0</v>
      </c>
      <c r="M131" s="229"/>
      <c r="N131" s="45"/>
      <c r="O131" s="91">
        <f t="shared" ref="O131:O134" si="120">M131+N131</f>
        <v>0</v>
      </c>
      <c r="P131" s="290"/>
      <c r="Q131" s="296"/>
      <c r="R131" s="343"/>
    </row>
    <row r="132" spans="1:18" hidden="1" x14ac:dyDescent="0.25">
      <c r="A132" s="30">
        <v>2312</v>
      </c>
      <c r="B132" s="43" t="s">
        <v>128</v>
      </c>
      <c r="C132" s="189">
        <f t="shared" si="100"/>
        <v>0</v>
      </c>
      <c r="D132" s="263">
        <v>0</v>
      </c>
      <c r="E132" s="45"/>
      <c r="F132" s="95">
        <f t="shared" si="117"/>
        <v>0</v>
      </c>
      <c r="G132" s="229"/>
      <c r="H132" s="45"/>
      <c r="I132" s="91">
        <f t="shared" si="118"/>
        <v>0</v>
      </c>
      <c r="J132" s="263"/>
      <c r="K132" s="45"/>
      <c r="L132" s="95">
        <f t="shared" si="119"/>
        <v>0</v>
      </c>
      <c r="M132" s="229"/>
      <c r="N132" s="45"/>
      <c r="O132" s="91">
        <f t="shared" si="120"/>
        <v>0</v>
      </c>
      <c r="P132" s="290"/>
      <c r="Q132" s="296"/>
      <c r="R132" s="343"/>
    </row>
    <row r="133" spans="1:18" hidden="1" x14ac:dyDescent="0.25">
      <c r="A133" s="30">
        <v>2313</v>
      </c>
      <c r="B133" s="43" t="s">
        <v>129</v>
      </c>
      <c r="C133" s="189">
        <f t="shared" si="100"/>
        <v>0</v>
      </c>
      <c r="D133" s="263">
        <v>0</v>
      </c>
      <c r="E133" s="45"/>
      <c r="F133" s="95">
        <f t="shared" si="117"/>
        <v>0</v>
      </c>
      <c r="G133" s="229"/>
      <c r="H133" s="45"/>
      <c r="I133" s="91">
        <f t="shared" si="118"/>
        <v>0</v>
      </c>
      <c r="J133" s="263"/>
      <c r="K133" s="45"/>
      <c r="L133" s="95">
        <f t="shared" si="119"/>
        <v>0</v>
      </c>
      <c r="M133" s="229"/>
      <c r="N133" s="45"/>
      <c r="O133" s="91">
        <f t="shared" si="120"/>
        <v>0</v>
      </c>
      <c r="P133" s="290"/>
      <c r="Q133" s="296"/>
      <c r="R133" s="343"/>
    </row>
    <row r="134" spans="1:18" ht="47.25" hidden="1" customHeight="1" x14ac:dyDescent="0.25">
      <c r="A134" s="30">
        <v>2314</v>
      </c>
      <c r="B134" s="43" t="s">
        <v>307</v>
      </c>
      <c r="C134" s="189">
        <f t="shared" si="100"/>
        <v>0</v>
      </c>
      <c r="D134" s="263">
        <v>0</v>
      </c>
      <c r="E134" s="45"/>
      <c r="F134" s="95">
        <f t="shared" si="117"/>
        <v>0</v>
      </c>
      <c r="G134" s="229"/>
      <c r="H134" s="45"/>
      <c r="I134" s="91">
        <f t="shared" si="118"/>
        <v>0</v>
      </c>
      <c r="J134" s="263"/>
      <c r="K134" s="45"/>
      <c r="L134" s="95">
        <f t="shared" si="119"/>
        <v>0</v>
      </c>
      <c r="M134" s="229"/>
      <c r="N134" s="45"/>
      <c r="O134" s="91">
        <f t="shared" si="120"/>
        <v>0</v>
      </c>
      <c r="P134" s="290"/>
      <c r="Q134" s="296"/>
      <c r="R134" s="343"/>
    </row>
    <row r="135" spans="1:18" hidden="1" x14ac:dyDescent="0.25">
      <c r="A135" s="75">
        <v>2320</v>
      </c>
      <c r="B135" s="43" t="s">
        <v>130</v>
      </c>
      <c r="C135" s="189">
        <f t="shared" si="100"/>
        <v>0</v>
      </c>
      <c r="D135" s="132">
        <f>SUM(D136:D138)</f>
        <v>0</v>
      </c>
      <c r="E135" s="76">
        <f>SUM(E136:E138)</f>
        <v>0</v>
      </c>
      <c r="F135" s="95">
        <f>SUM(F136:F138)</f>
        <v>0</v>
      </c>
      <c r="G135" s="230">
        <f t="shared" ref="G135" si="121">SUM(G136:G138)</f>
        <v>0</v>
      </c>
      <c r="H135" s="76">
        <f>SUM(H136:H138)</f>
        <v>0</v>
      </c>
      <c r="I135" s="91">
        <f t="shared" ref="I135:N135" si="122">SUM(I136:I138)</f>
        <v>0</v>
      </c>
      <c r="J135" s="132">
        <f t="shared" si="122"/>
        <v>0</v>
      </c>
      <c r="K135" s="76">
        <f t="shared" si="122"/>
        <v>0</v>
      </c>
      <c r="L135" s="95">
        <f t="shared" si="122"/>
        <v>0</v>
      </c>
      <c r="M135" s="230">
        <f t="shared" si="122"/>
        <v>0</v>
      </c>
      <c r="N135" s="76">
        <f t="shared" si="122"/>
        <v>0</v>
      </c>
      <c r="O135" s="91">
        <f>SUM(O136:O138)</f>
        <v>0</v>
      </c>
      <c r="P135" s="290"/>
      <c r="Q135" s="296"/>
      <c r="R135" s="343"/>
    </row>
    <row r="136" spans="1:18" hidden="1" x14ac:dyDescent="0.25">
      <c r="A136" s="30">
        <v>2321</v>
      </c>
      <c r="B136" s="43" t="s">
        <v>131</v>
      </c>
      <c r="C136" s="189">
        <f t="shared" si="100"/>
        <v>0</v>
      </c>
      <c r="D136" s="263">
        <v>0</v>
      </c>
      <c r="E136" s="45"/>
      <c r="F136" s="95">
        <f t="shared" ref="F136:F139" si="123">D136+E136</f>
        <v>0</v>
      </c>
      <c r="G136" s="229"/>
      <c r="H136" s="45"/>
      <c r="I136" s="91">
        <f t="shared" ref="I136:I139" si="124">G136+H136</f>
        <v>0</v>
      </c>
      <c r="J136" s="263"/>
      <c r="K136" s="45"/>
      <c r="L136" s="95">
        <f t="shared" ref="L136:L139" si="125">J136+K136</f>
        <v>0</v>
      </c>
      <c r="M136" s="229"/>
      <c r="N136" s="45"/>
      <c r="O136" s="91">
        <f t="shared" ref="O136:O139" si="126">M136+N136</f>
        <v>0</v>
      </c>
      <c r="P136" s="290"/>
      <c r="Q136" s="296"/>
      <c r="R136" s="343"/>
    </row>
    <row r="137" spans="1:18" hidden="1" x14ac:dyDescent="0.25">
      <c r="A137" s="30">
        <v>2322</v>
      </c>
      <c r="B137" s="43" t="s">
        <v>132</v>
      </c>
      <c r="C137" s="189">
        <f t="shared" si="100"/>
        <v>0</v>
      </c>
      <c r="D137" s="263">
        <v>0</v>
      </c>
      <c r="E137" s="45"/>
      <c r="F137" s="95">
        <f t="shared" si="123"/>
        <v>0</v>
      </c>
      <c r="G137" s="229"/>
      <c r="H137" s="45"/>
      <c r="I137" s="91">
        <f t="shared" si="124"/>
        <v>0</v>
      </c>
      <c r="J137" s="263"/>
      <c r="K137" s="45"/>
      <c r="L137" s="95">
        <f t="shared" si="125"/>
        <v>0</v>
      </c>
      <c r="M137" s="229"/>
      <c r="N137" s="45"/>
      <c r="O137" s="91">
        <f t="shared" si="126"/>
        <v>0</v>
      </c>
      <c r="P137" s="290"/>
      <c r="Q137" s="296"/>
      <c r="R137" s="343"/>
    </row>
    <row r="138" spans="1:18" ht="10.5" hidden="1" customHeight="1" x14ac:dyDescent="0.25">
      <c r="A138" s="30">
        <v>2329</v>
      </c>
      <c r="B138" s="43" t="s">
        <v>133</v>
      </c>
      <c r="C138" s="189">
        <f t="shared" si="100"/>
        <v>0</v>
      </c>
      <c r="D138" s="263">
        <v>0</v>
      </c>
      <c r="E138" s="45"/>
      <c r="F138" s="95">
        <f t="shared" si="123"/>
        <v>0</v>
      </c>
      <c r="G138" s="229"/>
      <c r="H138" s="45"/>
      <c r="I138" s="91">
        <f t="shared" si="124"/>
        <v>0</v>
      </c>
      <c r="J138" s="263"/>
      <c r="K138" s="45"/>
      <c r="L138" s="95">
        <f t="shared" si="125"/>
        <v>0</v>
      </c>
      <c r="M138" s="229"/>
      <c r="N138" s="45"/>
      <c r="O138" s="91">
        <f t="shared" si="126"/>
        <v>0</v>
      </c>
      <c r="P138" s="290"/>
      <c r="Q138" s="296"/>
      <c r="R138" s="343"/>
    </row>
    <row r="139" spans="1:18" hidden="1" x14ac:dyDescent="0.25">
      <c r="A139" s="75">
        <v>2330</v>
      </c>
      <c r="B139" s="43" t="s">
        <v>134</v>
      </c>
      <c r="C139" s="189">
        <f t="shared" si="100"/>
        <v>0</v>
      </c>
      <c r="D139" s="263">
        <v>0</v>
      </c>
      <c r="E139" s="45"/>
      <c r="F139" s="95">
        <f t="shared" si="123"/>
        <v>0</v>
      </c>
      <c r="G139" s="229"/>
      <c r="H139" s="45"/>
      <c r="I139" s="91">
        <f t="shared" si="124"/>
        <v>0</v>
      </c>
      <c r="J139" s="263"/>
      <c r="K139" s="45"/>
      <c r="L139" s="95">
        <f t="shared" si="125"/>
        <v>0</v>
      </c>
      <c r="M139" s="229"/>
      <c r="N139" s="45"/>
      <c r="O139" s="91">
        <f t="shared" si="126"/>
        <v>0</v>
      </c>
      <c r="P139" s="290"/>
      <c r="Q139" s="296"/>
      <c r="R139" s="343"/>
    </row>
    <row r="140" spans="1:18" ht="36" hidden="1" x14ac:dyDescent="0.25">
      <c r="A140" s="75">
        <v>2340</v>
      </c>
      <c r="B140" s="43" t="s">
        <v>135</v>
      </c>
      <c r="C140" s="189">
        <f t="shared" si="100"/>
        <v>0</v>
      </c>
      <c r="D140" s="132">
        <f>SUM(D141:D142)</f>
        <v>0</v>
      </c>
      <c r="E140" s="76">
        <f>SUM(E141:E142)</f>
        <v>0</v>
      </c>
      <c r="F140" s="95">
        <f>SUM(F141:F142)</f>
        <v>0</v>
      </c>
      <c r="G140" s="230">
        <f t="shared" ref="G140:N140" si="127">SUM(G141:G142)</f>
        <v>0</v>
      </c>
      <c r="H140" s="76">
        <f t="shared" si="127"/>
        <v>0</v>
      </c>
      <c r="I140" s="91">
        <f t="shared" si="127"/>
        <v>0</v>
      </c>
      <c r="J140" s="132">
        <f t="shared" si="127"/>
        <v>0</v>
      </c>
      <c r="K140" s="76">
        <f t="shared" si="127"/>
        <v>0</v>
      </c>
      <c r="L140" s="95">
        <f t="shared" si="127"/>
        <v>0</v>
      </c>
      <c r="M140" s="230">
        <f t="shared" si="127"/>
        <v>0</v>
      </c>
      <c r="N140" s="76">
        <f t="shared" si="127"/>
        <v>0</v>
      </c>
      <c r="O140" s="91">
        <f>SUM(O141:O142)</f>
        <v>0</v>
      </c>
      <c r="P140" s="290"/>
      <c r="Q140" s="296"/>
      <c r="R140" s="343"/>
    </row>
    <row r="141" spans="1:18" hidden="1" x14ac:dyDescent="0.25">
      <c r="A141" s="30">
        <v>2341</v>
      </c>
      <c r="B141" s="43" t="s">
        <v>136</v>
      </c>
      <c r="C141" s="189">
        <f t="shared" si="100"/>
        <v>0</v>
      </c>
      <c r="D141" s="263">
        <v>0</v>
      </c>
      <c r="E141" s="45"/>
      <c r="F141" s="95">
        <f t="shared" ref="F141:F142" si="128">D141+E141</f>
        <v>0</v>
      </c>
      <c r="G141" s="229"/>
      <c r="H141" s="45"/>
      <c r="I141" s="91">
        <f t="shared" ref="I141:I142" si="129">G141+H141</f>
        <v>0</v>
      </c>
      <c r="J141" s="263"/>
      <c r="K141" s="45"/>
      <c r="L141" s="95">
        <f t="shared" ref="L141:L142" si="130">J141+K141</f>
        <v>0</v>
      </c>
      <c r="M141" s="229"/>
      <c r="N141" s="45"/>
      <c r="O141" s="91">
        <f t="shared" ref="O141:O142" si="131">M141+N141</f>
        <v>0</v>
      </c>
      <c r="P141" s="290"/>
      <c r="Q141" s="296"/>
      <c r="R141" s="343"/>
    </row>
    <row r="142" spans="1:18" ht="24" hidden="1" x14ac:dyDescent="0.25">
      <c r="A142" s="30">
        <v>2344</v>
      </c>
      <c r="B142" s="43" t="s">
        <v>137</v>
      </c>
      <c r="C142" s="189">
        <f t="shared" si="100"/>
        <v>0</v>
      </c>
      <c r="D142" s="263">
        <v>0</v>
      </c>
      <c r="E142" s="45"/>
      <c r="F142" s="95">
        <f t="shared" si="128"/>
        <v>0</v>
      </c>
      <c r="G142" s="229"/>
      <c r="H142" s="45"/>
      <c r="I142" s="91">
        <f t="shared" si="129"/>
        <v>0</v>
      </c>
      <c r="J142" s="263"/>
      <c r="K142" s="45"/>
      <c r="L142" s="95">
        <f t="shared" si="130"/>
        <v>0</v>
      </c>
      <c r="M142" s="229"/>
      <c r="N142" s="45"/>
      <c r="O142" s="91">
        <f t="shared" si="131"/>
        <v>0</v>
      </c>
      <c r="P142" s="290"/>
      <c r="Q142" s="296"/>
      <c r="R142" s="343"/>
    </row>
    <row r="143" spans="1:18" hidden="1" x14ac:dyDescent="0.25">
      <c r="A143" s="73">
        <v>2350</v>
      </c>
      <c r="B143" s="58" t="s">
        <v>138</v>
      </c>
      <c r="C143" s="194">
        <f t="shared" si="100"/>
        <v>0</v>
      </c>
      <c r="D143" s="86">
        <f>SUM(D144:D149)</f>
        <v>0</v>
      </c>
      <c r="E143" s="74">
        <f>SUM(E144:E149)</f>
        <v>0</v>
      </c>
      <c r="F143" s="174">
        <f>SUM(F144:F149)</f>
        <v>0</v>
      </c>
      <c r="G143" s="228">
        <f t="shared" ref="G143:N143" si="132">SUM(G144:G149)</f>
        <v>0</v>
      </c>
      <c r="H143" s="74">
        <f t="shared" si="132"/>
        <v>0</v>
      </c>
      <c r="I143" s="154">
        <f t="shared" si="132"/>
        <v>0</v>
      </c>
      <c r="J143" s="86">
        <f t="shared" si="132"/>
        <v>0</v>
      </c>
      <c r="K143" s="74">
        <f t="shared" si="132"/>
        <v>0</v>
      </c>
      <c r="L143" s="174">
        <f t="shared" si="132"/>
        <v>0</v>
      </c>
      <c r="M143" s="228">
        <f t="shared" si="132"/>
        <v>0</v>
      </c>
      <c r="N143" s="74">
        <f t="shared" si="132"/>
        <v>0</v>
      </c>
      <c r="O143" s="154">
        <f>SUM(O144:O149)</f>
        <v>0</v>
      </c>
      <c r="P143" s="291"/>
      <c r="Q143" s="296"/>
      <c r="R143" s="343"/>
    </row>
    <row r="144" spans="1:18" hidden="1" x14ac:dyDescent="0.25">
      <c r="A144" s="27">
        <v>2351</v>
      </c>
      <c r="B144" s="40" t="s">
        <v>139</v>
      </c>
      <c r="C144" s="188">
        <f t="shared" si="100"/>
        <v>0</v>
      </c>
      <c r="D144" s="262">
        <v>0</v>
      </c>
      <c r="E144" s="42"/>
      <c r="F144" s="176">
        <f t="shared" ref="F144:F149" si="133">D144+E144</f>
        <v>0</v>
      </c>
      <c r="G144" s="219"/>
      <c r="H144" s="42"/>
      <c r="I144" s="90">
        <f t="shared" ref="I144:I149" si="134">G144+H144</f>
        <v>0</v>
      </c>
      <c r="J144" s="262"/>
      <c r="K144" s="42"/>
      <c r="L144" s="176">
        <f t="shared" ref="L144:L149" si="135">J144+K144</f>
        <v>0</v>
      </c>
      <c r="M144" s="219"/>
      <c r="N144" s="42"/>
      <c r="O144" s="90">
        <f t="shared" ref="O144:O149" si="136">M144+N144</f>
        <v>0</v>
      </c>
      <c r="P144" s="289"/>
      <c r="Q144" s="296"/>
      <c r="R144" s="343"/>
    </row>
    <row r="145" spans="1:18" hidden="1" x14ac:dyDescent="0.25">
      <c r="A145" s="30">
        <v>2352</v>
      </c>
      <c r="B145" s="43" t="s">
        <v>140</v>
      </c>
      <c r="C145" s="189">
        <f t="shared" si="100"/>
        <v>0</v>
      </c>
      <c r="D145" s="263">
        <v>0</v>
      </c>
      <c r="E145" s="45"/>
      <c r="F145" s="95">
        <f t="shared" si="133"/>
        <v>0</v>
      </c>
      <c r="G145" s="229"/>
      <c r="H145" s="45"/>
      <c r="I145" s="91">
        <f t="shared" si="134"/>
        <v>0</v>
      </c>
      <c r="J145" s="263"/>
      <c r="K145" s="45"/>
      <c r="L145" s="95">
        <f t="shared" si="135"/>
        <v>0</v>
      </c>
      <c r="M145" s="229"/>
      <c r="N145" s="45"/>
      <c r="O145" s="91">
        <f t="shared" si="136"/>
        <v>0</v>
      </c>
      <c r="P145" s="290"/>
      <c r="Q145" s="296"/>
      <c r="R145" s="343"/>
    </row>
    <row r="146" spans="1:18" hidden="1" x14ac:dyDescent="0.25">
      <c r="A146" s="30">
        <v>2353</v>
      </c>
      <c r="B146" s="43" t="s">
        <v>141</v>
      </c>
      <c r="C146" s="189">
        <f t="shared" si="100"/>
        <v>0</v>
      </c>
      <c r="D146" s="263">
        <v>0</v>
      </c>
      <c r="E146" s="45"/>
      <c r="F146" s="95">
        <f t="shared" si="133"/>
        <v>0</v>
      </c>
      <c r="G146" s="229"/>
      <c r="H146" s="45"/>
      <c r="I146" s="91">
        <f t="shared" si="134"/>
        <v>0</v>
      </c>
      <c r="J146" s="263"/>
      <c r="K146" s="45"/>
      <c r="L146" s="95">
        <f t="shared" si="135"/>
        <v>0</v>
      </c>
      <c r="M146" s="229"/>
      <c r="N146" s="45"/>
      <c r="O146" s="91">
        <f t="shared" si="136"/>
        <v>0</v>
      </c>
      <c r="P146" s="290"/>
      <c r="Q146" s="296"/>
      <c r="R146" s="343"/>
    </row>
    <row r="147" spans="1:18" hidden="1" x14ac:dyDescent="0.25">
      <c r="A147" s="30">
        <v>2354</v>
      </c>
      <c r="B147" s="43" t="s">
        <v>142</v>
      </c>
      <c r="C147" s="189">
        <f t="shared" si="100"/>
        <v>0</v>
      </c>
      <c r="D147" s="263">
        <v>0</v>
      </c>
      <c r="E147" s="45"/>
      <c r="F147" s="95">
        <f t="shared" si="133"/>
        <v>0</v>
      </c>
      <c r="G147" s="229"/>
      <c r="H147" s="45"/>
      <c r="I147" s="91">
        <f t="shared" si="134"/>
        <v>0</v>
      </c>
      <c r="J147" s="263"/>
      <c r="K147" s="45"/>
      <c r="L147" s="95">
        <f t="shared" si="135"/>
        <v>0</v>
      </c>
      <c r="M147" s="229"/>
      <c r="N147" s="45"/>
      <c r="O147" s="91">
        <f t="shared" si="136"/>
        <v>0</v>
      </c>
      <c r="P147" s="290"/>
      <c r="Q147" s="296"/>
      <c r="R147" s="343"/>
    </row>
    <row r="148" spans="1:18" hidden="1" x14ac:dyDescent="0.25">
      <c r="A148" s="30">
        <v>2355</v>
      </c>
      <c r="B148" s="43" t="s">
        <v>143</v>
      </c>
      <c r="C148" s="189">
        <f t="shared" si="100"/>
        <v>0</v>
      </c>
      <c r="D148" s="263">
        <v>0</v>
      </c>
      <c r="E148" s="45"/>
      <c r="F148" s="95">
        <f t="shared" si="133"/>
        <v>0</v>
      </c>
      <c r="G148" s="229"/>
      <c r="H148" s="45"/>
      <c r="I148" s="91">
        <f t="shared" si="134"/>
        <v>0</v>
      </c>
      <c r="J148" s="263"/>
      <c r="K148" s="45"/>
      <c r="L148" s="95">
        <f t="shared" si="135"/>
        <v>0</v>
      </c>
      <c r="M148" s="229"/>
      <c r="N148" s="45"/>
      <c r="O148" s="91">
        <f t="shared" si="136"/>
        <v>0</v>
      </c>
      <c r="P148" s="290"/>
      <c r="Q148" s="296"/>
      <c r="R148" s="343"/>
    </row>
    <row r="149" spans="1:18" hidden="1" x14ac:dyDescent="0.25">
      <c r="A149" s="30">
        <v>2359</v>
      </c>
      <c r="B149" s="43" t="s">
        <v>144</v>
      </c>
      <c r="C149" s="189">
        <f t="shared" si="100"/>
        <v>0</v>
      </c>
      <c r="D149" s="263">
        <v>0</v>
      </c>
      <c r="E149" s="45"/>
      <c r="F149" s="95">
        <f t="shared" si="133"/>
        <v>0</v>
      </c>
      <c r="G149" s="229"/>
      <c r="H149" s="45"/>
      <c r="I149" s="91">
        <f t="shared" si="134"/>
        <v>0</v>
      </c>
      <c r="J149" s="263"/>
      <c r="K149" s="45"/>
      <c r="L149" s="95">
        <f t="shared" si="135"/>
        <v>0</v>
      </c>
      <c r="M149" s="229"/>
      <c r="N149" s="45"/>
      <c r="O149" s="91">
        <f t="shared" si="136"/>
        <v>0</v>
      </c>
      <c r="P149" s="290"/>
      <c r="Q149" s="296"/>
      <c r="R149" s="343"/>
    </row>
    <row r="150" spans="1:18" ht="24.75" hidden="1" customHeight="1" x14ac:dyDescent="0.25">
      <c r="A150" s="75">
        <v>2360</v>
      </c>
      <c r="B150" s="43" t="s">
        <v>145</v>
      </c>
      <c r="C150" s="189">
        <f t="shared" si="100"/>
        <v>0</v>
      </c>
      <c r="D150" s="132">
        <f>SUM(D151:D157)</f>
        <v>0</v>
      </c>
      <c r="E150" s="76">
        <f>SUM(E151:E157)</f>
        <v>0</v>
      </c>
      <c r="F150" s="95">
        <f>SUM(F151:F157)</f>
        <v>0</v>
      </c>
      <c r="G150" s="230">
        <f t="shared" ref="G150:N150" si="137">SUM(G151:G157)</f>
        <v>0</v>
      </c>
      <c r="H150" s="76">
        <f t="shared" si="137"/>
        <v>0</v>
      </c>
      <c r="I150" s="91">
        <f t="shared" si="137"/>
        <v>0</v>
      </c>
      <c r="J150" s="132">
        <f t="shared" si="137"/>
        <v>0</v>
      </c>
      <c r="K150" s="76">
        <f t="shared" si="137"/>
        <v>0</v>
      </c>
      <c r="L150" s="95">
        <f t="shared" si="137"/>
        <v>0</v>
      </c>
      <c r="M150" s="230">
        <f t="shared" si="137"/>
        <v>0</v>
      </c>
      <c r="N150" s="76">
        <f t="shared" si="137"/>
        <v>0</v>
      </c>
      <c r="O150" s="91">
        <f>SUM(O151:O157)</f>
        <v>0</v>
      </c>
      <c r="P150" s="290"/>
      <c r="Q150" s="296"/>
      <c r="R150" s="343"/>
    </row>
    <row r="151" spans="1:18" hidden="1" x14ac:dyDescent="0.25">
      <c r="A151" s="29">
        <v>2361</v>
      </c>
      <c r="B151" s="43" t="s">
        <v>146</v>
      </c>
      <c r="C151" s="189">
        <f t="shared" si="100"/>
        <v>0</v>
      </c>
      <c r="D151" s="263">
        <v>0</v>
      </c>
      <c r="E151" s="45"/>
      <c r="F151" s="95">
        <f t="shared" ref="F151:F158" si="138">D151+E151</f>
        <v>0</v>
      </c>
      <c r="G151" s="229"/>
      <c r="H151" s="45"/>
      <c r="I151" s="91">
        <f t="shared" ref="I151:I158" si="139">G151+H151</f>
        <v>0</v>
      </c>
      <c r="J151" s="263"/>
      <c r="K151" s="45"/>
      <c r="L151" s="95">
        <f t="shared" ref="L151:L158" si="140">J151+K151</f>
        <v>0</v>
      </c>
      <c r="M151" s="229"/>
      <c r="N151" s="45"/>
      <c r="O151" s="91">
        <f t="shared" ref="O151:O158" si="141">M151+N151</f>
        <v>0</v>
      </c>
      <c r="P151" s="290"/>
      <c r="Q151" s="296"/>
      <c r="R151" s="343"/>
    </row>
    <row r="152" spans="1:18" hidden="1" x14ac:dyDescent="0.25">
      <c r="A152" s="29">
        <v>2362</v>
      </c>
      <c r="B152" s="43" t="s">
        <v>147</v>
      </c>
      <c r="C152" s="189">
        <f t="shared" si="100"/>
        <v>0</v>
      </c>
      <c r="D152" s="263">
        <v>0</v>
      </c>
      <c r="E152" s="45"/>
      <c r="F152" s="95">
        <f t="shared" si="138"/>
        <v>0</v>
      </c>
      <c r="G152" s="229"/>
      <c r="H152" s="45"/>
      <c r="I152" s="91">
        <f t="shared" si="139"/>
        <v>0</v>
      </c>
      <c r="J152" s="263"/>
      <c r="K152" s="45"/>
      <c r="L152" s="95">
        <f t="shared" si="140"/>
        <v>0</v>
      </c>
      <c r="M152" s="229"/>
      <c r="N152" s="45"/>
      <c r="O152" s="91">
        <f t="shared" si="141"/>
        <v>0</v>
      </c>
      <c r="P152" s="290"/>
      <c r="Q152" s="296"/>
      <c r="R152" s="343"/>
    </row>
    <row r="153" spans="1:18" hidden="1" x14ac:dyDescent="0.25">
      <c r="A153" s="29">
        <v>2363</v>
      </c>
      <c r="B153" s="43" t="s">
        <v>148</v>
      </c>
      <c r="C153" s="189">
        <f t="shared" si="100"/>
        <v>0</v>
      </c>
      <c r="D153" s="263">
        <v>0</v>
      </c>
      <c r="E153" s="45"/>
      <c r="F153" s="95">
        <f t="shared" si="138"/>
        <v>0</v>
      </c>
      <c r="G153" s="229"/>
      <c r="H153" s="45"/>
      <c r="I153" s="91">
        <f t="shared" si="139"/>
        <v>0</v>
      </c>
      <c r="J153" s="263"/>
      <c r="K153" s="45"/>
      <c r="L153" s="95">
        <f t="shared" si="140"/>
        <v>0</v>
      </c>
      <c r="M153" s="229"/>
      <c r="N153" s="45"/>
      <c r="O153" s="91">
        <f t="shared" si="141"/>
        <v>0</v>
      </c>
      <c r="P153" s="290"/>
      <c r="Q153" s="296"/>
      <c r="R153" s="343"/>
    </row>
    <row r="154" spans="1:18" hidden="1" x14ac:dyDescent="0.25">
      <c r="A154" s="29">
        <v>2364</v>
      </c>
      <c r="B154" s="43" t="s">
        <v>149</v>
      </c>
      <c r="C154" s="189">
        <f t="shared" si="100"/>
        <v>0</v>
      </c>
      <c r="D154" s="263">
        <v>0</v>
      </c>
      <c r="E154" s="45"/>
      <c r="F154" s="95">
        <f t="shared" si="138"/>
        <v>0</v>
      </c>
      <c r="G154" s="229"/>
      <c r="H154" s="45"/>
      <c r="I154" s="91">
        <f t="shared" si="139"/>
        <v>0</v>
      </c>
      <c r="J154" s="263"/>
      <c r="K154" s="45"/>
      <c r="L154" s="95">
        <f t="shared" si="140"/>
        <v>0</v>
      </c>
      <c r="M154" s="229"/>
      <c r="N154" s="45"/>
      <c r="O154" s="91">
        <f t="shared" si="141"/>
        <v>0</v>
      </c>
      <c r="P154" s="290"/>
      <c r="Q154" s="296"/>
      <c r="R154" s="343"/>
    </row>
    <row r="155" spans="1:18" ht="12.75" hidden="1" customHeight="1" x14ac:dyDescent="0.25">
      <c r="A155" s="29">
        <v>2365</v>
      </c>
      <c r="B155" s="43" t="s">
        <v>150</v>
      </c>
      <c r="C155" s="189">
        <f t="shared" si="100"/>
        <v>0</v>
      </c>
      <c r="D155" s="263">
        <v>0</v>
      </c>
      <c r="E155" s="45"/>
      <c r="F155" s="95">
        <f t="shared" si="138"/>
        <v>0</v>
      </c>
      <c r="G155" s="229"/>
      <c r="H155" s="45"/>
      <c r="I155" s="91">
        <f t="shared" si="139"/>
        <v>0</v>
      </c>
      <c r="J155" s="263"/>
      <c r="K155" s="45"/>
      <c r="L155" s="95">
        <f t="shared" si="140"/>
        <v>0</v>
      </c>
      <c r="M155" s="229"/>
      <c r="N155" s="45"/>
      <c r="O155" s="91">
        <f t="shared" si="141"/>
        <v>0</v>
      </c>
      <c r="P155" s="290"/>
      <c r="Q155" s="296"/>
      <c r="R155" s="343"/>
    </row>
    <row r="156" spans="1:18" ht="24" hidden="1" x14ac:dyDescent="0.25">
      <c r="A156" s="29">
        <v>2366</v>
      </c>
      <c r="B156" s="43" t="s">
        <v>151</v>
      </c>
      <c r="C156" s="189">
        <f t="shared" si="100"/>
        <v>0</v>
      </c>
      <c r="D156" s="263">
        <v>0</v>
      </c>
      <c r="E156" s="45"/>
      <c r="F156" s="95">
        <f t="shared" si="138"/>
        <v>0</v>
      </c>
      <c r="G156" s="229"/>
      <c r="H156" s="45"/>
      <c r="I156" s="91">
        <f t="shared" si="139"/>
        <v>0</v>
      </c>
      <c r="J156" s="263"/>
      <c r="K156" s="45"/>
      <c r="L156" s="95">
        <f t="shared" si="140"/>
        <v>0</v>
      </c>
      <c r="M156" s="229"/>
      <c r="N156" s="45"/>
      <c r="O156" s="91">
        <f t="shared" si="141"/>
        <v>0</v>
      </c>
      <c r="P156" s="290"/>
      <c r="Q156" s="296"/>
      <c r="R156" s="343"/>
    </row>
    <row r="157" spans="1:18" ht="36" hidden="1" x14ac:dyDescent="0.25">
      <c r="A157" s="29">
        <v>2369</v>
      </c>
      <c r="B157" s="43" t="s">
        <v>152</v>
      </c>
      <c r="C157" s="189">
        <f t="shared" si="100"/>
        <v>0</v>
      </c>
      <c r="D157" s="263">
        <v>0</v>
      </c>
      <c r="E157" s="45"/>
      <c r="F157" s="95">
        <f t="shared" si="138"/>
        <v>0</v>
      </c>
      <c r="G157" s="229"/>
      <c r="H157" s="45"/>
      <c r="I157" s="91">
        <f t="shared" si="139"/>
        <v>0</v>
      </c>
      <c r="J157" s="263"/>
      <c r="K157" s="45"/>
      <c r="L157" s="95">
        <f t="shared" si="140"/>
        <v>0</v>
      </c>
      <c r="M157" s="229"/>
      <c r="N157" s="45"/>
      <c r="O157" s="91">
        <f t="shared" si="141"/>
        <v>0</v>
      </c>
      <c r="P157" s="290"/>
      <c r="Q157" s="296"/>
      <c r="R157" s="343"/>
    </row>
    <row r="158" spans="1:18" hidden="1" x14ac:dyDescent="0.25">
      <c r="A158" s="73">
        <v>2370</v>
      </c>
      <c r="B158" s="58" t="s">
        <v>153</v>
      </c>
      <c r="C158" s="194">
        <f t="shared" si="100"/>
        <v>0</v>
      </c>
      <c r="D158" s="260">
        <v>0</v>
      </c>
      <c r="E158" s="77"/>
      <c r="F158" s="174">
        <f t="shared" si="138"/>
        <v>0</v>
      </c>
      <c r="G158" s="231"/>
      <c r="H158" s="77"/>
      <c r="I158" s="154">
        <f t="shared" si="139"/>
        <v>0</v>
      </c>
      <c r="J158" s="260"/>
      <c r="K158" s="77"/>
      <c r="L158" s="174">
        <f t="shared" si="140"/>
        <v>0</v>
      </c>
      <c r="M158" s="231"/>
      <c r="N158" s="77"/>
      <c r="O158" s="154">
        <f t="shared" si="141"/>
        <v>0</v>
      </c>
      <c r="P158" s="291"/>
      <c r="Q158" s="296"/>
      <c r="R158" s="343"/>
    </row>
    <row r="159" spans="1:18" hidden="1" x14ac:dyDescent="0.25">
      <c r="A159" s="73">
        <v>2380</v>
      </c>
      <c r="B159" s="58" t="s">
        <v>154</v>
      </c>
      <c r="C159" s="194">
        <f t="shared" si="100"/>
        <v>0</v>
      </c>
      <c r="D159" s="86">
        <f>SUM(D160:D161)</f>
        <v>0</v>
      </c>
      <c r="E159" s="74">
        <f t="shared" ref="E159" si="142">SUM(E160:E161)</f>
        <v>0</v>
      </c>
      <c r="F159" s="174">
        <f>SUM(F160:F161)</f>
        <v>0</v>
      </c>
      <c r="G159" s="228">
        <f t="shared" ref="G159:N159" si="143">SUM(G160:G161)</f>
        <v>0</v>
      </c>
      <c r="H159" s="74">
        <f t="shared" si="143"/>
        <v>0</v>
      </c>
      <c r="I159" s="154">
        <f t="shared" si="143"/>
        <v>0</v>
      </c>
      <c r="J159" s="86">
        <f t="shared" si="143"/>
        <v>0</v>
      </c>
      <c r="K159" s="74">
        <f t="shared" si="143"/>
        <v>0</v>
      </c>
      <c r="L159" s="174">
        <f t="shared" si="143"/>
        <v>0</v>
      </c>
      <c r="M159" s="228">
        <f t="shared" si="143"/>
        <v>0</v>
      </c>
      <c r="N159" s="74">
        <f t="shared" si="143"/>
        <v>0</v>
      </c>
      <c r="O159" s="154">
        <f>SUM(O160:O161)</f>
        <v>0</v>
      </c>
      <c r="P159" s="291"/>
      <c r="Q159" s="296"/>
      <c r="R159" s="343"/>
    </row>
    <row r="160" spans="1:18" hidden="1" x14ac:dyDescent="0.25">
      <c r="A160" s="26">
        <v>2381</v>
      </c>
      <c r="B160" s="40" t="s">
        <v>155</v>
      </c>
      <c r="C160" s="188">
        <f t="shared" si="100"/>
        <v>0</v>
      </c>
      <c r="D160" s="262">
        <v>0</v>
      </c>
      <c r="E160" s="42"/>
      <c r="F160" s="176">
        <f t="shared" ref="F160:F163" si="144">D160+E160</f>
        <v>0</v>
      </c>
      <c r="G160" s="219"/>
      <c r="H160" s="42"/>
      <c r="I160" s="90">
        <f t="shared" ref="I160:I163" si="145">G160+H160</f>
        <v>0</v>
      </c>
      <c r="J160" s="262"/>
      <c r="K160" s="42"/>
      <c r="L160" s="176">
        <f t="shared" ref="L160:L163" si="146">J160+K160</f>
        <v>0</v>
      </c>
      <c r="M160" s="219"/>
      <c r="N160" s="42"/>
      <c r="O160" s="90">
        <f t="shared" ref="O160:O163" si="147">M160+N160</f>
        <v>0</v>
      </c>
      <c r="P160" s="289"/>
      <c r="Q160" s="296"/>
      <c r="R160" s="343"/>
    </row>
    <row r="161" spans="1:18" hidden="1" x14ac:dyDescent="0.25">
      <c r="A161" s="29">
        <v>2389</v>
      </c>
      <c r="B161" s="43" t="s">
        <v>156</v>
      </c>
      <c r="C161" s="189">
        <f t="shared" si="100"/>
        <v>0</v>
      </c>
      <c r="D161" s="263">
        <v>0</v>
      </c>
      <c r="E161" s="45"/>
      <c r="F161" s="95">
        <f t="shared" si="144"/>
        <v>0</v>
      </c>
      <c r="G161" s="229"/>
      <c r="H161" s="45"/>
      <c r="I161" s="91">
        <f t="shared" si="145"/>
        <v>0</v>
      </c>
      <c r="J161" s="263"/>
      <c r="K161" s="45"/>
      <c r="L161" s="95">
        <f t="shared" si="146"/>
        <v>0</v>
      </c>
      <c r="M161" s="229"/>
      <c r="N161" s="45"/>
      <c r="O161" s="91">
        <f t="shared" si="147"/>
        <v>0</v>
      </c>
      <c r="P161" s="290"/>
      <c r="Q161" s="296"/>
      <c r="R161" s="343"/>
    </row>
    <row r="162" spans="1:18" hidden="1" x14ac:dyDescent="0.25">
      <c r="A162" s="73">
        <v>2390</v>
      </c>
      <c r="B162" s="58" t="s">
        <v>157</v>
      </c>
      <c r="C162" s="194">
        <f t="shared" si="100"/>
        <v>0</v>
      </c>
      <c r="D162" s="260">
        <v>0</v>
      </c>
      <c r="E162" s="77"/>
      <c r="F162" s="174">
        <f t="shared" si="144"/>
        <v>0</v>
      </c>
      <c r="G162" s="231"/>
      <c r="H162" s="77"/>
      <c r="I162" s="154">
        <f t="shared" si="145"/>
        <v>0</v>
      </c>
      <c r="J162" s="260"/>
      <c r="K162" s="77"/>
      <c r="L162" s="174">
        <f t="shared" si="146"/>
        <v>0</v>
      </c>
      <c r="M162" s="231"/>
      <c r="N162" s="77"/>
      <c r="O162" s="154">
        <f t="shared" si="147"/>
        <v>0</v>
      </c>
      <c r="P162" s="291"/>
      <c r="Q162" s="296"/>
      <c r="R162" s="343"/>
    </row>
    <row r="163" spans="1:18" hidden="1" x14ac:dyDescent="0.25">
      <c r="A163" s="35">
        <v>2400</v>
      </c>
      <c r="B163" s="72" t="s">
        <v>158</v>
      </c>
      <c r="C163" s="187">
        <f t="shared" si="100"/>
        <v>0</v>
      </c>
      <c r="D163" s="247">
        <v>0</v>
      </c>
      <c r="E163" s="80"/>
      <c r="F163" s="175">
        <f t="shared" si="144"/>
        <v>0</v>
      </c>
      <c r="G163" s="233"/>
      <c r="H163" s="80"/>
      <c r="I163" s="123">
        <f t="shared" si="145"/>
        <v>0</v>
      </c>
      <c r="J163" s="247"/>
      <c r="K163" s="80"/>
      <c r="L163" s="175">
        <f t="shared" si="146"/>
        <v>0</v>
      </c>
      <c r="M163" s="233"/>
      <c r="N163" s="80"/>
      <c r="O163" s="123">
        <f t="shared" si="147"/>
        <v>0</v>
      </c>
      <c r="P163" s="292"/>
      <c r="Q163" s="296"/>
      <c r="R163" s="343"/>
    </row>
    <row r="164" spans="1:18" ht="24" hidden="1" x14ac:dyDescent="0.25">
      <c r="A164" s="35">
        <v>2500</v>
      </c>
      <c r="B164" s="72" t="s">
        <v>159</v>
      </c>
      <c r="C164" s="187">
        <f t="shared" si="100"/>
        <v>0</v>
      </c>
      <c r="D164" s="130">
        <f>SUM(D165,D170)</f>
        <v>0</v>
      </c>
      <c r="E164" s="38">
        <f t="shared" ref="E164" si="148">SUM(E165,E170)</f>
        <v>0</v>
      </c>
      <c r="F164" s="175">
        <f>SUM(F165,F170)</f>
        <v>0</v>
      </c>
      <c r="G164" s="227">
        <f t="shared" ref="G164:O164" si="149">SUM(G165,G170)</f>
        <v>0</v>
      </c>
      <c r="H164" s="38">
        <f t="shared" si="149"/>
        <v>0</v>
      </c>
      <c r="I164" s="123">
        <f t="shared" si="149"/>
        <v>0</v>
      </c>
      <c r="J164" s="130">
        <f t="shared" si="149"/>
        <v>0</v>
      </c>
      <c r="K164" s="38">
        <f t="shared" si="149"/>
        <v>0</v>
      </c>
      <c r="L164" s="175">
        <f t="shared" si="149"/>
        <v>0</v>
      </c>
      <c r="M164" s="227">
        <f t="shared" si="149"/>
        <v>0</v>
      </c>
      <c r="N164" s="38">
        <f t="shared" si="149"/>
        <v>0</v>
      </c>
      <c r="O164" s="123">
        <f t="shared" si="149"/>
        <v>0</v>
      </c>
      <c r="P164" s="313"/>
      <c r="Q164" s="296"/>
      <c r="R164" s="343"/>
    </row>
    <row r="165" spans="1:18" ht="16.5" hidden="1" customHeight="1" x14ac:dyDescent="0.25">
      <c r="A165" s="340">
        <v>2510</v>
      </c>
      <c r="B165" s="40" t="s">
        <v>160</v>
      </c>
      <c r="C165" s="188">
        <f t="shared" si="100"/>
        <v>0</v>
      </c>
      <c r="D165" s="131">
        <f>SUM(D166:D169)</f>
        <v>0</v>
      </c>
      <c r="E165" s="79">
        <f t="shared" ref="E165" si="150">SUM(E166:E169)</f>
        <v>0</v>
      </c>
      <c r="F165" s="176">
        <f>SUM(F166:F169)</f>
        <v>0</v>
      </c>
      <c r="G165" s="232">
        <f t="shared" ref="G165:O165" si="151">SUM(G166:G169)</f>
        <v>0</v>
      </c>
      <c r="H165" s="79">
        <f t="shared" si="151"/>
        <v>0</v>
      </c>
      <c r="I165" s="90">
        <f t="shared" si="151"/>
        <v>0</v>
      </c>
      <c r="J165" s="131">
        <f t="shared" si="151"/>
        <v>0</v>
      </c>
      <c r="K165" s="79">
        <f t="shared" si="151"/>
        <v>0</v>
      </c>
      <c r="L165" s="176">
        <f t="shared" si="151"/>
        <v>0</v>
      </c>
      <c r="M165" s="232">
        <f t="shared" si="151"/>
        <v>0</v>
      </c>
      <c r="N165" s="79">
        <f t="shared" si="151"/>
        <v>0</v>
      </c>
      <c r="O165" s="155">
        <f t="shared" si="151"/>
        <v>0</v>
      </c>
      <c r="P165" s="294"/>
      <c r="Q165" s="296"/>
      <c r="R165" s="343"/>
    </row>
    <row r="166" spans="1:18" ht="24" hidden="1" x14ac:dyDescent="0.25">
      <c r="A166" s="30">
        <v>2512</v>
      </c>
      <c r="B166" s="43" t="s">
        <v>161</v>
      </c>
      <c r="C166" s="189">
        <f t="shared" si="100"/>
        <v>0</v>
      </c>
      <c r="D166" s="263">
        <v>0</v>
      </c>
      <c r="E166" s="45"/>
      <c r="F166" s="95">
        <f t="shared" ref="F166:F171" si="152">D166+E166</f>
        <v>0</v>
      </c>
      <c r="G166" s="229"/>
      <c r="H166" s="45"/>
      <c r="I166" s="91">
        <f t="shared" ref="I166:I171" si="153">G166+H166</f>
        <v>0</v>
      </c>
      <c r="J166" s="263"/>
      <c r="K166" s="45"/>
      <c r="L166" s="95">
        <f t="shared" ref="L166:L171" si="154">J166+K166</f>
        <v>0</v>
      </c>
      <c r="M166" s="229"/>
      <c r="N166" s="45"/>
      <c r="O166" s="91">
        <f t="shared" ref="O166:O171" si="155">M166+N166</f>
        <v>0</v>
      </c>
      <c r="P166" s="290"/>
      <c r="Q166" s="296"/>
      <c r="R166" s="343"/>
    </row>
    <row r="167" spans="1:18" ht="24" hidden="1" x14ac:dyDescent="0.25">
      <c r="A167" s="30">
        <v>2513</v>
      </c>
      <c r="B167" s="43" t="s">
        <v>162</v>
      </c>
      <c r="C167" s="189">
        <f t="shared" si="100"/>
        <v>0</v>
      </c>
      <c r="D167" s="263">
        <v>0</v>
      </c>
      <c r="E167" s="45"/>
      <c r="F167" s="95">
        <f t="shared" si="152"/>
        <v>0</v>
      </c>
      <c r="G167" s="229"/>
      <c r="H167" s="45"/>
      <c r="I167" s="91">
        <f t="shared" si="153"/>
        <v>0</v>
      </c>
      <c r="J167" s="263"/>
      <c r="K167" s="45"/>
      <c r="L167" s="95">
        <f t="shared" si="154"/>
        <v>0</v>
      </c>
      <c r="M167" s="229"/>
      <c r="N167" s="45"/>
      <c r="O167" s="91">
        <f t="shared" si="155"/>
        <v>0</v>
      </c>
      <c r="P167" s="290"/>
      <c r="Q167" s="296"/>
      <c r="R167" s="343"/>
    </row>
    <row r="168" spans="1:18" hidden="1" x14ac:dyDescent="0.25">
      <c r="A168" s="30">
        <v>2515</v>
      </c>
      <c r="B168" s="43" t="s">
        <v>163</v>
      </c>
      <c r="C168" s="189">
        <f t="shared" si="100"/>
        <v>0</v>
      </c>
      <c r="D168" s="263">
        <v>0</v>
      </c>
      <c r="E168" s="45"/>
      <c r="F168" s="95">
        <f t="shared" si="152"/>
        <v>0</v>
      </c>
      <c r="G168" s="229"/>
      <c r="H168" s="45"/>
      <c r="I168" s="91">
        <f t="shared" si="153"/>
        <v>0</v>
      </c>
      <c r="J168" s="263"/>
      <c r="K168" s="45"/>
      <c r="L168" s="95">
        <f t="shared" si="154"/>
        <v>0</v>
      </c>
      <c r="M168" s="229"/>
      <c r="N168" s="45"/>
      <c r="O168" s="91">
        <f t="shared" si="155"/>
        <v>0</v>
      </c>
      <c r="P168" s="290"/>
      <c r="Q168" s="296"/>
      <c r="R168" s="343"/>
    </row>
    <row r="169" spans="1:18" ht="24" hidden="1" x14ac:dyDescent="0.25">
      <c r="A169" s="30">
        <v>2519</v>
      </c>
      <c r="B169" s="43" t="s">
        <v>164</v>
      </c>
      <c r="C169" s="189">
        <f t="shared" si="100"/>
        <v>0</v>
      </c>
      <c r="D169" s="263">
        <v>0</v>
      </c>
      <c r="E169" s="45"/>
      <c r="F169" s="95">
        <f t="shared" si="152"/>
        <v>0</v>
      </c>
      <c r="G169" s="229"/>
      <c r="H169" s="45"/>
      <c r="I169" s="91">
        <f t="shared" si="153"/>
        <v>0</v>
      </c>
      <c r="J169" s="263"/>
      <c r="K169" s="45"/>
      <c r="L169" s="95">
        <f t="shared" si="154"/>
        <v>0</v>
      </c>
      <c r="M169" s="229"/>
      <c r="N169" s="45"/>
      <c r="O169" s="91">
        <f t="shared" si="155"/>
        <v>0</v>
      </c>
      <c r="P169" s="290"/>
      <c r="Q169" s="296"/>
      <c r="R169" s="343"/>
    </row>
    <row r="170" spans="1:18" hidden="1" x14ac:dyDescent="0.25">
      <c r="A170" s="75">
        <v>2520</v>
      </c>
      <c r="B170" s="43" t="s">
        <v>165</v>
      </c>
      <c r="C170" s="189">
        <f t="shared" si="100"/>
        <v>0</v>
      </c>
      <c r="D170" s="263">
        <v>0</v>
      </c>
      <c r="E170" s="45"/>
      <c r="F170" s="95">
        <f t="shared" si="152"/>
        <v>0</v>
      </c>
      <c r="G170" s="229"/>
      <c r="H170" s="45"/>
      <c r="I170" s="91">
        <f t="shared" si="153"/>
        <v>0</v>
      </c>
      <c r="J170" s="263"/>
      <c r="K170" s="45"/>
      <c r="L170" s="95">
        <f t="shared" si="154"/>
        <v>0</v>
      </c>
      <c r="M170" s="229"/>
      <c r="N170" s="45"/>
      <c r="O170" s="91">
        <f t="shared" si="155"/>
        <v>0</v>
      </c>
      <c r="P170" s="290"/>
      <c r="Q170" s="296"/>
      <c r="R170" s="343"/>
    </row>
    <row r="171" spans="1:18" s="81" customFormat="1" ht="36" hidden="1" x14ac:dyDescent="0.25">
      <c r="A171" s="17">
        <v>2800</v>
      </c>
      <c r="B171" s="40" t="s">
        <v>166</v>
      </c>
      <c r="C171" s="188">
        <f t="shared" si="100"/>
        <v>0</v>
      </c>
      <c r="D171" s="262">
        <v>0</v>
      </c>
      <c r="E171" s="42"/>
      <c r="F171" s="327">
        <f t="shared" si="152"/>
        <v>0</v>
      </c>
      <c r="G171" s="211"/>
      <c r="H171" s="28"/>
      <c r="I171" s="333">
        <f t="shared" si="153"/>
        <v>0</v>
      </c>
      <c r="J171" s="244"/>
      <c r="K171" s="28"/>
      <c r="L171" s="327">
        <f t="shared" si="154"/>
        <v>0</v>
      </c>
      <c r="M171" s="211"/>
      <c r="N171" s="28"/>
      <c r="O171" s="333">
        <f t="shared" si="155"/>
        <v>0</v>
      </c>
      <c r="P171" s="287"/>
      <c r="Q171" s="299"/>
      <c r="R171" s="343"/>
    </row>
    <row r="172" spans="1:18" hidden="1" x14ac:dyDescent="0.25">
      <c r="A172" s="70">
        <v>3000</v>
      </c>
      <c r="B172" s="70" t="s">
        <v>167</v>
      </c>
      <c r="C172" s="199">
        <f t="shared" si="100"/>
        <v>0</v>
      </c>
      <c r="D172" s="137">
        <f>SUM(D173,D183)</f>
        <v>0</v>
      </c>
      <c r="E172" s="71">
        <f t="shared" ref="E172" si="156">SUM(E173,E183)</f>
        <v>0</v>
      </c>
      <c r="F172" s="172">
        <f>SUM(F173,F183)</f>
        <v>0</v>
      </c>
      <c r="G172" s="226">
        <f t="shared" ref="G172:N172" si="157">SUM(G173,G183)</f>
        <v>0</v>
      </c>
      <c r="H172" s="71">
        <f t="shared" si="157"/>
        <v>0</v>
      </c>
      <c r="I172" s="125">
        <f t="shared" si="157"/>
        <v>0</v>
      </c>
      <c r="J172" s="137">
        <f t="shared" si="157"/>
        <v>0</v>
      </c>
      <c r="K172" s="71">
        <f t="shared" si="157"/>
        <v>0</v>
      </c>
      <c r="L172" s="172">
        <f t="shared" si="157"/>
        <v>0</v>
      </c>
      <c r="M172" s="226">
        <f t="shared" si="157"/>
        <v>0</v>
      </c>
      <c r="N172" s="71">
        <f t="shared" si="157"/>
        <v>0</v>
      </c>
      <c r="O172" s="125">
        <f>SUM(O173,O183)</f>
        <v>0</v>
      </c>
      <c r="P172" s="312"/>
      <c r="Q172" s="296"/>
      <c r="R172" s="343"/>
    </row>
    <row r="173" spans="1:18" ht="24" hidden="1" x14ac:dyDescent="0.25">
      <c r="A173" s="35">
        <v>3200</v>
      </c>
      <c r="B173" s="82" t="s">
        <v>168</v>
      </c>
      <c r="C173" s="187">
        <f t="shared" si="100"/>
        <v>0</v>
      </c>
      <c r="D173" s="130">
        <f>SUM(D174,D178)</f>
        <v>0</v>
      </c>
      <c r="E173" s="38">
        <f t="shared" ref="E173" si="158">SUM(E174,E178)</f>
        <v>0</v>
      </c>
      <c r="F173" s="175">
        <f>SUM(F174,F178)</f>
        <v>0</v>
      </c>
      <c r="G173" s="227">
        <f t="shared" ref="G173:O173" si="159">SUM(G174,G178)</f>
        <v>0</v>
      </c>
      <c r="H173" s="38">
        <f t="shared" si="159"/>
        <v>0</v>
      </c>
      <c r="I173" s="123">
        <f t="shared" si="159"/>
        <v>0</v>
      </c>
      <c r="J173" s="130">
        <f t="shared" si="159"/>
        <v>0</v>
      </c>
      <c r="K173" s="38">
        <f t="shared" si="159"/>
        <v>0</v>
      </c>
      <c r="L173" s="175">
        <f t="shared" si="159"/>
        <v>0</v>
      </c>
      <c r="M173" s="227">
        <f t="shared" si="159"/>
        <v>0</v>
      </c>
      <c r="N173" s="38">
        <f t="shared" si="159"/>
        <v>0</v>
      </c>
      <c r="O173" s="124">
        <f t="shared" si="159"/>
        <v>0</v>
      </c>
      <c r="P173" s="313"/>
      <c r="Q173" s="296"/>
      <c r="R173" s="343"/>
    </row>
    <row r="174" spans="1:18" ht="24" hidden="1" x14ac:dyDescent="0.25">
      <c r="A174" s="340">
        <v>3260</v>
      </c>
      <c r="B174" s="40" t="s">
        <v>169</v>
      </c>
      <c r="C174" s="188">
        <f t="shared" si="100"/>
        <v>0</v>
      </c>
      <c r="D174" s="131">
        <f>SUM(D175:D177)</f>
        <v>0</v>
      </c>
      <c r="E174" s="79">
        <f t="shared" ref="E174" si="160">SUM(E175:E177)</f>
        <v>0</v>
      </c>
      <c r="F174" s="176">
        <f>SUM(F175:F177)</f>
        <v>0</v>
      </c>
      <c r="G174" s="232">
        <f t="shared" ref="G174:N174" si="161">SUM(G175:G177)</f>
        <v>0</v>
      </c>
      <c r="H174" s="79">
        <f t="shared" si="161"/>
        <v>0</v>
      </c>
      <c r="I174" s="90">
        <f t="shared" si="161"/>
        <v>0</v>
      </c>
      <c r="J174" s="131">
        <f t="shared" si="161"/>
        <v>0</v>
      </c>
      <c r="K174" s="79">
        <f t="shared" si="161"/>
        <v>0</v>
      </c>
      <c r="L174" s="176">
        <f t="shared" si="161"/>
        <v>0</v>
      </c>
      <c r="M174" s="232">
        <f t="shared" si="161"/>
        <v>0</v>
      </c>
      <c r="N174" s="79">
        <f t="shared" si="161"/>
        <v>0</v>
      </c>
      <c r="O174" s="90">
        <f>SUM(O175:O177)</f>
        <v>0</v>
      </c>
      <c r="P174" s="289"/>
      <c r="Q174" s="296"/>
      <c r="R174" s="343"/>
    </row>
    <row r="175" spans="1:18" ht="24" hidden="1" x14ac:dyDescent="0.25">
      <c r="A175" s="30">
        <v>3261</v>
      </c>
      <c r="B175" s="43" t="s">
        <v>170</v>
      </c>
      <c r="C175" s="189">
        <f t="shared" si="100"/>
        <v>0</v>
      </c>
      <c r="D175" s="263">
        <v>0</v>
      </c>
      <c r="E175" s="45"/>
      <c r="F175" s="95">
        <f t="shared" ref="F175:F177" si="162">D175+E175</f>
        <v>0</v>
      </c>
      <c r="G175" s="229"/>
      <c r="H175" s="45"/>
      <c r="I175" s="91">
        <f t="shared" ref="I175:I177" si="163">G175+H175</f>
        <v>0</v>
      </c>
      <c r="J175" s="263"/>
      <c r="K175" s="45"/>
      <c r="L175" s="95">
        <f t="shared" ref="L175:L177" si="164">J175+K175</f>
        <v>0</v>
      </c>
      <c r="M175" s="229"/>
      <c r="N175" s="45"/>
      <c r="O175" s="91">
        <f t="shared" ref="O175:O177" si="165">M175+N175</f>
        <v>0</v>
      </c>
      <c r="P175" s="290"/>
      <c r="Q175" s="296"/>
      <c r="R175" s="343"/>
    </row>
    <row r="176" spans="1:18" ht="24" hidden="1" x14ac:dyDescent="0.25">
      <c r="A176" s="30">
        <v>3262</v>
      </c>
      <c r="B176" s="43" t="s">
        <v>171</v>
      </c>
      <c r="C176" s="189">
        <f t="shared" si="100"/>
        <v>0</v>
      </c>
      <c r="D176" s="263">
        <v>0</v>
      </c>
      <c r="E176" s="45"/>
      <c r="F176" s="95">
        <f t="shared" si="162"/>
        <v>0</v>
      </c>
      <c r="G176" s="229"/>
      <c r="H176" s="45"/>
      <c r="I176" s="91">
        <f t="shared" si="163"/>
        <v>0</v>
      </c>
      <c r="J176" s="263"/>
      <c r="K176" s="45"/>
      <c r="L176" s="95">
        <f t="shared" si="164"/>
        <v>0</v>
      </c>
      <c r="M176" s="229"/>
      <c r="N176" s="45"/>
      <c r="O176" s="91">
        <f t="shared" si="165"/>
        <v>0</v>
      </c>
      <c r="P176" s="290"/>
      <c r="Q176" s="296"/>
      <c r="R176" s="343"/>
    </row>
    <row r="177" spans="1:18" ht="24" hidden="1" x14ac:dyDescent="0.25">
      <c r="A177" s="30">
        <v>3263</v>
      </c>
      <c r="B177" s="43" t="s">
        <v>172</v>
      </c>
      <c r="C177" s="189">
        <f t="shared" ref="C177:C240" si="166">SUM(F177,I177,L177,O177)</f>
        <v>0</v>
      </c>
      <c r="D177" s="263">
        <v>0</v>
      </c>
      <c r="E177" s="45"/>
      <c r="F177" s="95">
        <f t="shared" si="162"/>
        <v>0</v>
      </c>
      <c r="G177" s="229"/>
      <c r="H177" s="45"/>
      <c r="I177" s="91">
        <f t="shared" si="163"/>
        <v>0</v>
      </c>
      <c r="J177" s="263"/>
      <c r="K177" s="45"/>
      <c r="L177" s="95">
        <f t="shared" si="164"/>
        <v>0</v>
      </c>
      <c r="M177" s="229"/>
      <c r="N177" s="45"/>
      <c r="O177" s="91">
        <f t="shared" si="165"/>
        <v>0</v>
      </c>
      <c r="P177" s="290"/>
      <c r="Q177" s="296"/>
      <c r="R177" s="343"/>
    </row>
    <row r="178" spans="1:18" ht="60" hidden="1" x14ac:dyDescent="0.25">
      <c r="A178" s="340">
        <v>3290</v>
      </c>
      <c r="B178" s="40" t="s">
        <v>300</v>
      </c>
      <c r="C178" s="200">
        <f t="shared" si="166"/>
        <v>0</v>
      </c>
      <c r="D178" s="131">
        <f>SUM(D179:D182)</f>
        <v>0</v>
      </c>
      <c r="E178" s="79">
        <f t="shared" ref="E178" si="167">SUM(E179:E182)</f>
        <v>0</v>
      </c>
      <c r="F178" s="176">
        <f>SUM(F179:F182)</f>
        <v>0</v>
      </c>
      <c r="G178" s="232">
        <f t="shared" ref="G178:O178" si="168">SUM(G179:G182)</f>
        <v>0</v>
      </c>
      <c r="H178" s="79">
        <f t="shared" si="168"/>
        <v>0</v>
      </c>
      <c r="I178" s="90">
        <f t="shared" si="168"/>
        <v>0</v>
      </c>
      <c r="J178" s="131">
        <f t="shared" si="168"/>
        <v>0</v>
      </c>
      <c r="K178" s="79">
        <f t="shared" si="168"/>
        <v>0</v>
      </c>
      <c r="L178" s="176">
        <f t="shared" si="168"/>
        <v>0</v>
      </c>
      <c r="M178" s="232">
        <f t="shared" si="168"/>
        <v>0</v>
      </c>
      <c r="N178" s="79">
        <f t="shared" si="168"/>
        <v>0</v>
      </c>
      <c r="O178" s="156">
        <f t="shared" si="168"/>
        <v>0</v>
      </c>
      <c r="P178" s="293"/>
      <c r="Q178" s="296"/>
      <c r="R178" s="343"/>
    </row>
    <row r="179" spans="1:18" ht="48" hidden="1" x14ac:dyDescent="0.25">
      <c r="A179" s="30">
        <v>3291</v>
      </c>
      <c r="B179" s="43" t="s">
        <v>173</v>
      </c>
      <c r="C179" s="189">
        <f t="shared" si="166"/>
        <v>0</v>
      </c>
      <c r="D179" s="263">
        <v>0</v>
      </c>
      <c r="E179" s="45"/>
      <c r="F179" s="95">
        <f t="shared" ref="F179:F182" si="169">D179+E179</f>
        <v>0</v>
      </c>
      <c r="G179" s="229"/>
      <c r="H179" s="45"/>
      <c r="I179" s="91">
        <f t="shared" ref="I179:I182" si="170">G179+H179</f>
        <v>0</v>
      </c>
      <c r="J179" s="263"/>
      <c r="K179" s="45"/>
      <c r="L179" s="95">
        <f t="shared" ref="L179:L182" si="171">J179+K179</f>
        <v>0</v>
      </c>
      <c r="M179" s="229"/>
      <c r="N179" s="45"/>
      <c r="O179" s="91">
        <f t="shared" ref="O179:O182" si="172">M179+N179</f>
        <v>0</v>
      </c>
      <c r="P179" s="290"/>
      <c r="Q179" s="296"/>
      <c r="R179" s="343"/>
    </row>
    <row r="180" spans="1:18" ht="60" hidden="1" x14ac:dyDescent="0.25">
      <c r="A180" s="30">
        <v>3292</v>
      </c>
      <c r="B180" s="43" t="s">
        <v>174</v>
      </c>
      <c r="C180" s="189">
        <f t="shared" si="166"/>
        <v>0</v>
      </c>
      <c r="D180" s="263">
        <v>0</v>
      </c>
      <c r="E180" s="45"/>
      <c r="F180" s="95">
        <f t="shared" si="169"/>
        <v>0</v>
      </c>
      <c r="G180" s="229"/>
      <c r="H180" s="45"/>
      <c r="I180" s="91">
        <f t="shared" si="170"/>
        <v>0</v>
      </c>
      <c r="J180" s="263"/>
      <c r="K180" s="45"/>
      <c r="L180" s="95">
        <f t="shared" si="171"/>
        <v>0</v>
      </c>
      <c r="M180" s="229"/>
      <c r="N180" s="45"/>
      <c r="O180" s="91">
        <f t="shared" si="172"/>
        <v>0</v>
      </c>
      <c r="P180" s="290"/>
      <c r="Q180" s="296"/>
      <c r="R180" s="343"/>
    </row>
    <row r="181" spans="1:18" ht="48" hidden="1" x14ac:dyDescent="0.25">
      <c r="A181" s="30">
        <v>3293</v>
      </c>
      <c r="B181" s="43" t="s">
        <v>175</v>
      </c>
      <c r="C181" s="189">
        <f t="shared" si="166"/>
        <v>0</v>
      </c>
      <c r="D181" s="263">
        <v>0</v>
      </c>
      <c r="E181" s="45"/>
      <c r="F181" s="95">
        <f t="shared" si="169"/>
        <v>0</v>
      </c>
      <c r="G181" s="229"/>
      <c r="H181" s="45"/>
      <c r="I181" s="91">
        <f t="shared" si="170"/>
        <v>0</v>
      </c>
      <c r="J181" s="263"/>
      <c r="K181" s="45"/>
      <c r="L181" s="95">
        <f t="shared" si="171"/>
        <v>0</v>
      </c>
      <c r="M181" s="229"/>
      <c r="N181" s="45"/>
      <c r="O181" s="91">
        <f t="shared" si="172"/>
        <v>0</v>
      </c>
      <c r="P181" s="290"/>
      <c r="Q181" s="296"/>
      <c r="R181" s="343"/>
    </row>
    <row r="182" spans="1:18" ht="36" hidden="1" x14ac:dyDescent="0.25">
      <c r="A182" s="83">
        <v>3294</v>
      </c>
      <c r="B182" s="43" t="s">
        <v>176</v>
      </c>
      <c r="C182" s="200">
        <f t="shared" si="166"/>
        <v>0</v>
      </c>
      <c r="D182" s="264">
        <v>0</v>
      </c>
      <c r="E182" s="84"/>
      <c r="F182" s="331">
        <f t="shared" si="169"/>
        <v>0</v>
      </c>
      <c r="G182" s="234"/>
      <c r="H182" s="84"/>
      <c r="I182" s="156">
        <f t="shared" si="170"/>
        <v>0</v>
      </c>
      <c r="J182" s="264"/>
      <c r="K182" s="84"/>
      <c r="L182" s="331">
        <f t="shared" si="171"/>
        <v>0</v>
      </c>
      <c r="M182" s="234"/>
      <c r="N182" s="84"/>
      <c r="O182" s="156">
        <f t="shared" si="172"/>
        <v>0</v>
      </c>
      <c r="P182" s="293"/>
      <c r="Q182" s="296"/>
      <c r="R182" s="343"/>
    </row>
    <row r="183" spans="1:18" ht="36" hidden="1" x14ac:dyDescent="0.25">
      <c r="A183" s="51">
        <v>3300</v>
      </c>
      <c r="B183" s="82" t="s">
        <v>177</v>
      </c>
      <c r="C183" s="201">
        <f t="shared" si="166"/>
        <v>0</v>
      </c>
      <c r="D183" s="138">
        <f>SUM(D184:D185)</f>
        <v>0</v>
      </c>
      <c r="E183" s="85">
        <f t="shared" ref="E183" si="173">SUM(E184:E185)</f>
        <v>0</v>
      </c>
      <c r="F183" s="173">
        <f>SUM(F184:F185)</f>
        <v>0</v>
      </c>
      <c r="G183" s="235">
        <f t="shared" ref="G183:O183" si="174">SUM(G184:G185)</f>
        <v>0</v>
      </c>
      <c r="H183" s="85">
        <f t="shared" si="174"/>
        <v>0</v>
      </c>
      <c r="I183" s="124">
        <f t="shared" si="174"/>
        <v>0</v>
      </c>
      <c r="J183" s="138">
        <f t="shared" si="174"/>
        <v>0</v>
      </c>
      <c r="K183" s="85">
        <f t="shared" si="174"/>
        <v>0</v>
      </c>
      <c r="L183" s="173">
        <f t="shared" si="174"/>
        <v>0</v>
      </c>
      <c r="M183" s="235">
        <f t="shared" si="174"/>
        <v>0</v>
      </c>
      <c r="N183" s="85">
        <f t="shared" si="174"/>
        <v>0</v>
      </c>
      <c r="O183" s="124">
        <f t="shared" si="174"/>
        <v>0</v>
      </c>
      <c r="P183" s="313"/>
      <c r="Q183" s="296"/>
      <c r="R183" s="343"/>
    </row>
    <row r="184" spans="1:18" ht="36" hidden="1" x14ac:dyDescent="0.25">
      <c r="A184" s="57">
        <v>3310</v>
      </c>
      <c r="B184" s="58" t="s">
        <v>178</v>
      </c>
      <c r="C184" s="194">
        <f t="shared" si="166"/>
        <v>0</v>
      </c>
      <c r="D184" s="260">
        <v>0</v>
      </c>
      <c r="E184" s="77"/>
      <c r="F184" s="174">
        <f t="shared" ref="F184:F185" si="175">D184+E184</f>
        <v>0</v>
      </c>
      <c r="G184" s="231"/>
      <c r="H184" s="77"/>
      <c r="I184" s="154">
        <f t="shared" ref="I184:I185" si="176">G184+H184</f>
        <v>0</v>
      </c>
      <c r="J184" s="260"/>
      <c r="K184" s="77"/>
      <c r="L184" s="174">
        <f t="shared" ref="L184:L185" si="177">J184+K184</f>
        <v>0</v>
      </c>
      <c r="M184" s="231"/>
      <c r="N184" s="77"/>
      <c r="O184" s="154">
        <f t="shared" ref="O184:O185" si="178">M184+N184</f>
        <v>0</v>
      </c>
      <c r="P184" s="291"/>
      <c r="Q184" s="296"/>
      <c r="R184" s="343"/>
    </row>
    <row r="185" spans="1:18" ht="36" hidden="1" x14ac:dyDescent="0.25">
      <c r="A185" s="27">
        <v>3320</v>
      </c>
      <c r="B185" s="40" t="s">
        <v>179</v>
      </c>
      <c r="C185" s="188">
        <f t="shared" si="166"/>
        <v>0</v>
      </c>
      <c r="D185" s="262">
        <v>0</v>
      </c>
      <c r="E185" s="42"/>
      <c r="F185" s="176">
        <f t="shared" si="175"/>
        <v>0</v>
      </c>
      <c r="G185" s="219"/>
      <c r="H185" s="42"/>
      <c r="I185" s="90">
        <f t="shared" si="176"/>
        <v>0</v>
      </c>
      <c r="J185" s="262"/>
      <c r="K185" s="42"/>
      <c r="L185" s="176">
        <f t="shared" si="177"/>
        <v>0</v>
      </c>
      <c r="M185" s="219"/>
      <c r="N185" s="42"/>
      <c r="O185" s="90">
        <f t="shared" si="178"/>
        <v>0</v>
      </c>
      <c r="P185" s="289"/>
      <c r="Q185" s="296"/>
      <c r="R185" s="343"/>
    </row>
    <row r="186" spans="1:18" hidden="1" x14ac:dyDescent="0.25">
      <c r="A186" s="87">
        <v>4000</v>
      </c>
      <c r="B186" s="70" t="s">
        <v>180</v>
      </c>
      <c r="C186" s="199">
        <f t="shared" si="166"/>
        <v>0</v>
      </c>
      <c r="D186" s="137">
        <f>SUM(D187,D190)</f>
        <v>0</v>
      </c>
      <c r="E186" s="71">
        <f t="shared" ref="E186" si="179">SUM(E187,E190)</f>
        <v>0</v>
      </c>
      <c r="F186" s="172">
        <f>SUM(F187,F190)</f>
        <v>0</v>
      </c>
      <c r="G186" s="226">
        <f t="shared" ref="G186:N186" si="180">SUM(G187,G190)</f>
        <v>0</v>
      </c>
      <c r="H186" s="71">
        <f t="shared" si="180"/>
        <v>0</v>
      </c>
      <c r="I186" s="125">
        <f t="shared" si="180"/>
        <v>0</v>
      </c>
      <c r="J186" s="137">
        <f t="shared" si="180"/>
        <v>0</v>
      </c>
      <c r="K186" s="71">
        <f t="shared" si="180"/>
        <v>0</v>
      </c>
      <c r="L186" s="172">
        <f t="shared" si="180"/>
        <v>0</v>
      </c>
      <c r="M186" s="226">
        <f t="shared" si="180"/>
        <v>0</v>
      </c>
      <c r="N186" s="71">
        <f t="shared" si="180"/>
        <v>0</v>
      </c>
      <c r="O186" s="125">
        <f>SUM(O187,O190)</f>
        <v>0</v>
      </c>
      <c r="P186" s="312"/>
      <c r="Q186" s="296"/>
      <c r="R186" s="343"/>
    </row>
    <row r="187" spans="1:18" hidden="1" x14ac:dyDescent="0.25">
      <c r="A187" s="88">
        <v>4200</v>
      </c>
      <c r="B187" s="72" t="s">
        <v>181</v>
      </c>
      <c r="C187" s="187">
        <f t="shared" si="166"/>
        <v>0</v>
      </c>
      <c r="D187" s="130">
        <f>SUM(D188,D189)</f>
        <v>0</v>
      </c>
      <c r="E187" s="38">
        <f t="shared" ref="E187" si="181">SUM(E188,E189)</f>
        <v>0</v>
      </c>
      <c r="F187" s="175">
        <f>SUM(F188,F189)</f>
        <v>0</v>
      </c>
      <c r="G187" s="227">
        <f t="shared" ref="G187:N187" si="182">SUM(G188,G189)</f>
        <v>0</v>
      </c>
      <c r="H187" s="38">
        <f t="shared" si="182"/>
        <v>0</v>
      </c>
      <c r="I187" s="123">
        <f t="shared" si="182"/>
        <v>0</v>
      </c>
      <c r="J187" s="130">
        <f t="shared" si="182"/>
        <v>0</v>
      </c>
      <c r="K187" s="38">
        <f t="shared" si="182"/>
        <v>0</v>
      </c>
      <c r="L187" s="175">
        <f t="shared" si="182"/>
        <v>0</v>
      </c>
      <c r="M187" s="227">
        <f t="shared" si="182"/>
        <v>0</v>
      </c>
      <c r="N187" s="38">
        <f t="shared" si="182"/>
        <v>0</v>
      </c>
      <c r="O187" s="123">
        <f>SUM(O188,O189)</f>
        <v>0</v>
      </c>
      <c r="P187" s="292"/>
      <c r="Q187" s="296"/>
      <c r="R187" s="343"/>
    </row>
    <row r="188" spans="1:18" ht="24" hidden="1" x14ac:dyDescent="0.25">
      <c r="A188" s="340">
        <v>4240</v>
      </c>
      <c r="B188" s="40" t="s">
        <v>182</v>
      </c>
      <c r="C188" s="188">
        <f t="shared" si="166"/>
        <v>0</v>
      </c>
      <c r="D188" s="262">
        <v>0</v>
      </c>
      <c r="E188" s="42"/>
      <c r="F188" s="176">
        <f t="shared" ref="F188:F189" si="183">D188+E188</f>
        <v>0</v>
      </c>
      <c r="G188" s="219"/>
      <c r="H188" s="42"/>
      <c r="I188" s="90">
        <f t="shared" ref="I188:I189" si="184">G188+H188</f>
        <v>0</v>
      </c>
      <c r="J188" s="262"/>
      <c r="K188" s="42"/>
      <c r="L188" s="176">
        <f t="shared" ref="L188:L189" si="185">J188+K188</f>
        <v>0</v>
      </c>
      <c r="M188" s="219"/>
      <c r="N188" s="42"/>
      <c r="O188" s="90">
        <f t="shared" ref="O188:O189" si="186">M188+N188</f>
        <v>0</v>
      </c>
      <c r="P188" s="289"/>
      <c r="Q188" s="296"/>
      <c r="R188" s="343"/>
    </row>
    <row r="189" spans="1:18" hidden="1" x14ac:dyDescent="0.25">
      <c r="A189" s="75">
        <v>4250</v>
      </c>
      <c r="B189" s="43" t="s">
        <v>183</v>
      </c>
      <c r="C189" s="189">
        <f t="shared" si="166"/>
        <v>0</v>
      </c>
      <c r="D189" s="263">
        <v>0</v>
      </c>
      <c r="E189" s="45"/>
      <c r="F189" s="95">
        <f t="shared" si="183"/>
        <v>0</v>
      </c>
      <c r="G189" s="229"/>
      <c r="H189" s="45"/>
      <c r="I189" s="91">
        <f t="shared" si="184"/>
        <v>0</v>
      </c>
      <c r="J189" s="263"/>
      <c r="K189" s="45"/>
      <c r="L189" s="95">
        <f t="shared" si="185"/>
        <v>0</v>
      </c>
      <c r="M189" s="229"/>
      <c r="N189" s="45"/>
      <c r="O189" s="91">
        <f t="shared" si="186"/>
        <v>0</v>
      </c>
      <c r="P189" s="290"/>
      <c r="Q189" s="296"/>
      <c r="R189" s="343"/>
    </row>
    <row r="190" spans="1:18" hidden="1" x14ac:dyDescent="0.25">
      <c r="A190" s="35">
        <v>4300</v>
      </c>
      <c r="B190" s="72" t="s">
        <v>184</v>
      </c>
      <c r="C190" s="187">
        <f t="shared" si="166"/>
        <v>0</v>
      </c>
      <c r="D190" s="130">
        <f>SUM(D191)</f>
        <v>0</v>
      </c>
      <c r="E190" s="38">
        <f t="shared" ref="E190" si="187">SUM(E191)</f>
        <v>0</v>
      </c>
      <c r="F190" s="175">
        <f>SUM(F191)</f>
        <v>0</v>
      </c>
      <c r="G190" s="227">
        <f t="shared" ref="G190:N190" si="188">SUM(G191)</f>
        <v>0</v>
      </c>
      <c r="H190" s="38">
        <f t="shared" si="188"/>
        <v>0</v>
      </c>
      <c r="I190" s="123">
        <f t="shared" si="188"/>
        <v>0</v>
      </c>
      <c r="J190" s="130">
        <f t="shared" si="188"/>
        <v>0</v>
      </c>
      <c r="K190" s="38">
        <f t="shared" si="188"/>
        <v>0</v>
      </c>
      <c r="L190" s="175">
        <f t="shared" si="188"/>
        <v>0</v>
      </c>
      <c r="M190" s="227">
        <f t="shared" si="188"/>
        <v>0</v>
      </c>
      <c r="N190" s="38">
        <f t="shared" si="188"/>
        <v>0</v>
      </c>
      <c r="O190" s="123">
        <f>SUM(O191)</f>
        <v>0</v>
      </c>
      <c r="P190" s="292"/>
      <c r="Q190" s="296"/>
      <c r="R190" s="343"/>
    </row>
    <row r="191" spans="1:18" hidden="1" x14ac:dyDescent="0.25">
      <c r="A191" s="340">
        <v>4310</v>
      </c>
      <c r="B191" s="40" t="s">
        <v>185</v>
      </c>
      <c r="C191" s="188">
        <f t="shared" si="166"/>
        <v>0</v>
      </c>
      <c r="D191" s="131">
        <f>SUM(D192:D192)</f>
        <v>0</v>
      </c>
      <c r="E191" s="79">
        <f t="shared" ref="E191" si="189">SUM(E192:E192)</f>
        <v>0</v>
      </c>
      <c r="F191" s="176">
        <f>SUM(F192:F192)</f>
        <v>0</v>
      </c>
      <c r="G191" s="232">
        <f t="shared" ref="G191:N191" si="190">SUM(G192:G192)</f>
        <v>0</v>
      </c>
      <c r="H191" s="79">
        <f t="shared" si="190"/>
        <v>0</v>
      </c>
      <c r="I191" s="90">
        <f t="shared" si="190"/>
        <v>0</v>
      </c>
      <c r="J191" s="131">
        <f t="shared" si="190"/>
        <v>0</v>
      </c>
      <c r="K191" s="79">
        <f t="shared" si="190"/>
        <v>0</v>
      </c>
      <c r="L191" s="176">
        <f t="shared" si="190"/>
        <v>0</v>
      </c>
      <c r="M191" s="232">
        <f t="shared" si="190"/>
        <v>0</v>
      </c>
      <c r="N191" s="79">
        <f t="shared" si="190"/>
        <v>0</v>
      </c>
      <c r="O191" s="90">
        <f>SUM(O192:O192)</f>
        <v>0</v>
      </c>
      <c r="P191" s="289"/>
      <c r="Q191" s="296"/>
      <c r="R191" s="343"/>
    </row>
    <row r="192" spans="1:18" ht="36" hidden="1" x14ac:dyDescent="0.25">
      <c r="A192" s="30">
        <v>4311</v>
      </c>
      <c r="B192" s="43" t="s">
        <v>186</v>
      </c>
      <c r="C192" s="189">
        <f t="shared" si="166"/>
        <v>0</v>
      </c>
      <c r="D192" s="263">
        <v>0</v>
      </c>
      <c r="E192" s="45"/>
      <c r="F192" s="95">
        <f>D192+E192</f>
        <v>0</v>
      </c>
      <c r="G192" s="229"/>
      <c r="H192" s="45"/>
      <c r="I192" s="91">
        <f>G192+H192</f>
        <v>0</v>
      </c>
      <c r="J192" s="263"/>
      <c r="K192" s="45"/>
      <c r="L192" s="95">
        <f>J192+K192</f>
        <v>0</v>
      </c>
      <c r="M192" s="229"/>
      <c r="N192" s="45"/>
      <c r="O192" s="91">
        <f>M192+N192</f>
        <v>0</v>
      </c>
      <c r="P192" s="290"/>
      <c r="Q192" s="296"/>
      <c r="R192" s="343"/>
    </row>
    <row r="193" spans="1:18" s="19" customFormat="1" x14ac:dyDescent="0.25">
      <c r="A193" s="89"/>
      <c r="B193" s="17" t="s">
        <v>187</v>
      </c>
      <c r="C193" s="198">
        <f t="shared" si="166"/>
        <v>117821</v>
      </c>
      <c r="D193" s="136">
        <f>SUM(D194,D229,D268)</f>
        <v>113570</v>
      </c>
      <c r="E193" s="274">
        <f t="shared" ref="E193" si="191">SUM(E194,E229,E268)</f>
        <v>4251</v>
      </c>
      <c r="F193" s="407">
        <f>SUM(F194,F229,F268)</f>
        <v>117821</v>
      </c>
      <c r="G193" s="225">
        <f t="shared" ref="G193:N193" si="192">SUM(G194,G229,G268)</f>
        <v>0</v>
      </c>
      <c r="H193" s="274">
        <f t="shared" si="192"/>
        <v>0</v>
      </c>
      <c r="I193" s="407">
        <f t="shared" si="192"/>
        <v>0</v>
      </c>
      <c r="J193" s="136">
        <f t="shared" si="192"/>
        <v>0</v>
      </c>
      <c r="K193" s="69">
        <f t="shared" si="192"/>
        <v>0</v>
      </c>
      <c r="L193" s="171">
        <f t="shared" si="192"/>
        <v>0</v>
      </c>
      <c r="M193" s="225">
        <f t="shared" si="192"/>
        <v>0</v>
      </c>
      <c r="N193" s="69">
        <f t="shared" si="192"/>
        <v>0</v>
      </c>
      <c r="O193" s="157">
        <f>SUM(O194,O229,O268)</f>
        <v>0</v>
      </c>
      <c r="P193" s="315"/>
      <c r="Q193" s="181"/>
      <c r="R193" s="343"/>
    </row>
    <row r="194" spans="1:18" x14ac:dyDescent="0.25">
      <c r="A194" s="70">
        <v>5000</v>
      </c>
      <c r="B194" s="70" t="s">
        <v>188</v>
      </c>
      <c r="C194" s="199">
        <f t="shared" si="166"/>
        <v>117821</v>
      </c>
      <c r="D194" s="137">
        <f>D195+D203</f>
        <v>113570</v>
      </c>
      <c r="E194" s="125">
        <f t="shared" ref="E194" si="193">E195+E203</f>
        <v>4251</v>
      </c>
      <c r="F194" s="408">
        <f>F195+F203</f>
        <v>117821</v>
      </c>
      <c r="G194" s="226">
        <f t="shared" ref="G194:N194" si="194">G195+G203</f>
        <v>0</v>
      </c>
      <c r="H194" s="125">
        <f t="shared" si="194"/>
        <v>0</v>
      </c>
      <c r="I194" s="408">
        <f t="shared" si="194"/>
        <v>0</v>
      </c>
      <c r="J194" s="137">
        <f t="shared" si="194"/>
        <v>0</v>
      </c>
      <c r="K194" s="71">
        <f t="shared" si="194"/>
        <v>0</v>
      </c>
      <c r="L194" s="172">
        <f t="shared" si="194"/>
        <v>0</v>
      </c>
      <c r="M194" s="226">
        <f t="shared" si="194"/>
        <v>0</v>
      </c>
      <c r="N194" s="71">
        <f t="shared" si="194"/>
        <v>0</v>
      </c>
      <c r="O194" s="125">
        <f>O195+O203</f>
        <v>0</v>
      </c>
      <c r="P194" s="312"/>
      <c r="Q194" s="296"/>
      <c r="R194" s="343"/>
    </row>
    <row r="195" spans="1:18" hidden="1" x14ac:dyDescent="0.25">
      <c r="A195" s="35">
        <v>5100</v>
      </c>
      <c r="B195" s="72" t="s">
        <v>189</v>
      </c>
      <c r="C195" s="187">
        <f t="shared" si="166"/>
        <v>0</v>
      </c>
      <c r="D195" s="130">
        <f>D196+D197+D200+D201+D202</f>
        <v>0</v>
      </c>
      <c r="E195" s="38">
        <f t="shared" ref="E195" si="195">E196+E197+E200+E201+E202</f>
        <v>0</v>
      </c>
      <c r="F195" s="175">
        <f>F196+F197+F200+F201+F202</f>
        <v>0</v>
      </c>
      <c r="G195" s="227">
        <f t="shared" ref="G195:N195" si="196">G196+G197+G200+G201+G202</f>
        <v>0</v>
      </c>
      <c r="H195" s="38">
        <f t="shared" si="196"/>
        <v>0</v>
      </c>
      <c r="I195" s="123">
        <f t="shared" si="196"/>
        <v>0</v>
      </c>
      <c r="J195" s="130">
        <f t="shared" si="196"/>
        <v>0</v>
      </c>
      <c r="K195" s="38">
        <f t="shared" si="196"/>
        <v>0</v>
      </c>
      <c r="L195" s="175">
        <f t="shared" si="196"/>
        <v>0</v>
      </c>
      <c r="M195" s="227">
        <f t="shared" si="196"/>
        <v>0</v>
      </c>
      <c r="N195" s="38">
        <f t="shared" si="196"/>
        <v>0</v>
      </c>
      <c r="O195" s="123">
        <f>O196+O197+O200+O201+O202</f>
        <v>0</v>
      </c>
      <c r="P195" s="292"/>
      <c r="Q195" s="296"/>
      <c r="R195" s="343"/>
    </row>
    <row r="196" spans="1:18" hidden="1" x14ac:dyDescent="0.25">
      <c r="A196" s="340">
        <v>5110</v>
      </c>
      <c r="B196" s="40" t="s">
        <v>190</v>
      </c>
      <c r="C196" s="188">
        <f t="shared" si="166"/>
        <v>0</v>
      </c>
      <c r="D196" s="262">
        <v>0</v>
      </c>
      <c r="E196" s="42"/>
      <c r="F196" s="176">
        <f>D196+E196</f>
        <v>0</v>
      </c>
      <c r="G196" s="219"/>
      <c r="H196" s="42"/>
      <c r="I196" s="90">
        <f>G196+H196</f>
        <v>0</v>
      </c>
      <c r="J196" s="262"/>
      <c r="K196" s="42"/>
      <c r="L196" s="176">
        <f>J196+K196</f>
        <v>0</v>
      </c>
      <c r="M196" s="219"/>
      <c r="N196" s="42"/>
      <c r="O196" s="90">
        <f>M196+N196</f>
        <v>0</v>
      </c>
      <c r="P196" s="289"/>
      <c r="Q196" s="296"/>
      <c r="R196" s="343"/>
    </row>
    <row r="197" spans="1:18" ht="24" hidden="1" x14ac:dyDescent="0.25">
      <c r="A197" s="75">
        <v>5120</v>
      </c>
      <c r="B197" s="43" t="s">
        <v>191</v>
      </c>
      <c r="C197" s="189">
        <f t="shared" si="166"/>
        <v>0</v>
      </c>
      <c r="D197" s="132">
        <f>D198+D199</f>
        <v>0</v>
      </c>
      <c r="E197" s="76">
        <f t="shared" ref="E197" si="197">E198+E199</f>
        <v>0</v>
      </c>
      <c r="F197" s="95">
        <f>F198+F199</f>
        <v>0</v>
      </c>
      <c r="G197" s="230">
        <f t="shared" ref="G197:O197" si="198">G198+G199</f>
        <v>0</v>
      </c>
      <c r="H197" s="76">
        <f t="shared" si="198"/>
        <v>0</v>
      </c>
      <c r="I197" s="91">
        <f t="shared" si="198"/>
        <v>0</v>
      </c>
      <c r="J197" s="132">
        <f t="shared" si="198"/>
        <v>0</v>
      </c>
      <c r="K197" s="76">
        <f t="shared" si="198"/>
        <v>0</v>
      </c>
      <c r="L197" s="95">
        <f t="shared" si="198"/>
        <v>0</v>
      </c>
      <c r="M197" s="230">
        <f t="shared" si="198"/>
        <v>0</v>
      </c>
      <c r="N197" s="76">
        <f t="shared" si="198"/>
        <v>0</v>
      </c>
      <c r="O197" s="91">
        <f t="shared" si="198"/>
        <v>0</v>
      </c>
      <c r="P197" s="290"/>
      <c r="Q197" s="296"/>
      <c r="R197" s="343"/>
    </row>
    <row r="198" spans="1:18" hidden="1" x14ac:dyDescent="0.25">
      <c r="A198" s="30">
        <v>5121</v>
      </c>
      <c r="B198" s="43" t="s">
        <v>192</v>
      </c>
      <c r="C198" s="189">
        <f t="shared" si="166"/>
        <v>0</v>
      </c>
      <c r="D198" s="263">
        <v>0</v>
      </c>
      <c r="E198" s="45"/>
      <c r="F198" s="95">
        <f t="shared" ref="F198:F202" si="199">D198+E198</f>
        <v>0</v>
      </c>
      <c r="G198" s="229"/>
      <c r="H198" s="45"/>
      <c r="I198" s="91">
        <f t="shared" ref="I198:I202" si="200">G198+H198</f>
        <v>0</v>
      </c>
      <c r="J198" s="263"/>
      <c r="K198" s="45"/>
      <c r="L198" s="95">
        <f t="shared" ref="L198:L202" si="201">J198+K198</f>
        <v>0</v>
      </c>
      <c r="M198" s="229"/>
      <c r="N198" s="45"/>
      <c r="O198" s="91">
        <f t="shared" ref="O198:O202" si="202">M198+N198</f>
        <v>0</v>
      </c>
      <c r="P198" s="290"/>
      <c r="Q198" s="296"/>
      <c r="R198" s="343"/>
    </row>
    <row r="199" spans="1:18" ht="24" hidden="1" x14ac:dyDescent="0.25">
      <c r="A199" s="30">
        <v>5129</v>
      </c>
      <c r="B199" s="43" t="s">
        <v>193</v>
      </c>
      <c r="C199" s="189">
        <f t="shared" si="166"/>
        <v>0</v>
      </c>
      <c r="D199" s="263">
        <v>0</v>
      </c>
      <c r="E199" s="45"/>
      <c r="F199" s="95">
        <f t="shared" si="199"/>
        <v>0</v>
      </c>
      <c r="G199" s="229"/>
      <c r="H199" s="45"/>
      <c r="I199" s="91">
        <f t="shared" si="200"/>
        <v>0</v>
      </c>
      <c r="J199" s="263"/>
      <c r="K199" s="45"/>
      <c r="L199" s="95">
        <f t="shared" si="201"/>
        <v>0</v>
      </c>
      <c r="M199" s="229"/>
      <c r="N199" s="45"/>
      <c r="O199" s="91">
        <f t="shared" si="202"/>
        <v>0</v>
      </c>
      <c r="P199" s="290"/>
      <c r="Q199" s="296"/>
      <c r="R199" s="343"/>
    </row>
    <row r="200" spans="1:18" hidden="1" x14ac:dyDescent="0.25">
      <c r="A200" s="75">
        <v>5130</v>
      </c>
      <c r="B200" s="43" t="s">
        <v>194</v>
      </c>
      <c r="C200" s="189">
        <f t="shared" si="166"/>
        <v>0</v>
      </c>
      <c r="D200" s="263">
        <v>0</v>
      </c>
      <c r="E200" s="45"/>
      <c r="F200" s="95">
        <f t="shared" si="199"/>
        <v>0</v>
      </c>
      <c r="G200" s="229"/>
      <c r="H200" s="45"/>
      <c r="I200" s="91">
        <f t="shared" si="200"/>
        <v>0</v>
      </c>
      <c r="J200" s="263"/>
      <c r="K200" s="45"/>
      <c r="L200" s="95">
        <f t="shared" si="201"/>
        <v>0</v>
      </c>
      <c r="M200" s="229"/>
      <c r="N200" s="45"/>
      <c r="O200" s="91">
        <f t="shared" si="202"/>
        <v>0</v>
      </c>
      <c r="P200" s="290"/>
      <c r="Q200" s="296"/>
      <c r="R200" s="343"/>
    </row>
    <row r="201" spans="1:18" hidden="1" x14ac:dyDescent="0.25">
      <c r="A201" s="75">
        <v>5140</v>
      </c>
      <c r="B201" s="43" t="s">
        <v>195</v>
      </c>
      <c r="C201" s="189">
        <f t="shared" si="166"/>
        <v>0</v>
      </c>
      <c r="D201" s="263">
        <v>0</v>
      </c>
      <c r="E201" s="45"/>
      <c r="F201" s="95">
        <f t="shared" si="199"/>
        <v>0</v>
      </c>
      <c r="G201" s="229"/>
      <c r="H201" s="45"/>
      <c r="I201" s="91">
        <f t="shared" si="200"/>
        <v>0</v>
      </c>
      <c r="J201" s="263"/>
      <c r="K201" s="45"/>
      <c r="L201" s="95">
        <f t="shared" si="201"/>
        <v>0</v>
      </c>
      <c r="M201" s="229"/>
      <c r="N201" s="45"/>
      <c r="O201" s="91">
        <f t="shared" si="202"/>
        <v>0</v>
      </c>
      <c r="P201" s="290"/>
      <c r="Q201" s="296"/>
      <c r="R201" s="343"/>
    </row>
    <row r="202" spans="1:18" ht="24" hidden="1" x14ac:dyDescent="0.25">
      <c r="A202" s="75">
        <v>5170</v>
      </c>
      <c r="B202" s="43" t="s">
        <v>196</v>
      </c>
      <c r="C202" s="189">
        <f t="shared" si="166"/>
        <v>0</v>
      </c>
      <c r="D202" s="263">
        <v>0</v>
      </c>
      <c r="E202" s="45"/>
      <c r="F202" s="95">
        <f t="shared" si="199"/>
        <v>0</v>
      </c>
      <c r="G202" s="229"/>
      <c r="H202" s="45"/>
      <c r="I202" s="91">
        <f t="shared" si="200"/>
        <v>0</v>
      </c>
      <c r="J202" s="263"/>
      <c r="K202" s="45"/>
      <c r="L202" s="95">
        <f t="shared" si="201"/>
        <v>0</v>
      </c>
      <c r="M202" s="229"/>
      <c r="N202" s="45"/>
      <c r="O202" s="91">
        <f t="shared" si="202"/>
        <v>0</v>
      </c>
      <c r="P202" s="290"/>
      <c r="Q202" s="296"/>
      <c r="R202" s="343"/>
    </row>
    <row r="203" spans="1:18" x14ac:dyDescent="0.25">
      <c r="A203" s="35">
        <v>5200</v>
      </c>
      <c r="B203" s="72" t="s">
        <v>197</v>
      </c>
      <c r="C203" s="187">
        <f t="shared" si="166"/>
        <v>117821</v>
      </c>
      <c r="D203" s="130">
        <f>D204+D214+D215+D224+D225+D226+D228</f>
        <v>113570</v>
      </c>
      <c r="E203" s="123">
        <f t="shared" ref="E203" si="203">E204+E214+E215+E224+E225+E226+E228</f>
        <v>4251</v>
      </c>
      <c r="F203" s="409">
        <f>F204+F214+F215+F224+F225+F226+F228</f>
        <v>117821</v>
      </c>
      <c r="G203" s="227">
        <f t="shared" ref="G203:O203" si="204">G204+G214+G215+G224+G225+G226+G228</f>
        <v>0</v>
      </c>
      <c r="H203" s="123">
        <f t="shared" si="204"/>
        <v>0</v>
      </c>
      <c r="I203" s="409">
        <f t="shared" si="204"/>
        <v>0</v>
      </c>
      <c r="J203" s="130">
        <f t="shared" si="204"/>
        <v>0</v>
      </c>
      <c r="K203" s="38">
        <f t="shared" si="204"/>
        <v>0</v>
      </c>
      <c r="L203" s="175">
        <f t="shared" si="204"/>
        <v>0</v>
      </c>
      <c r="M203" s="227">
        <f t="shared" si="204"/>
        <v>0</v>
      </c>
      <c r="N203" s="38">
        <f t="shared" si="204"/>
        <v>0</v>
      </c>
      <c r="O203" s="123">
        <f t="shared" si="204"/>
        <v>0</v>
      </c>
      <c r="P203" s="292"/>
      <c r="Q203" s="296"/>
      <c r="R203" s="343"/>
    </row>
    <row r="204" spans="1:18" hidden="1" x14ac:dyDescent="0.25">
      <c r="A204" s="73">
        <v>5210</v>
      </c>
      <c r="B204" s="58" t="s">
        <v>198</v>
      </c>
      <c r="C204" s="194">
        <f t="shared" si="166"/>
        <v>0</v>
      </c>
      <c r="D204" s="86">
        <f>SUM(D205:D213)</f>
        <v>0</v>
      </c>
      <c r="E204" s="74">
        <f>SUM(E205:E213)</f>
        <v>0</v>
      </c>
      <c r="F204" s="174">
        <f t="shared" ref="F204:N204" si="205">SUM(F205:F213)</f>
        <v>0</v>
      </c>
      <c r="G204" s="228">
        <f t="shared" si="205"/>
        <v>0</v>
      </c>
      <c r="H204" s="74">
        <f t="shared" si="205"/>
        <v>0</v>
      </c>
      <c r="I204" s="154">
        <f t="shared" si="205"/>
        <v>0</v>
      </c>
      <c r="J204" s="86">
        <f t="shared" si="205"/>
        <v>0</v>
      </c>
      <c r="K204" s="74">
        <f t="shared" si="205"/>
        <v>0</v>
      </c>
      <c r="L204" s="174">
        <f t="shared" si="205"/>
        <v>0</v>
      </c>
      <c r="M204" s="228">
        <f t="shared" si="205"/>
        <v>0</v>
      </c>
      <c r="N204" s="74">
        <f t="shared" si="205"/>
        <v>0</v>
      </c>
      <c r="O204" s="154">
        <f>SUM(O205:O213)</f>
        <v>0</v>
      </c>
      <c r="P204" s="291"/>
      <c r="Q204" s="296"/>
      <c r="R204" s="343"/>
    </row>
    <row r="205" spans="1:18" hidden="1" x14ac:dyDescent="0.25">
      <c r="A205" s="27">
        <v>5211</v>
      </c>
      <c r="B205" s="40" t="s">
        <v>199</v>
      </c>
      <c r="C205" s="188">
        <f t="shared" si="166"/>
        <v>0</v>
      </c>
      <c r="D205" s="262">
        <v>0</v>
      </c>
      <c r="E205" s="42"/>
      <c r="F205" s="176">
        <f t="shared" ref="F205:F214" si="206">D205+E205</f>
        <v>0</v>
      </c>
      <c r="G205" s="219"/>
      <c r="H205" s="42"/>
      <c r="I205" s="90">
        <f t="shared" ref="I205:I214" si="207">G205+H205</f>
        <v>0</v>
      </c>
      <c r="J205" s="262"/>
      <c r="K205" s="42"/>
      <c r="L205" s="176">
        <f t="shared" ref="L205:L214" si="208">J205+K205</f>
        <v>0</v>
      </c>
      <c r="M205" s="219"/>
      <c r="N205" s="42"/>
      <c r="O205" s="90">
        <f t="shared" ref="O205:O214" si="209">M205+N205</f>
        <v>0</v>
      </c>
      <c r="P205" s="289"/>
      <c r="Q205" s="296"/>
      <c r="R205" s="343"/>
    </row>
    <row r="206" spans="1:18" hidden="1" x14ac:dyDescent="0.25">
      <c r="A206" s="30">
        <v>5212</v>
      </c>
      <c r="B206" s="43" t="s">
        <v>200</v>
      </c>
      <c r="C206" s="189">
        <f t="shared" si="166"/>
        <v>0</v>
      </c>
      <c r="D206" s="263">
        <v>0</v>
      </c>
      <c r="E206" s="45"/>
      <c r="F206" s="95">
        <f t="shared" si="206"/>
        <v>0</v>
      </c>
      <c r="G206" s="229"/>
      <c r="H206" s="45"/>
      <c r="I206" s="91">
        <f t="shared" si="207"/>
        <v>0</v>
      </c>
      <c r="J206" s="263"/>
      <c r="K206" s="45"/>
      <c r="L206" s="95">
        <f t="shared" si="208"/>
        <v>0</v>
      </c>
      <c r="M206" s="229"/>
      <c r="N206" s="45"/>
      <c r="O206" s="91">
        <f t="shared" si="209"/>
        <v>0</v>
      </c>
      <c r="P206" s="290"/>
      <c r="Q206" s="296"/>
      <c r="R206" s="343"/>
    </row>
    <row r="207" spans="1:18" hidden="1" x14ac:dyDescent="0.25">
      <c r="A207" s="30">
        <v>5213</v>
      </c>
      <c r="B207" s="43" t="s">
        <v>201</v>
      </c>
      <c r="C207" s="189">
        <f t="shared" si="166"/>
        <v>0</v>
      </c>
      <c r="D207" s="263">
        <v>0</v>
      </c>
      <c r="E207" s="45"/>
      <c r="F207" s="95">
        <f t="shared" si="206"/>
        <v>0</v>
      </c>
      <c r="G207" s="229"/>
      <c r="H207" s="45"/>
      <c r="I207" s="91">
        <f t="shared" si="207"/>
        <v>0</v>
      </c>
      <c r="J207" s="263"/>
      <c r="K207" s="45"/>
      <c r="L207" s="95">
        <f t="shared" si="208"/>
        <v>0</v>
      </c>
      <c r="M207" s="229"/>
      <c r="N207" s="45"/>
      <c r="O207" s="91">
        <f t="shared" si="209"/>
        <v>0</v>
      </c>
      <c r="P207" s="290"/>
      <c r="Q207" s="296"/>
      <c r="R207" s="343"/>
    </row>
    <row r="208" spans="1:18" hidden="1" x14ac:dyDescent="0.25">
      <c r="A208" s="30">
        <v>5214</v>
      </c>
      <c r="B208" s="43" t="s">
        <v>202</v>
      </c>
      <c r="C208" s="189">
        <f t="shared" si="166"/>
        <v>0</v>
      </c>
      <c r="D208" s="263">
        <v>0</v>
      </c>
      <c r="E208" s="45"/>
      <c r="F208" s="95">
        <f t="shared" si="206"/>
        <v>0</v>
      </c>
      <c r="G208" s="229"/>
      <c r="H208" s="45"/>
      <c r="I208" s="91">
        <f t="shared" si="207"/>
        <v>0</v>
      </c>
      <c r="J208" s="263"/>
      <c r="K208" s="45"/>
      <c r="L208" s="95">
        <f t="shared" si="208"/>
        <v>0</v>
      </c>
      <c r="M208" s="229"/>
      <c r="N208" s="45"/>
      <c r="O208" s="91">
        <f t="shared" si="209"/>
        <v>0</v>
      </c>
      <c r="P208" s="290"/>
      <c r="Q208" s="296"/>
      <c r="R208" s="343"/>
    </row>
    <row r="209" spans="1:18" hidden="1" x14ac:dyDescent="0.25">
      <c r="A209" s="30">
        <v>5215</v>
      </c>
      <c r="B209" s="43" t="s">
        <v>203</v>
      </c>
      <c r="C209" s="189">
        <f t="shared" si="166"/>
        <v>0</v>
      </c>
      <c r="D209" s="263">
        <v>0</v>
      </c>
      <c r="E209" s="45"/>
      <c r="F209" s="95">
        <f t="shared" si="206"/>
        <v>0</v>
      </c>
      <c r="G209" s="229"/>
      <c r="H209" s="45"/>
      <c r="I209" s="91">
        <f t="shared" si="207"/>
        <v>0</v>
      </c>
      <c r="J209" s="263"/>
      <c r="K209" s="45"/>
      <c r="L209" s="95">
        <f t="shared" si="208"/>
        <v>0</v>
      </c>
      <c r="M209" s="229"/>
      <c r="N209" s="45"/>
      <c r="O209" s="91">
        <f t="shared" si="209"/>
        <v>0</v>
      </c>
      <c r="P209" s="290"/>
      <c r="Q209" s="296"/>
      <c r="R209" s="343"/>
    </row>
    <row r="210" spans="1:18" hidden="1" x14ac:dyDescent="0.25">
      <c r="A210" s="30">
        <v>5216</v>
      </c>
      <c r="B210" s="43" t="s">
        <v>204</v>
      </c>
      <c r="C210" s="189">
        <f t="shared" si="166"/>
        <v>0</v>
      </c>
      <c r="D210" s="263">
        <v>0</v>
      </c>
      <c r="E210" s="45"/>
      <c r="F210" s="95">
        <f t="shared" si="206"/>
        <v>0</v>
      </c>
      <c r="G210" s="229"/>
      <c r="H210" s="45"/>
      <c r="I210" s="91">
        <f t="shared" si="207"/>
        <v>0</v>
      </c>
      <c r="J210" s="263"/>
      <c r="K210" s="45"/>
      <c r="L210" s="95">
        <f t="shared" si="208"/>
        <v>0</v>
      </c>
      <c r="M210" s="229"/>
      <c r="N210" s="45"/>
      <c r="O210" s="91">
        <f t="shared" si="209"/>
        <v>0</v>
      </c>
      <c r="P210" s="290"/>
      <c r="Q210" s="296"/>
      <c r="R210" s="343"/>
    </row>
    <row r="211" spans="1:18" hidden="1" x14ac:dyDescent="0.25">
      <c r="A211" s="30">
        <v>5217</v>
      </c>
      <c r="B211" s="43" t="s">
        <v>205</v>
      </c>
      <c r="C211" s="189">
        <f t="shared" si="166"/>
        <v>0</v>
      </c>
      <c r="D211" s="263">
        <v>0</v>
      </c>
      <c r="E211" s="45"/>
      <c r="F211" s="95">
        <f t="shared" si="206"/>
        <v>0</v>
      </c>
      <c r="G211" s="229"/>
      <c r="H211" s="45"/>
      <c r="I211" s="91">
        <f t="shared" si="207"/>
        <v>0</v>
      </c>
      <c r="J211" s="263"/>
      <c r="K211" s="45"/>
      <c r="L211" s="95">
        <f t="shared" si="208"/>
        <v>0</v>
      </c>
      <c r="M211" s="229"/>
      <c r="N211" s="45"/>
      <c r="O211" s="91">
        <f t="shared" si="209"/>
        <v>0</v>
      </c>
      <c r="P211" s="290"/>
      <c r="Q211" s="296"/>
      <c r="R211" s="343"/>
    </row>
    <row r="212" spans="1:18" hidden="1" x14ac:dyDescent="0.25">
      <c r="A212" s="30">
        <v>5218</v>
      </c>
      <c r="B212" s="43" t="s">
        <v>206</v>
      </c>
      <c r="C212" s="189">
        <f t="shared" si="166"/>
        <v>0</v>
      </c>
      <c r="D212" s="263">
        <v>0</v>
      </c>
      <c r="E212" s="45"/>
      <c r="F212" s="95">
        <f t="shared" si="206"/>
        <v>0</v>
      </c>
      <c r="G212" s="229"/>
      <c r="H212" s="45"/>
      <c r="I212" s="91">
        <f t="shared" si="207"/>
        <v>0</v>
      </c>
      <c r="J212" s="263"/>
      <c r="K212" s="45"/>
      <c r="L212" s="95">
        <f t="shared" si="208"/>
        <v>0</v>
      </c>
      <c r="M212" s="229"/>
      <c r="N212" s="45"/>
      <c r="O212" s="91">
        <f t="shared" si="209"/>
        <v>0</v>
      </c>
      <c r="P212" s="290"/>
      <c r="Q212" s="296"/>
      <c r="R212" s="343"/>
    </row>
    <row r="213" spans="1:18" hidden="1" x14ac:dyDescent="0.25">
      <c r="A213" s="30">
        <v>5219</v>
      </c>
      <c r="B213" s="43" t="s">
        <v>207</v>
      </c>
      <c r="C213" s="189">
        <f t="shared" si="166"/>
        <v>0</v>
      </c>
      <c r="D213" s="263">
        <v>0</v>
      </c>
      <c r="E213" s="45"/>
      <c r="F213" s="95">
        <f t="shared" si="206"/>
        <v>0</v>
      </c>
      <c r="G213" s="229"/>
      <c r="H213" s="45"/>
      <c r="I213" s="91">
        <f t="shared" si="207"/>
        <v>0</v>
      </c>
      <c r="J213" s="263"/>
      <c r="K213" s="45"/>
      <c r="L213" s="95">
        <f t="shared" si="208"/>
        <v>0</v>
      </c>
      <c r="M213" s="229"/>
      <c r="N213" s="45"/>
      <c r="O213" s="91">
        <f t="shared" si="209"/>
        <v>0</v>
      </c>
      <c r="P213" s="290"/>
      <c r="Q213" s="296"/>
      <c r="R213" s="343"/>
    </row>
    <row r="214" spans="1:18" ht="13.5" hidden="1" customHeight="1" x14ac:dyDescent="0.25">
      <c r="A214" s="75">
        <v>5220</v>
      </c>
      <c r="B214" s="43" t="s">
        <v>208</v>
      </c>
      <c r="C214" s="189">
        <f t="shared" si="166"/>
        <v>0</v>
      </c>
      <c r="D214" s="263">
        <v>0</v>
      </c>
      <c r="E214" s="45"/>
      <c r="F214" s="95">
        <f t="shared" si="206"/>
        <v>0</v>
      </c>
      <c r="G214" s="229"/>
      <c r="H214" s="45"/>
      <c r="I214" s="91">
        <f t="shared" si="207"/>
        <v>0</v>
      </c>
      <c r="J214" s="263"/>
      <c r="K214" s="45"/>
      <c r="L214" s="95">
        <f t="shared" si="208"/>
        <v>0</v>
      </c>
      <c r="M214" s="229"/>
      <c r="N214" s="45"/>
      <c r="O214" s="91">
        <f t="shared" si="209"/>
        <v>0</v>
      </c>
      <c r="P214" s="290"/>
      <c r="Q214" s="296"/>
      <c r="R214" s="343"/>
    </row>
    <row r="215" spans="1:18" hidden="1" x14ac:dyDescent="0.25">
      <c r="A215" s="75">
        <v>5230</v>
      </c>
      <c r="B215" s="43" t="s">
        <v>209</v>
      </c>
      <c r="C215" s="189">
        <f t="shared" si="166"/>
        <v>0</v>
      </c>
      <c r="D215" s="132">
        <f>SUM(D216:D223)</f>
        <v>0</v>
      </c>
      <c r="E215" s="76">
        <f t="shared" ref="E215" si="210">SUM(E216:E223)</f>
        <v>0</v>
      </c>
      <c r="F215" s="95">
        <f>SUM(F216:F223)</f>
        <v>0</v>
      </c>
      <c r="G215" s="230">
        <f t="shared" ref="G215:N215" si="211">SUM(G216:G223)</f>
        <v>0</v>
      </c>
      <c r="H215" s="76">
        <f t="shared" si="211"/>
        <v>0</v>
      </c>
      <c r="I215" s="91">
        <f t="shared" si="211"/>
        <v>0</v>
      </c>
      <c r="J215" s="132">
        <f t="shared" si="211"/>
        <v>0</v>
      </c>
      <c r="K215" s="76">
        <f t="shared" si="211"/>
        <v>0</v>
      </c>
      <c r="L215" s="95">
        <f t="shared" si="211"/>
        <v>0</v>
      </c>
      <c r="M215" s="230">
        <f t="shared" si="211"/>
        <v>0</v>
      </c>
      <c r="N215" s="76">
        <f t="shared" si="211"/>
        <v>0</v>
      </c>
      <c r="O215" s="91">
        <f>SUM(O216:O223)</f>
        <v>0</v>
      </c>
      <c r="P215" s="290"/>
      <c r="Q215" s="296"/>
      <c r="R215" s="343"/>
    </row>
    <row r="216" spans="1:18" hidden="1" x14ac:dyDescent="0.25">
      <c r="A216" s="30">
        <v>5231</v>
      </c>
      <c r="B216" s="43" t="s">
        <v>210</v>
      </c>
      <c r="C216" s="189">
        <f t="shared" si="166"/>
        <v>0</v>
      </c>
      <c r="D216" s="263">
        <v>0</v>
      </c>
      <c r="E216" s="45"/>
      <c r="F216" s="95">
        <f t="shared" ref="F216:F225" si="212">D216+E216</f>
        <v>0</v>
      </c>
      <c r="G216" s="229"/>
      <c r="H216" s="45"/>
      <c r="I216" s="91">
        <f t="shared" ref="I216:I225" si="213">G216+H216</f>
        <v>0</v>
      </c>
      <c r="J216" s="263"/>
      <c r="K216" s="45"/>
      <c r="L216" s="95">
        <f t="shared" ref="L216:L225" si="214">J216+K216</f>
        <v>0</v>
      </c>
      <c r="M216" s="229"/>
      <c r="N216" s="45"/>
      <c r="O216" s="91">
        <f t="shared" ref="O216:O225" si="215">M216+N216</f>
        <v>0</v>
      </c>
      <c r="P216" s="290"/>
      <c r="Q216" s="296"/>
      <c r="R216" s="343"/>
    </row>
    <row r="217" spans="1:18" hidden="1" x14ac:dyDescent="0.25">
      <c r="A217" s="30">
        <v>5232</v>
      </c>
      <c r="B217" s="43" t="s">
        <v>211</v>
      </c>
      <c r="C217" s="189">
        <f t="shared" si="166"/>
        <v>0</v>
      </c>
      <c r="D217" s="263">
        <v>0</v>
      </c>
      <c r="E217" s="45"/>
      <c r="F217" s="95">
        <f t="shared" si="212"/>
        <v>0</v>
      </c>
      <c r="G217" s="229"/>
      <c r="H217" s="45"/>
      <c r="I217" s="91">
        <f t="shared" si="213"/>
        <v>0</v>
      </c>
      <c r="J217" s="263"/>
      <c r="K217" s="45"/>
      <c r="L217" s="95">
        <f t="shared" si="214"/>
        <v>0</v>
      </c>
      <c r="M217" s="229"/>
      <c r="N217" s="45"/>
      <c r="O217" s="91">
        <f t="shared" si="215"/>
        <v>0</v>
      </c>
      <c r="P217" s="290"/>
      <c r="Q217" s="296"/>
      <c r="R217" s="343"/>
    </row>
    <row r="218" spans="1:18" hidden="1" x14ac:dyDescent="0.25">
      <c r="A218" s="30">
        <v>5233</v>
      </c>
      <c r="B218" s="43" t="s">
        <v>212</v>
      </c>
      <c r="C218" s="189">
        <f t="shared" si="166"/>
        <v>0</v>
      </c>
      <c r="D218" s="263">
        <v>0</v>
      </c>
      <c r="E218" s="45"/>
      <c r="F218" s="95">
        <f t="shared" si="212"/>
        <v>0</v>
      </c>
      <c r="G218" s="229"/>
      <c r="H218" s="45"/>
      <c r="I218" s="91">
        <f t="shared" si="213"/>
        <v>0</v>
      </c>
      <c r="J218" s="263"/>
      <c r="K218" s="45"/>
      <c r="L218" s="95">
        <f t="shared" si="214"/>
        <v>0</v>
      </c>
      <c r="M218" s="229"/>
      <c r="N218" s="45"/>
      <c r="O218" s="91">
        <f t="shared" si="215"/>
        <v>0</v>
      </c>
      <c r="P218" s="290"/>
      <c r="Q218" s="296"/>
      <c r="R218" s="343"/>
    </row>
    <row r="219" spans="1:18" hidden="1" x14ac:dyDescent="0.25">
      <c r="A219" s="30">
        <v>5234</v>
      </c>
      <c r="B219" s="43" t="s">
        <v>213</v>
      </c>
      <c r="C219" s="189">
        <f t="shared" si="166"/>
        <v>0</v>
      </c>
      <c r="D219" s="263">
        <v>0</v>
      </c>
      <c r="E219" s="45"/>
      <c r="F219" s="95">
        <f t="shared" si="212"/>
        <v>0</v>
      </c>
      <c r="G219" s="229"/>
      <c r="H219" s="45"/>
      <c r="I219" s="91">
        <f t="shared" si="213"/>
        <v>0</v>
      </c>
      <c r="J219" s="263"/>
      <c r="K219" s="45"/>
      <c r="L219" s="95">
        <f t="shared" si="214"/>
        <v>0</v>
      </c>
      <c r="M219" s="229"/>
      <c r="N219" s="45"/>
      <c r="O219" s="91">
        <f t="shared" si="215"/>
        <v>0</v>
      </c>
      <c r="P219" s="290"/>
      <c r="Q219" s="296"/>
      <c r="R219" s="343"/>
    </row>
    <row r="220" spans="1:18" ht="14.25" hidden="1" customHeight="1" x14ac:dyDescent="0.25">
      <c r="A220" s="30">
        <v>5236</v>
      </c>
      <c r="B220" s="43" t="s">
        <v>214</v>
      </c>
      <c r="C220" s="189">
        <f t="shared" si="166"/>
        <v>0</v>
      </c>
      <c r="D220" s="263">
        <v>0</v>
      </c>
      <c r="E220" s="45"/>
      <c r="F220" s="95">
        <f t="shared" si="212"/>
        <v>0</v>
      </c>
      <c r="G220" s="229"/>
      <c r="H220" s="45"/>
      <c r="I220" s="91">
        <f t="shared" si="213"/>
        <v>0</v>
      </c>
      <c r="J220" s="263"/>
      <c r="K220" s="45"/>
      <c r="L220" s="95">
        <f t="shared" si="214"/>
        <v>0</v>
      </c>
      <c r="M220" s="229"/>
      <c r="N220" s="45"/>
      <c r="O220" s="91">
        <f t="shared" si="215"/>
        <v>0</v>
      </c>
      <c r="P220" s="290"/>
      <c r="Q220" s="296"/>
      <c r="R220" s="343"/>
    </row>
    <row r="221" spans="1:18" ht="14.25" hidden="1" customHeight="1" x14ac:dyDescent="0.25">
      <c r="A221" s="30">
        <v>5237</v>
      </c>
      <c r="B221" s="43" t="s">
        <v>215</v>
      </c>
      <c r="C221" s="189">
        <f t="shared" si="166"/>
        <v>0</v>
      </c>
      <c r="D221" s="263">
        <v>0</v>
      </c>
      <c r="E221" s="45"/>
      <c r="F221" s="95">
        <f t="shared" si="212"/>
        <v>0</v>
      </c>
      <c r="G221" s="229"/>
      <c r="H221" s="45"/>
      <c r="I221" s="91">
        <f t="shared" si="213"/>
        <v>0</v>
      </c>
      <c r="J221" s="263"/>
      <c r="K221" s="45"/>
      <c r="L221" s="95">
        <f t="shared" si="214"/>
        <v>0</v>
      </c>
      <c r="M221" s="229"/>
      <c r="N221" s="45"/>
      <c r="O221" s="91">
        <f t="shared" si="215"/>
        <v>0</v>
      </c>
      <c r="P221" s="290"/>
      <c r="Q221" s="296"/>
      <c r="R221" s="343"/>
    </row>
    <row r="222" spans="1:18" hidden="1" x14ac:dyDescent="0.25">
      <c r="A222" s="30">
        <v>5238</v>
      </c>
      <c r="B222" s="43" t="s">
        <v>216</v>
      </c>
      <c r="C222" s="189">
        <f t="shared" si="166"/>
        <v>0</v>
      </c>
      <c r="D222" s="263">
        <v>0</v>
      </c>
      <c r="E222" s="45"/>
      <c r="F222" s="95">
        <f t="shared" si="212"/>
        <v>0</v>
      </c>
      <c r="G222" s="229"/>
      <c r="H222" s="45"/>
      <c r="I222" s="91">
        <f t="shared" si="213"/>
        <v>0</v>
      </c>
      <c r="J222" s="263"/>
      <c r="K222" s="45"/>
      <c r="L222" s="95">
        <f t="shared" si="214"/>
        <v>0</v>
      </c>
      <c r="M222" s="229"/>
      <c r="N222" s="45"/>
      <c r="O222" s="91">
        <f t="shared" si="215"/>
        <v>0</v>
      </c>
      <c r="P222" s="290"/>
      <c r="Q222" s="296"/>
      <c r="R222" s="343"/>
    </row>
    <row r="223" spans="1:18" hidden="1" x14ac:dyDescent="0.25">
      <c r="A223" s="30">
        <v>5239</v>
      </c>
      <c r="B223" s="43" t="s">
        <v>217</v>
      </c>
      <c r="C223" s="189">
        <f t="shared" si="166"/>
        <v>0</v>
      </c>
      <c r="D223" s="263">
        <v>0</v>
      </c>
      <c r="E223" s="45"/>
      <c r="F223" s="95">
        <f t="shared" si="212"/>
        <v>0</v>
      </c>
      <c r="G223" s="229"/>
      <c r="H223" s="45"/>
      <c r="I223" s="91">
        <f t="shared" si="213"/>
        <v>0</v>
      </c>
      <c r="J223" s="263"/>
      <c r="K223" s="45"/>
      <c r="L223" s="95">
        <f t="shared" si="214"/>
        <v>0</v>
      </c>
      <c r="M223" s="229"/>
      <c r="N223" s="45"/>
      <c r="O223" s="91">
        <f t="shared" si="215"/>
        <v>0</v>
      </c>
      <c r="P223" s="290"/>
      <c r="Q223" s="296"/>
      <c r="R223" s="343"/>
    </row>
    <row r="224" spans="1:18" hidden="1" x14ac:dyDescent="0.25">
      <c r="A224" s="75">
        <v>5240</v>
      </c>
      <c r="B224" s="43" t="s">
        <v>218</v>
      </c>
      <c r="C224" s="189">
        <f t="shared" si="166"/>
        <v>0</v>
      </c>
      <c r="D224" s="263">
        <v>0</v>
      </c>
      <c r="E224" s="45"/>
      <c r="F224" s="95">
        <f t="shared" si="212"/>
        <v>0</v>
      </c>
      <c r="G224" s="229"/>
      <c r="H224" s="45"/>
      <c r="I224" s="91">
        <f t="shared" si="213"/>
        <v>0</v>
      </c>
      <c r="J224" s="263"/>
      <c r="K224" s="45"/>
      <c r="L224" s="95">
        <f t="shared" si="214"/>
        <v>0</v>
      </c>
      <c r="M224" s="229"/>
      <c r="N224" s="45"/>
      <c r="O224" s="91">
        <f t="shared" si="215"/>
        <v>0</v>
      </c>
      <c r="P224" s="290"/>
      <c r="Q224" s="296"/>
      <c r="R224" s="343"/>
    </row>
    <row r="225" spans="1:18" x14ac:dyDescent="0.25">
      <c r="A225" s="75">
        <v>5250</v>
      </c>
      <c r="B225" s="43" t="s">
        <v>219</v>
      </c>
      <c r="C225" s="189">
        <f t="shared" si="166"/>
        <v>117821</v>
      </c>
      <c r="D225" s="263">
        <v>113570</v>
      </c>
      <c r="E225" s="393">
        <v>4251</v>
      </c>
      <c r="F225" s="411">
        <f t="shared" si="212"/>
        <v>117821</v>
      </c>
      <c r="G225" s="229"/>
      <c r="H225" s="393"/>
      <c r="I225" s="411">
        <f t="shared" si="213"/>
        <v>0</v>
      </c>
      <c r="J225" s="263"/>
      <c r="K225" s="45"/>
      <c r="L225" s="95">
        <f t="shared" si="214"/>
        <v>0</v>
      </c>
      <c r="M225" s="229"/>
      <c r="N225" s="45"/>
      <c r="O225" s="91">
        <f t="shared" si="215"/>
        <v>0</v>
      </c>
      <c r="P225" s="290"/>
      <c r="Q225" s="296"/>
      <c r="R225" s="343"/>
    </row>
    <row r="226" spans="1:18" hidden="1" x14ac:dyDescent="0.25">
      <c r="A226" s="75">
        <v>5260</v>
      </c>
      <c r="B226" s="43" t="s">
        <v>220</v>
      </c>
      <c r="C226" s="189">
        <f t="shared" si="166"/>
        <v>0</v>
      </c>
      <c r="D226" s="132">
        <f>SUM(D227)</f>
        <v>0</v>
      </c>
      <c r="E226" s="76">
        <f t="shared" ref="E226" si="216">SUM(E227)</f>
        <v>0</v>
      </c>
      <c r="F226" s="95">
        <f>SUM(F227)</f>
        <v>0</v>
      </c>
      <c r="G226" s="230">
        <f t="shared" ref="G226:N226" si="217">SUM(G227)</f>
        <v>0</v>
      </c>
      <c r="H226" s="76">
        <f t="shared" si="217"/>
        <v>0</v>
      </c>
      <c r="I226" s="91">
        <f t="shared" si="217"/>
        <v>0</v>
      </c>
      <c r="J226" s="132">
        <f t="shared" si="217"/>
        <v>0</v>
      </c>
      <c r="K226" s="76">
        <f t="shared" si="217"/>
        <v>0</v>
      </c>
      <c r="L226" s="95">
        <f t="shared" si="217"/>
        <v>0</v>
      </c>
      <c r="M226" s="230">
        <f t="shared" si="217"/>
        <v>0</v>
      </c>
      <c r="N226" s="76">
        <f t="shared" si="217"/>
        <v>0</v>
      </c>
      <c r="O226" s="91">
        <f>SUM(O227)</f>
        <v>0</v>
      </c>
      <c r="P226" s="290"/>
      <c r="Q226" s="296"/>
      <c r="R226" s="343"/>
    </row>
    <row r="227" spans="1:18" hidden="1" x14ac:dyDescent="0.25">
      <c r="A227" s="30">
        <v>5269</v>
      </c>
      <c r="B227" s="43" t="s">
        <v>221</v>
      </c>
      <c r="C227" s="189">
        <f t="shared" si="166"/>
        <v>0</v>
      </c>
      <c r="D227" s="263">
        <v>0</v>
      </c>
      <c r="E227" s="45"/>
      <c r="F227" s="95">
        <f t="shared" ref="F227:F228" si="218">D227+E227</f>
        <v>0</v>
      </c>
      <c r="G227" s="229"/>
      <c r="H227" s="45"/>
      <c r="I227" s="91">
        <f t="shared" ref="I227:I228" si="219">G227+H227</f>
        <v>0</v>
      </c>
      <c r="J227" s="263"/>
      <c r="K227" s="45"/>
      <c r="L227" s="95">
        <f t="shared" ref="L227:L228" si="220">J227+K227</f>
        <v>0</v>
      </c>
      <c r="M227" s="229"/>
      <c r="N227" s="45"/>
      <c r="O227" s="91">
        <f t="shared" ref="O227:O228" si="221">M227+N227</f>
        <v>0</v>
      </c>
      <c r="P227" s="290"/>
      <c r="Q227" s="296"/>
      <c r="R227" s="343"/>
    </row>
    <row r="228" spans="1:18" hidden="1" x14ac:dyDescent="0.25">
      <c r="A228" s="73">
        <v>5270</v>
      </c>
      <c r="B228" s="58" t="s">
        <v>222</v>
      </c>
      <c r="C228" s="194">
        <f t="shared" si="166"/>
        <v>0</v>
      </c>
      <c r="D228" s="260">
        <v>0</v>
      </c>
      <c r="E228" s="77"/>
      <c r="F228" s="174">
        <f t="shared" si="218"/>
        <v>0</v>
      </c>
      <c r="G228" s="231"/>
      <c r="H228" s="77"/>
      <c r="I228" s="154">
        <f t="shared" si="219"/>
        <v>0</v>
      </c>
      <c r="J228" s="260"/>
      <c r="K228" s="77"/>
      <c r="L228" s="174">
        <f t="shared" si="220"/>
        <v>0</v>
      </c>
      <c r="M228" s="231"/>
      <c r="N228" s="77"/>
      <c r="O228" s="154">
        <f t="shared" si="221"/>
        <v>0</v>
      </c>
      <c r="P228" s="291"/>
      <c r="Q228" s="296"/>
      <c r="R228" s="343"/>
    </row>
    <row r="229" spans="1:18" hidden="1" x14ac:dyDescent="0.25">
      <c r="A229" s="70">
        <v>6000</v>
      </c>
      <c r="B229" s="70" t="s">
        <v>223</v>
      </c>
      <c r="C229" s="199">
        <f t="shared" si="166"/>
        <v>0</v>
      </c>
      <c r="D229" s="137">
        <f>D230+D250+D258</f>
        <v>0</v>
      </c>
      <c r="E229" s="71">
        <f t="shared" ref="E229" si="222">E230+E250+E258</f>
        <v>0</v>
      </c>
      <c r="F229" s="172">
        <f>F230+F250+F258</f>
        <v>0</v>
      </c>
      <c r="G229" s="226">
        <f t="shared" ref="G229:N229" si="223">G230+G250+G258</f>
        <v>0</v>
      </c>
      <c r="H229" s="71">
        <f t="shared" si="223"/>
        <v>0</v>
      </c>
      <c r="I229" s="125">
        <f t="shared" si="223"/>
        <v>0</v>
      </c>
      <c r="J229" s="137">
        <f t="shared" si="223"/>
        <v>0</v>
      </c>
      <c r="K229" s="71">
        <f t="shared" si="223"/>
        <v>0</v>
      </c>
      <c r="L229" s="172">
        <f t="shared" si="223"/>
        <v>0</v>
      </c>
      <c r="M229" s="226">
        <f t="shared" si="223"/>
        <v>0</v>
      </c>
      <c r="N229" s="71">
        <f t="shared" si="223"/>
        <v>0</v>
      </c>
      <c r="O229" s="125">
        <f>O230+O250+O258</f>
        <v>0</v>
      </c>
      <c r="P229" s="312"/>
      <c r="Q229" s="296"/>
      <c r="R229" s="343"/>
    </row>
    <row r="230" spans="1:18" ht="14.25" hidden="1" customHeight="1" x14ac:dyDescent="0.25">
      <c r="A230" s="51">
        <v>6200</v>
      </c>
      <c r="B230" s="82" t="s">
        <v>224</v>
      </c>
      <c r="C230" s="201">
        <f t="shared" si="166"/>
        <v>0</v>
      </c>
      <c r="D230" s="138">
        <f>SUM(D231,D232,D234,D237,D243,D244,D245)</f>
        <v>0</v>
      </c>
      <c r="E230" s="85">
        <f t="shared" ref="E230" si="224">SUM(E231,E232,E234,E237,E243,E244,E245)</f>
        <v>0</v>
      </c>
      <c r="F230" s="173">
        <f>SUM(F231,F232,F234,F237,F243,F244,F245)</f>
        <v>0</v>
      </c>
      <c r="G230" s="235">
        <f t="shared" ref="G230:N230" si="225">SUM(G231,G232,G234,G237,G243,G244,G245)</f>
        <v>0</v>
      </c>
      <c r="H230" s="85">
        <f t="shared" si="225"/>
        <v>0</v>
      </c>
      <c r="I230" s="124">
        <f t="shared" si="225"/>
        <v>0</v>
      </c>
      <c r="J230" s="138">
        <f t="shared" si="225"/>
        <v>0</v>
      </c>
      <c r="K230" s="85">
        <f t="shared" si="225"/>
        <v>0</v>
      </c>
      <c r="L230" s="173">
        <f t="shared" si="225"/>
        <v>0</v>
      </c>
      <c r="M230" s="235">
        <f t="shared" si="225"/>
        <v>0</v>
      </c>
      <c r="N230" s="85">
        <f t="shared" si="225"/>
        <v>0</v>
      </c>
      <c r="O230" s="124">
        <f>SUM(O231,O232,O234,O237,O243,O244,O245)</f>
        <v>0</v>
      </c>
      <c r="P230" s="313"/>
      <c r="Q230" s="296"/>
      <c r="R230" s="343"/>
    </row>
    <row r="231" spans="1:18" hidden="1" x14ac:dyDescent="0.25">
      <c r="A231" s="340">
        <v>6220</v>
      </c>
      <c r="B231" s="40" t="s">
        <v>225</v>
      </c>
      <c r="C231" s="188">
        <f t="shared" si="166"/>
        <v>0</v>
      </c>
      <c r="D231" s="262">
        <v>0</v>
      </c>
      <c r="E231" s="42"/>
      <c r="F231" s="176">
        <f>D231+E231</f>
        <v>0</v>
      </c>
      <c r="G231" s="219"/>
      <c r="H231" s="42"/>
      <c r="I231" s="90">
        <f>G231+H231</f>
        <v>0</v>
      </c>
      <c r="J231" s="262"/>
      <c r="K231" s="42"/>
      <c r="L231" s="176">
        <f>J231+K231</f>
        <v>0</v>
      </c>
      <c r="M231" s="219"/>
      <c r="N231" s="42"/>
      <c r="O231" s="90">
        <f>M231+N231</f>
        <v>0</v>
      </c>
      <c r="P231" s="289"/>
      <c r="Q231" s="296"/>
      <c r="R231" s="343"/>
    </row>
    <row r="232" spans="1:18" hidden="1" x14ac:dyDescent="0.25">
      <c r="A232" s="75">
        <v>6230</v>
      </c>
      <c r="B232" s="43" t="s">
        <v>226</v>
      </c>
      <c r="C232" s="189">
        <f t="shared" si="166"/>
        <v>0</v>
      </c>
      <c r="D232" s="132">
        <f>SUM(D233)</f>
        <v>0</v>
      </c>
      <c r="E232" s="76">
        <f t="shared" ref="E232:O232" si="226">SUM(E233)</f>
        <v>0</v>
      </c>
      <c r="F232" s="95">
        <f t="shared" si="226"/>
        <v>0</v>
      </c>
      <c r="G232" s="230">
        <f t="shared" si="226"/>
        <v>0</v>
      </c>
      <c r="H232" s="76">
        <f t="shared" si="226"/>
        <v>0</v>
      </c>
      <c r="I232" s="91">
        <f t="shared" si="226"/>
        <v>0</v>
      </c>
      <c r="J232" s="132">
        <f t="shared" si="226"/>
        <v>0</v>
      </c>
      <c r="K232" s="76">
        <f t="shared" si="226"/>
        <v>0</v>
      </c>
      <c r="L232" s="95">
        <f t="shared" si="226"/>
        <v>0</v>
      </c>
      <c r="M232" s="230">
        <f t="shared" si="226"/>
        <v>0</v>
      </c>
      <c r="N232" s="76">
        <f t="shared" si="226"/>
        <v>0</v>
      </c>
      <c r="O232" s="91">
        <f t="shared" si="226"/>
        <v>0</v>
      </c>
      <c r="P232" s="290"/>
      <c r="Q232" s="296"/>
      <c r="R232" s="343"/>
    </row>
    <row r="233" spans="1:18" hidden="1" x14ac:dyDescent="0.25">
      <c r="A233" s="30">
        <v>6239</v>
      </c>
      <c r="B233" s="40" t="s">
        <v>227</v>
      </c>
      <c r="C233" s="189">
        <f t="shared" si="166"/>
        <v>0</v>
      </c>
      <c r="D233" s="262">
        <v>0</v>
      </c>
      <c r="E233" s="42"/>
      <c r="F233" s="176">
        <f>D233+E233</f>
        <v>0</v>
      </c>
      <c r="G233" s="219"/>
      <c r="H233" s="42"/>
      <c r="I233" s="90">
        <f>G233+H233</f>
        <v>0</v>
      </c>
      <c r="J233" s="262"/>
      <c r="K233" s="42"/>
      <c r="L233" s="176">
        <f>J233+K233</f>
        <v>0</v>
      </c>
      <c r="M233" s="219"/>
      <c r="N233" s="42"/>
      <c r="O233" s="90">
        <f>M233+N233</f>
        <v>0</v>
      </c>
      <c r="P233" s="289"/>
      <c r="Q233" s="296"/>
      <c r="R233" s="343"/>
    </row>
    <row r="234" spans="1:18" hidden="1" x14ac:dyDescent="0.25">
      <c r="A234" s="75">
        <v>6240</v>
      </c>
      <c r="B234" s="43" t="s">
        <v>228</v>
      </c>
      <c r="C234" s="189">
        <f t="shared" si="166"/>
        <v>0</v>
      </c>
      <c r="D234" s="132">
        <f>SUM(D235:D236)</f>
        <v>0</v>
      </c>
      <c r="E234" s="76">
        <f t="shared" ref="E234" si="227">SUM(E235:E236)</f>
        <v>0</v>
      </c>
      <c r="F234" s="95">
        <f>SUM(F235:F236)</f>
        <v>0</v>
      </c>
      <c r="G234" s="230">
        <f t="shared" ref="G234:N234" si="228">SUM(G235:G236)</f>
        <v>0</v>
      </c>
      <c r="H234" s="76">
        <f t="shared" si="228"/>
        <v>0</v>
      </c>
      <c r="I234" s="91">
        <f t="shared" si="228"/>
        <v>0</v>
      </c>
      <c r="J234" s="132">
        <f t="shared" si="228"/>
        <v>0</v>
      </c>
      <c r="K234" s="76">
        <f t="shared" si="228"/>
        <v>0</v>
      </c>
      <c r="L234" s="95">
        <f t="shared" si="228"/>
        <v>0</v>
      </c>
      <c r="M234" s="230">
        <f t="shared" si="228"/>
        <v>0</v>
      </c>
      <c r="N234" s="76">
        <f t="shared" si="228"/>
        <v>0</v>
      </c>
      <c r="O234" s="91">
        <f>SUM(O235:O236)</f>
        <v>0</v>
      </c>
      <c r="P234" s="290"/>
      <c r="Q234" s="296"/>
      <c r="R234" s="343"/>
    </row>
    <row r="235" spans="1:18" hidden="1" x14ac:dyDescent="0.25">
      <c r="A235" s="30">
        <v>6241</v>
      </c>
      <c r="B235" s="43" t="s">
        <v>229</v>
      </c>
      <c r="C235" s="189">
        <f t="shared" si="166"/>
        <v>0</v>
      </c>
      <c r="D235" s="263">
        <v>0</v>
      </c>
      <c r="E235" s="45"/>
      <c r="F235" s="95">
        <f t="shared" ref="F235:F236" si="229">D235+E235</f>
        <v>0</v>
      </c>
      <c r="G235" s="229"/>
      <c r="H235" s="45"/>
      <c r="I235" s="91">
        <f t="shared" ref="I235:I236" si="230">G235+H235</f>
        <v>0</v>
      </c>
      <c r="J235" s="263"/>
      <c r="K235" s="45"/>
      <c r="L235" s="95">
        <f t="shared" ref="L235:L236" si="231">J235+K235</f>
        <v>0</v>
      </c>
      <c r="M235" s="229"/>
      <c r="N235" s="45"/>
      <c r="O235" s="91">
        <f t="shared" ref="O235:O236" si="232">M235+N235</f>
        <v>0</v>
      </c>
      <c r="P235" s="290"/>
      <c r="Q235" s="296"/>
      <c r="R235" s="343"/>
    </row>
    <row r="236" spans="1:18" hidden="1" x14ac:dyDescent="0.25">
      <c r="A236" s="30">
        <v>6242</v>
      </c>
      <c r="B236" s="43" t="s">
        <v>230</v>
      </c>
      <c r="C236" s="189">
        <f t="shared" si="166"/>
        <v>0</v>
      </c>
      <c r="D236" s="263">
        <v>0</v>
      </c>
      <c r="E236" s="45"/>
      <c r="F236" s="95">
        <f t="shared" si="229"/>
        <v>0</v>
      </c>
      <c r="G236" s="229"/>
      <c r="H236" s="45"/>
      <c r="I236" s="91">
        <f t="shared" si="230"/>
        <v>0</v>
      </c>
      <c r="J236" s="263"/>
      <c r="K236" s="45"/>
      <c r="L236" s="95">
        <f t="shared" si="231"/>
        <v>0</v>
      </c>
      <c r="M236" s="229"/>
      <c r="N236" s="45"/>
      <c r="O236" s="91">
        <f t="shared" si="232"/>
        <v>0</v>
      </c>
      <c r="P236" s="290"/>
      <c r="Q236" s="296"/>
      <c r="R236" s="343"/>
    </row>
    <row r="237" spans="1:18" ht="25.5" hidden="1" customHeight="1" x14ac:dyDescent="0.25">
      <c r="A237" s="75">
        <v>6250</v>
      </c>
      <c r="B237" s="43" t="s">
        <v>231</v>
      </c>
      <c r="C237" s="189">
        <f t="shared" si="166"/>
        <v>0</v>
      </c>
      <c r="D237" s="132">
        <f>SUM(D238:D242)</f>
        <v>0</v>
      </c>
      <c r="E237" s="76">
        <f t="shared" ref="E237" si="233">SUM(E238:E242)</f>
        <v>0</v>
      </c>
      <c r="F237" s="95">
        <f>SUM(F238:F242)</f>
        <v>0</v>
      </c>
      <c r="G237" s="230">
        <f t="shared" ref="G237:N237" si="234">SUM(G238:G242)</f>
        <v>0</v>
      </c>
      <c r="H237" s="76">
        <f t="shared" si="234"/>
        <v>0</v>
      </c>
      <c r="I237" s="91">
        <f t="shared" si="234"/>
        <v>0</v>
      </c>
      <c r="J237" s="132">
        <f t="shared" si="234"/>
        <v>0</v>
      </c>
      <c r="K237" s="76">
        <f t="shared" si="234"/>
        <v>0</v>
      </c>
      <c r="L237" s="95">
        <f t="shared" si="234"/>
        <v>0</v>
      </c>
      <c r="M237" s="230">
        <f t="shared" si="234"/>
        <v>0</v>
      </c>
      <c r="N237" s="76">
        <f t="shared" si="234"/>
        <v>0</v>
      </c>
      <c r="O237" s="91">
        <f>SUM(O238:O242)</f>
        <v>0</v>
      </c>
      <c r="P237" s="290"/>
      <c r="Q237" s="296"/>
      <c r="R237" s="343"/>
    </row>
    <row r="238" spans="1:18" ht="14.25" hidden="1" customHeight="1" x14ac:dyDescent="0.25">
      <c r="A238" s="30">
        <v>6252</v>
      </c>
      <c r="B238" s="43" t="s">
        <v>232</v>
      </c>
      <c r="C238" s="189">
        <f t="shared" si="166"/>
        <v>0</v>
      </c>
      <c r="D238" s="263">
        <v>0</v>
      </c>
      <c r="E238" s="45"/>
      <c r="F238" s="95">
        <f t="shared" ref="F238:F244" si="235">D238+E238</f>
        <v>0</v>
      </c>
      <c r="G238" s="229"/>
      <c r="H238" s="45"/>
      <c r="I238" s="91">
        <f t="shared" ref="I238:I244" si="236">G238+H238</f>
        <v>0</v>
      </c>
      <c r="J238" s="263"/>
      <c r="K238" s="45"/>
      <c r="L238" s="95">
        <f t="shared" ref="L238:L244" si="237">J238+K238</f>
        <v>0</v>
      </c>
      <c r="M238" s="229"/>
      <c r="N238" s="45"/>
      <c r="O238" s="91">
        <f t="shared" ref="O238:O244" si="238">M238+N238</f>
        <v>0</v>
      </c>
      <c r="P238" s="290"/>
      <c r="Q238" s="296"/>
      <c r="R238" s="343"/>
    </row>
    <row r="239" spans="1:18" ht="14.25" hidden="1" customHeight="1" x14ac:dyDescent="0.25">
      <c r="A239" s="30">
        <v>6253</v>
      </c>
      <c r="B239" s="43" t="s">
        <v>233</v>
      </c>
      <c r="C239" s="189">
        <f t="shared" si="166"/>
        <v>0</v>
      </c>
      <c r="D239" s="263">
        <v>0</v>
      </c>
      <c r="E239" s="45"/>
      <c r="F239" s="95">
        <f t="shared" si="235"/>
        <v>0</v>
      </c>
      <c r="G239" s="229"/>
      <c r="H239" s="45"/>
      <c r="I239" s="91">
        <f t="shared" si="236"/>
        <v>0</v>
      </c>
      <c r="J239" s="263"/>
      <c r="K239" s="45"/>
      <c r="L239" s="95">
        <f t="shared" si="237"/>
        <v>0</v>
      </c>
      <c r="M239" s="229"/>
      <c r="N239" s="45"/>
      <c r="O239" s="91">
        <f t="shared" si="238"/>
        <v>0</v>
      </c>
      <c r="P239" s="290"/>
      <c r="Q239" s="296"/>
      <c r="R239" s="343"/>
    </row>
    <row r="240" spans="1:18" ht="24" hidden="1" x14ac:dyDescent="0.25">
      <c r="A240" s="30">
        <v>6254</v>
      </c>
      <c r="B240" s="43" t="s">
        <v>234</v>
      </c>
      <c r="C240" s="189">
        <f t="shared" si="166"/>
        <v>0</v>
      </c>
      <c r="D240" s="263">
        <v>0</v>
      </c>
      <c r="E240" s="45"/>
      <c r="F240" s="95">
        <f t="shared" si="235"/>
        <v>0</v>
      </c>
      <c r="G240" s="229"/>
      <c r="H240" s="45"/>
      <c r="I240" s="91">
        <f t="shared" si="236"/>
        <v>0</v>
      </c>
      <c r="J240" s="263"/>
      <c r="K240" s="45"/>
      <c r="L240" s="95">
        <f t="shared" si="237"/>
        <v>0</v>
      </c>
      <c r="M240" s="229"/>
      <c r="N240" s="45"/>
      <c r="O240" s="91">
        <f t="shared" si="238"/>
        <v>0</v>
      </c>
      <c r="P240" s="290"/>
      <c r="Q240" s="296"/>
      <c r="R240" s="343"/>
    </row>
    <row r="241" spans="1:18" hidden="1" x14ac:dyDescent="0.25">
      <c r="A241" s="30">
        <v>6255</v>
      </c>
      <c r="B241" s="43" t="s">
        <v>235</v>
      </c>
      <c r="C241" s="189">
        <f t="shared" ref="C241:C295" si="239">SUM(F241,I241,L241,O241)</f>
        <v>0</v>
      </c>
      <c r="D241" s="263">
        <v>0</v>
      </c>
      <c r="E241" s="45"/>
      <c r="F241" s="95">
        <f t="shared" si="235"/>
        <v>0</v>
      </c>
      <c r="G241" s="229"/>
      <c r="H241" s="45"/>
      <c r="I241" s="91">
        <f t="shared" si="236"/>
        <v>0</v>
      </c>
      <c r="J241" s="263"/>
      <c r="K241" s="45"/>
      <c r="L241" s="95">
        <f t="shared" si="237"/>
        <v>0</v>
      </c>
      <c r="M241" s="229"/>
      <c r="N241" s="45"/>
      <c r="O241" s="91">
        <f t="shared" si="238"/>
        <v>0</v>
      </c>
      <c r="P241" s="290"/>
      <c r="Q241" s="296"/>
      <c r="R241" s="343"/>
    </row>
    <row r="242" spans="1:18" hidden="1" x14ac:dyDescent="0.25">
      <c r="A242" s="30">
        <v>6259</v>
      </c>
      <c r="B242" s="43" t="s">
        <v>236</v>
      </c>
      <c r="C242" s="189">
        <f t="shared" si="239"/>
        <v>0</v>
      </c>
      <c r="D242" s="263">
        <v>0</v>
      </c>
      <c r="E242" s="45"/>
      <c r="F242" s="95">
        <f t="shared" si="235"/>
        <v>0</v>
      </c>
      <c r="G242" s="229"/>
      <c r="H242" s="45"/>
      <c r="I242" s="91">
        <f t="shared" si="236"/>
        <v>0</v>
      </c>
      <c r="J242" s="263"/>
      <c r="K242" s="45"/>
      <c r="L242" s="95">
        <f t="shared" si="237"/>
        <v>0</v>
      </c>
      <c r="M242" s="229"/>
      <c r="N242" s="45"/>
      <c r="O242" s="91">
        <f t="shared" si="238"/>
        <v>0</v>
      </c>
      <c r="P242" s="290"/>
      <c r="Q242" s="296"/>
      <c r="R242" s="343"/>
    </row>
    <row r="243" spans="1:18" ht="24" hidden="1" x14ac:dyDescent="0.25">
      <c r="A243" s="75">
        <v>6260</v>
      </c>
      <c r="B243" s="43" t="s">
        <v>237</v>
      </c>
      <c r="C243" s="189">
        <f t="shared" si="239"/>
        <v>0</v>
      </c>
      <c r="D243" s="263">
        <v>0</v>
      </c>
      <c r="E243" s="45"/>
      <c r="F243" s="95">
        <f t="shared" si="235"/>
        <v>0</v>
      </c>
      <c r="G243" s="229"/>
      <c r="H243" s="45"/>
      <c r="I243" s="91">
        <f t="shared" si="236"/>
        <v>0</v>
      </c>
      <c r="J243" s="263"/>
      <c r="K243" s="45"/>
      <c r="L243" s="95">
        <f t="shared" si="237"/>
        <v>0</v>
      </c>
      <c r="M243" s="229"/>
      <c r="N243" s="45"/>
      <c r="O243" s="91">
        <f t="shared" si="238"/>
        <v>0</v>
      </c>
      <c r="P243" s="290"/>
      <c r="Q243" s="296"/>
      <c r="R243" s="343"/>
    </row>
    <row r="244" spans="1:18" hidden="1" x14ac:dyDescent="0.25">
      <c r="A244" s="75">
        <v>6270</v>
      </c>
      <c r="B244" s="43" t="s">
        <v>238</v>
      </c>
      <c r="C244" s="189">
        <f t="shared" si="239"/>
        <v>0</v>
      </c>
      <c r="D244" s="263">
        <v>0</v>
      </c>
      <c r="E244" s="45"/>
      <c r="F244" s="95">
        <f t="shared" si="235"/>
        <v>0</v>
      </c>
      <c r="G244" s="229"/>
      <c r="H244" s="45"/>
      <c r="I244" s="91">
        <f t="shared" si="236"/>
        <v>0</v>
      </c>
      <c r="J244" s="263"/>
      <c r="K244" s="45"/>
      <c r="L244" s="95">
        <f t="shared" si="237"/>
        <v>0</v>
      </c>
      <c r="M244" s="229"/>
      <c r="N244" s="45"/>
      <c r="O244" s="91">
        <f t="shared" si="238"/>
        <v>0</v>
      </c>
      <c r="P244" s="290"/>
      <c r="Q244" s="296"/>
      <c r="R244" s="343"/>
    </row>
    <row r="245" spans="1:18" hidden="1" x14ac:dyDescent="0.25">
      <c r="A245" s="340">
        <v>6290</v>
      </c>
      <c r="B245" s="40" t="s">
        <v>239</v>
      </c>
      <c r="C245" s="200">
        <f t="shared" si="239"/>
        <v>0</v>
      </c>
      <c r="D245" s="131">
        <f>SUM(D246:D249)</f>
        <v>0</v>
      </c>
      <c r="E245" s="79">
        <f t="shared" ref="E245" si="240">SUM(E246:E249)</f>
        <v>0</v>
      </c>
      <c r="F245" s="176">
        <f>SUM(F246:F249)</f>
        <v>0</v>
      </c>
      <c r="G245" s="232">
        <f t="shared" ref="G245:O245" si="241">SUM(G246:G249)</f>
        <v>0</v>
      </c>
      <c r="H245" s="79">
        <f t="shared" si="241"/>
        <v>0</v>
      </c>
      <c r="I245" s="90">
        <f t="shared" si="241"/>
        <v>0</v>
      </c>
      <c r="J245" s="131">
        <f t="shared" si="241"/>
        <v>0</v>
      </c>
      <c r="K245" s="79">
        <f t="shared" si="241"/>
        <v>0</v>
      </c>
      <c r="L245" s="176">
        <f t="shared" si="241"/>
        <v>0</v>
      </c>
      <c r="M245" s="232">
        <f t="shared" si="241"/>
        <v>0</v>
      </c>
      <c r="N245" s="79">
        <f t="shared" si="241"/>
        <v>0</v>
      </c>
      <c r="O245" s="90">
        <f t="shared" si="241"/>
        <v>0</v>
      </c>
      <c r="P245" s="293"/>
      <c r="Q245" s="296"/>
      <c r="R245" s="343"/>
    </row>
    <row r="246" spans="1:18" hidden="1" x14ac:dyDescent="0.25">
      <c r="A246" s="30">
        <v>6291</v>
      </c>
      <c r="B246" s="43" t="s">
        <v>240</v>
      </c>
      <c r="C246" s="189">
        <f t="shared" si="239"/>
        <v>0</v>
      </c>
      <c r="D246" s="263">
        <v>0</v>
      </c>
      <c r="E246" s="45"/>
      <c r="F246" s="95">
        <f t="shared" ref="F246:F249" si="242">D246+E246</f>
        <v>0</v>
      </c>
      <c r="G246" s="229"/>
      <c r="H246" s="45"/>
      <c r="I246" s="91">
        <f t="shared" ref="I246:I249" si="243">G246+H246</f>
        <v>0</v>
      </c>
      <c r="J246" s="263"/>
      <c r="K246" s="45"/>
      <c r="L246" s="95">
        <f t="shared" ref="L246:L249" si="244">J246+K246</f>
        <v>0</v>
      </c>
      <c r="M246" s="229"/>
      <c r="N246" s="45"/>
      <c r="O246" s="91">
        <f t="shared" ref="O246:O249" si="245">M246+N246</f>
        <v>0</v>
      </c>
      <c r="P246" s="290"/>
      <c r="Q246" s="296"/>
      <c r="R246" s="343"/>
    </row>
    <row r="247" spans="1:18" hidden="1" x14ac:dyDescent="0.25">
      <c r="A247" s="30">
        <v>6292</v>
      </c>
      <c r="B247" s="43" t="s">
        <v>241</v>
      </c>
      <c r="C247" s="189">
        <f t="shared" si="239"/>
        <v>0</v>
      </c>
      <c r="D247" s="263">
        <v>0</v>
      </c>
      <c r="E247" s="45"/>
      <c r="F247" s="95">
        <f t="shared" si="242"/>
        <v>0</v>
      </c>
      <c r="G247" s="229"/>
      <c r="H247" s="45"/>
      <c r="I247" s="91">
        <f t="shared" si="243"/>
        <v>0</v>
      </c>
      <c r="J247" s="263"/>
      <c r="K247" s="45"/>
      <c r="L247" s="95">
        <f t="shared" si="244"/>
        <v>0</v>
      </c>
      <c r="M247" s="229"/>
      <c r="N247" s="45"/>
      <c r="O247" s="91">
        <f t="shared" si="245"/>
        <v>0</v>
      </c>
      <c r="P247" s="290"/>
      <c r="Q247" s="296"/>
      <c r="R247" s="343"/>
    </row>
    <row r="248" spans="1:18" ht="60" hidden="1" x14ac:dyDescent="0.25">
      <c r="A248" s="30">
        <v>6296</v>
      </c>
      <c r="B248" s="43" t="s">
        <v>242</v>
      </c>
      <c r="C248" s="189">
        <f t="shared" si="239"/>
        <v>0</v>
      </c>
      <c r="D248" s="263">
        <v>0</v>
      </c>
      <c r="E248" s="45"/>
      <c r="F248" s="95">
        <f t="shared" si="242"/>
        <v>0</v>
      </c>
      <c r="G248" s="229"/>
      <c r="H248" s="45"/>
      <c r="I248" s="91">
        <f t="shared" si="243"/>
        <v>0</v>
      </c>
      <c r="J248" s="263"/>
      <c r="K248" s="45"/>
      <c r="L248" s="95">
        <f t="shared" si="244"/>
        <v>0</v>
      </c>
      <c r="M248" s="229"/>
      <c r="N248" s="45"/>
      <c r="O248" s="91">
        <f t="shared" si="245"/>
        <v>0</v>
      </c>
      <c r="P248" s="290"/>
      <c r="Q248" s="296"/>
      <c r="R248" s="343"/>
    </row>
    <row r="249" spans="1:18" ht="39.75" hidden="1" customHeight="1" x14ac:dyDescent="0.25">
      <c r="A249" s="30">
        <v>6299</v>
      </c>
      <c r="B249" s="43" t="s">
        <v>243</v>
      </c>
      <c r="C249" s="189">
        <f t="shared" si="239"/>
        <v>0</v>
      </c>
      <c r="D249" s="263">
        <v>0</v>
      </c>
      <c r="E249" s="45"/>
      <c r="F249" s="95">
        <f t="shared" si="242"/>
        <v>0</v>
      </c>
      <c r="G249" s="229"/>
      <c r="H249" s="45"/>
      <c r="I249" s="91">
        <f t="shared" si="243"/>
        <v>0</v>
      </c>
      <c r="J249" s="263"/>
      <c r="K249" s="45"/>
      <c r="L249" s="95">
        <f t="shared" si="244"/>
        <v>0</v>
      </c>
      <c r="M249" s="229"/>
      <c r="N249" s="45"/>
      <c r="O249" s="91">
        <f t="shared" si="245"/>
        <v>0</v>
      </c>
      <c r="P249" s="290"/>
      <c r="Q249" s="296"/>
      <c r="R249" s="343"/>
    </row>
    <row r="250" spans="1:18" hidden="1" x14ac:dyDescent="0.25">
      <c r="A250" s="35">
        <v>6300</v>
      </c>
      <c r="B250" s="72" t="s">
        <v>244</v>
      </c>
      <c r="C250" s="187">
        <f t="shared" si="239"/>
        <v>0</v>
      </c>
      <c r="D250" s="130">
        <f>SUM(D251,D256,D257)</f>
        <v>0</v>
      </c>
      <c r="E250" s="38">
        <f t="shared" ref="E250" si="246">SUM(E251,E256,E257)</f>
        <v>0</v>
      </c>
      <c r="F250" s="175">
        <f>SUM(F251,F256,F257)</f>
        <v>0</v>
      </c>
      <c r="G250" s="227">
        <f t="shared" ref="G250:O250" si="247">SUM(G251,G256,G257)</f>
        <v>0</v>
      </c>
      <c r="H250" s="38">
        <f t="shared" si="247"/>
        <v>0</v>
      </c>
      <c r="I250" s="123">
        <f t="shared" si="247"/>
        <v>0</v>
      </c>
      <c r="J250" s="130">
        <f t="shared" si="247"/>
        <v>0</v>
      </c>
      <c r="K250" s="38">
        <f t="shared" si="247"/>
        <v>0</v>
      </c>
      <c r="L250" s="175">
        <f t="shared" si="247"/>
        <v>0</v>
      </c>
      <c r="M250" s="227">
        <f t="shared" si="247"/>
        <v>0</v>
      </c>
      <c r="N250" s="38">
        <f t="shared" si="247"/>
        <v>0</v>
      </c>
      <c r="O250" s="123">
        <f t="shared" si="247"/>
        <v>0</v>
      </c>
      <c r="P250" s="314"/>
      <c r="Q250" s="296"/>
      <c r="R250" s="343"/>
    </row>
    <row r="251" spans="1:18" hidden="1" x14ac:dyDescent="0.25">
      <c r="A251" s="340">
        <v>6320</v>
      </c>
      <c r="B251" s="40" t="s">
        <v>245</v>
      </c>
      <c r="C251" s="200">
        <f t="shared" si="239"/>
        <v>0</v>
      </c>
      <c r="D251" s="131">
        <f>SUM(D252:D255)</f>
        <v>0</v>
      </c>
      <c r="E251" s="79">
        <f t="shared" ref="E251" si="248">SUM(E252:E255)</f>
        <v>0</v>
      </c>
      <c r="F251" s="176">
        <f>SUM(F252:F255)</f>
        <v>0</v>
      </c>
      <c r="G251" s="232">
        <f t="shared" ref="G251:O251" si="249">SUM(G252:G255)</f>
        <v>0</v>
      </c>
      <c r="H251" s="79">
        <f t="shared" si="249"/>
        <v>0</v>
      </c>
      <c r="I251" s="90">
        <f t="shared" si="249"/>
        <v>0</v>
      </c>
      <c r="J251" s="131">
        <f t="shared" si="249"/>
        <v>0</v>
      </c>
      <c r="K251" s="79">
        <f t="shared" si="249"/>
        <v>0</v>
      </c>
      <c r="L251" s="176">
        <f t="shared" si="249"/>
        <v>0</v>
      </c>
      <c r="M251" s="232">
        <f t="shared" si="249"/>
        <v>0</v>
      </c>
      <c r="N251" s="79">
        <f t="shared" si="249"/>
        <v>0</v>
      </c>
      <c r="O251" s="90">
        <f t="shared" si="249"/>
        <v>0</v>
      </c>
      <c r="P251" s="289"/>
      <c r="Q251" s="296"/>
      <c r="R251" s="343"/>
    </row>
    <row r="252" spans="1:18" hidden="1" x14ac:dyDescent="0.25">
      <c r="A252" s="30">
        <v>6322</v>
      </c>
      <c r="B252" s="43" t="s">
        <v>246</v>
      </c>
      <c r="C252" s="189">
        <f t="shared" si="239"/>
        <v>0</v>
      </c>
      <c r="D252" s="263">
        <v>0</v>
      </c>
      <c r="E252" s="45"/>
      <c r="F252" s="95">
        <f t="shared" ref="F252:F257" si="250">D252+E252</f>
        <v>0</v>
      </c>
      <c r="G252" s="229"/>
      <c r="H252" s="45"/>
      <c r="I252" s="91">
        <f t="shared" ref="I252:I257" si="251">G252+H252</f>
        <v>0</v>
      </c>
      <c r="J252" s="263"/>
      <c r="K252" s="45"/>
      <c r="L252" s="95">
        <f t="shared" ref="L252:L257" si="252">J252+K252</f>
        <v>0</v>
      </c>
      <c r="M252" s="229"/>
      <c r="N252" s="45"/>
      <c r="O252" s="91">
        <f t="shared" ref="O252:O257" si="253">M252+N252</f>
        <v>0</v>
      </c>
      <c r="P252" s="290"/>
      <c r="Q252" s="296"/>
      <c r="R252" s="343"/>
    </row>
    <row r="253" spans="1:18" ht="24" hidden="1" x14ac:dyDescent="0.25">
      <c r="A253" s="30">
        <v>6323</v>
      </c>
      <c r="B253" s="43" t="s">
        <v>247</v>
      </c>
      <c r="C253" s="189">
        <f t="shared" si="239"/>
        <v>0</v>
      </c>
      <c r="D253" s="263">
        <v>0</v>
      </c>
      <c r="E253" s="45"/>
      <c r="F253" s="95">
        <f t="shared" si="250"/>
        <v>0</v>
      </c>
      <c r="G253" s="229"/>
      <c r="H253" s="45"/>
      <c r="I253" s="91">
        <f t="shared" si="251"/>
        <v>0</v>
      </c>
      <c r="J253" s="263"/>
      <c r="K253" s="45"/>
      <c r="L253" s="95">
        <f t="shared" si="252"/>
        <v>0</v>
      </c>
      <c r="M253" s="229"/>
      <c r="N253" s="45"/>
      <c r="O253" s="91">
        <f t="shared" si="253"/>
        <v>0</v>
      </c>
      <c r="P253" s="290"/>
      <c r="Q253" s="296"/>
      <c r="R253" s="343"/>
    </row>
    <row r="254" spans="1:18" hidden="1" x14ac:dyDescent="0.25">
      <c r="A254" s="30">
        <v>6324</v>
      </c>
      <c r="B254" s="43" t="s">
        <v>301</v>
      </c>
      <c r="C254" s="189">
        <f t="shared" si="239"/>
        <v>0</v>
      </c>
      <c r="D254" s="263">
        <v>0</v>
      </c>
      <c r="E254" s="45"/>
      <c r="F254" s="95">
        <f t="shared" si="250"/>
        <v>0</v>
      </c>
      <c r="G254" s="229"/>
      <c r="H254" s="45"/>
      <c r="I254" s="91">
        <f t="shared" si="251"/>
        <v>0</v>
      </c>
      <c r="J254" s="263"/>
      <c r="K254" s="45"/>
      <c r="L254" s="95">
        <f t="shared" si="252"/>
        <v>0</v>
      </c>
      <c r="M254" s="229"/>
      <c r="N254" s="45"/>
      <c r="O254" s="91">
        <f t="shared" si="253"/>
        <v>0</v>
      </c>
      <c r="P254" s="290"/>
      <c r="Q254" s="296"/>
      <c r="R254" s="343"/>
    </row>
    <row r="255" spans="1:18" hidden="1" x14ac:dyDescent="0.25">
      <c r="A255" s="27">
        <v>6329</v>
      </c>
      <c r="B255" s="40" t="s">
        <v>302</v>
      </c>
      <c r="C255" s="188">
        <f t="shared" si="239"/>
        <v>0</v>
      </c>
      <c r="D255" s="262">
        <v>0</v>
      </c>
      <c r="E255" s="42"/>
      <c r="F255" s="176">
        <f t="shared" si="250"/>
        <v>0</v>
      </c>
      <c r="G255" s="219"/>
      <c r="H255" s="42"/>
      <c r="I255" s="90">
        <f t="shared" si="251"/>
        <v>0</v>
      </c>
      <c r="J255" s="262"/>
      <c r="K255" s="42"/>
      <c r="L255" s="176">
        <f t="shared" si="252"/>
        <v>0</v>
      </c>
      <c r="M255" s="219"/>
      <c r="N255" s="42"/>
      <c r="O255" s="90">
        <f t="shared" si="253"/>
        <v>0</v>
      </c>
      <c r="P255" s="289"/>
      <c r="Q255" s="296"/>
      <c r="R255" s="343"/>
    </row>
    <row r="256" spans="1:18" hidden="1" x14ac:dyDescent="0.25">
      <c r="A256" s="92">
        <v>6330</v>
      </c>
      <c r="B256" s="93" t="s">
        <v>248</v>
      </c>
      <c r="C256" s="200">
        <f t="shared" si="239"/>
        <v>0</v>
      </c>
      <c r="D256" s="264">
        <v>0</v>
      </c>
      <c r="E256" s="84"/>
      <c r="F256" s="331">
        <f t="shared" si="250"/>
        <v>0</v>
      </c>
      <c r="G256" s="234"/>
      <c r="H256" s="84"/>
      <c r="I256" s="156">
        <f t="shared" si="251"/>
        <v>0</v>
      </c>
      <c r="J256" s="264"/>
      <c r="K256" s="84"/>
      <c r="L256" s="331">
        <f t="shared" si="252"/>
        <v>0</v>
      </c>
      <c r="M256" s="234"/>
      <c r="N256" s="84"/>
      <c r="O256" s="156">
        <f t="shared" si="253"/>
        <v>0</v>
      </c>
      <c r="P256" s="293"/>
      <c r="Q256" s="296"/>
      <c r="R256" s="343"/>
    </row>
    <row r="257" spans="1:18" hidden="1" x14ac:dyDescent="0.25">
      <c r="A257" s="75">
        <v>6360</v>
      </c>
      <c r="B257" s="43" t="s">
        <v>249</v>
      </c>
      <c r="C257" s="189">
        <f t="shared" si="239"/>
        <v>0</v>
      </c>
      <c r="D257" s="263">
        <v>0</v>
      </c>
      <c r="E257" s="45"/>
      <c r="F257" s="95">
        <f t="shared" si="250"/>
        <v>0</v>
      </c>
      <c r="G257" s="229"/>
      <c r="H257" s="45"/>
      <c r="I257" s="91">
        <f t="shared" si="251"/>
        <v>0</v>
      </c>
      <c r="J257" s="263"/>
      <c r="K257" s="45"/>
      <c r="L257" s="95">
        <f t="shared" si="252"/>
        <v>0</v>
      </c>
      <c r="M257" s="229"/>
      <c r="N257" s="45"/>
      <c r="O257" s="91">
        <f t="shared" si="253"/>
        <v>0</v>
      </c>
      <c r="P257" s="290"/>
      <c r="Q257" s="296"/>
      <c r="R257" s="343"/>
    </row>
    <row r="258" spans="1:18" ht="24" hidden="1" x14ac:dyDescent="0.25">
      <c r="A258" s="35">
        <v>6400</v>
      </c>
      <c r="B258" s="72" t="s">
        <v>250</v>
      </c>
      <c r="C258" s="187">
        <f t="shared" si="239"/>
        <v>0</v>
      </c>
      <c r="D258" s="130">
        <f>SUM(D259,D263)</f>
        <v>0</v>
      </c>
      <c r="E258" s="38">
        <f t="shared" ref="E258" si="254">SUM(E259,E263)</f>
        <v>0</v>
      </c>
      <c r="F258" s="175">
        <f>SUM(F259,F263)</f>
        <v>0</v>
      </c>
      <c r="G258" s="227">
        <f t="shared" ref="G258:O258" si="255">SUM(G259,G263)</f>
        <v>0</v>
      </c>
      <c r="H258" s="38">
        <f t="shared" si="255"/>
        <v>0</v>
      </c>
      <c r="I258" s="123">
        <f t="shared" si="255"/>
        <v>0</v>
      </c>
      <c r="J258" s="130">
        <f t="shared" si="255"/>
        <v>0</v>
      </c>
      <c r="K258" s="38">
        <f t="shared" si="255"/>
        <v>0</v>
      </c>
      <c r="L258" s="175">
        <f t="shared" si="255"/>
        <v>0</v>
      </c>
      <c r="M258" s="227">
        <f t="shared" si="255"/>
        <v>0</v>
      </c>
      <c r="N258" s="38">
        <f t="shared" si="255"/>
        <v>0</v>
      </c>
      <c r="O258" s="123">
        <f t="shared" si="255"/>
        <v>0</v>
      </c>
      <c r="P258" s="314"/>
      <c r="Q258" s="296"/>
      <c r="R258" s="343"/>
    </row>
    <row r="259" spans="1:18" ht="24" hidden="1" x14ac:dyDescent="0.25">
      <c r="A259" s="340">
        <v>6410</v>
      </c>
      <c r="B259" s="40" t="s">
        <v>251</v>
      </c>
      <c r="C259" s="188">
        <f t="shared" si="239"/>
        <v>0</v>
      </c>
      <c r="D259" s="131">
        <f>SUM(D260:D262)</f>
        <v>0</v>
      </c>
      <c r="E259" s="79">
        <f t="shared" ref="E259" si="256">SUM(E260:E262)</f>
        <v>0</v>
      </c>
      <c r="F259" s="176">
        <f>SUM(F260:F262)</f>
        <v>0</v>
      </c>
      <c r="G259" s="232">
        <f t="shared" ref="G259:O259" si="257">SUM(G260:G262)</f>
        <v>0</v>
      </c>
      <c r="H259" s="79">
        <f t="shared" si="257"/>
        <v>0</v>
      </c>
      <c r="I259" s="90">
        <f t="shared" si="257"/>
        <v>0</v>
      </c>
      <c r="J259" s="131">
        <f t="shared" si="257"/>
        <v>0</v>
      </c>
      <c r="K259" s="79">
        <f t="shared" si="257"/>
        <v>0</v>
      </c>
      <c r="L259" s="176">
        <f t="shared" si="257"/>
        <v>0</v>
      </c>
      <c r="M259" s="232">
        <f t="shared" si="257"/>
        <v>0</v>
      </c>
      <c r="N259" s="79">
        <f t="shared" si="257"/>
        <v>0</v>
      </c>
      <c r="O259" s="155">
        <f t="shared" si="257"/>
        <v>0</v>
      </c>
      <c r="P259" s="294"/>
      <c r="Q259" s="296"/>
      <c r="R259" s="343"/>
    </row>
    <row r="260" spans="1:18" hidden="1" x14ac:dyDescent="0.25">
      <c r="A260" s="30">
        <v>6411</v>
      </c>
      <c r="B260" s="94" t="s">
        <v>252</v>
      </c>
      <c r="C260" s="189">
        <f t="shared" si="239"/>
        <v>0</v>
      </c>
      <c r="D260" s="263">
        <v>0</v>
      </c>
      <c r="E260" s="45"/>
      <c r="F260" s="95">
        <f t="shared" ref="F260:F262" si="258">D260+E260</f>
        <v>0</v>
      </c>
      <c r="G260" s="229"/>
      <c r="H260" s="45"/>
      <c r="I260" s="91">
        <f t="shared" ref="I260:I262" si="259">G260+H260</f>
        <v>0</v>
      </c>
      <c r="J260" s="263"/>
      <c r="K260" s="45"/>
      <c r="L260" s="95">
        <f t="shared" ref="L260:L262" si="260">J260+K260</f>
        <v>0</v>
      </c>
      <c r="M260" s="229"/>
      <c r="N260" s="45"/>
      <c r="O260" s="91">
        <f t="shared" ref="O260:O262" si="261">M260+N260</f>
        <v>0</v>
      </c>
      <c r="P260" s="290"/>
      <c r="Q260" s="296"/>
      <c r="R260" s="343"/>
    </row>
    <row r="261" spans="1:18" ht="24" hidden="1" x14ac:dyDescent="0.25">
      <c r="A261" s="30">
        <v>6412</v>
      </c>
      <c r="B261" s="43" t="s">
        <v>253</v>
      </c>
      <c r="C261" s="189">
        <f t="shared" si="239"/>
        <v>0</v>
      </c>
      <c r="D261" s="263">
        <v>0</v>
      </c>
      <c r="E261" s="45"/>
      <c r="F261" s="95">
        <f t="shared" si="258"/>
        <v>0</v>
      </c>
      <c r="G261" s="229"/>
      <c r="H261" s="45"/>
      <c r="I261" s="91">
        <f t="shared" si="259"/>
        <v>0</v>
      </c>
      <c r="J261" s="263"/>
      <c r="K261" s="45"/>
      <c r="L261" s="95">
        <f t="shared" si="260"/>
        <v>0</v>
      </c>
      <c r="M261" s="229"/>
      <c r="N261" s="45"/>
      <c r="O261" s="91">
        <f t="shared" si="261"/>
        <v>0</v>
      </c>
      <c r="P261" s="290"/>
      <c r="Q261" s="296"/>
      <c r="R261" s="343"/>
    </row>
    <row r="262" spans="1:18" ht="24" hidden="1" x14ac:dyDescent="0.25">
      <c r="A262" s="30">
        <v>6419</v>
      </c>
      <c r="B262" s="43" t="s">
        <v>254</v>
      </c>
      <c r="C262" s="189">
        <f t="shared" si="239"/>
        <v>0</v>
      </c>
      <c r="D262" s="263">
        <v>0</v>
      </c>
      <c r="E262" s="45"/>
      <c r="F262" s="95">
        <f t="shared" si="258"/>
        <v>0</v>
      </c>
      <c r="G262" s="229"/>
      <c r="H262" s="45"/>
      <c r="I262" s="91">
        <f t="shared" si="259"/>
        <v>0</v>
      </c>
      <c r="J262" s="263"/>
      <c r="K262" s="45"/>
      <c r="L262" s="95">
        <f t="shared" si="260"/>
        <v>0</v>
      </c>
      <c r="M262" s="229"/>
      <c r="N262" s="45"/>
      <c r="O262" s="91">
        <f t="shared" si="261"/>
        <v>0</v>
      </c>
      <c r="P262" s="290"/>
      <c r="Q262" s="296"/>
      <c r="R262" s="343"/>
    </row>
    <row r="263" spans="1:18" ht="24" hidden="1" x14ac:dyDescent="0.25">
      <c r="A263" s="75">
        <v>6420</v>
      </c>
      <c r="B263" s="43" t="s">
        <v>255</v>
      </c>
      <c r="C263" s="189">
        <f t="shared" si="239"/>
        <v>0</v>
      </c>
      <c r="D263" s="132">
        <f>SUM(D264:D267)</f>
        <v>0</v>
      </c>
      <c r="E263" s="76">
        <f t="shared" ref="E263" si="262">SUM(E264:E267)</f>
        <v>0</v>
      </c>
      <c r="F263" s="95">
        <f>SUM(F264:F267)</f>
        <v>0</v>
      </c>
      <c r="G263" s="230">
        <f t="shared" ref="G263:N263" si="263">SUM(G264:G267)</f>
        <v>0</v>
      </c>
      <c r="H263" s="76">
        <f t="shared" si="263"/>
        <v>0</v>
      </c>
      <c r="I263" s="91">
        <f t="shared" si="263"/>
        <v>0</v>
      </c>
      <c r="J263" s="132">
        <f t="shared" si="263"/>
        <v>0</v>
      </c>
      <c r="K263" s="76">
        <f t="shared" si="263"/>
        <v>0</v>
      </c>
      <c r="L263" s="95">
        <f t="shared" si="263"/>
        <v>0</v>
      </c>
      <c r="M263" s="230">
        <f t="shared" si="263"/>
        <v>0</v>
      </c>
      <c r="N263" s="76">
        <f t="shared" si="263"/>
        <v>0</v>
      </c>
      <c r="O263" s="91">
        <f>SUM(O264:O267)</f>
        <v>0</v>
      </c>
      <c r="P263" s="290"/>
      <c r="Q263" s="296"/>
      <c r="R263" s="343"/>
    </row>
    <row r="264" spans="1:18" hidden="1" x14ac:dyDescent="0.25">
      <c r="A264" s="30">
        <v>6421</v>
      </c>
      <c r="B264" s="43" t="s">
        <v>256</v>
      </c>
      <c r="C264" s="189">
        <f t="shared" si="239"/>
        <v>0</v>
      </c>
      <c r="D264" s="263">
        <v>0</v>
      </c>
      <c r="E264" s="45"/>
      <c r="F264" s="95">
        <f t="shared" ref="F264:F267" si="264">D264+E264</f>
        <v>0</v>
      </c>
      <c r="G264" s="229"/>
      <c r="H264" s="45"/>
      <c r="I264" s="91">
        <f t="shared" ref="I264:I267" si="265">G264+H264</f>
        <v>0</v>
      </c>
      <c r="J264" s="263"/>
      <c r="K264" s="45"/>
      <c r="L264" s="95">
        <f t="shared" ref="L264:L267" si="266">J264+K264</f>
        <v>0</v>
      </c>
      <c r="M264" s="229"/>
      <c r="N264" s="45"/>
      <c r="O264" s="91">
        <f t="shared" ref="O264:O267" si="267">M264+N264</f>
        <v>0</v>
      </c>
      <c r="P264" s="290"/>
      <c r="Q264" s="296"/>
      <c r="R264" s="343"/>
    </row>
    <row r="265" spans="1:18" hidden="1" x14ac:dyDescent="0.25">
      <c r="A265" s="30">
        <v>6422</v>
      </c>
      <c r="B265" s="43" t="s">
        <v>257</v>
      </c>
      <c r="C265" s="189">
        <f t="shared" si="239"/>
        <v>0</v>
      </c>
      <c r="D265" s="263">
        <v>0</v>
      </c>
      <c r="E265" s="45"/>
      <c r="F265" s="95">
        <f t="shared" si="264"/>
        <v>0</v>
      </c>
      <c r="G265" s="229"/>
      <c r="H265" s="45"/>
      <c r="I265" s="91">
        <f t="shared" si="265"/>
        <v>0</v>
      </c>
      <c r="J265" s="263"/>
      <c r="K265" s="45"/>
      <c r="L265" s="95">
        <f t="shared" si="266"/>
        <v>0</v>
      </c>
      <c r="M265" s="229"/>
      <c r="N265" s="45"/>
      <c r="O265" s="91">
        <f t="shared" si="267"/>
        <v>0</v>
      </c>
      <c r="P265" s="290"/>
      <c r="Q265" s="296"/>
      <c r="R265" s="343"/>
    </row>
    <row r="266" spans="1:18" hidden="1" x14ac:dyDescent="0.25">
      <c r="A266" s="30">
        <v>6423</v>
      </c>
      <c r="B266" s="43" t="s">
        <v>258</v>
      </c>
      <c r="C266" s="189">
        <f t="shared" si="239"/>
        <v>0</v>
      </c>
      <c r="D266" s="263">
        <v>0</v>
      </c>
      <c r="E266" s="45"/>
      <c r="F266" s="95">
        <f t="shared" si="264"/>
        <v>0</v>
      </c>
      <c r="G266" s="229"/>
      <c r="H266" s="45"/>
      <c r="I266" s="91">
        <f t="shared" si="265"/>
        <v>0</v>
      </c>
      <c r="J266" s="263"/>
      <c r="K266" s="45"/>
      <c r="L266" s="95">
        <f t="shared" si="266"/>
        <v>0</v>
      </c>
      <c r="M266" s="229"/>
      <c r="N266" s="45"/>
      <c r="O266" s="91">
        <f t="shared" si="267"/>
        <v>0</v>
      </c>
      <c r="P266" s="290"/>
      <c r="Q266" s="296"/>
      <c r="R266" s="343"/>
    </row>
    <row r="267" spans="1:18" ht="24" hidden="1" x14ac:dyDescent="0.25">
      <c r="A267" s="30">
        <v>6424</v>
      </c>
      <c r="B267" s="43" t="s">
        <v>259</v>
      </c>
      <c r="C267" s="189">
        <f t="shared" si="239"/>
        <v>0</v>
      </c>
      <c r="D267" s="263">
        <v>0</v>
      </c>
      <c r="E267" s="45"/>
      <c r="F267" s="95">
        <f t="shared" si="264"/>
        <v>0</v>
      </c>
      <c r="G267" s="229"/>
      <c r="H267" s="45"/>
      <c r="I267" s="91">
        <f t="shared" si="265"/>
        <v>0</v>
      </c>
      <c r="J267" s="263"/>
      <c r="K267" s="45"/>
      <c r="L267" s="95">
        <f t="shared" si="266"/>
        <v>0</v>
      </c>
      <c r="M267" s="229"/>
      <c r="N267" s="45"/>
      <c r="O267" s="91">
        <f t="shared" si="267"/>
        <v>0</v>
      </c>
      <c r="P267" s="290"/>
      <c r="Q267" s="296"/>
      <c r="R267" s="343"/>
    </row>
    <row r="268" spans="1:18" ht="24" hidden="1" x14ac:dyDescent="0.25">
      <c r="A268" s="97">
        <v>7000</v>
      </c>
      <c r="B268" s="97" t="s">
        <v>260</v>
      </c>
      <c r="C268" s="202">
        <f>SUM(F268,I268,L268,O268)</f>
        <v>0</v>
      </c>
      <c r="D268" s="139">
        <f>SUM(D269,D279)</f>
        <v>0</v>
      </c>
      <c r="E268" s="98">
        <f t="shared" ref="E268" si="268">SUM(E269,E279)</f>
        <v>0</v>
      </c>
      <c r="F268" s="265">
        <f>SUM(F269,F279)</f>
        <v>0</v>
      </c>
      <c r="G268" s="236">
        <f t="shared" ref="G268:N268" si="269">SUM(G269,G279)</f>
        <v>0</v>
      </c>
      <c r="H268" s="98">
        <f t="shared" si="269"/>
        <v>0</v>
      </c>
      <c r="I268" s="275">
        <f t="shared" si="269"/>
        <v>0</v>
      </c>
      <c r="J268" s="139">
        <f t="shared" si="269"/>
        <v>0</v>
      </c>
      <c r="K268" s="98">
        <f t="shared" si="269"/>
        <v>0</v>
      </c>
      <c r="L268" s="265">
        <f t="shared" si="269"/>
        <v>0</v>
      </c>
      <c r="M268" s="236">
        <f t="shared" si="269"/>
        <v>0</v>
      </c>
      <c r="N268" s="98">
        <f t="shared" si="269"/>
        <v>0</v>
      </c>
      <c r="O268" s="158">
        <f>SUM(O269,O279)</f>
        <v>0</v>
      </c>
      <c r="P268" s="316"/>
      <c r="Q268" s="296"/>
      <c r="R268" s="343"/>
    </row>
    <row r="269" spans="1:18" hidden="1" x14ac:dyDescent="0.25">
      <c r="A269" s="35">
        <v>7200</v>
      </c>
      <c r="B269" s="72" t="s">
        <v>261</v>
      </c>
      <c r="C269" s="187">
        <f t="shared" si="239"/>
        <v>0</v>
      </c>
      <c r="D269" s="130">
        <f>SUM(D270,D271,D274,D275,D278)</f>
        <v>0</v>
      </c>
      <c r="E269" s="38">
        <f t="shared" ref="E269" si="270">SUM(E270,E271,E274,E275,E278)</f>
        <v>0</v>
      </c>
      <c r="F269" s="175">
        <f>SUM(F270,F271,F274,F275,F278)</f>
        <v>0</v>
      </c>
      <c r="G269" s="227"/>
      <c r="H269" s="38"/>
      <c r="I269" s="123">
        <f>SUM(I270,I271,I274,I275,I278)</f>
        <v>0</v>
      </c>
      <c r="J269" s="130"/>
      <c r="K269" s="38"/>
      <c r="L269" s="175">
        <f>SUM(L270,L271,L274,L275,L278)</f>
        <v>0</v>
      </c>
      <c r="M269" s="227"/>
      <c r="N269" s="38"/>
      <c r="O269" s="124">
        <f>SUM(O270,O271,O274,O275,O278)</f>
        <v>0</v>
      </c>
      <c r="P269" s="313"/>
      <c r="Q269" s="296"/>
      <c r="R269" s="343"/>
    </row>
    <row r="270" spans="1:18" ht="24" hidden="1" x14ac:dyDescent="0.25">
      <c r="A270" s="340">
        <v>7210</v>
      </c>
      <c r="B270" s="40" t="s">
        <v>262</v>
      </c>
      <c r="C270" s="188">
        <f t="shared" si="239"/>
        <v>0</v>
      </c>
      <c r="D270" s="262">
        <v>0</v>
      </c>
      <c r="E270" s="42"/>
      <c r="F270" s="176">
        <f>D270+E270</f>
        <v>0</v>
      </c>
      <c r="G270" s="219"/>
      <c r="H270" s="42"/>
      <c r="I270" s="90">
        <f>G270+H270</f>
        <v>0</v>
      </c>
      <c r="J270" s="262"/>
      <c r="K270" s="42"/>
      <c r="L270" s="176">
        <f>J270+K270</f>
        <v>0</v>
      </c>
      <c r="M270" s="219"/>
      <c r="N270" s="42"/>
      <c r="O270" s="90">
        <f>M270+N270</f>
        <v>0</v>
      </c>
      <c r="P270" s="289"/>
      <c r="Q270" s="296"/>
      <c r="R270" s="343"/>
    </row>
    <row r="271" spans="1:18" s="96" customFormat="1" ht="24" hidden="1" x14ac:dyDescent="0.25">
      <c r="A271" s="75">
        <v>7220</v>
      </c>
      <c r="B271" s="43" t="s">
        <v>263</v>
      </c>
      <c r="C271" s="189">
        <f t="shared" si="239"/>
        <v>0</v>
      </c>
      <c r="D271" s="132">
        <f>SUM(D272:D273)</f>
        <v>0</v>
      </c>
      <c r="E271" s="76">
        <f t="shared" ref="E271" si="271">SUM(E272:E273)</f>
        <v>0</v>
      </c>
      <c r="F271" s="95">
        <f>SUM(F272:F273)</f>
        <v>0</v>
      </c>
      <c r="G271" s="230">
        <f t="shared" ref="G271:O271" si="272">SUM(G272:G273)</f>
        <v>0</v>
      </c>
      <c r="H271" s="76">
        <f t="shared" si="272"/>
        <v>0</v>
      </c>
      <c r="I271" s="91">
        <f t="shared" si="272"/>
        <v>0</v>
      </c>
      <c r="J271" s="132">
        <f t="shared" si="272"/>
        <v>0</v>
      </c>
      <c r="K271" s="76">
        <f t="shared" si="272"/>
        <v>0</v>
      </c>
      <c r="L271" s="95">
        <f t="shared" si="272"/>
        <v>0</v>
      </c>
      <c r="M271" s="230">
        <f t="shared" si="272"/>
        <v>0</v>
      </c>
      <c r="N271" s="76">
        <f t="shared" si="272"/>
        <v>0</v>
      </c>
      <c r="O271" s="91">
        <f t="shared" si="272"/>
        <v>0</v>
      </c>
      <c r="P271" s="290"/>
      <c r="Q271" s="300"/>
      <c r="R271" s="343"/>
    </row>
    <row r="272" spans="1:18" s="96" customFormat="1" ht="24" hidden="1" x14ac:dyDescent="0.25">
      <c r="A272" s="30">
        <v>7221</v>
      </c>
      <c r="B272" s="43" t="s">
        <v>264</v>
      </c>
      <c r="C272" s="189">
        <f t="shared" si="239"/>
        <v>0</v>
      </c>
      <c r="D272" s="263">
        <v>0</v>
      </c>
      <c r="E272" s="45"/>
      <c r="F272" s="95">
        <f t="shared" ref="F272:F274" si="273">D272+E272</f>
        <v>0</v>
      </c>
      <c r="G272" s="229"/>
      <c r="H272" s="45"/>
      <c r="I272" s="91">
        <f t="shared" ref="I272:I274" si="274">G272+H272</f>
        <v>0</v>
      </c>
      <c r="J272" s="263"/>
      <c r="K272" s="45"/>
      <c r="L272" s="95">
        <f t="shared" ref="L272:L274" si="275">J272+K272</f>
        <v>0</v>
      </c>
      <c r="M272" s="229"/>
      <c r="N272" s="45"/>
      <c r="O272" s="91">
        <f t="shared" ref="O272:O274" si="276">M272+N272</f>
        <v>0</v>
      </c>
      <c r="P272" s="290"/>
      <c r="Q272" s="300"/>
      <c r="R272" s="343"/>
    </row>
    <row r="273" spans="1:18" s="96" customFormat="1" ht="24" hidden="1" x14ac:dyDescent="0.25">
      <c r="A273" s="30">
        <v>7222</v>
      </c>
      <c r="B273" s="43" t="s">
        <v>265</v>
      </c>
      <c r="C273" s="189">
        <f t="shared" si="239"/>
        <v>0</v>
      </c>
      <c r="D273" s="263">
        <v>0</v>
      </c>
      <c r="E273" s="45"/>
      <c r="F273" s="95">
        <f t="shared" si="273"/>
        <v>0</v>
      </c>
      <c r="G273" s="229"/>
      <c r="H273" s="45"/>
      <c r="I273" s="91">
        <f t="shared" si="274"/>
        <v>0</v>
      </c>
      <c r="J273" s="263"/>
      <c r="K273" s="45"/>
      <c r="L273" s="95">
        <f t="shared" si="275"/>
        <v>0</v>
      </c>
      <c r="M273" s="229"/>
      <c r="N273" s="45"/>
      <c r="O273" s="91">
        <f t="shared" si="276"/>
        <v>0</v>
      </c>
      <c r="P273" s="290"/>
      <c r="Q273" s="300"/>
      <c r="R273" s="343"/>
    </row>
    <row r="274" spans="1:18" ht="24" hidden="1" x14ac:dyDescent="0.25">
      <c r="A274" s="75">
        <v>7230</v>
      </c>
      <c r="B274" s="43" t="s">
        <v>308</v>
      </c>
      <c r="C274" s="189">
        <f t="shared" si="239"/>
        <v>0</v>
      </c>
      <c r="D274" s="263">
        <v>0</v>
      </c>
      <c r="E274" s="45"/>
      <c r="F274" s="95">
        <f t="shared" si="273"/>
        <v>0</v>
      </c>
      <c r="G274" s="229"/>
      <c r="H274" s="45"/>
      <c r="I274" s="91">
        <f t="shared" si="274"/>
        <v>0</v>
      </c>
      <c r="J274" s="263"/>
      <c r="K274" s="45"/>
      <c r="L274" s="95">
        <f t="shared" si="275"/>
        <v>0</v>
      </c>
      <c r="M274" s="229"/>
      <c r="N274" s="45"/>
      <c r="O274" s="91">
        <f t="shared" si="276"/>
        <v>0</v>
      </c>
      <c r="P274" s="290"/>
      <c r="Q274" s="296"/>
      <c r="R274" s="343"/>
    </row>
    <row r="275" spans="1:18" ht="24" hidden="1" x14ac:dyDescent="0.25">
      <c r="A275" s="75">
        <v>7240</v>
      </c>
      <c r="B275" s="43" t="s">
        <v>266</v>
      </c>
      <c r="C275" s="189">
        <f t="shared" si="239"/>
        <v>0</v>
      </c>
      <c r="D275" s="132">
        <f>SUM(D276:D277)</f>
        <v>0</v>
      </c>
      <c r="E275" s="76">
        <f t="shared" ref="E275" si="277">SUM(E276:E277)</f>
        <v>0</v>
      </c>
      <c r="F275" s="95">
        <f>SUM(F276:F277)</f>
        <v>0</v>
      </c>
      <c r="G275" s="230">
        <f t="shared" ref="G275:O275" si="278">SUM(G276:G277)</f>
        <v>0</v>
      </c>
      <c r="H275" s="76">
        <f t="shared" si="278"/>
        <v>0</v>
      </c>
      <c r="I275" s="91">
        <f t="shared" si="278"/>
        <v>0</v>
      </c>
      <c r="J275" s="132">
        <f t="shared" si="278"/>
        <v>0</v>
      </c>
      <c r="K275" s="76">
        <f t="shared" si="278"/>
        <v>0</v>
      </c>
      <c r="L275" s="95">
        <f t="shared" si="278"/>
        <v>0</v>
      </c>
      <c r="M275" s="230">
        <f t="shared" si="278"/>
        <v>0</v>
      </c>
      <c r="N275" s="76">
        <f t="shared" si="278"/>
        <v>0</v>
      </c>
      <c r="O275" s="91">
        <f t="shared" si="278"/>
        <v>0</v>
      </c>
      <c r="P275" s="290"/>
      <c r="Q275" s="296"/>
      <c r="R275" s="343"/>
    </row>
    <row r="276" spans="1:18" ht="36" hidden="1" x14ac:dyDescent="0.25">
      <c r="A276" s="30">
        <v>7245</v>
      </c>
      <c r="B276" s="43" t="s">
        <v>267</v>
      </c>
      <c r="C276" s="189">
        <f t="shared" si="239"/>
        <v>0</v>
      </c>
      <c r="D276" s="263">
        <v>0</v>
      </c>
      <c r="E276" s="45"/>
      <c r="F276" s="95">
        <f t="shared" ref="F276:F278" si="279">D276+E276</f>
        <v>0</v>
      </c>
      <c r="G276" s="229"/>
      <c r="H276" s="45"/>
      <c r="I276" s="91">
        <f t="shared" ref="I276:I278" si="280">G276+H276</f>
        <v>0</v>
      </c>
      <c r="J276" s="263"/>
      <c r="K276" s="45"/>
      <c r="L276" s="95">
        <f t="shared" ref="L276:L278" si="281">J276+K276</f>
        <v>0</v>
      </c>
      <c r="M276" s="229"/>
      <c r="N276" s="45"/>
      <c r="O276" s="91">
        <f t="shared" ref="O276:O278" si="282">M276+N276</f>
        <v>0</v>
      </c>
      <c r="P276" s="290"/>
      <c r="Q276" s="296"/>
      <c r="R276" s="343"/>
    </row>
    <row r="277" spans="1:18" ht="60" hidden="1" x14ac:dyDescent="0.25">
      <c r="A277" s="30">
        <v>7246</v>
      </c>
      <c r="B277" s="43" t="s">
        <v>268</v>
      </c>
      <c r="C277" s="189">
        <f t="shared" si="239"/>
        <v>0</v>
      </c>
      <c r="D277" s="263">
        <v>0</v>
      </c>
      <c r="E277" s="45"/>
      <c r="F277" s="95">
        <f t="shared" si="279"/>
        <v>0</v>
      </c>
      <c r="G277" s="229"/>
      <c r="H277" s="45"/>
      <c r="I277" s="91">
        <f t="shared" si="280"/>
        <v>0</v>
      </c>
      <c r="J277" s="263"/>
      <c r="K277" s="45"/>
      <c r="L277" s="95">
        <f t="shared" si="281"/>
        <v>0</v>
      </c>
      <c r="M277" s="229"/>
      <c r="N277" s="45"/>
      <c r="O277" s="91">
        <f t="shared" si="282"/>
        <v>0</v>
      </c>
      <c r="P277" s="290"/>
      <c r="Q277" s="296"/>
      <c r="R277" s="343"/>
    </row>
    <row r="278" spans="1:18" ht="24" hidden="1" x14ac:dyDescent="0.25">
      <c r="A278" s="92">
        <v>7260</v>
      </c>
      <c r="B278" s="40" t="s">
        <v>269</v>
      </c>
      <c r="C278" s="188">
        <f t="shared" si="239"/>
        <v>0</v>
      </c>
      <c r="D278" s="262">
        <v>0</v>
      </c>
      <c r="E278" s="42"/>
      <c r="F278" s="176">
        <f t="shared" si="279"/>
        <v>0</v>
      </c>
      <c r="G278" s="219"/>
      <c r="H278" s="42"/>
      <c r="I278" s="90">
        <f t="shared" si="280"/>
        <v>0</v>
      </c>
      <c r="J278" s="262"/>
      <c r="K278" s="42"/>
      <c r="L278" s="176">
        <f t="shared" si="281"/>
        <v>0</v>
      </c>
      <c r="M278" s="219"/>
      <c r="N278" s="42"/>
      <c r="O278" s="90">
        <f t="shared" si="282"/>
        <v>0</v>
      </c>
      <c r="P278" s="289"/>
      <c r="Q278" s="296"/>
      <c r="R278" s="343"/>
    </row>
    <row r="279" spans="1:18" hidden="1" x14ac:dyDescent="0.25">
      <c r="A279" s="55">
        <v>7700</v>
      </c>
      <c r="B279" s="105" t="s">
        <v>298</v>
      </c>
      <c r="C279" s="203">
        <f t="shared" si="239"/>
        <v>0</v>
      </c>
      <c r="D279" s="140">
        <f>D280</f>
        <v>0</v>
      </c>
      <c r="E279" s="106">
        <f t="shared" ref="E279:O279" si="283">E280</f>
        <v>0</v>
      </c>
      <c r="F279" s="177">
        <f t="shared" si="283"/>
        <v>0</v>
      </c>
      <c r="G279" s="237">
        <f t="shared" si="283"/>
        <v>0</v>
      </c>
      <c r="H279" s="106">
        <f t="shared" si="283"/>
        <v>0</v>
      </c>
      <c r="I279" s="276">
        <f t="shared" si="283"/>
        <v>0</v>
      </c>
      <c r="J279" s="140">
        <f t="shared" si="283"/>
        <v>0</v>
      </c>
      <c r="K279" s="106">
        <f t="shared" si="283"/>
        <v>0</v>
      </c>
      <c r="L279" s="177">
        <f t="shared" si="283"/>
        <v>0</v>
      </c>
      <c r="M279" s="237">
        <f t="shared" si="283"/>
        <v>0</v>
      </c>
      <c r="N279" s="106">
        <f t="shared" si="283"/>
        <v>0</v>
      </c>
      <c r="O279" s="276">
        <f t="shared" si="283"/>
        <v>0</v>
      </c>
      <c r="P279" s="314"/>
      <c r="Q279" s="296"/>
      <c r="R279" s="343"/>
    </row>
    <row r="280" spans="1:18" hidden="1" x14ac:dyDescent="0.25">
      <c r="A280" s="73">
        <v>7720</v>
      </c>
      <c r="B280" s="40" t="s">
        <v>299</v>
      </c>
      <c r="C280" s="190">
        <f t="shared" si="239"/>
        <v>0</v>
      </c>
      <c r="D280" s="255">
        <v>0</v>
      </c>
      <c r="E280" s="49"/>
      <c r="F280" s="332">
        <f>D280+E280</f>
        <v>0</v>
      </c>
      <c r="G280" s="238"/>
      <c r="H280" s="49"/>
      <c r="I280" s="155">
        <f>G280+H280</f>
        <v>0</v>
      </c>
      <c r="J280" s="255"/>
      <c r="K280" s="49"/>
      <c r="L280" s="332">
        <f>J280+K280</f>
        <v>0</v>
      </c>
      <c r="M280" s="238"/>
      <c r="N280" s="49"/>
      <c r="O280" s="155">
        <f>M280+N280</f>
        <v>0</v>
      </c>
      <c r="P280" s="294"/>
      <c r="Q280" s="296"/>
      <c r="R280" s="343"/>
    </row>
    <row r="281" spans="1:18" hidden="1" x14ac:dyDescent="0.25">
      <c r="A281" s="94"/>
      <c r="B281" s="43" t="s">
        <v>270</v>
      </c>
      <c r="C281" s="189">
        <f t="shared" si="239"/>
        <v>0</v>
      </c>
      <c r="D281" s="132">
        <f>SUM(D282:D283)</f>
        <v>0</v>
      </c>
      <c r="E281" s="76">
        <f t="shared" ref="E281" si="284">SUM(E282:E283)</f>
        <v>0</v>
      </c>
      <c r="F281" s="95">
        <f>SUM(F282:F283)</f>
        <v>0</v>
      </c>
      <c r="G281" s="230">
        <f t="shared" ref="G281:O281" si="285">SUM(G282:G283)</f>
        <v>0</v>
      </c>
      <c r="H281" s="76">
        <f t="shared" si="285"/>
        <v>0</v>
      </c>
      <c r="I281" s="91">
        <f t="shared" si="285"/>
        <v>0</v>
      </c>
      <c r="J281" s="132">
        <f t="shared" si="285"/>
        <v>0</v>
      </c>
      <c r="K281" s="76">
        <f t="shared" si="285"/>
        <v>0</v>
      </c>
      <c r="L281" s="95">
        <f t="shared" si="285"/>
        <v>0</v>
      </c>
      <c r="M281" s="230">
        <f t="shared" si="285"/>
        <v>0</v>
      </c>
      <c r="N281" s="76">
        <f t="shared" si="285"/>
        <v>0</v>
      </c>
      <c r="O281" s="91">
        <f t="shared" si="285"/>
        <v>0</v>
      </c>
      <c r="P281" s="290"/>
      <c r="Q281" s="296"/>
      <c r="R281" s="343"/>
    </row>
    <row r="282" spans="1:18" hidden="1" x14ac:dyDescent="0.25">
      <c r="A282" s="94" t="s">
        <v>271</v>
      </c>
      <c r="B282" s="30" t="s">
        <v>272</v>
      </c>
      <c r="C282" s="189">
        <f t="shared" si="239"/>
        <v>0</v>
      </c>
      <c r="D282" s="263"/>
      <c r="E282" s="45"/>
      <c r="F282" s="95">
        <f>E282+D282</f>
        <v>0</v>
      </c>
      <c r="G282" s="229"/>
      <c r="H282" s="45"/>
      <c r="I282" s="91">
        <f>H282+G282</f>
        <v>0</v>
      </c>
      <c r="J282" s="263"/>
      <c r="K282" s="45"/>
      <c r="L282" s="95">
        <f>K282+J282</f>
        <v>0</v>
      </c>
      <c r="M282" s="229"/>
      <c r="N282" s="45"/>
      <c r="O282" s="91">
        <f>N282+M282</f>
        <v>0</v>
      </c>
      <c r="P282" s="290"/>
      <c r="Q282" s="296"/>
      <c r="R282" s="343"/>
    </row>
    <row r="283" spans="1:18" hidden="1" x14ac:dyDescent="0.25">
      <c r="A283" s="94" t="s">
        <v>273</v>
      </c>
      <c r="B283" s="99" t="s">
        <v>274</v>
      </c>
      <c r="C283" s="188">
        <f t="shared" si="239"/>
        <v>0</v>
      </c>
      <c r="D283" s="262"/>
      <c r="E283" s="42"/>
      <c r="F283" s="176">
        <f>E283+D283</f>
        <v>0</v>
      </c>
      <c r="G283" s="219"/>
      <c r="H283" s="42"/>
      <c r="I283" s="90">
        <f>H283+G283</f>
        <v>0</v>
      </c>
      <c r="J283" s="262"/>
      <c r="K283" s="42"/>
      <c r="L283" s="176">
        <f>K283+J283</f>
        <v>0</v>
      </c>
      <c r="M283" s="219"/>
      <c r="N283" s="42"/>
      <c r="O283" s="90">
        <f>N283+M283</f>
        <v>0</v>
      </c>
      <c r="P283" s="289"/>
      <c r="Q283" s="296"/>
      <c r="R283" s="343"/>
    </row>
    <row r="284" spans="1:18" ht="12.75" thickBot="1" x14ac:dyDescent="0.3">
      <c r="A284" s="110"/>
      <c r="B284" s="110" t="s">
        <v>275</v>
      </c>
      <c r="C284" s="204">
        <f t="shared" si="239"/>
        <v>127635</v>
      </c>
      <c r="D284" s="141">
        <f>SUM(D281,D268,D229,D194,D186,D172,D74,D52)</f>
        <v>123384</v>
      </c>
      <c r="E284" s="111">
        <f t="shared" ref="E284:O284" si="286">SUM(E281,E268,E229,E194,E186,E172,E74,E52)</f>
        <v>4251</v>
      </c>
      <c r="F284" s="112">
        <f t="shared" si="286"/>
        <v>127635</v>
      </c>
      <c r="G284" s="239">
        <f t="shared" si="286"/>
        <v>0</v>
      </c>
      <c r="H284" s="111">
        <f t="shared" si="286"/>
        <v>0</v>
      </c>
      <c r="I284" s="277">
        <f t="shared" si="286"/>
        <v>0</v>
      </c>
      <c r="J284" s="141">
        <f t="shared" si="286"/>
        <v>0</v>
      </c>
      <c r="K284" s="111">
        <f t="shared" si="286"/>
        <v>0</v>
      </c>
      <c r="L284" s="112">
        <f t="shared" si="286"/>
        <v>0</v>
      </c>
      <c r="M284" s="239">
        <f t="shared" si="286"/>
        <v>0</v>
      </c>
      <c r="N284" s="111">
        <f t="shared" si="286"/>
        <v>0</v>
      </c>
      <c r="O284" s="277">
        <f t="shared" si="286"/>
        <v>0</v>
      </c>
      <c r="P284" s="317"/>
      <c r="Q284" s="296"/>
      <c r="R284" s="343"/>
    </row>
    <row r="285" spans="1:18" s="19" customFormat="1" ht="13.5" hidden="1" thickTop="1" thickBot="1" x14ac:dyDescent="0.3">
      <c r="A285" s="744" t="s">
        <v>276</v>
      </c>
      <c r="B285" s="745"/>
      <c r="C285" s="205">
        <f t="shared" si="239"/>
        <v>0</v>
      </c>
      <c r="D285" s="142">
        <f>SUM(D24,D25,D41,D42)-D50</f>
        <v>0</v>
      </c>
      <c r="E285" s="114">
        <f t="shared" ref="E285:F285" si="287">SUM(E24,E25,E41,E42)-E50</f>
        <v>0</v>
      </c>
      <c r="F285" s="115">
        <f t="shared" si="287"/>
        <v>0</v>
      </c>
      <c r="G285" s="240">
        <f>SUM(G24,G42)-G50</f>
        <v>0</v>
      </c>
      <c r="H285" s="114">
        <f t="shared" ref="H285:I285" si="288">SUM(H24,H42)-H50</f>
        <v>0</v>
      </c>
      <c r="I285" s="126">
        <f t="shared" si="288"/>
        <v>0</v>
      </c>
      <c r="J285" s="142">
        <f>SUM(J26,J42)-J50</f>
        <v>0</v>
      </c>
      <c r="K285" s="114">
        <f t="shared" ref="K285:L285" si="289">SUM(K26,K42)-K50</f>
        <v>0</v>
      </c>
      <c r="L285" s="115">
        <f t="shared" si="289"/>
        <v>0</v>
      </c>
      <c r="M285" s="240">
        <f>SUM(M44)-M50</f>
        <v>0</v>
      </c>
      <c r="N285" s="114">
        <f t="shared" ref="N285:O285" si="290">SUM(N44)-N50</f>
        <v>0</v>
      </c>
      <c r="O285" s="126">
        <f t="shared" si="290"/>
        <v>0</v>
      </c>
      <c r="P285" s="295"/>
      <c r="Q285" s="181"/>
      <c r="R285" s="343"/>
    </row>
    <row r="286" spans="1:18" s="19" customFormat="1" ht="12.75" hidden="1" thickTop="1" x14ac:dyDescent="0.25">
      <c r="A286" s="746" t="s">
        <v>277</v>
      </c>
      <c r="B286" s="747"/>
      <c r="C286" s="206">
        <f t="shared" si="239"/>
        <v>0</v>
      </c>
      <c r="D286" s="143">
        <f>SUM(D287,D288)-D295+D296</f>
        <v>0</v>
      </c>
      <c r="E286" s="103">
        <f t="shared" ref="E286:O286" si="291">SUM(E287,E288)-E295+E296</f>
        <v>0</v>
      </c>
      <c r="F286" s="109">
        <f t="shared" si="291"/>
        <v>0</v>
      </c>
      <c r="G286" s="241">
        <f t="shared" si="291"/>
        <v>0</v>
      </c>
      <c r="H286" s="103">
        <f t="shared" si="291"/>
        <v>0</v>
      </c>
      <c r="I286" s="113">
        <f t="shared" si="291"/>
        <v>0</v>
      </c>
      <c r="J286" s="143">
        <f t="shared" si="291"/>
        <v>0</v>
      </c>
      <c r="K286" s="103">
        <f t="shared" si="291"/>
        <v>0</v>
      </c>
      <c r="L286" s="109">
        <f t="shared" si="291"/>
        <v>0</v>
      </c>
      <c r="M286" s="241">
        <f t="shared" si="291"/>
        <v>0</v>
      </c>
      <c r="N286" s="103">
        <f t="shared" si="291"/>
        <v>0</v>
      </c>
      <c r="O286" s="113">
        <f t="shared" si="291"/>
        <v>0</v>
      </c>
      <c r="P286" s="318"/>
      <c r="Q286" s="181"/>
      <c r="R286" s="343"/>
    </row>
    <row r="287" spans="1:18" s="19" customFormat="1" ht="13.5" hidden="1" thickTop="1" thickBot="1" x14ac:dyDescent="0.3">
      <c r="A287" s="63" t="s">
        <v>278</v>
      </c>
      <c r="B287" s="63" t="s">
        <v>279</v>
      </c>
      <c r="C287" s="196">
        <f t="shared" si="239"/>
        <v>0</v>
      </c>
      <c r="D287" s="134">
        <f>D21-D281</f>
        <v>0</v>
      </c>
      <c r="E287" s="64">
        <f t="shared" ref="E287:O287" si="292">E21-E281</f>
        <v>0</v>
      </c>
      <c r="F287" s="169">
        <f t="shared" si="292"/>
        <v>0</v>
      </c>
      <c r="G287" s="223">
        <f t="shared" si="292"/>
        <v>0</v>
      </c>
      <c r="H287" s="64">
        <f t="shared" si="292"/>
        <v>0</v>
      </c>
      <c r="I287" s="117">
        <f t="shared" si="292"/>
        <v>0</v>
      </c>
      <c r="J287" s="134">
        <f t="shared" si="292"/>
        <v>0</v>
      </c>
      <c r="K287" s="64">
        <f t="shared" si="292"/>
        <v>0</v>
      </c>
      <c r="L287" s="169">
        <f t="shared" si="292"/>
        <v>0</v>
      </c>
      <c r="M287" s="223">
        <f t="shared" si="292"/>
        <v>0</v>
      </c>
      <c r="N287" s="64">
        <f t="shared" si="292"/>
        <v>0</v>
      </c>
      <c r="O287" s="117">
        <f t="shared" si="292"/>
        <v>0</v>
      </c>
      <c r="P287" s="309"/>
      <c r="Q287" s="181"/>
      <c r="R287" s="343"/>
    </row>
    <row r="288" spans="1:18" s="19" customFormat="1" ht="12.75" hidden="1" thickTop="1" x14ac:dyDescent="0.25">
      <c r="A288" s="116" t="s">
        <v>280</v>
      </c>
      <c r="B288" s="116" t="s">
        <v>281</v>
      </c>
      <c r="C288" s="206">
        <f t="shared" si="239"/>
        <v>0</v>
      </c>
      <c r="D288" s="143">
        <f>SUM(D289,D291,D293)-SUM(D290,D292,D294)</f>
        <v>0</v>
      </c>
      <c r="E288" s="103">
        <f t="shared" ref="E288:O288" si="293">SUM(E289,E291,E293)-SUM(E290,E292,E294)</f>
        <v>0</v>
      </c>
      <c r="F288" s="109">
        <f t="shared" si="293"/>
        <v>0</v>
      </c>
      <c r="G288" s="241">
        <f t="shared" si="293"/>
        <v>0</v>
      </c>
      <c r="H288" s="103">
        <f t="shared" si="293"/>
        <v>0</v>
      </c>
      <c r="I288" s="113">
        <f t="shared" si="293"/>
        <v>0</v>
      </c>
      <c r="J288" s="143">
        <f t="shared" si="293"/>
        <v>0</v>
      </c>
      <c r="K288" s="103">
        <f t="shared" si="293"/>
        <v>0</v>
      </c>
      <c r="L288" s="109">
        <f t="shared" si="293"/>
        <v>0</v>
      </c>
      <c r="M288" s="241">
        <f t="shared" si="293"/>
        <v>0</v>
      </c>
      <c r="N288" s="103">
        <f t="shared" si="293"/>
        <v>0</v>
      </c>
      <c r="O288" s="113">
        <f t="shared" si="293"/>
        <v>0</v>
      </c>
      <c r="P288" s="318"/>
      <c r="Q288" s="181"/>
      <c r="R288" s="343"/>
    </row>
    <row r="289" spans="1:18" ht="12.75" hidden="1" thickTop="1" x14ac:dyDescent="0.25">
      <c r="A289" s="100" t="s">
        <v>282</v>
      </c>
      <c r="B289" s="60" t="s">
        <v>283</v>
      </c>
      <c r="C289" s="190">
        <f t="shared" si="239"/>
        <v>0</v>
      </c>
      <c r="D289" s="255"/>
      <c r="E289" s="49"/>
      <c r="F289" s="332">
        <f t="shared" ref="F289:F296" si="294">E289+D289</f>
        <v>0</v>
      </c>
      <c r="G289" s="238"/>
      <c r="H289" s="49"/>
      <c r="I289" s="155">
        <f t="shared" ref="I289:I296" si="295">H289+G289</f>
        <v>0</v>
      </c>
      <c r="J289" s="255"/>
      <c r="K289" s="49"/>
      <c r="L289" s="332">
        <f t="shared" ref="L289:L296" si="296">K289+J289</f>
        <v>0</v>
      </c>
      <c r="M289" s="238"/>
      <c r="N289" s="49"/>
      <c r="O289" s="155">
        <f t="shared" ref="O289:O296" si="297">N289+M289</f>
        <v>0</v>
      </c>
      <c r="P289" s="294"/>
      <c r="Q289" s="296"/>
      <c r="R289" s="343"/>
    </row>
    <row r="290" spans="1:18" ht="12.75" hidden="1" thickTop="1" x14ac:dyDescent="0.25">
      <c r="A290" s="94" t="s">
        <v>284</v>
      </c>
      <c r="B290" s="29" t="s">
        <v>285</v>
      </c>
      <c r="C290" s="189">
        <f t="shared" si="239"/>
        <v>0</v>
      </c>
      <c r="D290" s="263"/>
      <c r="E290" s="45"/>
      <c r="F290" s="95">
        <f t="shared" si="294"/>
        <v>0</v>
      </c>
      <c r="G290" s="229"/>
      <c r="H290" s="45"/>
      <c r="I290" s="91">
        <f t="shared" si="295"/>
        <v>0</v>
      </c>
      <c r="J290" s="263"/>
      <c r="K290" s="45"/>
      <c r="L290" s="95">
        <f t="shared" si="296"/>
        <v>0</v>
      </c>
      <c r="M290" s="229"/>
      <c r="N290" s="45"/>
      <c r="O290" s="91">
        <f t="shared" si="297"/>
        <v>0</v>
      </c>
      <c r="P290" s="290"/>
      <c r="Q290" s="296"/>
      <c r="R290" s="343"/>
    </row>
    <row r="291" spans="1:18" ht="12.75" hidden="1" thickTop="1" x14ac:dyDescent="0.25">
      <c r="A291" s="94" t="s">
        <v>286</v>
      </c>
      <c r="B291" s="29" t="s">
        <v>287</v>
      </c>
      <c r="C291" s="189">
        <f t="shared" si="239"/>
        <v>0</v>
      </c>
      <c r="D291" s="263"/>
      <c r="E291" s="45"/>
      <c r="F291" s="95">
        <f t="shared" si="294"/>
        <v>0</v>
      </c>
      <c r="G291" s="229"/>
      <c r="H291" s="45"/>
      <c r="I291" s="91">
        <f t="shared" si="295"/>
        <v>0</v>
      </c>
      <c r="J291" s="263"/>
      <c r="K291" s="45"/>
      <c r="L291" s="95">
        <f t="shared" si="296"/>
        <v>0</v>
      </c>
      <c r="M291" s="229"/>
      <c r="N291" s="45"/>
      <c r="O291" s="91">
        <f t="shared" si="297"/>
        <v>0</v>
      </c>
      <c r="P291" s="290"/>
      <c r="Q291" s="296"/>
      <c r="R291" s="343"/>
    </row>
    <row r="292" spans="1:18" ht="12.75" hidden="1" thickTop="1" x14ac:dyDescent="0.25">
      <c r="A292" s="94" t="s">
        <v>288</v>
      </c>
      <c r="B292" s="29" t="s">
        <v>289</v>
      </c>
      <c r="C292" s="189">
        <f>SUM(F292,I292,L292,O292)</f>
        <v>0</v>
      </c>
      <c r="D292" s="263"/>
      <c r="E292" s="45"/>
      <c r="F292" s="95">
        <f t="shared" si="294"/>
        <v>0</v>
      </c>
      <c r="G292" s="229"/>
      <c r="H292" s="45"/>
      <c r="I292" s="91">
        <f t="shared" si="295"/>
        <v>0</v>
      </c>
      <c r="J292" s="263"/>
      <c r="K292" s="45"/>
      <c r="L292" s="95">
        <f t="shared" si="296"/>
        <v>0</v>
      </c>
      <c r="M292" s="229"/>
      <c r="N292" s="45"/>
      <c r="O292" s="91">
        <f t="shared" si="297"/>
        <v>0</v>
      </c>
      <c r="P292" s="290"/>
      <c r="Q292" s="296"/>
      <c r="R292" s="343"/>
    </row>
    <row r="293" spans="1:18" ht="12.75" hidden="1" thickTop="1" x14ac:dyDescent="0.25">
      <c r="A293" s="94" t="s">
        <v>290</v>
      </c>
      <c r="B293" s="29" t="s">
        <v>291</v>
      </c>
      <c r="C293" s="189">
        <f t="shared" si="239"/>
        <v>0</v>
      </c>
      <c r="D293" s="263"/>
      <c r="E293" s="45"/>
      <c r="F293" s="95">
        <f t="shared" si="294"/>
        <v>0</v>
      </c>
      <c r="G293" s="229"/>
      <c r="H293" s="45"/>
      <c r="I293" s="91">
        <f t="shared" si="295"/>
        <v>0</v>
      </c>
      <c r="J293" s="263"/>
      <c r="K293" s="45"/>
      <c r="L293" s="95">
        <f t="shared" si="296"/>
        <v>0</v>
      </c>
      <c r="M293" s="229"/>
      <c r="N293" s="45"/>
      <c r="O293" s="91">
        <f t="shared" si="297"/>
        <v>0</v>
      </c>
      <c r="P293" s="290"/>
      <c r="Q293" s="296"/>
      <c r="R293" s="343"/>
    </row>
    <row r="294" spans="1:18" ht="12.75" hidden="1" thickTop="1" x14ac:dyDescent="0.25">
      <c r="A294" s="101" t="s">
        <v>292</v>
      </c>
      <c r="B294" s="102" t="s">
        <v>293</v>
      </c>
      <c r="C294" s="200">
        <f t="shared" si="239"/>
        <v>0</v>
      </c>
      <c r="D294" s="264"/>
      <c r="E294" s="84"/>
      <c r="F294" s="331">
        <f t="shared" si="294"/>
        <v>0</v>
      </c>
      <c r="G294" s="234"/>
      <c r="H294" s="84"/>
      <c r="I294" s="156">
        <f t="shared" si="295"/>
        <v>0</v>
      </c>
      <c r="J294" s="264"/>
      <c r="K294" s="84"/>
      <c r="L294" s="331">
        <f t="shared" si="296"/>
        <v>0</v>
      </c>
      <c r="M294" s="234"/>
      <c r="N294" s="84"/>
      <c r="O294" s="156">
        <f t="shared" si="297"/>
        <v>0</v>
      </c>
      <c r="P294" s="293"/>
      <c r="Q294" s="296"/>
      <c r="R294" s="343"/>
    </row>
    <row r="295" spans="1:18" s="19" customFormat="1" ht="13.5" hidden="1" thickTop="1" thickBot="1" x14ac:dyDescent="0.3">
      <c r="A295" s="118" t="s">
        <v>294</v>
      </c>
      <c r="B295" s="118" t="s">
        <v>295</v>
      </c>
      <c r="C295" s="205">
        <f t="shared" si="239"/>
        <v>0</v>
      </c>
      <c r="D295" s="266"/>
      <c r="E295" s="119"/>
      <c r="F295" s="115">
        <f t="shared" si="294"/>
        <v>0</v>
      </c>
      <c r="G295" s="242"/>
      <c r="H295" s="119"/>
      <c r="I295" s="126">
        <f t="shared" si="295"/>
        <v>0</v>
      </c>
      <c r="J295" s="266"/>
      <c r="K295" s="119"/>
      <c r="L295" s="115">
        <f t="shared" si="296"/>
        <v>0</v>
      </c>
      <c r="M295" s="242"/>
      <c r="N295" s="119"/>
      <c r="O295" s="126">
        <f t="shared" si="297"/>
        <v>0</v>
      </c>
      <c r="P295" s="295"/>
      <c r="Q295" s="181"/>
      <c r="R295" s="343"/>
    </row>
    <row r="296" spans="1:18" s="19" customFormat="1" ht="24.75" hidden="1" thickTop="1" x14ac:dyDescent="0.25">
      <c r="A296" s="116" t="s">
        <v>296</v>
      </c>
      <c r="B296" s="104" t="s">
        <v>297</v>
      </c>
      <c r="C296" s="206">
        <f>SUM(F296,I296,L296,O296)</f>
        <v>0</v>
      </c>
      <c r="D296" s="267"/>
      <c r="E296" s="179"/>
      <c r="F296" s="175">
        <f t="shared" si="294"/>
        <v>0</v>
      </c>
      <c r="G296" s="233"/>
      <c r="H296" s="80"/>
      <c r="I296" s="123">
        <f t="shared" si="295"/>
        <v>0</v>
      </c>
      <c r="J296" s="247"/>
      <c r="K296" s="80"/>
      <c r="L296" s="175">
        <f t="shared" si="296"/>
        <v>0</v>
      </c>
      <c r="M296" s="233"/>
      <c r="N296" s="80"/>
      <c r="O296" s="123">
        <f t="shared" si="297"/>
        <v>0</v>
      </c>
      <c r="P296" s="292"/>
      <c r="Q296" s="181"/>
      <c r="R296" s="343"/>
    </row>
    <row r="297" spans="1:18" ht="12.75" thickTop="1" x14ac:dyDescent="0.25">
      <c r="A297" s="1"/>
      <c r="B297" s="1"/>
      <c r="C297" s="1"/>
      <c r="D297" s="1"/>
      <c r="E297" s="1"/>
      <c r="F297" s="1"/>
      <c r="G297" s="1"/>
      <c r="H297" s="1"/>
      <c r="I297" s="1"/>
      <c r="J297" s="1"/>
      <c r="K297" s="1"/>
      <c r="L297" s="1"/>
      <c r="M297" s="1"/>
      <c r="N297" s="1"/>
      <c r="O297" s="1"/>
    </row>
    <row r="298" spans="1:18" x14ac:dyDescent="0.25">
      <c r="A298" s="1"/>
      <c r="B298" s="1"/>
      <c r="C298" s="1"/>
      <c r="D298" s="1"/>
      <c r="E298" s="1"/>
      <c r="F298" s="1"/>
      <c r="G298" s="1"/>
      <c r="H298" s="1"/>
      <c r="I298" s="1"/>
      <c r="J298" s="1"/>
      <c r="K298" s="1"/>
      <c r="L298" s="1"/>
      <c r="M298" s="1"/>
      <c r="N298" s="1"/>
      <c r="O298" s="1"/>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Dp1zWTilAOdrMpiPLx5yetHoreqpJNJQve4UYdqLvyxpVlkEyVcGiixUPZm/8mRI8uKMyl/962seditDtp6ikw==" saltValue="P+VFvXvLU+t2So9xvQjbTg==" spinCount="100000" sheet="1" objects="1" scenarios="1" formatCells="0" formatColumns="0" formatRows="0"/>
  <autoFilter ref="A18:P296">
    <filterColumn colId="2">
      <filters blank="1">
        <filter val="117 821"/>
        <filter val="127 635"/>
        <filter val="9 814"/>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100.pielikums Jūrmalas pilsētas domes
2017.gada 26.oktobra saistošajiem noteikumiem Nr.31
(protokols Nr.18, 9.punkts)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2"/>
  <sheetViews>
    <sheetView showGridLines="0" view="pageLayout" zoomScaleNormal="100" workbookViewId="0">
      <selection activeCell="R7" sqref="R7"/>
    </sheetView>
  </sheetViews>
  <sheetFormatPr defaultRowHeight="12" outlineLevelCol="1" x14ac:dyDescent="0.25"/>
  <cols>
    <col min="1" max="1" width="10.42578125" style="6" customWidth="1"/>
    <col min="2" max="2" width="36.71093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549</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393</v>
      </c>
      <c r="D3" s="779"/>
      <c r="E3" s="779"/>
      <c r="F3" s="779"/>
      <c r="G3" s="779"/>
      <c r="H3" s="779"/>
      <c r="I3" s="779"/>
      <c r="J3" s="779"/>
      <c r="K3" s="779"/>
      <c r="L3" s="779"/>
      <c r="M3" s="779"/>
      <c r="N3" s="779"/>
      <c r="O3" s="779"/>
      <c r="P3" s="780"/>
      <c r="Q3" s="296"/>
    </row>
    <row r="4" spans="1:17" ht="12.75" customHeight="1" x14ac:dyDescent="0.25">
      <c r="A4" s="4" t="s">
        <v>1</v>
      </c>
      <c r="B4" s="5"/>
      <c r="C4" s="779" t="s">
        <v>394</v>
      </c>
      <c r="D4" s="779"/>
      <c r="E4" s="779"/>
      <c r="F4" s="779"/>
      <c r="G4" s="779"/>
      <c r="H4" s="779"/>
      <c r="I4" s="779"/>
      <c r="J4" s="779"/>
      <c r="K4" s="779"/>
      <c r="L4" s="779"/>
      <c r="M4" s="779"/>
      <c r="N4" s="779"/>
      <c r="O4" s="779"/>
      <c r="P4" s="780"/>
      <c r="Q4" s="296"/>
    </row>
    <row r="5" spans="1:17" ht="12.75" customHeight="1" x14ac:dyDescent="0.25">
      <c r="A5" s="2" t="s">
        <v>2</v>
      </c>
      <c r="B5" s="3"/>
      <c r="C5" s="754" t="s">
        <v>395</v>
      </c>
      <c r="D5" s="754"/>
      <c r="E5" s="754"/>
      <c r="F5" s="754"/>
      <c r="G5" s="754"/>
      <c r="H5" s="754"/>
      <c r="I5" s="754"/>
      <c r="J5" s="754"/>
      <c r="K5" s="754"/>
      <c r="L5" s="754"/>
      <c r="M5" s="754"/>
      <c r="N5" s="754"/>
      <c r="O5" s="754"/>
      <c r="P5" s="755"/>
      <c r="Q5" s="296"/>
    </row>
    <row r="6" spans="1:17" ht="12.75" customHeight="1" x14ac:dyDescent="0.25">
      <c r="A6" s="2" t="s">
        <v>3</v>
      </c>
      <c r="B6" s="3"/>
      <c r="C6" s="754" t="s">
        <v>550</v>
      </c>
      <c r="D6" s="754"/>
      <c r="E6" s="754"/>
      <c r="F6" s="754"/>
      <c r="G6" s="754"/>
      <c r="H6" s="754"/>
      <c r="I6" s="754"/>
      <c r="J6" s="754"/>
      <c r="K6" s="754"/>
      <c r="L6" s="754"/>
      <c r="M6" s="754"/>
      <c r="N6" s="754"/>
      <c r="O6" s="754"/>
      <c r="P6" s="755"/>
      <c r="Q6" s="296"/>
    </row>
    <row r="7" spans="1:17" ht="25.5" customHeight="1" x14ac:dyDescent="0.25">
      <c r="A7" s="2" t="s">
        <v>4</v>
      </c>
      <c r="B7" s="3"/>
      <c r="C7" s="779" t="s">
        <v>551</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398</v>
      </c>
      <c r="D9" s="754"/>
      <c r="E9" s="754"/>
      <c r="F9" s="754"/>
      <c r="G9" s="754"/>
      <c r="H9" s="754"/>
      <c r="I9" s="754"/>
      <c r="J9" s="754"/>
      <c r="K9" s="754"/>
      <c r="L9" s="754"/>
      <c r="M9" s="754"/>
      <c r="N9" s="754"/>
      <c r="O9" s="754"/>
      <c r="P9" s="755"/>
      <c r="Q9" s="296"/>
    </row>
    <row r="10" spans="1:17" ht="12.75" customHeight="1" x14ac:dyDescent="0.25">
      <c r="A10" s="2"/>
      <c r="B10" s="3" t="s">
        <v>7</v>
      </c>
      <c r="C10" s="754"/>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8"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18"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8" s="19" customFormat="1" x14ac:dyDescent="0.25">
      <c r="A19" s="16"/>
      <c r="B19" s="17" t="s">
        <v>19</v>
      </c>
      <c r="C19" s="181"/>
      <c r="D19" s="243"/>
      <c r="E19" s="145"/>
      <c r="F19" s="286"/>
      <c r="G19" s="208"/>
      <c r="H19" s="145"/>
      <c r="I19" s="286"/>
      <c r="J19" s="243"/>
      <c r="K19" s="18"/>
      <c r="L19" s="160"/>
      <c r="M19" s="208"/>
      <c r="N19" s="18"/>
      <c r="O19" s="145"/>
      <c r="P19" s="286"/>
      <c r="Q19" s="181"/>
    </row>
    <row r="20" spans="1:18" s="19" customFormat="1" ht="12.75" thickBot="1" x14ac:dyDescent="0.3">
      <c r="A20" s="20"/>
      <c r="B20" s="21" t="s">
        <v>20</v>
      </c>
      <c r="C20" s="182">
        <f>SUM(F20,I20,L20,O20)</f>
        <v>344771</v>
      </c>
      <c r="D20" s="128">
        <f>SUM(D21,D24,D25,D41,D42)</f>
        <v>338116</v>
      </c>
      <c r="E20" s="268">
        <f>SUM(E21,E24,E25,E41,E42)</f>
        <v>6655</v>
      </c>
      <c r="F20" s="394">
        <f>SUM(F21,F24,F25,F41,F42)</f>
        <v>344771</v>
      </c>
      <c r="G20" s="209">
        <f>SUM(G21,G24,G42)</f>
        <v>0</v>
      </c>
      <c r="H20" s="268">
        <f t="shared" ref="H20:I20" si="0">SUM(H21,H24,H42)</f>
        <v>0</v>
      </c>
      <c r="I20" s="394">
        <f t="shared" si="0"/>
        <v>0</v>
      </c>
      <c r="J20" s="128">
        <f>SUM(J21,J26,J42)</f>
        <v>0</v>
      </c>
      <c r="K20" s="22">
        <f t="shared" ref="K20:L20" si="1">SUM(K21,K26,K42)</f>
        <v>0</v>
      </c>
      <c r="L20" s="161">
        <f t="shared" si="1"/>
        <v>0</v>
      </c>
      <c r="M20" s="209">
        <f>SUM(M21,M44)</f>
        <v>0</v>
      </c>
      <c r="N20" s="22">
        <f t="shared" ref="N20:O20" si="2">SUM(N21,N44)</f>
        <v>0</v>
      </c>
      <c r="O20" s="268">
        <f t="shared" si="2"/>
        <v>0</v>
      </c>
      <c r="P20" s="301"/>
      <c r="Q20" s="181"/>
      <c r="R20" s="343"/>
    </row>
    <row r="21" spans="1:18" ht="12.75" hidden="1" thickTop="1" x14ac:dyDescent="0.25">
      <c r="A21" s="23"/>
      <c r="B21" s="24" t="s">
        <v>21</v>
      </c>
      <c r="C21" s="183">
        <f t="shared" ref="C21" si="3">SUM(F21,I21,L21,O21)</f>
        <v>0</v>
      </c>
      <c r="D21" s="129">
        <f>SUM(D22:D23)</f>
        <v>0</v>
      </c>
      <c r="E21" s="25">
        <f t="shared" ref="E21" si="4">SUM(E22:E23)</f>
        <v>0</v>
      </c>
      <c r="F21" s="162">
        <f>SUM(F22:F23)</f>
        <v>0</v>
      </c>
      <c r="G21" s="210">
        <f t="shared" ref="G21:O21" si="5">SUM(G22:G23)</f>
        <v>0</v>
      </c>
      <c r="H21" s="25">
        <f t="shared" si="5"/>
        <v>0</v>
      </c>
      <c r="I21" s="269">
        <f t="shared" si="5"/>
        <v>0</v>
      </c>
      <c r="J21" s="129">
        <f t="shared" si="5"/>
        <v>0</v>
      </c>
      <c r="K21" s="25">
        <f t="shared" si="5"/>
        <v>0</v>
      </c>
      <c r="L21" s="162">
        <f t="shared" si="5"/>
        <v>0</v>
      </c>
      <c r="M21" s="210">
        <f>SUM(M22:M23)</f>
        <v>0</v>
      </c>
      <c r="N21" s="25">
        <f t="shared" si="5"/>
        <v>0</v>
      </c>
      <c r="O21" s="269">
        <f t="shared" si="5"/>
        <v>0</v>
      </c>
      <c r="P21" s="302"/>
      <c r="Q21" s="296"/>
      <c r="R21" s="343"/>
    </row>
    <row r="22" spans="1:18" ht="12.75" hidden="1" thickTop="1" x14ac:dyDescent="0.25">
      <c r="A22" s="26"/>
      <c r="B22" s="27" t="s">
        <v>22</v>
      </c>
      <c r="C22" s="184">
        <f>SUM(F22,I22,L22,O22)</f>
        <v>0</v>
      </c>
      <c r="D22" s="244"/>
      <c r="E22" s="28"/>
      <c r="F22" s="513">
        <f>D22+E22</f>
        <v>0</v>
      </c>
      <c r="G22" s="211"/>
      <c r="H22" s="28"/>
      <c r="I22" s="432">
        <f>G22+H22</f>
        <v>0</v>
      </c>
      <c r="J22" s="244"/>
      <c r="K22" s="28"/>
      <c r="L22" s="513">
        <f>J22+K22</f>
        <v>0</v>
      </c>
      <c r="M22" s="211"/>
      <c r="N22" s="28"/>
      <c r="O22" s="432">
        <f t="shared" ref="O22" si="6">M22+N22</f>
        <v>0</v>
      </c>
      <c r="P22" s="287"/>
      <c r="Q22" s="296"/>
      <c r="R22" s="343"/>
    </row>
    <row r="23" spans="1:18" ht="12.75" hidden="1" thickTop="1" x14ac:dyDescent="0.25">
      <c r="A23" s="29"/>
      <c r="B23" s="30" t="s">
        <v>23</v>
      </c>
      <c r="C23" s="185">
        <f t="shared" ref="C23" si="7">SUM(F23,I23,L23,O23)</f>
        <v>0</v>
      </c>
      <c r="D23" s="245"/>
      <c r="E23" s="31"/>
      <c r="F23" s="548">
        <f t="shared" ref="F23:F24" si="8">D23+E23</f>
        <v>0</v>
      </c>
      <c r="G23" s="212"/>
      <c r="H23" s="31"/>
      <c r="I23" s="387">
        <f t="shared" ref="I23:I24" si="9">G23+H23</f>
        <v>0</v>
      </c>
      <c r="J23" s="245"/>
      <c r="K23" s="31"/>
      <c r="L23" s="548">
        <f>J23+K23</f>
        <v>0</v>
      </c>
      <c r="M23" s="212"/>
      <c r="N23" s="31"/>
      <c r="O23" s="146">
        <f>M23+N23</f>
        <v>0</v>
      </c>
      <c r="P23" s="463"/>
      <c r="Q23" s="296"/>
      <c r="R23" s="343"/>
    </row>
    <row r="24" spans="1:18" s="19" customFormat="1" ht="25.5" thickTop="1" thickBot="1" x14ac:dyDescent="0.3">
      <c r="A24" s="32">
        <v>19300</v>
      </c>
      <c r="B24" s="32" t="s">
        <v>24</v>
      </c>
      <c r="C24" s="186">
        <f>SUM(F24,I24)</f>
        <v>344771</v>
      </c>
      <c r="D24" s="246">
        <v>338116</v>
      </c>
      <c r="E24" s="388">
        <v>6655</v>
      </c>
      <c r="F24" s="515">
        <f t="shared" si="8"/>
        <v>344771</v>
      </c>
      <c r="G24" s="213"/>
      <c r="H24" s="388"/>
      <c r="I24" s="515">
        <f t="shared" si="9"/>
        <v>0</v>
      </c>
      <c r="J24" s="285" t="s">
        <v>25</v>
      </c>
      <c r="K24" s="34" t="s">
        <v>25</v>
      </c>
      <c r="L24" s="163" t="s">
        <v>25</v>
      </c>
      <c r="M24" s="278" t="s">
        <v>25</v>
      </c>
      <c r="N24" s="147" t="s">
        <v>25</v>
      </c>
      <c r="O24" s="147" t="s">
        <v>25</v>
      </c>
      <c r="P24" s="356"/>
      <c r="Q24" s="181"/>
      <c r="R24" s="343"/>
    </row>
    <row r="25" spans="1:18" s="19" customFormat="1" ht="24.75" hidden="1" thickTop="1" x14ac:dyDescent="0.25">
      <c r="A25" s="121"/>
      <c r="B25" s="35" t="s">
        <v>26</v>
      </c>
      <c r="C25" s="187">
        <f>SUM(F25)</f>
        <v>0</v>
      </c>
      <c r="D25" s="247"/>
      <c r="E25" s="80"/>
      <c r="F25" s="550">
        <f>D25+E25</f>
        <v>0</v>
      </c>
      <c r="G25" s="214" t="s">
        <v>25</v>
      </c>
      <c r="H25" s="37" t="s">
        <v>25</v>
      </c>
      <c r="I25" s="122" t="s">
        <v>25</v>
      </c>
      <c r="J25" s="248" t="s">
        <v>25</v>
      </c>
      <c r="K25" s="37" t="s">
        <v>25</v>
      </c>
      <c r="L25" s="164" t="s">
        <v>25</v>
      </c>
      <c r="M25" s="279" t="s">
        <v>25</v>
      </c>
      <c r="N25" s="122" t="s">
        <v>25</v>
      </c>
      <c r="O25" s="122" t="s">
        <v>25</v>
      </c>
      <c r="P25" s="303"/>
      <c r="Q25" s="181"/>
      <c r="R25" s="343"/>
    </row>
    <row r="26" spans="1:18" s="19" customFormat="1" ht="24.75" hidden="1" thickTop="1" x14ac:dyDescent="0.25">
      <c r="A26" s="35">
        <v>21300</v>
      </c>
      <c r="B26" s="35" t="s">
        <v>27</v>
      </c>
      <c r="C26" s="187">
        <f>SUM(L26)</f>
        <v>0</v>
      </c>
      <c r="D26" s="248" t="s">
        <v>25</v>
      </c>
      <c r="E26" s="37" t="s">
        <v>25</v>
      </c>
      <c r="F26" s="164" t="s">
        <v>25</v>
      </c>
      <c r="G26" s="214" t="s">
        <v>25</v>
      </c>
      <c r="H26" s="37" t="s">
        <v>25</v>
      </c>
      <c r="I26" s="122" t="s">
        <v>25</v>
      </c>
      <c r="J26" s="130">
        <f t="shared" ref="J26:K26" si="10">SUM(J27,J31,J33,J36)</f>
        <v>0</v>
      </c>
      <c r="K26" s="38">
        <f t="shared" si="10"/>
        <v>0</v>
      </c>
      <c r="L26" s="175">
        <f>SUM(L27,L31,L33,L36)</f>
        <v>0</v>
      </c>
      <c r="M26" s="279" t="s">
        <v>25</v>
      </c>
      <c r="N26" s="122" t="s">
        <v>25</v>
      </c>
      <c r="O26" s="122" t="s">
        <v>25</v>
      </c>
      <c r="P26" s="303"/>
      <c r="Q26" s="181"/>
      <c r="R26" s="343"/>
    </row>
    <row r="27" spans="1:18" s="19" customFormat="1" ht="12.75" hidden="1" thickTop="1" x14ac:dyDescent="0.25">
      <c r="A27" s="39">
        <v>21350</v>
      </c>
      <c r="B27" s="35" t="s">
        <v>28</v>
      </c>
      <c r="C27" s="187">
        <f t="shared" ref="C27:C40" si="11">SUM(L27)</f>
        <v>0</v>
      </c>
      <c r="D27" s="248" t="s">
        <v>25</v>
      </c>
      <c r="E27" s="37" t="s">
        <v>25</v>
      </c>
      <c r="F27" s="164" t="s">
        <v>25</v>
      </c>
      <c r="G27" s="214" t="s">
        <v>25</v>
      </c>
      <c r="H27" s="37" t="s">
        <v>25</v>
      </c>
      <c r="I27" s="122" t="s">
        <v>25</v>
      </c>
      <c r="J27" s="130">
        <f t="shared" ref="J27:K27" si="12">SUM(J28:J30)</f>
        <v>0</v>
      </c>
      <c r="K27" s="38">
        <f t="shared" si="12"/>
        <v>0</v>
      </c>
      <c r="L27" s="175">
        <f>SUM(L28:L30)</f>
        <v>0</v>
      </c>
      <c r="M27" s="279" t="s">
        <v>25</v>
      </c>
      <c r="N27" s="122" t="s">
        <v>25</v>
      </c>
      <c r="O27" s="122" t="s">
        <v>25</v>
      </c>
      <c r="P27" s="303"/>
      <c r="Q27" s="181"/>
      <c r="R27" s="343"/>
    </row>
    <row r="28" spans="1:18" ht="12.75" hidden="1" thickTop="1" x14ac:dyDescent="0.25">
      <c r="A28" s="26">
        <v>21351</v>
      </c>
      <c r="B28" s="40" t="s">
        <v>29</v>
      </c>
      <c r="C28" s="188">
        <f t="shared" si="11"/>
        <v>0</v>
      </c>
      <c r="D28" s="249" t="s">
        <v>25</v>
      </c>
      <c r="E28" s="41" t="s">
        <v>25</v>
      </c>
      <c r="F28" s="165" t="s">
        <v>25</v>
      </c>
      <c r="G28" s="215" t="s">
        <v>25</v>
      </c>
      <c r="H28" s="41" t="s">
        <v>25</v>
      </c>
      <c r="I28" s="148" t="s">
        <v>25</v>
      </c>
      <c r="J28" s="319"/>
      <c r="K28" s="320"/>
      <c r="L28" s="531">
        <f t="shared" ref="L28:L30" si="13">J28+K28</f>
        <v>0</v>
      </c>
      <c r="M28" s="280" t="s">
        <v>25</v>
      </c>
      <c r="N28" s="148" t="s">
        <v>25</v>
      </c>
      <c r="O28" s="148" t="s">
        <v>25</v>
      </c>
      <c r="P28" s="304"/>
      <c r="Q28" s="296"/>
      <c r="R28" s="343"/>
    </row>
    <row r="29" spans="1:18" ht="12.75" hidden="1" thickTop="1" x14ac:dyDescent="0.25">
      <c r="A29" s="29">
        <v>21352</v>
      </c>
      <c r="B29" s="43" t="s">
        <v>30</v>
      </c>
      <c r="C29" s="189">
        <f t="shared" si="11"/>
        <v>0</v>
      </c>
      <c r="D29" s="250" t="s">
        <v>25</v>
      </c>
      <c r="E29" s="44" t="s">
        <v>25</v>
      </c>
      <c r="F29" s="166" t="s">
        <v>25</v>
      </c>
      <c r="G29" s="216" t="s">
        <v>25</v>
      </c>
      <c r="H29" s="44" t="s">
        <v>25</v>
      </c>
      <c r="I29" s="149" t="s">
        <v>25</v>
      </c>
      <c r="J29" s="321"/>
      <c r="K29" s="322"/>
      <c r="L29" s="532">
        <f t="shared" si="13"/>
        <v>0</v>
      </c>
      <c r="M29" s="281" t="s">
        <v>25</v>
      </c>
      <c r="N29" s="149" t="s">
        <v>25</v>
      </c>
      <c r="O29" s="149" t="s">
        <v>25</v>
      </c>
      <c r="P29" s="305"/>
      <c r="Q29" s="296"/>
      <c r="R29" s="343"/>
    </row>
    <row r="30" spans="1:18" ht="12.75" hidden="1" thickTop="1" x14ac:dyDescent="0.25">
      <c r="A30" s="29">
        <v>21359</v>
      </c>
      <c r="B30" s="43" t="s">
        <v>31</v>
      </c>
      <c r="C30" s="189">
        <f t="shared" si="11"/>
        <v>0</v>
      </c>
      <c r="D30" s="250" t="s">
        <v>25</v>
      </c>
      <c r="E30" s="44" t="s">
        <v>25</v>
      </c>
      <c r="F30" s="166" t="s">
        <v>25</v>
      </c>
      <c r="G30" s="216" t="s">
        <v>25</v>
      </c>
      <c r="H30" s="44" t="s">
        <v>25</v>
      </c>
      <c r="I30" s="149" t="s">
        <v>25</v>
      </c>
      <c r="J30" s="321"/>
      <c r="K30" s="322"/>
      <c r="L30" s="532">
        <f t="shared" si="13"/>
        <v>0</v>
      </c>
      <c r="M30" s="281" t="s">
        <v>25</v>
      </c>
      <c r="N30" s="149" t="s">
        <v>25</v>
      </c>
      <c r="O30" s="149" t="s">
        <v>25</v>
      </c>
      <c r="P30" s="305"/>
      <c r="Q30" s="296"/>
      <c r="R30" s="343"/>
    </row>
    <row r="31" spans="1:18" s="19" customFormat="1" ht="24.75" hidden="1" thickTop="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c r="R31" s="343"/>
    </row>
    <row r="32" spans="1:18" ht="24.75" hidden="1" thickTop="1" x14ac:dyDescent="0.25">
      <c r="A32" s="46">
        <v>21379</v>
      </c>
      <c r="B32" s="47" t="s">
        <v>33</v>
      </c>
      <c r="C32" s="190">
        <f t="shared" si="11"/>
        <v>0</v>
      </c>
      <c r="D32" s="251" t="s">
        <v>25</v>
      </c>
      <c r="E32" s="48" t="s">
        <v>25</v>
      </c>
      <c r="F32" s="53" t="s">
        <v>25</v>
      </c>
      <c r="G32" s="217" t="s">
        <v>25</v>
      </c>
      <c r="H32" s="48" t="s">
        <v>25</v>
      </c>
      <c r="I32" s="150" t="s">
        <v>25</v>
      </c>
      <c r="J32" s="323"/>
      <c r="K32" s="324"/>
      <c r="L32" s="543">
        <f>J32+K32</f>
        <v>0</v>
      </c>
      <c r="M32" s="282" t="s">
        <v>25</v>
      </c>
      <c r="N32" s="150" t="s">
        <v>25</v>
      </c>
      <c r="O32" s="150" t="s">
        <v>25</v>
      </c>
      <c r="P32" s="306"/>
      <c r="Q32" s="296"/>
      <c r="R32" s="343"/>
    </row>
    <row r="33" spans="1:18" s="19" customFormat="1" ht="12.75" hidden="1" thickTop="1" x14ac:dyDescent="0.25">
      <c r="A33" s="39">
        <v>21380</v>
      </c>
      <c r="B33" s="35" t="s">
        <v>34</v>
      </c>
      <c r="C33" s="187">
        <f t="shared" si="11"/>
        <v>0</v>
      </c>
      <c r="D33" s="248" t="s">
        <v>25</v>
      </c>
      <c r="E33" s="37" t="s">
        <v>25</v>
      </c>
      <c r="F33" s="164" t="s">
        <v>25</v>
      </c>
      <c r="G33" s="214" t="s">
        <v>25</v>
      </c>
      <c r="H33" s="37" t="s">
        <v>25</v>
      </c>
      <c r="I33" s="122" t="s">
        <v>25</v>
      </c>
      <c r="J33" s="130">
        <f t="shared" ref="J33:K33" si="15">SUM(J34:J35)</f>
        <v>0</v>
      </c>
      <c r="K33" s="38">
        <f t="shared" si="15"/>
        <v>0</v>
      </c>
      <c r="L33" s="175">
        <f>SUM(L34:L35)</f>
        <v>0</v>
      </c>
      <c r="M33" s="279" t="s">
        <v>25</v>
      </c>
      <c r="N33" s="122" t="s">
        <v>25</v>
      </c>
      <c r="O33" s="122" t="s">
        <v>25</v>
      </c>
      <c r="P33" s="303"/>
      <c r="Q33" s="181"/>
      <c r="R33" s="343"/>
    </row>
    <row r="34" spans="1:18" ht="12.75" hidden="1" thickTop="1" x14ac:dyDescent="0.25">
      <c r="A34" s="27">
        <v>21381</v>
      </c>
      <c r="B34" s="40" t="s">
        <v>35</v>
      </c>
      <c r="C34" s="188">
        <f t="shared" si="11"/>
        <v>0</v>
      </c>
      <c r="D34" s="249" t="s">
        <v>25</v>
      </c>
      <c r="E34" s="41" t="s">
        <v>25</v>
      </c>
      <c r="F34" s="165" t="s">
        <v>25</v>
      </c>
      <c r="G34" s="215" t="s">
        <v>25</v>
      </c>
      <c r="H34" s="41" t="s">
        <v>25</v>
      </c>
      <c r="I34" s="148" t="s">
        <v>25</v>
      </c>
      <c r="J34" s="249"/>
      <c r="K34" s="41"/>
      <c r="L34" s="531">
        <f t="shared" ref="L34:L35" si="16">J34+K34</f>
        <v>0</v>
      </c>
      <c r="M34" s="280" t="s">
        <v>25</v>
      </c>
      <c r="N34" s="148" t="s">
        <v>25</v>
      </c>
      <c r="O34" s="148" t="s">
        <v>25</v>
      </c>
      <c r="P34" s="304"/>
      <c r="Q34" s="296"/>
      <c r="R34" s="343"/>
    </row>
    <row r="35" spans="1:18" ht="12.75" hidden="1" thickTop="1" x14ac:dyDescent="0.25">
      <c r="A35" s="30">
        <v>21383</v>
      </c>
      <c r="B35" s="43" t="s">
        <v>36</v>
      </c>
      <c r="C35" s="189">
        <f t="shared" si="11"/>
        <v>0</v>
      </c>
      <c r="D35" s="250" t="s">
        <v>25</v>
      </c>
      <c r="E35" s="44" t="s">
        <v>25</v>
      </c>
      <c r="F35" s="166" t="s">
        <v>25</v>
      </c>
      <c r="G35" s="216" t="s">
        <v>25</v>
      </c>
      <c r="H35" s="44" t="s">
        <v>25</v>
      </c>
      <c r="I35" s="149" t="s">
        <v>25</v>
      </c>
      <c r="J35" s="321"/>
      <c r="K35" s="322"/>
      <c r="L35" s="532">
        <f t="shared" si="16"/>
        <v>0</v>
      </c>
      <c r="M35" s="281" t="s">
        <v>25</v>
      </c>
      <c r="N35" s="149" t="s">
        <v>25</v>
      </c>
      <c r="O35" s="149" t="s">
        <v>25</v>
      </c>
      <c r="P35" s="305"/>
      <c r="Q35" s="296"/>
      <c r="R35" s="343"/>
    </row>
    <row r="36" spans="1:18" s="19" customFormat="1" ht="24.75" hidden="1" thickTop="1" x14ac:dyDescent="0.25">
      <c r="A36" s="39">
        <v>21390</v>
      </c>
      <c r="B36" s="35" t="s">
        <v>37</v>
      </c>
      <c r="C36" s="187">
        <f t="shared" si="11"/>
        <v>0</v>
      </c>
      <c r="D36" s="248" t="s">
        <v>25</v>
      </c>
      <c r="E36" s="37" t="s">
        <v>25</v>
      </c>
      <c r="F36" s="164" t="s">
        <v>25</v>
      </c>
      <c r="G36" s="214" t="s">
        <v>25</v>
      </c>
      <c r="H36" s="37" t="s">
        <v>25</v>
      </c>
      <c r="I36" s="122" t="s">
        <v>25</v>
      </c>
      <c r="J36" s="130">
        <f t="shared" ref="J36:K36" si="17">SUM(J37:J40)</f>
        <v>0</v>
      </c>
      <c r="K36" s="38">
        <f t="shared" si="17"/>
        <v>0</v>
      </c>
      <c r="L36" s="175">
        <f>SUM(L37:L40)</f>
        <v>0</v>
      </c>
      <c r="M36" s="279" t="s">
        <v>25</v>
      </c>
      <c r="N36" s="122" t="s">
        <v>25</v>
      </c>
      <c r="O36" s="122" t="s">
        <v>25</v>
      </c>
      <c r="P36" s="303"/>
      <c r="Q36" s="181"/>
      <c r="R36" s="343"/>
    </row>
    <row r="37" spans="1:18" ht="24.75" hidden="1" thickTop="1" x14ac:dyDescent="0.25">
      <c r="A37" s="27">
        <v>21391</v>
      </c>
      <c r="B37" s="40" t="s">
        <v>38</v>
      </c>
      <c r="C37" s="188">
        <f t="shared" si="11"/>
        <v>0</v>
      </c>
      <c r="D37" s="249" t="s">
        <v>25</v>
      </c>
      <c r="E37" s="41" t="s">
        <v>25</v>
      </c>
      <c r="F37" s="165" t="s">
        <v>25</v>
      </c>
      <c r="G37" s="215" t="s">
        <v>25</v>
      </c>
      <c r="H37" s="41" t="s">
        <v>25</v>
      </c>
      <c r="I37" s="148" t="s">
        <v>25</v>
      </c>
      <c r="J37" s="319"/>
      <c r="K37" s="320"/>
      <c r="L37" s="531">
        <f t="shared" ref="L37:L40" si="18">J37+K37</f>
        <v>0</v>
      </c>
      <c r="M37" s="280" t="s">
        <v>25</v>
      </c>
      <c r="N37" s="148" t="s">
        <v>25</v>
      </c>
      <c r="O37" s="148" t="s">
        <v>25</v>
      </c>
      <c r="P37" s="304"/>
      <c r="Q37" s="296"/>
      <c r="R37" s="343"/>
    </row>
    <row r="38" spans="1:18" ht="12.75" hidden="1" thickTop="1" x14ac:dyDescent="0.25">
      <c r="A38" s="30">
        <v>21393</v>
      </c>
      <c r="B38" s="43" t="s">
        <v>39</v>
      </c>
      <c r="C38" s="189">
        <f t="shared" si="11"/>
        <v>0</v>
      </c>
      <c r="D38" s="250" t="s">
        <v>25</v>
      </c>
      <c r="E38" s="44" t="s">
        <v>25</v>
      </c>
      <c r="F38" s="166" t="s">
        <v>25</v>
      </c>
      <c r="G38" s="216" t="s">
        <v>25</v>
      </c>
      <c r="H38" s="44" t="s">
        <v>25</v>
      </c>
      <c r="I38" s="149" t="s">
        <v>25</v>
      </c>
      <c r="J38" s="321"/>
      <c r="K38" s="322"/>
      <c r="L38" s="532">
        <f t="shared" si="18"/>
        <v>0</v>
      </c>
      <c r="M38" s="281" t="s">
        <v>25</v>
      </c>
      <c r="N38" s="149" t="s">
        <v>25</v>
      </c>
      <c r="O38" s="149" t="s">
        <v>25</v>
      </c>
      <c r="P38" s="305"/>
      <c r="Q38" s="296"/>
      <c r="R38" s="343"/>
    </row>
    <row r="39" spans="1:18" ht="12.75" hidden="1" thickTop="1" x14ac:dyDescent="0.25">
      <c r="A39" s="30">
        <v>21395</v>
      </c>
      <c r="B39" s="43" t="s">
        <v>40</v>
      </c>
      <c r="C39" s="189">
        <f t="shared" si="11"/>
        <v>0</v>
      </c>
      <c r="D39" s="250" t="s">
        <v>25</v>
      </c>
      <c r="E39" s="44" t="s">
        <v>25</v>
      </c>
      <c r="F39" s="166" t="s">
        <v>25</v>
      </c>
      <c r="G39" s="216" t="s">
        <v>25</v>
      </c>
      <c r="H39" s="44" t="s">
        <v>25</v>
      </c>
      <c r="I39" s="149" t="s">
        <v>25</v>
      </c>
      <c r="J39" s="321"/>
      <c r="K39" s="322"/>
      <c r="L39" s="532">
        <f t="shared" si="18"/>
        <v>0</v>
      </c>
      <c r="M39" s="281" t="s">
        <v>25</v>
      </c>
      <c r="N39" s="149" t="s">
        <v>25</v>
      </c>
      <c r="O39" s="149" t="s">
        <v>25</v>
      </c>
      <c r="P39" s="305"/>
      <c r="Q39" s="296"/>
      <c r="R39" s="343"/>
    </row>
    <row r="40" spans="1:18" ht="12.75" hidden="1" thickTop="1" x14ac:dyDescent="0.25">
      <c r="A40" s="30">
        <v>21399</v>
      </c>
      <c r="B40" s="43" t="s">
        <v>41</v>
      </c>
      <c r="C40" s="189">
        <f t="shared" si="11"/>
        <v>0</v>
      </c>
      <c r="D40" s="250" t="s">
        <v>25</v>
      </c>
      <c r="E40" s="44" t="s">
        <v>25</v>
      </c>
      <c r="F40" s="166" t="s">
        <v>25</v>
      </c>
      <c r="G40" s="216" t="s">
        <v>25</v>
      </c>
      <c r="H40" s="44" t="s">
        <v>25</v>
      </c>
      <c r="I40" s="149" t="s">
        <v>25</v>
      </c>
      <c r="J40" s="321"/>
      <c r="K40" s="322"/>
      <c r="L40" s="532">
        <f t="shared" si="18"/>
        <v>0</v>
      </c>
      <c r="M40" s="281" t="s">
        <v>25</v>
      </c>
      <c r="N40" s="149" t="s">
        <v>25</v>
      </c>
      <c r="O40" s="149" t="s">
        <v>25</v>
      </c>
      <c r="P40" s="305"/>
      <c r="Q40" s="296"/>
      <c r="R40" s="343"/>
    </row>
    <row r="41" spans="1:18" s="19" customFormat="1" ht="36.75" hidden="1" customHeight="1" x14ac:dyDescent="0.25">
      <c r="A41" s="39">
        <v>21420</v>
      </c>
      <c r="B41" s="35" t="s">
        <v>42</v>
      </c>
      <c r="C41" s="191">
        <f>SUM(F41)</f>
        <v>0</v>
      </c>
      <c r="D41" s="252"/>
      <c r="E41" s="36"/>
      <c r="F41" s="550">
        <f>D41+E41</f>
        <v>0</v>
      </c>
      <c r="G41" s="214" t="s">
        <v>25</v>
      </c>
      <c r="H41" s="37" t="s">
        <v>25</v>
      </c>
      <c r="I41" s="122" t="s">
        <v>25</v>
      </c>
      <c r="J41" s="248" t="s">
        <v>25</v>
      </c>
      <c r="K41" s="37" t="s">
        <v>25</v>
      </c>
      <c r="L41" s="164" t="s">
        <v>25</v>
      </c>
      <c r="M41" s="279" t="s">
        <v>25</v>
      </c>
      <c r="N41" s="122" t="s">
        <v>25</v>
      </c>
      <c r="O41" s="122" t="s">
        <v>25</v>
      </c>
      <c r="P41" s="303"/>
      <c r="Q41" s="181"/>
      <c r="R41" s="343"/>
    </row>
    <row r="42" spans="1:18" s="19" customFormat="1" ht="12.75" hidden="1" thickTop="1" x14ac:dyDescent="0.25">
      <c r="A42" s="50">
        <v>21490</v>
      </c>
      <c r="B42" s="51" t="s">
        <v>43</v>
      </c>
      <c r="C42" s="191">
        <f>SUM(F42,I42,L42)</f>
        <v>0</v>
      </c>
      <c r="D42" s="253">
        <f>D43</f>
        <v>0</v>
      </c>
      <c r="E42" s="52">
        <f t="shared" ref="E42" si="19">E43</f>
        <v>0</v>
      </c>
      <c r="F42" s="254">
        <f>F43</f>
        <v>0</v>
      </c>
      <c r="G42" s="218">
        <f t="shared" ref="G42:K42" si="20">G43</f>
        <v>0</v>
      </c>
      <c r="H42" s="52">
        <f t="shared" si="20"/>
        <v>0</v>
      </c>
      <c r="I42" s="270">
        <f t="shared" si="20"/>
        <v>0</v>
      </c>
      <c r="J42" s="253">
        <f t="shared" si="20"/>
        <v>0</v>
      </c>
      <c r="K42" s="52">
        <f t="shared" si="20"/>
        <v>0</v>
      </c>
      <c r="L42" s="254">
        <f>L43</f>
        <v>0</v>
      </c>
      <c r="M42" s="279" t="s">
        <v>25</v>
      </c>
      <c r="N42" s="122" t="s">
        <v>25</v>
      </c>
      <c r="O42" s="122" t="s">
        <v>25</v>
      </c>
      <c r="P42" s="303"/>
      <c r="Q42" s="181"/>
      <c r="R42" s="343"/>
    </row>
    <row r="43" spans="1:18" s="19" customFormat="1" ht="12.75" hidden="1" thickTop="1" x14ac:dyDescent="0.25">
      <c r="A43" s="30">
        <v>21499</v>
      </c>
      <c r="B43" s="43" t="s">
        <v>44</v>
      </c>
      <c r="C43" s="192">
        <f>SUM(F43,I43,L43)</f>
        <v>0</v>
      </c>
      <c r="D43" s="255"/>
      <c r="E43" s="49"/>
      <c r="F43" s="531">
        <f>D43+E43</f>
        <v>0</v>
      </c>
      <c r="G43" s="219"/>
      <c r="H43" s="42"/>
      <c r="I43" s="390">
        <f>G43+H43</f>
        <v>0</v>
      </c>
      <c r="J43" s="262"/>
      <c r="K43" s="42"/>
      <c r="L43" s="531">
        <f>J43+K43</f>
        <v>0</v>
      </c>
      <c r="M43" s="282" t="s">
        <v>25</v>
      </c>
      <c r="N43" s="150" t="s">
        <v>25</v>
      </c>
      <c r="O43" s="150" t="s">
        <v>25</v>
      </c>
      <c r="P43" s="306"/>
      <c r="Q43" s="181"/>
      <c r="R43" s="343"/>
    </row>
    <row r="44" spans="1:18" ht="12.75" hidden="1" thickTop="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c r="R44" s="343"/>
    </row>
    <row r="45" spans="1:18" ht="12.75" hidden="1" thickTop="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522">
        <f t="shared" ref="O45:O46" si="23">M45+N45</f>
        <v>0</v>
      </c>
      <c r="P45" s="288"/>
      <c r="Q45" s="296"/>
      <c r="R45" s="343"/>
    </row>
    <row r="46" spans="1:18" ht="12.75" hidden="1" thickTop="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522">
        <f t="shared" si="23"/>
        <v>0</v>
      </c>
      <c r="P46" s="288"/>
      <c r="Q46" s="296"/>
      <c r="R46" s="343"/>
    </row>
    <row r="47" spans="1:18" ht="12.75" thickTop="1" x14ac:dyDescent="0.25">
      <c r="A47" s="60"/>
      <c r="B47" s="58"/>
      <c r="C47" s="194"/>
      <c r="D47" s="260"/>
      <c r="E47" s="391"/>
      <c r="F47" s="403"/>
      <c r="G47" s="221"/>
      <c r="H47" s="272"/>
      <c r="I47" s="403"/>
      <c r="J47" s="258"/>
      <c r="K47" s="59"/>
      <c r="L47" s="167"/>
      <c r="M47" s="284"/>
      <c r="N47" s="107"/>
      <c r="O47" s="152"/>
      <c r="P47" s="288"/>
      <c r="Q47" s="296"/>
      <c r="R47" s="343"/>
    </row>
    <row r="48" spans="1:18" s="19" customFormat="1" x14ac:dyDescent="0.25">
      <c r="A48" s="61"/>
      <c r="B48" s="62" t="s">
        <v>48</v>
      </c>
      <c r="C48" s="195"/>
      <c r="D48" s="261"/>
      <c r="E48" s="392"/>
      <c r="F48" s="404"/>
      <c r="G48" s="222"/>
      <c r="H48" s="153"/>
      <c r="I48" s="404"/>
      <c r="J48" s="133"/>
      <c r="K48" s="108"/>
      <c r="L48" s="168"/>
      <c r="M48" s="222"/>
      <c r="N48" s="108"/>
      <c r="O48" s="153"/>
      <c r="P48" s="308"/>
      <c r="Q48" s="181"/>
      <c r="R48" s="343"/>
    </row>
    <row r="49" spans="1:18" s="19" customFormat="1" ht="12.75" thickBot="1" x14ac:dyDescent="0.3">
      <c r="A49" s="63"/>
      <c r="B49" s="20" t="s">
        <v>49</v>
      </c>
      <c r="C49" s="196">
        <f t="shared" ref="C49:C112" si="24">SUM(F49,I49,L49,O49)</f>
        <v>344771</v>
      </c>
      <c r="D49" s="134">
        <f>SUM(D50,D281)</f>
        <v>338116</v>
      </c>
      <c r="E49" s="117">
        <f t="shared" ref="E49" si="25">SUM(E50,E281)</f>
        <v>6655</v>
      </c>
      <c r="F49" s="405">
        <f>SUM(F50,F281)</f>
        <v>344771</v>
      </c>
      <c r="G49" s="223">
        <f t="shared" ref="G49:O49" si="26">SUM(G50,G281)</f>
        <v>0</v>
      </c>
      <c r="H49" s="117">
        <f t="shared" si="26"/>
        <v>0</v>
      </c>
      <c r="I49" s="405">
        <f t="shared" si="26"/>
        <v>0</v>
      </c>
      <c r="J49" s="134">
        <f t="shared" si="26"/>
        <v>0</v>
      </c>
      <c r="K49" s="64">
        <f t="shared" si="26"/>
        <v>0</v>
      </c>
      <c r="L49" s="169">
        <f t="shared" si="26"/>
        <v>0</v>
      </c>
      <c r="M49" s="223">
        <f t="shared" si="26"/>
        <v>0</v>
      </c>
      <c r="N49" s="64">
        <f t="shared" si="26"/>
        <v>0</v>
      </c>
      <c r="O49" s="117">
        <f t="shared" si="26"/>
        <v>0</v>
      </c>
      <c r="P49" s="309"/>
      <c r="Q49" s="181"/>
      <c r="R49" s="343"/>
    </row>
    <row r="50" spans="1:18" s="19" customFormat="1" ht="24.75" thickTop="1" x14ac:dyDescent="0.25">
      <c r="A50" s="65"/>
      <c r="B50" s="66" t="s">
        <v>50</v>
      </c>
      <c r="C50" s="197">
        <f t="shared" si="24"/>
        <v>344771</v>
      </c>
      <c r="D50" s="135">
        <f>SUM(D51,D193)</f>
        <v>338116</v>
      </c>
      <c r="E50" s="273">
        <f t="shared" ref="E50" si="27">SUM(E51,E193)</f>
        <v>6655</v>
      </c>
      <c r="F50" s="406">
        <f>SUM(F51,F193)</f>
        <v>344771</v>
      </c>
      <c r="G50" s="224">
        <f t="shared" ref="G50:O50" si="28">SUM(G51,G193)</f>
        <v>0</v>
      </c>
      <c r="H50" s="273">
        <f t="shared" si="28"/>
        <v>0</v>
      </c>
      <c r="I50" s="406">
        <f t="shared" si="28"/>
        <v>0</v>
      </c>
      <c r="J50" s="135">
        <f t="shared" si="28"/>
        <v>0</v>
      </c>
      <c r="K50" s="67">
        <f t="shared" si="28"/>
        <v>0</v>
      </c>
      <c r="L50" s="170">
        <f t="shared" si="28"/>
        <v>0</v>
      </c>
      <c r="M50" s="224">
        <f t="shared" si="28"/>
        <v>0</v>
      </c>
      <c r="N50" s="67">
        <f t="shared" si="28"/>
        <v>0</v>
      </c>
      <c r="O50" s="273">
        <f t="shared" si="28"/>
        <v>0</v>
      </c>
      <c r="P50" s="310"/>
      <c r="Q50" s="181"/>
      <c r="R50" s="343"/>
    </row>
    <row r="51" spans="1:18" s="19" customFormat="1" ht="24" x14ac:dyDescent="0.25">
      <c r="A51" s="68"/>
      <c r="B51" s="16" t="s">
        <v>51</v>
      </c>
      <c r="C51" s="198">
        <f t="shared" si="24"/>
        <v>61181</v>
      </c>
      <c r="D51" s="136">
        <f>SUM(D52,D74,D172,D186)</f>
        <v>61181</v>
      </c>
      <c r="E51" s="274">
        <f t="shared" ref="E51" si="29">SUM(E52,E74,E172,E186)</f>
        <v>0</v>
      </c>
      <c r="F51" s="407">
        <f>SUM(F52,F74,F172,F186)</f>
        <v>61181</v>
      </c>
      <c r="G51" s="225">
        <f t="shared" ref="G51:O51" si="30">SUM(G52,G74,G172,G186)</f>
        <v>0</v>
      </c>
      <c r="H51" s="274">
        <f t="shared" si="30"/>
        <v>0</v>
      </c>
      <c r="I51" s="407">
        <f t="shared" si="30"/>
        <v>0</v>
      </c>
      <c r="J51" s="136">
        <f t="shared" si="30"/>
        <v>0</v>
      </c>
      <c r="K51" s="69">
        <f t="shared" si="30"/>
        <v>0</v>
      </c>
      <c r="L51" s="171">
        <f t="shared" si="30"/>
        <v>0</v>
      </c>
      <c r="M51" s="225">
        <f t="shared" si="30"/>
        <v>0</v>
      </c>
      <c r="N51" s="69">
        <f t="shared" si="30"/>
        <v>0</v>
      </c>
      <c r="O51" s="274">
        <f t="shared" si="30"/>
        <v>0</v>
      </c>
      <c r="P51" s="311"/>
      <c r="Q51" s="181"/>
      <c r="R51" s="343"/>
    </row>
    <row r="52" spans="1:18" s="19" customFormat="1" hidden="1" x14ac:dyDescent="0.25">
      <c r="A52" s="70">
        <v>1000</v>
      </c>
      <c r="B52" s="70" t="s">
        <v>52</v>
      </c>
      <c r="C52" s="199">
        <f t="shared" si="24"/>
        <v>0</v>
      </c>
      <c r="D52" s="137">
        <f>SUM(D53,D66)</f>
        <v>0</v>
      </c>
      <c r="E52" s="71">
        <f t="shared" ref="E52" si="31">SUM(E53,E66)</f>
        <v>0</v>
      </c>
      <c r="F52" s="172">
        <f>SUM(F53,F66)</f>
        <v>0</v>
      </c>
      <c r="G52" s="226">
        <f t="shared" ref="G52:O52" si="32">SUM(G53,G66)</f>
        <v>0</v>
      </c>
      <c r="H52" s="71">
        <f t="shared" si="32"/>
        <v>0</v>
      </c>
      <c r="I52" s="125">
        <f t="shared" si="32"/>
        <v>0</v>
      </c>
      <c r="J52" s="137">
        <f t="shared" si="32"/>
        <v>0</v>
      </c>
      <c r="K52" s="71">
        <f t="shared" si="32"/>
        <v>0</v>
      </c>
      <c r="L52" s="172">
        <f t="shared" si="32"/>
        <v>0</v>
      </c>
      <c r="M52" s="226">
        <f t="shared" si="32"/>
        <v>0</v>
      </c>
      <c r="N52" s="71">
        <f t="shared" si="32"/>
        <v>0</v>
      </c>
      <c r="O52" s="125">
        <f t="shared" si="32"/>
        <v>0</v>
      </c>
      <c r="P52" s="312"/>
      <c r="Q52" s="181"/>
      <c r="R52" s="343"/>
    </row>
    <row r="53" spans="1:18" hidden="1" x14ac:dyDescent="0.25">
      <c r="A53" s="35">
        <v>1100</v>
      </c>
      <c r="B53" s="72" t="s">
        <v>53</v>
      </c>
      <c r="C53" s="187">
        <f t="shared" si="24"/>
        <v>0</v>
      </c>
      <c r="D53" s="130">
        <f>SUM(D54,D57,D65)</f>
        <v>0</v>
      </c>
      <c r="E53" s="38">
        <f t="shared" ref="E53" si="33">SUM(E54,E57,E65)</f>
        <v>0</v>
      </c>
      <c r="F53" s="175">
        <f>SUM(F54,F57,F65)</f>
        <v>0</v>
      </c>
      <c r="G53" s="227">
        <f t="shared" ref="G53:N53" si="34">SUM(G54,G57,G65)</f>
        <v>0</v>
      </c>
      <c r="H53" s="38">
        <f t="shared" si="34"/>
        <v>0</v>
      </c>
      <c r="I53" s="123">
        <f t="shared" si="34"/>
        <v>0</v>
      </c>
      <c r="J53" s="130">
        <f t="shared" si="34"/>
        <v>0</v>
      </c>
      <c r="K53" s="38">
        <f t="shared" si="34"/>
        <v>0</v>
      </c>
      <c r="L53" s="175">
        <f t="shared" si="34"/>
        <v>0</v>
      </c>
      <c r="M53" s="227">
        <f t="shared" si="34"/>
        <v>0</v>
      </c>
      <c r="N53" s="38">
        <f t="shared" si="34"/>
        <v>0</v>
      </c>
      <c r="O53" s="123">
        <f>SUM(O54,O57,O65)</f>
        <v>0</v>
      </c>
      <c r="P53" s="313"/>
      <c r="Q53" s="296"/>
      <c r="R53" s="343"/>
    </row>
    <row r="54" spans="1:18" hidden="1" x14ac:dyDescent="0.25">
      <c r="A54" s="73">
        <v>1110</v>
      </c>
      <c r="B54" s="58" t="s">
        <v>54</v>
      </c>
      <c r="C54" s="194">
        <f>SUM(F54,I54,L54,O54)</f>
        <v>0</v>
      </c>
      <c r="D54" s="260">
        <f>SUM(D55:D56)</f>
        <v>0</v>
      </c>
      <c r="E54" s="77">
        <f>SUM(E55:E56)</f>
        <v>0</v>
      </c>
      <c r="F54" s="174">
        <f>SUM(F55:F56)</f>
        <v>0</v>
      </c>
      <c r="G54" s="228">
        <f t="shared" ref="G54:H54" si="35">SUM(G55:G56)</f>
        <v>0</v>
      </c>
      <c r="H54" s="74">
        <f t="shared" si="35"/>
        <v>0</v>
      </c>
      <c r="I54" s="154">
        <f>SUM(I55:I56)</f>
        <v>0</v>
      </c>
      <c r="J54" s="86">
        <f t="shared" ref="J54:K54" si="36">SUM(J55:J56)</f>
        <v>0</v>
      </c>
      <c r="K54" s="74">
        <f t="shared" si="36"/>
        <v>0</v>
      </c>
      <c r="L54" s="174">
        <f>SUM(L55:L56)</f>
        <v>0</v>
      </c>
      <c r="M54" s="228">
        <f t="shared" ref="M54:N54" si="37">SUM(M55:M56)</f>
        <v>0</v>
      </c>
      <c r="N54" s="74">
        <f t="shared" si="37"/>
        <v>0</v>
      </c>
      <c r="O54" s="154">
        <f>SUM(O55:O56)</f>
        <v>0</v>
      </c>
      <c r="P54" s="291"/>
      <c r="Q54" s="296"/>
      <c r="R54" s="343"/>
    </row>
    <row r="55" spans="1:18" hidden="1" x14ac:dyDescent="0.25">
      <c r="A55" s="27">
        <v>1111</v>
      </c>
      <c r="B55" s="40" t="s">
        <v>55</v>
      </c>
      <c r="C55" s="188">
        <f t="shared" si="24"/>
        <v>0</v>
      </c>
      <c r="D55" s="262">
        <v>0</v>
      </c>
      <c r="E55" s="42"/>
      <c r="F55" s="531">
        <f>D55+E55</f>
        <v>0</v>
      </c>
      <c r="G55" s="219"/>
      <c r="H55" s="42"/>
      <c r="I55" s="390">
        <f>G55+H55</f>
        <v>0</v>
      </c>
      <c r="J55" s="262"/>
      <c r="K55" s="42"/>
      <c r="L55" s="531">
        <f>J55+K55</f>
        <v>0</v>
      </c>
      <c r="M55" s="219"/>
      <c r="N55" s="42"/>
      <c r="O55" s="390">
        <f>M55+N55</f>
        <v>0</v>
      </c>
      <c r="P55" s="289"/>
      <c r="Q55" s="296"/>
      <c r="R55" s="343"/>
    </row>
    <row r="56" spans="1:18" ht="24" hidden="1" customHeight="1" x14ac:dyDescent="0.25">
      <c r="A56" s="30">
        <v>1119</v>
      </c>
      <c r="B56" s="43" t="s">
        <v>56</v>
      </c>
      <c r="C56" s="189">
        <f t="shared" si="24"/>
        <v>0</v>
      </c>
      <c r="D56" s="263">
        <v>0</v>
      </c>
      <c r="E56" s="45"/>
      <c r="F56" s="532">
        <f>D56+E56</f>
        <v>0</v>
      </c>
      <c r="G56" s="229"/>
      <c r="H56" s="45"/>
      <c r="I56" s="393">
        <f>G56+H56</f>
        <v>0</v>
      </c>
      <c r="J56" s="263"/>
      <c r="K56" s="45"/>
      <c r="L56" s="532">
        <f>J56+K56</f>
        <v>0</v>
      </c>
      <c r="M56" s="229"/>
      <c r="N56" s="45"/>
      <c r="O56" s="393">
        <f>M56+N56</f>
        <v>0</v>
      </c>
      <c r="P56" s="290"/>
      <c r="Q56" s="296"/>
      <c r="R56" s="343"/>
    </row>
    <row r="57" spans="1:18" ht="23.25" hidden="1" customHeight="1" x14ac:dyDescent="0.25">
      <c r="A57" s="75">
        <v>1140</v>
      </c>
      <c r="B57" s="43" t="s">
        <v>57</v>
      </c>
      <c r="C57" s="189">
        <f t="shared" si="24"/>
        <v>0</v>
      </c>
      <c r="D57" s="132">
        <f>SUM(D58:D64)</f>
        <v>0</v>
      </c>
      <c r="E57" s="76">
        <f t="shared" ref="E57" si="38">SUM(E58:E64)</f>
        <v>0</v>
      </c>
      <c r="F57" s="95">
        <f>SUM(F58:F64)</f>
        <v>0</v>
      </c>
      <c r="G57" s="230">
        <f t="shared" ref="G57:N57" si="39">SUM(G58:G64)</f>
        <v>0</v>
      </c>
      <c r="H57" s="76">
        <f t="shared" si="39"/>
        <v>0</v>
      </c>
      <c r="I57" s="91">
        <f t="shared" si="39"/>
        <v>0</v>
      </c>
      <c r="J57" s="132">
        <f t="shared" si="39"/>
        <v>0</v>
      </c>
      <c r="K57" s="76">
        <f t="shared" si="39"/>
        <v>0</v>
      </c>
      <c r="L57" s="95">
        <f t="shared" si="39"/>
        <v>0</v>
      </c>
      <c r="M57" s="230">
        <f t="shared" si="39"/>
        <v>0</v>
      </c>
      <c r="N57" s="76">
        <f t="shared" si="39"/>
        <v>0</v>
      </c>
      <c r="O57" s="91">
        <f>SUM(O58:O64)</f>
        <v>0</v>
      </c>
      <c r="P57" s="290"/>
      <c r="Q57" s="296"/>
      <c r="R57" s="343"/>
    </row>
    <row r="58" spans="1:18" hidden="1" x14ac:dyDescent="0.25">
      <c r="A58" s="30">
        <v>1141</v>
      </c>
      <c r="B58" s="43" t="s">
        <v>58</v>
      </c>
      <c r="C58" s="189">
        <f t="shared" si="24"/>
        <v>0</v>
      </c>
      <c r="D58" s="263">
        <v>0</v>
      </c>
      <c r="E58" s="45"/>
      <c r="F58" s="532">
        <f t="shared" ref="F58:F65" si="40">D58+E58</f>
        <v>0</v>
      </c>
      <c r="G58" s="229"/>
      <c r="H58" s="45"/>
      <c r="I58" s="393">
        <f t="shared" ref="I58:I65" si="41">G58+H58</f>
        <v>0</v>
      </c>
      <c r="J58" s="263"/>
      <c r="K58" s="45"/>
      <c r="L58" s="532">
        <f t="shared" ref="L58:L65" si="42">J58+K58</f>
        <v>0</v>
      </c>
      <c r="M58" s="229"/>
      <c r="N58" s="45"/>
      <c r="O58" s="393">
        <f t="shared" ref="O58:O65" si="43">M58+N58</f>
        <v>0</v>
      </c>
      <c r="P58" s="290"/>
      <c r="Q58" s="296"/>
      <c r="R58" s="343"/>
    </row>
    <row r="59" spans="1:18" ht="24.75" hidden="1" customHeight="1" x14ac:dyDescent="0.25">
      <c r="A59" s="30">
        <v>1142</v>
      </c>
      <c r="B59" s="43" t="s">
        <v>59</v>
      </c>
      <c r="C59" s="189">
        <f t="shared" si="24"/>
        <v>0</v>
      </c>
      <c r="D59" s="263">
        <v>0</v>
      </c>
      <c r="E59" s="45"/>
      <c r="F59" s="532">
        <f t="shared" si="40"/>
        <v>0</v>
      </c>
      <c r="G59" s="229"/>
      <c r="H59" s="45"/>
      <c r="I59" s="393">
        <f t="shared" si="41"/>
        <v>0</v>
      </c>
      <c r="J59" s="263"/>
      <c r="K59" s="45"/>
      <c r="L59" s="532">
        <f t="shared" si="42"/>
        <v>0</v>
      </c>
      <c r="M59" s="229"/>
      <c r="N59" s="45"/>
      <c r="O59" s="393">
        <f t="shared" si="43"/>
        <v>0</v>
      </c>
      <c r="P59" s="290"/>
      <c r="Q59" s="296"/>
      <c r="R59" s="343"/>
    </row>
    <row r="60" spans="1:18" ht="24" hidden="1" x14ac:dyDescent="0.25">
      <c r="A60" s="30">
        <v>1145</v>
      </c>
      <c r="B60" s="43" t="s">
        <v>60</v>
      </c>
      <c r="C60" s="189">
        <f t="shared" si="24"/>
        <v>0</v>
      </c>
      <c r="D60" s="263">
        <v>0</v>
      </c>
      <c r="E60" s="45"/>
      <c r="F60" s="532">
        <f t="shared" si="40"/>
        <v>0</v>
      </c>
      <c r="G60" s="229"/>
      <c r="H60" s="45"/>
      <c r="I60" s="393">
        <f t="shared" si="41"/>
        <v>0</v>
      </c>
      <c r="J60" s="263"/>
      <c r="K60" s="45"/>
      <c r="L60" s="532">
        <f t="shared" si="42"/>
        <v>0</v>
      </c>
      <c r="M60" s="229"/>
      <c r="N60" s="45"/>
      <c r="O60" s="393">
        <f t="shared" si="43"/>
        <v>0</v>
      </c>
      <c r="P60" s="290"/>
      <c r="Q60" s="296"/>
      <c r="R60" s="343"/>
    </row>
    <row r="61" spans="1:18" ht="27.75" hidden="1" customHeight="1" x14ac:dyDescent="0.25">
      <c r="A61" s="30">
        <v>1146</v>
      </c>
      <c r="B61" s="43" t="s">
        <v>61</v>
      </c>
      <c r="C61" s="189">
        <f t="shared" si="24"/>
        <v>0</v>
      </c>
      <c r="D61" s="263">
        <v>0</v>
      </c>
      <c r="E61" s="45"/>
      <c r="F61" s="532">
        <f t="shared" si="40"/>
        <v>0</v>
      </c>
      <c r="G61" s="229"/>
      <c r="H61" s="45"/>
      <c r="I61" s="393">
        <f t="shared" si="41"/>
        <v>0</v>
      </c>
      <c r="J61" s="263"/>
      <c r="K61" s="45"/>
      <c r="L61" s="532">
        <f t="shared" si="42"/>
        <v>0</v>
      </c>
      <c r="M61" s="229"/>
      <c r="N61" s="45"/>
      <c r="O61" s="393">
        <f t="shared" si="43"/>
        <v>0</v>
      </c>
      <c r="P61" s="290"/>
      <c r="Q61" s="296"/>
      <c r="R61" s="343"/>
    </row>
    <row r="62" spans="1:18" hidden="1" x14ac:dyDescent="0.25">
      <c r="A62" s="30">
        <v>1147</v>
      </c>
      <c r="B62" s="43" t="s">
        <v>62</v>
      </c>
      <c r="C62" s="189">
        <f t="shared" si="24"/>
        <v>0</v>
      </c>
      <c r="D62" s="263">
        <v>0</v>
      </c>
      <c r="E62" s="45"/>
      <c r="F62" s="532">
        <f t="shared" si="40"/>
        <v>0</v>
      </c>
      <c r="G62" s="229"/>
      <c r="H62" s="45"/>
      <c r="I62" s="393">
        <f t="shared" si="41"/>
        <v>0</v>
      </c>
      <c r="J62" s="263"/>
      <c r="K62" s="45"/>
      <c r="L62" s="532">
        <f t="shared" si="42"/>
        <v>0</v>
      </c>
      <c r="M62" s="229"/>
      <c r="N62" s="45"/>
      <c r="O62" s="393">
        <f t="shared" si="43"/>
        <v>0</v>
      </c>
      <c r="P62" s="290"/>
      <c r="Q62" s="296"/>
      <c r="R62" s="343"/>
    </row>
    <row r="63" spans="1:18" hidden="1" x14ac:dyDescent="0.25">
      <c r="A63" s="30">
        <v>1148</v>
      </c>
      <c r="B63" s="43" t="s">
        <v>63</v>
      </c>
      <c r="C63" s="189">
        <f t="shared" si="24"/>
        <v>0</v>
      </c>
      <c r="D63" s="263">
        <v>0</v>
      </c>
      <c r="E63" s="45"/>
      <c r="F63" s="532">
        <f t="shared" si="40"/>
        <v>0</v>
      </c>
      <c r="G63" s="229"/>
      <c r="H63" s="45"/>
      <c r="I63" s="393">
        <f t="shared" si="41"/>
        <v>0</v>
      </c>
      <c r="J63" s="263"/>
      <c r="K63" s="45"/>
      <c r="L63" s="532">
        <f t="shared" si="42"/>
        <v>0</v>
      </c>
      <c r="M63" s="229"/>
      <c r="N63" s="45"/>
      <c r="O63" s="393">
        <f t="shared" si="43"/>
        <v>0</v>
      </c>
      <c r="P63" s="290"/>
      <c r="Q63" s="296"/>
      <c r="R63" s="343"/>
    </row>
    <row r="64" spans="1:18" ht="24" hidden="1" x14ac:dyDescent="0.25">
      <c r="A64" s="30">
        <v>1149</v>
      </c>
      <c r="B64" s="43" t="s">
        <v>64</v>
      </c>
      <c r="C64" s="189">
        <f t="shared" si="24"/>
        <v>0</v>
      </c>
      <c r="D64" s="263">
        <v>0</v>
      </c>
      <c r="E64" s="45"/>
      <c r="F64" s="532">
        <f t="shared" si="40"/>
        <v>0</v>
      </c>
      <c r="G64" s="229"/>
      <c r="H64" s="45"/>
      <c r="I64" s="393">
        <f t="shared" si="41"/>
        <v>0</v>
      </c>
      <c r="J64" s="263"/>
      <c r="K64" s="45"/>
      <c r="L64" s="532">
        <f t="shared" si="42"/>
        <v>0</v>
      </c>
      <c r="M64" s="229"/>
      <c r="N64" s="45"/>
      <c r="O64" s="393">
        <f t="shared" si="43"/>
        <v>0</v>
      </c>
      <c r="P64" s="290"/>
      <c r="Q64" s="296"/>
      <c r="R64" s="343"/>
    </row>
    <row r="65" spans="1:18" ht="24" hidden="1" x14ac:dyDescent="0.25">
      <c r="A65" s="73">
        <v>1150</v>
      </c>
      <c r="B65" s="58" t="s">
        <v>65</v>
      </c>
      <c r="C65" s="194">
        <f t="shared" si="24"/>
        <v>0</v>
      </c>
      <c r="D65" s="260">
        <v>0</v>
      </c>
      <c r="E65" s="77"/>
      <c r="F65" s="533">
        <f t="shared" si="40"/>
        <v>0</v>
      </c>
      <c r="G65" s="231"/>
      <c r="H65" s="77"/>
      <c r="I65" s="391">
        <f t="shared" si="41"/>
        <v>0</v>
      </c>
      <c r="J65" s="260"/>
      <c r="K65" s="77"/>
      <c r="L65" s="533">
        <f t="shared" si="42"/>
        <v>0</v>
      </c>
      <c r="M65" s="231"/>
      <c r="N65" s="77"/>
      <c r="O65" s="391">
        <f t="shared" si="43"/>
        <v>0</v>
      </c>
      <c r="P65" s="291"/>
      <c r="Q65" s="296"/>
      <c r="R65" s="343"/>
    </row>
    <row r="66" spans="1:18" ht="24" hidden="1" x14ac:dyDescent="0.25">
      <c r="A66" s="35">
        <v>1200</v>
      </c>
      <c r="B66" s="72" t="s">
        <v>66</v>
      </c>
      <c r="C66" s="187">
        <f t="shared" si="24"/>
        <v>0</v>
      </c>
      <c r="D66" s="130">
        <f>SUM(D67:D68)</f>
        <v>0</v>
      </c>
      <c r="E66" s="38">
        <f t="shared" ref="E66" si="44">SUM(E67:E68)</f>
        <v>0</v>
      </c>
      <c r="F66" s="175">
        <f>SUM(F67:F68)</f>
        <v>0</v>
      </c>
      <c r="G66" s="227">
        <f t="shared" ref="G66:N66" si="45">SUM(G67:G68)</f>
        <v>0</v>
      </c>
      <c r="H66" s="38">
        <f t="shared" si="45"/>
        <v>0</v>
      </c>
      <c r="I66" s="123">
        <f t="shared" si="45"/>
        <v>0</v>
      </c>
      <c r="J66" s="130">
        <f t="shared" si="45"/>
        <v>0</v>
      </c>
      <c r="K66" s="38">
        <f t="shared" si="45"/>
        <v>0</v>
      </c>
      <c r="L66" s="175">
        <f t="shared" si="45"/>
        <v>0</v>
      </c>
      <c r="M66" s="227">
        <f t="shared" si="45"/>
        <v>0</v>
      </c>
      <c r="N66" s="38">
        <f t="shared" si="45"/>
        <v>0</v>
      </c>
      <c r="O66" s="123">
        <f>SUM(O67:O68)</f>
        <v>0</v>
      </c>
      <c r="P66" s="292"/>
      <c r="Q66" s="296"/>
      <c r="R66" s="343"/>
    </row>
    <row r="67" spans="1:18" ht="24" hidden="1" x14ac:dyDescent="0.25">
      <c r="A67" s="340">
        <v>1210</v>
      </c>
      <c r="B67" s="40" t="s">
        <v>67</v>
      </c>
      <c r="C67" s="188">
        <f t="shared" si="24"/>
        <v>0</v>
      </c>
      <c r="D67" s="262">
        <v>0</v>
      </c>
      <c r="E67" s="42"/>
      <c r="F67" s="531">
        <f>D67+E67</f>
        <v>0</v>
      </c>
      <c r="G67" s="219"/>
      <c r="H67" s="42"/>
      <c r="I67" s="390">
        <f>G67+H67</f>
        <v>0</v>
      </c>
      <c r="J67" s="262"/>
      <c r="K67" s="42"/>
      <c r="L67" s="531">
        <f>J67+K67</f>
        <v>0</v>
      </c>
      <c r="M67" s="219"/>
      <c r="N67" s="42"/>
      <c r="O67" s="390">
        <f>M67+N67</f>
        <v>0</v>
      </c>
      <c r="P67" s="289"/>
      <c r="Q67" s="296"/>
      <c r="R67" s="343"/>
    </row>
    <row r="68" spans="1:18" ht="24" hidden="1" x14ac:dyDescent="0.25">
      <c r="A68" s="75">
        <v>1220</v>
      </c>
      <c r="B68" s="43" t="s">
        <v>68</v>
      </c>
      <c r="C68" s="189">
        <f t="shared" si="24"/>
        <v>0</v>
      </c>
      <c r="D68" s="132">
        <f>SUM(D69:D73)</f>
        <v>0</v>
      </c>
      <c r="E68" s="76">
        <f t="shared" ref="E68" si="46">SUM(E69:E73)</f>
        <v>0</v>
      </c>
      <c r="F68" s="95">
        <f>SUM(F69:F73)</f>
        <v>0</v>
      </c>
      <c r="G68" s="230">
        <f t="shared" ref="G68:O68" si="47">SUM(G69:G73)</f>
        <v>0</v>
      </c>
      <c r="H68" s="76">
        <f t="shared" si="47"/>
        <v>0</v>
      </c>
      <c r="I68" s="91">
        <f t="shared" si="47"/>
        <v>0</v>
      </c>
      <c r="J68" s="132">
        <f t="shared" si="47"/>
        <v>0</v>
      </c>
      <c r="K68" s="76">
        <f t="shared" si="47"/>
        <v>0</v>
      </c>
      <c r="L68" s="95">
        <f t="shared" si="47"/>
        <v>0</v>
      </c>
      <c r="M68" s="230">
        <f t="shared" si="47"/>
        <v>0</v>
      </c>
      <c r="N68" s="76">
        <f t="shared" si="47"/>
        <v>0</v>
      </c>
      <c r="O68" s="91">
        <f t="shared" si="47"/>
        <v>0</v>
      </c>
      <c r="P68" s="290"/>
      <c r="Q68" s="296"/>
      <c r="R68" s="343"/>
    </row>
    <row r="69" spans="1:18" ht="36" hidden="1" x14ac:dyDescent="0.25">
      <c r="A69" s="30">
        <v>1221</v>
      </c>
      <c r="B69" s="43" t="s">
        <v>69</v>
      </c>
      <c r="C69" s="189">
        <f t="shared" si="24"/>
        <v>0</v>
      </c>
      <c r="D69" s="263">
        <v>0</v>
      </c>
      <c r="E69" s="45"/>
      <c r="F69" s="532">
        <f t="shared" ref="F69:F73" si="48">D69+E69</f>
        <v>0</v>
      </c>
      <c r="G69" s="229"/>
      <c r="H69" s="45"/>
      <c r="I69" s="393">
        <f t="shared" ref="I69:I73" si="49">G69+H69</f>
        <v>0</v>
      </c>
      <c r="J69" s="263"/>
      <c r="K69" s="45"/>
      <c r="L69" s="532">
        <f t="shared" ref="L69:L73" si="50">J69+K69</f>
        <v>0</v>
      </c>
      <c r="M69" s="229"/>
      <c r="N69" s="45"/>
      <c r="O69" s="393">
        <f t="shared" ref="O69:O73" si="51">M69+N69</f>
        <v>0</v>
      </c>
      <c r="P69" s="290"/>
      <c r="Q69" s="296"/>
      <c r="R69" s="343"/>
    </row>
    <row r="70" spans="1:18" hidden="1" x14ac:dyDescent="0.25">
      <c r="A70" s="30">
        <v>1223</v>
      </c>
      <c r="B70" s="43" t="s">
        <v>70</v>
      </c>
      <c r="C70" s="189">
        <f t="shared" si="24"/>
        <v>0</v>
      </c>
      <c r="D70" s="263">
        <v>0</v>
      </c>
      <c r="E70" s="45"/>
      <c r="F70" s="532">
        <f t="shared" si="48"/>
        <v>0</v>
      </c>
      <c r="G70" s="229"/>
      <c r="H70" s="45"/>
      <c r="I70" s="393">
        <f t="shared" si="49"/>
        <v>0</v>
      </c>
      <c r="J70" s="263"/>
      <c r="K70" s="45"/>
      <c r="L70" s="532">
        <f t="shared" si="50"/>
        <v>0</v>
      </c>
      <c r="M70" s="229"/>
      <c r="N70" s="45"/>
      <c r="O70" s="393">
        <f t="shared" si="51"/>
        <v>0</v>
      </c>
      <c r="P70" s="290"/>
      <c r="Q70" s="296"/>
      <c r="R70" s="343"/>
    </row>
    <row r="71" spans="1:18" hidden="1" x14ac:dyDescent="0.25">
      <c r="A71" s="30">
        <v>1225</v>
      </c>
      <c r="B71" s="43" t="s">
        <v>71</v>
      </c>
      <c r="C71" s="189">
        <f t="shared" si="24"/>
        <v>0</v>
      </c>
      <c r="D71" s="263">
        <v>0</v>
      </c>
      <c r="E71" s="45"/>
      <c r="F71" s="532">
        <f t="shared" si="48"/>
        <v>0</v>
      </c>
      <c r="G71" s="229"/>
      <c r="H71" s="45"/>
      <c r="I71" s="393">
        <f t="shared" si="49"/>
        <v>0</v>
      </c>
      <c r="J71" s="263"/>
      <c r="K71" s="45"/>
      <c r="L71" s="532">
        <f t="shared" si="50"/>
        <v>0</v>
      </c>
      <c r="M71" s="229"/>
      <c r="N71" s="45"/>
      <c r="O71" s="393">
        <f t="shared" si="51"/>
        <v>0</v>
      </c>
      <c r="P71" s="290"/>
      <c r="Q71" s="296"/>
      <c r="R71" s="343"/>
    </row>
    <row r="72" spans="1:18" ht="24" hidden="1" x14ac:dyDescent="0.25">
      <c r="A72" s="30">
        <v>1227</v>
      </c>
      <c r="B72" s="43" t="s">
        <v>72</v>
      </c>
      <c r="C72" s="189">
        <f t="shared" si="24"/>
        <v>0</v>
      </c>
      <c r="D72" s="263">
        <v>0</v>
      </c>
      <c r="E72" s="45"/>
      <c r="F72" s="532">
        <f t="shared" si="48"/>
        <v>0</v>
      </c>
      <c r="G72" s="229"/>
      <c r="H72" s="45"/>
      <c r="I72" s="393">
        <f t="shared" si="49"/>
        <v>0</v>
      </c>
      <c r="J72" s="263"/>
      <c r="K72" s="45"/>
      <c r="L72" s="532">
        <f t="shared" si="50"/>
        <v>0</v>
      </c>
      <c r="M72" s="229"/>
      <c r="N72" s="45"/>
      <c r="O72" s="393">
        <f t="shared" si="51"/>
        <v>0</v>
      </c>
      <c r="P72" s="290"/>
      <c r="Q72" s="296"/>
      <c r="R72" s="343"/>
    </row>
    <row r="73" spans="1:18" ht="36" hidden="1" x14ac:dyDescent="0.25">
      <c r="A73" s="30">
        <v>1228</v>
      </c>
      <c r="B73" s="43" t="s">
        <v>73</v>
      </c>
      <c r="C73" s="189">
        <f t="shared" si="24"/>
        <v>0</v>
      </c>
      <c r="D73" s="263">
        <v>0</v>
      </c>
      <c r="E73" s="45"/>
      <c r="F73" s="532">
        <f t="shared" si="48"/>
        <v>0</v>
      </c>
      <c r="G73" s="229"/>
      <c r="H73" s="45"/>
      <c r="I73" s="393">
        <f t="shared" si="49"/>
        <v>0</v>
      </c>
      <c r="J73" s="263"/>
      <c r="K73" s="45"/>
      <c r="L73" s="532">
        <f t="shared" si="50"/>
        <v>0</v>
      </c>
      <c r="M73" s="229"/>
      <c r="N73" s="45"/>
      <c r="O73" s="393">
        <f t="shared" si="51"/>
        <v>0</v>
      </c>
      <c r="P73" s="290"/>
      <c r="Q73" s="296"/>
      <c r="R73" s="343"/>
    </row>
    <row r="74" spans="1:18" x14ac:dyDescent="0.25">
      <c r="A74" s="70">
        <v>2000</v>
      </c>
      <c r="B74" s="70" t="s">
        <v>74</v>
      </c>
      <c r="C74" s="199">
        <f t="shared" si="24"/>
        <v>61181</v>
      </c>
      <c r="D74" s="137">
        <f>SUM(D75,D82,D129,D163,D164,D171)</f>
        <v>61181</v>
      </c>
      <c r="E74" s="125">
        <f t="shared" ref="E74" si="52">SUM(E75,E82,E129,E163,E164,E171)</f>
        <v>0</v>
      </c>
      <c r="F74" s="408">
        <f>SUM(F75,F82,F129,F163,F164,F171)</f>
        <v>61181</v>
      </c>
      <c r="G74" s="226">
        <f t="shared" ref="G74:O74" si="53">SUM(G75,G82,G129,G163,G164,G171)</f>
        <v>0</v>
      </c>
      <c r="H74" s="125">
        <f t="shared" si="53"/>
        <v>0</v>
      </c>
      <c r="I74" s="408">
        <f t="shared" si="53"/>
        <v>0</v>
      </c>
      <c r="J74" s="137">
        <f t="shared" si="53"/>
        <v>0</v>
      </c>
      <c r="K74" s="71">
        <f t="shared" si="53"/>
        <v>0</v>
      </c>
      <c r="L74" s="172">
        <f t="shared" si="53"/>
        <v>0</v>
      </c>
      <c r="M74" s="226">
        <f t="shared" si="53"/>
        <v>0</v>
      </c>
      <c r="N74" s="71">
        <f t="shared" si="53"/>
        <v>0</v>
      </c>
      <c r="O74" s="125">
        <f t="shared" si="53"/>
        <v>0</v>
      </c>
      <c r="P74" s="312"/>
      <c r="Q74" s="296"/>
      <c r="R74" s="343"/>
    </row>
    <row r="75" spans="1:18" ht="24" hidden="1" x14ac:dyDescent="0.25">
      <c r="A75" s="35">
        <v>2100</v>
      </c>
      <c r="B75" s="72" t="s">
        <v>75</v>
      </c>
      <c r="C75" s="187">
        <f t="shared" si="24"/>
        <v>0</v>
      </c>
      <c r="D75" s="130">
        <f>SUM(D76,D79)</f>
        <v>0</v>
      </c>
      <c r="E75" s="38">
        <f t="shared" ref="E75" si="54">SUM(E76,E79)</f>
        <v>0</v>
      </c>
      <c r="F75" s="175">
        <f>SUM(F76,F79)</f>
        <v>0</v>
      </c>
      <c r="G75" s="227">
        <f t="shared" ref="G75:O75" si="55">SUM(G76,G79)</f>
        <v>0</v>
      </c>
      <c r="H75" s="38">
        <f t="shared" si="55"/>
        <v>0</v>
      </c>
      <c r="I75" s="123">
        <f t="shared" si="55"/>
        <v>0</v>
      </c>
      <c r="J75" s="130">
        <f t="shared" si="55"/>
        <v>0</v>
      </c>
      <c r="K75" s="38">
        <f t="shared" si="55"/>
        <v>0</v>
      </c>
      <c r="L75" s="175">
        <f t="shared" si="55"/>
        <v>0</v>
      </c>
      <c r="M75" s="227">
        <f t="shared" si="55"/>
        <v>0</v>
      </c>
      <c r="N75" s="38">
        <f t="shared" si="55"/>
        <v>0</v>
      </c>
      <c r="O75" s="123">
        <f t="shared" si="55"/>
        <v>0</v>
      </c>
      <c r="P75" s="292"/>
      <c r="Q75" s="296"/>
      <c r="R75" s="343"/>
    </row>
    <row r="76" spans="1:18" ht="24" hidden="1" x14ac:dyDescent="0.25">
      <c r="A76" s="340">
        <v>2110</v>
      </c>
      <c r="B76" s="40" t="s">
        <v>76</v>
      </c>
      <c r="C76" s="188">
        <f t="shared" si="24"/>
        <v>0</v>
      </c>
      <c r="D76" s="131">
        <f>SUM(D77:D78)</f>
        <v>0</v>
      </c>
      <c r="E76" s="79">
        <f t="shared" ref="E76" si="56">SUM(E77:E78)</f>
        <v>0</v>
      </c>
      <c r="F76" s="176">
        <f>SUM(F77:F78)</f>
        <v>0</v>
      </c>
      <c r="G76" s="232">
        <f t="shared" ref="G76:O76" si="57">SUM(G77:G78)</f>
        <v>0</v>
      </c>
      <c r="H76" s="79">
        <f t="shared" si="57"/>
        <v>0</v>
      </c>
      <c r="I76" s="90">
        <f t="shared" si="57"/>
        <v>0</v>
      </c>
      <c r="J76" s="131">
        <f t="shared" si="57"/>
        <v>0</v>
      </c>
      <c r="K76" s="79">
        <f t="shared" si="57"/>
        <v>0</v>
      </c>
      <c r="L76" s="176">
        <f t="shared" si="57"/>
        <v>0</v>
      </c>
      <c r="M76" s="232">
        <f t="shared" si="57"/>
        <v>0</v>
      </c>
      <c r="N76" s="79">
        <f t="shared" si="57"/>
        <v>0</v>
      </c>
      <c r="O76" s="90">
        <f t="shared" si="57"/>
        <v>0</v>
      </c>
      <c r="P76" s="289"/>
      <c r="Q76" s="296"/>
      <c r="R76" s="343"/>
    </row>
    <row r="77" spans="1:18" hidden="1" x14ac:dyDescent="0.25">
      <c r="A77" s="30">
        <v>2111</v>
      </c>
      <c r="B77" s="43" t="s">
        <v>77</v>
      </c>
      <c r="C77" s="189">
        <f t="shared" si="24"/>
        <v>0</v>
      </c>
      <c r="D77" s="263">
        <v>0</v>
      </c>
      <c r="E77" s="45"/>
      <c r="F77" s="532">
        <f t="shared" ref="F77:F78" si="58">D77+E77</f>
        <v>0</v>
      </c>
      <c r="G77" s="229"/>
      <c r="H77" s="45"/>
      <c r="I77" s="393">
        <f t="shared" ref="I77:I78" si="59">G77+H77</f>
        <v>0</v>
      </c>
      <c r="J77" s="263"/>
      <c r="K77" s="45"/>
      <c r="L77" s="532">
        <f t="shared" ref="L77:L78" si="60">J77+K77</f>
        <v>0</v>
      </c>
      <c r="M77" s="229"/>
      <c r="N77" s="45"/>
      <c r="O77" s="393">
        <f t="shared" ref="O77:O78" si="61">M77+N77</f>
        <v>0</v>
      </c>
      <c r="P77" s="290"/>
      <c r="Q77" s="296"/>
      <c r="R77" s="343"/>
    </row>
    <row r="78" spans="1:18" hidden="1" x14ac:dyDescent="0.25">
      <c r="A78" s="30">
        <v>2112</v>
      </c>
      <c r="B78" s="43" t="s">
        <v>78</v>
      </c>
      <c r="C78" s="189">
        <f t="shared" si="24"/>
        <v>0</v>
      </c>
      <c r="D78" s="263">
        <v>0</v>
      </c>
      <c r="E78" s="45"/>
      <c r="F78" s="532">
        <f t="shared" si="58"/>
        <v>0</v>
      </c>
      <c r="G78" s="229"/>
      <c r="H78" s="45"/>
      <c r="I78" s="393">
        <f t="shared" si="59"/>
        <v>0</v>
      </c>
      <c r="J78" s="263"/>
      <c r="K78" s="45"/>
      <c r="L78" s="532">
        <f t="shared" si="60"/>
        <v>0</v>
      </c>
      <c r="M78" s="229"/>
      <c r="N78" s="45"/>
      <c r="O78" s="393">
        <f t="shared" si="61"/>
        <v>0</v>
      </c>
      <c r="P78" s="290"/>
      <c r="Q78" s="296"/>
      <c r="R78" s="343"/>
    </row>
    <row r="79" spans="1:18" ht="24" hidden="1" x14ac:dyDescent="0.25">
      <c r="A79" s="75">
        <v>2120</v>
      </c>
      <c r="B79" s="43" t="s">
        <v>79</v>
      </c>
      <c r="C79" s="189">
        <f t="shared" si="24"/>
        <v>0</v>
      </c>
      <c r="D79" s="132">
        <f>SUM(D80:D81)</f>
        <v>0</v>
      </c>
      <c r="E79" s="76">
        <f t="shared" ref="E79" si="62">SUM(E80:E81)</f>
        <v>0</v>
      </c>
      <c r="F79" s="95">
        <f>SUM(F80:F81)</f>
        <v>0</v>
      </c>
      <c r="G79" s="230">
        <f t="shared" ref="G79:O79" si="63">SUM(G80:G81)</f>
        <v>0</v>
      </c>
      <c r="H79" s="76">
        <f t="shared" si="63"/>
        <v>0</v>
      </c>
      <c r="I79" s="91">
        <f t="shared" si="63"/>
        <v>0</v>
      </c>
      <c r="J79" s="132">
        <f t="shared" si="63"/>
        <v>0</v>
      </c>
      <c r="K79" s="76">
        <f t="shared" si="63"/>
        <v>0</v>
      </c>
      <c r="L79" s="95">
        <f t="shared" si="63"/>
        <v>0</v>
      </c>
      <c r="M79" s="230">
        <f t="shared" si="63"/>
        <v>0</v>
      </c>
      <c r="N79" s="76">
        <f t="shared" si="63"/>
        <v>0</v>
      </c>
      <c r="O79" s="91">
        <f t="shared" si="63"/>
        <v>0</v>
      </c>
      <c r="P79" s="290"/>
      <c r="Q79" s="296"/>
      <c r="R79" s="343"/>
    </row>
    <row r="80" spans="1:18" hidden="1" x14ac:dyDescent="0.25">
      <c r="A80" s="30">
        <v>2121</v>
      </c>
      <c r="B80" s="43" t="s">
        <v>77</v>
      </c>
      <c r="C80" s="189">
        <f t="shared" si="24"/>
        <v>0</v>
      </c>
      <c r="D80" s="263">
        <v>0</v>
      </c>
      <c r="E80" s="45"/>
      <c r="F80" s="532">
        <f t="shared" ref="F80:F81" si="64">D80+E80</f>
        <v>0</v>
      </c>
      <c r="G80" s="229"/>
      <c r="H80" s="45"/>
      <c r="I80" s="393">
        <f t="shared" ref="I80:I81" si="65">G80+H80</f>
        <v>0</v>
      </c>
      <c r="J80" s="263"/>
      <c r="K80" s="45"/>
      <c r="L80" s="532">
        <f t="shared" ref="L80:L81" si="66">J80+K80</f>
        <v>0</v>
      </c>
      <c r="M80" s="229"/>
      <c r="N80" s="45"/>
      <c r="O80" s="393">
        <f t="shared" ref="O80:O81" si="67">M80+N80</f>
        <v>0</v>
      </c>
      <c r="P80" s="290"/>
      <c r="Q80" s="296"/>
      <c r="R80" s="343"/>
    </row>
    <row r="81" spans="1:18" hidden="1" x14ac:dyDescent="0.25">
      <c r="A81" s="30">
        <v>2122</v>
      </c>
      <c r="B81" s="43" t="s">
        <v>78</v>
      </c>
      <c r="C81" s="189">
        <f t="shared" si="24"/>
        <v>0</v>
      </c>
      <c r="D81" s="263">
        <v>0</v>
      </c>
      <c r="E81" s="45"/>
      <c r="F81" s="532">
        <f t="shared" si="64"/>
        <v>0</v>
      </c>
      <c r="G81" s="229"/>
      <c r="H81" s="45"/>
      <c r="I81" s="393">
        <f t="shared" si="65"/>
        <v>0</v>
      </c>
      <c r="J81" s="263"/>
      <c r="K81" s="45"/>
      <c r="L81" s="532">
        <f t="shared" si="66"/>
        <v>0</v>
      </c>
      <c r="M81" s="229"/>
      <c r="N81" s="45"/>
      <c r="O81" s="393">
        <f t="shared" si="67"/>
        <v>0</v>
      </c>
      <c r="P81" s="290"/>
      <c r="Q81" s="296"/>
      <c r="R81" s="343"/>
    </row>
    <row r="82" spans="1:18" x14ac:dyDescent="0.25">
      <c r="A82" s="35">
        <v>2200</v>
      </c>
      <c r="B82" s="72" t="s">
        <v>80</v>
      </c>
      <c r="C82" s="187">
        <f t="shared" si="24"/>
        <v>61181</v>
      </c>
      <c r="D82" s="130">
        <f>SUM(D83,D88,D94,D102,D111,D115,D121,D127)</f>
        <v>61181</v>
      </c>
      <c r="E82" s="123">
        <f t="shared" ref="E82" si="68">SUM(E83,E88,E94,E102,E111,E115,E121,E127)</f>
        <v>0</v>
      </c>
      <c r="F82" s="409">
        <f>SUM(F83,F88,F94,F102,F111,F115,F121,F127)</f>
        <v>61181</v>
      </c>
      <c r="G82" s="227">
        <f t="shared" ref="G82:O82" si="69">SUM(G83,G88,G94,G102,G111,G115,G121,G127)</f>
        <v>0</v>
      </c>
      <c r="H82" s="123">
        <f t="shared" si="69"/>
        <v>0</v>
      </c>
      <c r="I82" s="409">
        <f t="shared" si="69"/>
        <v>0</v>
      </c>
      <c r="J82" s="130">
        <f t="shared" si="69"/>
        <v>0</v>
      </c>
      <c r="K82" s="38">
        <f t="shared" si="69"/>
        <v>0</v>
      </c>
      <c r="L82" s="175">
        <f t="shared" si="69"/>
        <v>0</v>
      </c>
      <c r="M82" s="227">
        <f t="shared" si="69"/>
        <v>0</v>
      </c>
      <c r="N82" s="38">
        <f t="shared" si="69"/>
        <v>0</v>
      </c>
      <c r="O82" s="123">
        <f t="shared" si="69"/>
        <v>0</v>
      </c>
      <c r="P82" s="314"/>
      <c r="Q82" s="296"/>
      <c r="R82" s="343"/>
    </row>
    <row r="83" spans="1:18" hidden="1" x14ac:dyDescent="0.25">
      <c r="A83" s="73">
        <v>2210</v>
      </c>
      <c r="B83" s="58" t="s">
        <v>81</v>
      </c>
      <c r="C83" s="194">
        <f t="shared" si="24"/>
        <v>0</v>
      </c>
      <c r="D83" s="86">
        <f>SUM(D84:D87)</f>
        <v>0</v>
      </c>
      <c r="E83" s="74">
        <f t="shared" ref="E83" si="70">SUM(E84:E87)</f>
        <v>0</v>
      </c>
      <c r="F83" s="174">
        <f>SUM(F84:F87)</f>
        <v>0</v>
      </c>
      <c r="G83" s="228">
        <f t="shared" ref="G83:O83" si="71">SUM(G84:G87)</f>
        <v>0</v>
      </c>
      <c r="H83" s="74">
        <f t="shared" si="71"/>
        <v>0</v>
      </c>
      <c r="I83" s="154">
        <f t="shared" si="71"/>
        <v>0</v>
      </c>
      <c r="J83" s="86">
        <f t="shared" si="71"/>
        <v>0</v>
      </c>
      <c r="K83" s="74">
        <f t="shared" si="71"/>
        <v>0</v>
      </c>
      <c r="L83" s="174">
        <f t="shared" si="71"/>
        <v>0</v>
      </c>
      <c r="M83" s="228">
        <f t="shared" si="71"/>
        <v>0</v>
      </c>
      <c r="N83" s="74">
        <f t="shared" si="71"/>
        <v>0</v>
      </c>
      <c r="O83" s="154">
        <f t="shared" si="71"/>
        <v>0</v>
      </c>
      <c r="P83" s="291"/>
      <c r="Q83" s="296"/>
      <c r="R83" s="343"/>
    </row>
    <row r="84" spans="1:18" hidden="1" x14ac:dyDescent="0.25">
      <c r="A84" s="27">
        <v>2211</v>
      </c>
      <c r="B84" s="40" t="s">
        <v>82</v>
      </c>
      <c r="C84" s="188">
        <f t="shared" si="24"/>
        <v>0</v>
      </c>
      <c r="D84" s="262">
        <v>0</v>
      </c>
      <c r="E84" s="42"/>
      <c r="F84" s="531">
        <f t="shared" ref="F84:F87" si="72">D84+E84</f>
        <v>0</v>
      </c>
      <c r="G84" s="219"/>
      <c r="H84" s="42"/>
      <c r="I84" s="390">
        <f t="shared" ref="I84:I87" si="73">G84+H84</f>
        <v>0</v>
      </c>
      <c r="J84" s="262"/>
      <c r="K84" s="42"/>
      <c r="L84" s="531">
        <f t="shared" ref="L84:L87" si="74">J84+K84</f>
        <v>0</v>
      </c>
      <c r="M84" s="219"/>
      <c r="N84" s="42"/>
      <c r="O84" s="390">
        <f t="shared" ref="O84:O87" si="75">M84+N84</f>
        <v>0</v>
      </c>
      <c r="P84" s="289"/>
      <c r="Q84" s="296"/>
      <c r="R84" s="343"/>
    </row>
    <row r="85" spans="1:18" ht="36" hidden="1" x14ac:dyDescent="0.25">
      <c r="A85" s="30">
        <v>2212</v>
      </c>
      <c r="B85" s="43" t="s">
        <v>83</v>
      </c>
      <c r="C85" s="189">
        <f t="shared" si="24"/>
        <v>0</v>
      </c>
      <c r="D85" s="263">
        <v>0</v>
      </c>
      <c r="E85" s="45"/>
      <c r="F85" s="532">
        <f t="shared" si="72"/>
        <v>0</v>
      </c>
      <c r="G85" s="229"/>
      <c r="H85" s="45"/>
      <c r="I85" s="393">
        <f t="shared" si="73"/>
        <v>0</v>
      </c>
      <c r="J85" s="263"/>
      <c r="K85" s="45"/>
      <c r="L85" s="532">
        <f t="shared" si="74"/>
        <v>0</v>
      </c>
      <c r="M85" s="229"/>
      <c r="N85" s="45"/>
      <c r="O85" s="393">
        <f t="shared" si="75"/>
        <v>0</v>
      </c>
      <c r="P85" s="290"/>
      <c r="Q85" s="296"/>
      <c r="R85" s="343"/>
    </row>
    <row r="86" spans="1:18" ht="24" hidden="1" x14ac:dyDescent="0.25">
      <c r="A86" s="30">
        <v>2214</v>
      </c>
      <c r="B86" s="43" t="s">
        <v>84</v>
      </c>
      <c r="C86" s="189">
        <f t="shared" si="24"/>
        <v>0</v>
      </c>
      <c r="D86" s="263">
        <v>0</v>
      </c>
      <c r="E86" s="45"/>
      <c r="F86" s="532">
        <f t="shared" si="72"/>
        <v>0</v>
      </c>
      <c r="G86" s="229"/>
      <c r="H86" s="45"/>
      <c r="I86" s="393">
        <f t="shared" si="73"/>
        <v>0</v>
      </c>
      <c r="J86" s="263"/>
      <c r="K86" s="45"/>
      <c r="L86" s="532">
        <f t="shared" si="74"/>
        <v>0</v>
      </c>
      <c r="M86" s="229"/>
      <c r="N86" s="45"/>
      <c r="O86" s="393">
        <f t="shared" si="75"/>
        <v>0</v>
      </c>
      <c r="P86" s="290"/>
      <c r="Q86" s="296"/>
      <c r="R86" s="343"/>
    </row>
    <row r="87" spans="1:18" hidden="1" x14ac:dyDescent="0.25">
      <c r="A87" s="30">
        <v>2219</v>
      </c>
      <c r="B87" s="43" t="s">
        <v>85</v>
      </c>
      <c r="C87" s="189">
        <f t="shared" si="24"/>
        <v>0</v>
      </c>
      <c r="D87" s="263">
        <v>0</v>
      </c>
      <c r="E87" s="45"/>
      <c r="F87" s="532">
        <f t="shared" si="72"/>
        <v>0</v>
      </c>
      <c r="G87" s="229"/>
      <c r="H87" s="45"/>
      <c r="I87" s="393">
        <f t="shared" si="73"/>
        <v>0</v>
      </c>
      <c r="J87" s="263"/>
      <c r="K87" s="45"/>
      <c r="L87" s="532">
        <f t="shared" si="74"/>
        <v>0</v>
      </c>
      <c r="M87" s="229"/>
      <c r="N87" s="45"/>
      <c r="O87" s="393">
        <f t="shared" si="75"/>
        <v>0</v>
      </c>
      <c r="P87" s="290"/>
      <c r="Q87" s="296"/>
      <c r="R87" s="343"/>
    </row>
    <row r="88" spans="1:18" hidden="1" x14ac:dyDescent="0.25">
      <c r="A88" s="75">
        <v>2220</v>
      </c>
      <c r="B88" s="43" t="s">
        <v>86</v>
      </c>
      <c r="C88" s="189">
        <f t="shared" si="24"/>
        <v>0</v>
      </c>
      <c r="D88" s="132">
        <f>SUM(D89:D93)</f>
        <v>0</v>
      </c>
      <c r="E88" s="76">
        <f t="shared" ref="E88" si="76">SUM(E89:E93)</f>
        <v>0</v>
      </c>
      <c r="F88" s="95">
        <f>SUM(F89:F93)</f>
        <v>0</v>
      </c>
      <c r="G88" s="230">
        <f t="shared" ref="G88:O88" si="77">SUM(G89:G93)</f>
        <v>0</v>
      </c>
      <c r="H88" s="76">
        <f t="shared" si="77"/>
        <v>0</v>
      </c>
      <c r="I88" s="91">
        <f t="shared" si="77"/>
        <v>0</v>
      </c>
      <c r="J88" s="132">
        <f t="shared" si="77"/>
        <v>0</v>
      </c>
      <c r="K88" s="76">
        <f t="shared" si="77"/>
        <v>0</v>
      </c>
      <c r="L88" s="95">
        <f t="shared" si="77"/>
        <v>0</v>
      </c>
      <c r="M88" s="230">
        <f t="shared" si="77"/>
        <v>0</v>
      </c>
      <c r="N88" s="76">
        <f t="shared" si="77"/>
        <v>0</v>
      </c>
      <c r="O88" s="91">
        <f t="shared" si="77"/>
        <v>0</v>
      </c>
      <c r="P88" s="290"/>
      <c r="Q88" s="296"/>
      <c r="R88" s="343"/>
    </row>
    <row r="89" spans="1:18" hidden="1" x14ac:dyDescent="0.25">
      <c r="A89" s="30">
        <v>2221</v>
      </c>
      <c r="B89" s="43" t="s">
        <v>305</v>
      </c>
      <c r="C89" s="189">
        <f t="shared" si="24"/>
        <v>0</v>
      </c>
      <c r="D89" s="263">
        <v>0</v>
      </c>
      <c r="E89" s="45"/>
      <c r="F89" s="532">
        <f t="shared" ref="F89:F93" si="78">D89+E89</f>
        <v>0</v>
      </c>
      <c r="G89" s="229"/>
      <c r="H89" s="45"/>
      <c r="I89" s="393">
        <f t="shared" ref="I89:I93" si="79">G89+H89</f>
        <v>0</v>
      </c>
      <c r="J89" s="263"/>
      <c r="K89" s="45"/>
      <c r="L89" s="532">
        <f t="shared" ref="L89:L93" si="80">J89+K89</f>
        <v>0</v>
      </c>
      <c r="M89" s="229"/>
      <c r="N89" s="45"/>
      <c r="O89" s="393">
        <f t="shared" ref="O89:O93" si="81">M89+N89</f>
        <v>0</v>
      </c>
      <c r="P89" s="290"/>
      <c r="Q89" s="296"/>
      <c r="R89" s="343"/>
    </row>
    <row r="90" spans="1:18" hidden="1" x14ac:dyDescent="0.25">
      <c r="A90" s="30">
        <v>2222</v>
      </c>
      <c r="B90" s="43" t="s">
        <v>87</v>
      </c>
      <c r="C90" s="189">
        <f t="shared" si="24"/>
        <v>0</v>
      </c>
      <c r="D90" s="263">
        <v>0</v>
      </c>
      <c r="E90" s="45"/>
      <c r="F90" s="532">
        <f t="shared" si="78"/>
        <v>0</v>
      </c>
      <c r="G90" s="229"/>
      <c r="H90" s="45"/>
      <c r="I90" s="393">
        <f t="shared" si="79"/>
        <v>0</v>
      </c>
      <c r="J90" s="263"/>
      <c r="K90" s="45"/>
      <c r="L90" s="532">
        <f t="shared" si="80"/>
        <v>0</v>
      </c>
      <c r="M90" s="229"/>
      <c r="N90" s="45"/>
      <c r="O90" s="393">
        <f t="shared" si="81"/>
        <v>0</v>
      </c>
      <c r="P90" s="290"/>
      <c r="Q90" s="296"/>
      <c r="R90" s="343"/>
    </row>
    <row r="91" spans="1:18" hidden="1" x14ac:dyDescent="0.25">
      <c r="A91" s="30">
        <v>2223</v>
      </c>
      <c r="B91" s="43" t="s">
        <v>88</v>
      </c>
      <c r="C91" s="189">
        <f t="shared" si="24"/>
        <v>0</v>
      </c>
      <c r="D91" s="263">
        <v>0</v>
      </c>
      <c r="E91" s="45"/>
      <c r="F91" s="532">
        <f t="shared" si="78"/>
        <v>0</v>
      </c>
      <c r="G91" s="229"/>
      <c r="H91" s="45"/>
      <c r="I91" s="393">
        <f t="shared" si="79"/>
        <v>0</v>
      </c>
      <c r="J91" s="263"/>
      <c r="K91" s="45"/>
      <c r="L91" s="532">
        <f t="shared" si="80"/>
        <v>0</v>
      </c>
      <c r="M91" s="229"/>
      <c r="N91" s="45"/>
      <c r="O91" s="393">
        <f t="shared" si="81"/>
        <v>0</v>
      </c>
      <c r="P91" s="290"/>
      <c r="Q91" s="296"/>
      <c r="R91" s="343"/>
    </row>
    <row r="92" spans="1:18" ht="36" hidden="1" x14ac:dyDescent="0.25">
      <c r="A92" s="30">
        <v>2224</v>
      </c>
      <c r="B92" s="43" t="s">
        <v>89</v>
      </c>
      <c r="C92" s="189">
        <f t="shared" si="24"/>
        <v>0</v>
      </c>
      <c r="D92" s="263">
        <v>0</v>
      </c>
      <c r="E92" s="45"/>
      <c r="F92" s="532">
        <f t="shared" si="78"/>
        <v>0</v>
      </c>
      <c r="G92" s="229"/>
      <c r="H92" s="45"/>
      <c r="I92" s="393">
        <f t="shared" si="79"/>
        <v>0</v>
      </c>
      <c r="J92" s="263"/>
      <c r="K92" s="45"/>
      <c r="L92" s="532">
        <f t="shared" si="80"/>
        <v>0</v>
      </c>
      <c r="M92" s="229"/>
      <c r="N92" s="45"/>
      <c r="O92" s="393">
        <f t="shared" si="81"/>
        <v>0</v>
      </c>
      <c r="P92" s="290"/>
      <c r="Q92" s="296"/>
      <c r="R92" s="343"/>
    </row>
    <row r="93" spans="1:18" ht="24" hidden="1" x14ac:dyDescent="0.25">
      <c r="A93" s="30">
        <v>2229</v>
      </c>
      <c r="B93" s="43" t="s">
        <v>90</v>
      </c>
      <c r="C93" s="189">
        <f t="shared" si="24"/>
        <v>0</v>
      </c>
      <c r="D93" s="263">
        <v>0</v>
      </c>
      <c r="E93" s="45"/>
      <c r="F93" s="532">
        <f t="shared" si="78"/>
        <v>0</v>
      </c>
      <c r="G93" s="229"/>
      <c r="H93" s="45"/>
      <c r="I93" s="393">
        <f t="shared" si="79"/>
        <v>0</v>
      </c>
      <c r="J93" s="263"/>
      <c r="K93" s="45"/>
      <c r="L93" s="532">
        <f t="shared" si="80"/>
        <v>0</v>
      </c>
      <c r="M93" s="229"/>
      <c r="N93" s="45"/>
      <c r="O93" s="393">
        <f t="shared" si="81"/>
        <v>0</v>
      </c>
      <c r="P93" s="290"/>
      <c r="Q93" s="296"/>
      <c r="R93" s="343"/>
    </row>
    <row r="94" spans="1:18" ht="24" hidden="1" x14ac:dyDescent="0.25">
      <c r="A94" s="75">
        <v>2230</v>
      </c>
      <c r="B94" s="43" t="s">
        <v>91</v>
      </c>
      <c r="C94" s="189">
        <f t="shared" si="24"/>
        <v>0</v>
      </c>
      <c r="D94" s="132">
        <f>SUM(D95:D101)</f>
        <v>0</v>
      </c>
      <c r="E94" s="76">
        <f t="shared" ref="E94" si="82">SUM(E95:E101)</f>
        <v>0</v>
      </c>
      <c r="F94" s="95">
        <f>SUM(F95:F101)</f>
        <v>0</v>
      </c>
      <c r="G94" s="230">
        <f t="shared" ref="G94:N94" si="83">SUM(G95:G101)</f>
        <v>0</v>
      </c>
      <c r="H94" s="76">
        <f t="shared" si="83"/>
        <v>0</v>
      </c>
      <c r="I94" s="91">
        <f t="shared" si="83"/>
        <v>0</v>
      </c>
      <c r="J94" s="132">
        <f t="shared" si="83"/>
        <v>0</v>
      </c>
      <c r="K94" s="76">
        <f t="shared" si="83"/>
        <v>0</v>
      </c>
      <c r="L94" s="95">
        <f t="shared" si="83"/>
        <v>0</v>
      </c>
      <c r="M94" s="230">
        <f t="shared" si="83"/>
        <v>0</v>
      </c>
      <c r="N94" s="76">
        <f t="shared" si="83"/>
        <v>0</v>
      </c>
      <c r="O94" s="91">
        <f>SUM(O95:O101)</f>
        <v>0</v>
      </c>
      <c r="P94" s="290"/>
      <c r="Q94" s="296"/>
      <c r="R94" s="343"/>
    </row>
    <row r="95" spans="1:18" ht="24" hidden="1" x14ac:dyDescent="0.25">
      <c r="A95" s="30">
        <v>2231</v>
      </c>
      <c r="B95" s="43" t="s">
        <v>92</v>
      </c>
      <c r="C95" s="189">
        <f t="shared" si="24"/>
        <v>0</v>
      </c>
      <c r="D95" s="263">
        <v>0</v>
      </c>
      <c r="E95" s="45"/>
      <c r="F95" s="532">
        <f t="shared" ref="F95:F101" si="84">D95+E95</f>
        <v>0</v>
      </c>
      <c r="G95" s="229"/>
      <c r="H95" s="45"/>
      <c r="I95" s="393">
        <f t="shared" ref="I95:I101" si="85">G95+H95</f>
        <v>0</v>
      </c>
      <c r="J95" s="263"/>
      <c r="K95" s="45"/>
      <c r="L95" s="532">
        <f t="shared" ref="L95:L101" si="86">J95+K95</f>
        <v>0</v>
      </c>
      <c r="M95" s="229"/>
      <c r="N95" s="45"/>
      <c r="O95" s="393">
        <f t="shared" ref="O95:O101" si="87">M95+N95</f>
        <v>0</v>
      </c>
      <c r="P95" s="290"/>
      <c r="Q95" s="296"/>
      <c r="R95" s="343"/>
    </row>
    <row r="96" spans="1:18" ht="24" hidden="1" x14ac:dyDescent="0.25">
      <c r="A96" s="30">
        <v>2232</v>
      </c>
      <c r="B96" s="43" t="s">
        <v>93</v>
      </c>
      <c r="C96" s="189">
        <f t="shared" si="24"/>
        <v>0</v>
      </c>
      <c r="D96" s="263">
        <v>0</v>
      </c>
      <c r="E96" s="45"/>
      <c r="F96" s="532">
        <f t="shared" si="84"/>
        <v>0</v>
      </c>
      <c r="G96" s="229"/>
      <c r="H96" s="45"/>
      <c r="I96" s="393">
        <f t="shared" si="85"/>
        <v>0</v>
      </c>
      <c r="J96" s="263"/>
      <c r="K96" s="45"/>
      <c r="L96" s="532">
        <f t="shared" si="86"/>
        <v>0</v>
      </c>
      <c r="M96" s="229"/>
      <c r="N96" s="45"/>
      <c r="O96" s="393">
        <f t="shared" si="87"/>
        <v>0</v>
      </c>
      <c r="P96" s="290"/>
      <c r="Q96" s="296"/>
      <c r="R96" s="343"/>
    </row>
    <row r="97" spans="1:18" hidden="1" x14ac:dyDescent="0.25">
      <c r="A97" s="27">
        <v>2233</v>
      </c>
      <c r="B97" s="40" t="s">
        <v>94</v>
      </c>
      <c r="C97" s="188">
        <f t="shared" si="24"/>
        <v>0</v>
      </c>
      <c r="D97" s="262">
        <v>0</v>
      </c>
      <c r="E97" s="42"/>
      <c r="F97" s="531">
        <f t="shared" si="84"/>
        <v>0</v>
      </c>
      <c r="G97" s="219"/>
      <c r="H97" s="42"/>
      <c r="I97" s="390">
        <f t="shared" si="85"/>
        <v>0</v>
      </c>
      <c r="J97" s="262"/>
      <c r="K97" s="42"/>
      <c r="L97" s="531">
        <f t="shared" si="86"/>
        <v>0</v>
      </c>
      <c r="M97" s="219"/>
      <c r="N97" s="42"/>
      <c r="O97" s="390">
        <f t="shared" si="87"/>
        <v>0</v>
      </c>
      <c r="P97" s="289"/>
      <c r="Q97" s="296"/>
      <c r="R97" s="343"/>
    </row>
    <row r="98" spans="1:18" ht="24" hidden="1" x14ac:dyDescent="0.25">
      <c r="A98" s="30">
        <v>2234</v>
      </c>
      <c r="B98" s="43" t="s">
        <v>95</v>
      </c>
      <c r="C98" s="189">
        <f t="shared" si="24"/>
        <v>0</v>
      </c>
      <c r="D98" s="263">
        <v>0</v>
      </c>
      <c r="E98" s="45"/>
      <c r="F98" s="532">
        <f t="shared" si="84"/>
        <v>0</v>
      </c>
      <c r="G98" s="229"/>
      <c r="H98" s="45"/>
      <c r="I98" s="393">
        <f t="shared" si="85"/>
        <v>0</v>
      </c>
      <c r="J98" s="263"/>
      <c r="K98" s="45"/>
      <c r="L98" s="532">
        <f t="shared" si="86"/>
        <v>0</v>
      </c>
      <c r="M98" s="229"/>
      <c r="N98" s="45"/>
      <c r="O98" s="393">
        <f t="shared" si="87"/>
        <v>0</v>
      </c>
      <c r="P98" s="290"/>
      <c r="Q98" s="296"/>
      <c r="R98" s="343"/>
    </row>
    <row r="99" spans="1:18" ht="24" hidden="1" x14ac:dyDescent="0.25">
      <c r="A99" s="30">
        <v>2235</v>
      </c>
      <c r="B99" s="43" t="s">
        <v>96</v>
      </c>
      <c r="C99" s="189">
        <f t="shared" si="24"/>
        <v>0</v>
      </c>
      <c r="D99" s="263">
        <v>0</v>
      </c>
      <c r="E99" s="45"/>
      <c r="F99" s="532">
        <f t="shared" si="84"/>
        <v>0</v>
      </c>
      <c r="G99" s="229"/>
      <c r="H99" s="45"/>
      <c r="I99" s="393">
        <f t="shared" si="85"/>
        <v>0</v>
      </c>
      <c r="J99" s="263"/>
      <c r="K99" s="45"/>
      <c r="L99" s="532">
        <f t="shared" si="86"/>
        <v>0</v>
      </c>
      <c r="M99" s="229"/>
      <c r="N99" s="45"/>
      <c r="O99" s="393">
        <f t="shared" si="87"/>
        <v>0</v>
      </c>
      <c r="P99" s="290"/>
      <c r="Q99" s="296"/>
      <c r="R99" s="343"/>
    </row>
    <row r="100" spans="1:18" hidden="1" x14ac:dyDescent="0.25">
      <c r="A100" s="30">
        <v>2236</v>
      </c>
      <c r="B100" s="43" t="s">
        <v>97</v>
      </c>
      <c r="C100" s="189">
        <f t="shared" si="24"/>
        <v>0</v>
      </c>
      <c r="D100" s="263">
        <v>0</v>
      </c>
      <c r="E100" s="45"/>
      <c r="F100" s="532">
        <f t="shared" si="84"/>
        <v>0</v>
      </c>
      <c r="G100" s="229"/>
      <c r="H100" s="45"/>
      <c r="I100" s="393">
        <f t="shared" si="85"/>
        <v>0</v>
      </c>
      <c r="J100" s="263"/>
      <c r="K100" s="45"/>
      <c r="L100" s="532">
        <f t="shared" si="86"/>
        <v>0</v>
      </c>
      <c r="M100" s="229"/>
      <c r="N100" s="45"/>
      <c r="O100" s="393">
        <f t="shared" si="87"/>
        <v>0</v>
      </c>
      <c r="P100" s="290"/>
      <c r="Q100" s="296"/>
      <c r="R100" s="343"/>
    </row>
    <row r="101" spans="1:18" hidden="1" x14ac:dyDescent="0.25">
      <c r="A101" s="30">
        <v>2239</v>
      </c>
      <c r="B101" s="43" t="s">
        <v>98</v>
      </c>
      <c r="C101" s="189">
        <f t="shared" si="24"/>
        <v>0</v>
      </c>
      <c r="D101" s="263">
        <v>0</v>
      </c>
      <c r="E101" s="45"/>
      <c r="F101" s="532">
        <f t="shared" si="84"/>
        <v>0</v>
      </c>
      <c r="G101" s="229"/>
      <c r="H101" s="45"/>
      <c r="I101" s="393">
        <f t="shared" si="85"/>
        <v>0</v>
      </c>
      <c r="J101" s="263"/>
      <c r="K101" s="45"/>
      <c r="L101" s="532">
        <f t="shared" si="86"/>
        <v>0</v>
      </c>
      <c r="M101" s="229"/>
      <c r="N101" s="45"/>
      <c r="O101" s="393">
        <f t="shared" si="87"/>
        <v>0</v>
      </c>
      <c r="P101" s="290"/>
      <c r="Q101" s="296"/>
      <c r="R101" s="343"/>
    </row>
    <row r="102" spans="1:18" ht="24" x14ac:dyDescent="0.25">
      <c r="A102" s="75">
        <v>2240</v>
      </c>
      <c r="B102" s="43" t="s">
        <v>99</v>
      </c>
      <c r="C102" s="189">
        <f t="shared" si="24"/>
        <v>61181</v>
      </c>
      <c r="D102" s="132">
        <f>SUM(D103:D110)</f>
        <v>61181</v>
      </c>
      <c r="E102" s="91">
        <f t="shared" ref="E102" si="88">SUM(E103:E110)</f>
        <v>0</v>
      </c>
      <c r="F102" s="411">
        <f>SUM(F103:F110)</f>
        <v>61181</v>
      </c>
      <c r="G102" s="230">
        <f t="shared" ref="G102:N102" si="89">SUM(G103:G110)</f>
        <v>0</v>
      </c>
      <c r="H102" s="91">
        <f t="shared" si="89"/>
        <v>0</v>
      </c>
      <c r="I102" s="411">
        <f t="shared" si="89"/>
        <v>0</v>
      </c>
      <c r="J102" s="132">
        <f t="shared" si="89"/>
        <v>0</v>
      </c>
      <c r="K102" s="76">
        <f t="shared" si="89"/>
        <v>0</v>
      </c>
      <c r="L102" s="95">
        <f t="shared" si="89"/>
        <v>0</v>
      </c>
      <c r="M102" s="230">
        <f t="shared" si="89"/>
        <v>0</v>
      </c>
      <c r="N102" s="76">
        <f t="shared" si="89"/>
        <v>0</v>
      </c>
      <c r="O102" s="91">
        <f>SUM(O103:O110)</f>
        <v>0</v>
      </c>
      <c r="P102" s="290"/>
      <c r="Q102" s="296"/>
      <c r="R102" s="343"/>
    </row>
    <row r="103" spans="1:18" x14ac:dyDescent="0.25">
      <c r="A103" s="30">
        <v>2241</v>
      </c>
      <c r="B103" s="43" t="s">
        <v>100</v>
      </c>
      <c r="C103" s="189">
        <f t="shared" si="24"/>
        <v>61181</v>
      </c>
      <c r="D103" s="263">
        <f>62387-1206</f>
        <v>61181</v>
      </c>
      <c r="E103" s="393"/>
      <c r="F103" s="290">
        <f t="shared" ref="F103:F110" si="90">D103+E103</f>
        <v>61181</v>
      </c>
      <c r="G103" s="229"/>
      <c r="H103" s="393"/>
      <c r="I103" s="290">
        <f t="shared" ref="I103:I110" si="91">G103+H103</f>
        <v>0</v>
      </c>
      <c r="J103" s="263"/>
      <c r="K103" s="45"/>
      <c r="L103" s="532">
        <f t="shared" ref="L103:L110" si="92">J103+K103</f>
        <v>0</v>
      </c>
      <c r="M103" s="229"/>
      <c r="N103" s="45"/>
      <c r="O103" s="393">
        <f t="shared" ref="O103:O110" si="93">M103+N103</f>
        <v>0</v>
      </c>
      <c r="P103" s="290"/>
      <c r="Q103" s="296"/>
      <c r="R103" s="343"/>
    </row>
    <row r="104" spans="1:18" hidden="1" x14ac:dyDescent="0.25">
      <c r="A104" s="30">
        <v>2242</v>
      </c>
      <c r="B104" s="43" t="s">
        <v>101</v>
      </c>
      <c r="C104" s="189">
        <f t="shared" si="24"/>
        <v>0</v>
      </c>
      <c r="D104" s="263">
        <v>0</v>
      </c>
      <c r="E104" s="45"/>
      <c r="F104" s="532">
        <f t="shared" si="90"/>
        <v>0</v>
      </c>
      <c r="G104" s="229"/>
      <c r="H104" s="45"/>
      <c r="I104" s="393">
        <f t="shared" si="91"/>
        <v>0</v>
      </c>
      <c r="J104" s="263"/>
      <c r="K104" s="45"/>
      <c r="L104" s="532">
        <f t="shared" si="92"/>
        <v>0</v>
      </c>
      <c r="M104" s="229"/>
      <c r="N104" s="45"/>
      <c r="O104" s="393">
        <f t="shared" si="93"/>
        <v>0</v>
      </c>
      <c r="P104" s="290"/>
      <c r="Q104" s="296"/>
      <c r="R104" s="343"/>
    </row>
    <row r="105" spans="1:18" ht="24" hidden="1" x14ac:dyDescent="0.25">
      <c r="A105" s="30">
        <v>2243</v>
      </c>
      <c r="B105" s="43" t="s">
        <v>102</v>
      </c>
      <c r="C105" s="189">
        <f t="shared" si="24"/>
        <v>0</v>
      </c>
      <c r="D105" s="263">
        <v>0</v>
      </c>
      <c r="E105" s="45"/>
      <c r="F105" s="532">
        <f t="shared" si="90"/>
        <v>0</v>
      </c>
      <c r="G105" s="229"/>
      <c r="H105" s="45"/>
      <c r="I105" s="393">
        <f t="shared" si="91"/>
        <v>0</v>
      </c>
      <c r="J105" s="263"/>
      <c r="K105" s="45"/>
      <c r="L105" s="532">
        <f t="shared" si="92"/>
        <v>0</v>
      </c>
      <c r="M105" s="229"/>
      <c r="N105" s="45"/>
      <c r="O105" s="393">
        <f t="shared" si="93"/>
        <v>0</v>
      </c>
      <c r="P105" s="290"/>
      <c r="Q105" s="296"/>
      <c r="R105" s="343"/>
    </row>
    <row r="106" spans="1:18" hidden="1" x14ac:dyDescent="0.25">
      <c r="A106" s="30">
        <v>2244</v>
      </c>
      <c r="B106" s="43" t="s">
        <v>103</v>
      </c>
      <c r="C106" s="189">
        <f t="shared" si="24"/>
        <v>0</v>
      </c>
      <c r="D106" s="263">
        <v>0</v>
      </c>
      <c r="E106" s="45"/>
      <c r="F106" s="532">
        <f t="shared" si="90"/>
        <v>0</v>
      </c>
      <c r="G106" s="229"/>
      <c r="H106" s="45"/>
      <c r="I106" s="393">
        <f t="shared" si="91"/>
        <v>0</v>
      </c>
      <c r="J106" s="263"/>
      <c r="K106" s="45"/>
      <c r="L106" s="532">
        <f t="shared" si="92"/>
        <v>0</v>
      </c>
      <c r="M106" s="229"/>
      <c r="N106" s="45"/>
      <c r="O106" s="393">
        <f t="shared" si="93"/>
        <v>0</v>
      </c>
      <c r="P106" s="290"/>
      <c r="Q106" s="296"/>
      <c r="R106" s="343"/>
    </row>
    <row r="107" spans="1:18" hidden="1" x14ac:dyDescent="0.25">
      <c r="A107" s="30">
        <v>2246</v>
      </c>
      <c r="B107" s="43" t="s">
        <v>104</v>
      </c>
      <c r="C107" s="189">
        <f t="shared" si="24"/>
        <v>0</v>
      </c>
      <c r="D107" s="263">
        <v>0</v>
      </c>
      <c r="E107" s="45"/>
      <c r="F107" s="532">
        <f t="shared" si="90"/>
        <v>0</v>
      </c>
      <c r="G107" s="229"/>
      <c r="H107" s="45"/>
      <c r="I107" s="393">
        <f t="shared" si="91"/>
        <v>0</v>
      </c>
      <c r="J107" s="263"/>
      <c r="K107" s="45"/>
      <c r="L107" s="532">
        <f t="shared" si="92"/>
        <v>0</v>
      </c>
      <c r="M107" s="229"/>
      <c r="N107" s="45"/>
      <c r="O107" s="393">
        <f t="shared" si="93"/>
        <v>0</v>
      </c>
      <c r="P107" s="290"/>
      <c r="Q107" s="296"/>
      <c r="R107" s="343"/>
    </row>
    <row r="108" spans="1:18" hidden="1" x14ac:dyDescent="0.25">
      <c r="A108" s="30">
        <v>2247</v>
      </c>
      <c r="B108" s="43" t="s">
        <v>105</v>
      </c>
      <c r="C108" s="189">
        <f t="shared" si="24"/>
        <v>0</v>
      </c>
      <c r="D108" s="263">
        <v>0</v>
      </c>
      <c r="E108" s="45"/>
      <c r="F108" s="532">
        <f t="shared" si="90"/>
        <v>0</v>
      </c>
      <c r="G108" s="229"/>
      <c r="H108" s="45"/>
      <c r="I108" s="393">
        <f t="shared" si="91"/>
        <v>0</v>
      </c>
      <c r="J108" s="263"/>
      <c r="K108" s="45"/>
      <c r="L108" s="532">
        <f t="shared" si="92"/>
        <v>0</v>
      </c>
      <c r="M108" s="229"/>
      <c r="N108" s="45"/>
      <c r="O108" s="393">
        <f t="shared" si="93"/>
        <v>0</v>
      </c>
      <c r="P108" s="290"/>
      <c r="Q108" s="296"/>
      <c r="R108" s="343"/>
    </row>
    <row r="109" spans="1:18" ht="24" hidden="1" x14ac:dyDescent="0.25">
      <c r="A109" s="30">
        <v>2248</v>
      </c>
      <c r="B109" s="43" t="s">
        <v>106</v>
      </c>
      <c r="C109" s="189">
        <f t="shared" si="24"/>
        <v>0</v>
      </c>
      <c r="D109" s="263">
        <v>0</v>
      </c>
      <c r="E109" s="45"/>
      <c r="F109" s="532">
        <f t="shared" si="90"/>
        <v>0</v>
      </c>
      <c r="G109" s="229"/>
      <c r="H109" s="45"/>
      <c r="I109" s="393">
        <f t="shared" si="91"/>
        <v>0</v>
      </c>
      <c r="J109" s="263"/>
      <c r="K109" s="45"/>
      <c r="L109" s="532">
        <f t="shared" si="92"/>
        <v>0</v>
      </c>
      <c r="M109" s="229"/>
      <c r="N109" s="45"/>
      <c r="O109" s="393">
        <f t="shared" si="93"/>
        <v>0</v>
      </c>
      <c r="P109" s="290"/>
      <c r="Q109" s="296"/>
      <c r="R109" s="343"/>
    </row>
    <row r="110" spans="1:18" ht="24" hidden="1" x14ac:dyDescent="0.25">
      <c r="A110" s="30">
        <v>2249</v>
      </c>
      <c r="B110" s="43" t="s">
        <v>107</v>
      </c>
      <c r="C110" s="189">
        <f t="shared" si="24"/>
        <v>0</v>
      </c>
      <c r="D110" s="263">
        <v>0</v>
      </c>
      <c r="E110" s="45"/>
      <c r="F110" s="532">
        <f t="shared" si="90"/>
        <v>0</v>
      </c>
      <c r="G110" s="229"/>
      <c r="H110" s="45"/>
      <c r="I110" s="393">
        <f t="shared" si="91"/>
        <v>0</v>
      </c>
      <c r="J110" s="263"/>
      <c r="K110" s="45"/>
      <c r="L110" s="532">
        <f t="shared" si="92"/>
        <v>0</v>
      </c>
      <c r="M110" s="229"/>
      <c r="N110" s="45"/>
      <c r="O110" s="393">
        <f t="shared" si="93"/>
        <v>0</v>
      </c>
      <c r="P110" s="290"/>
      <c r="Q110" s="296"/>
      <c r="R110" s="343"/>
    </row>
    <row r="111" spans="1:18" hidden="1" x14ac:dyDescent="0.25">
      <c r="A111" s="75">
        <v>2250</v>
      </c>
      <c r="B111" s="43" t="s">
        <v>108</v>
      </c>
      <c r="C111" s="189">
        <f t="shared" si="24"/>
        <v>0</v>
      </c>
      <c r="D111" s="132">
        <f>SUM(D112:D114)</f>
        <v>0</v>
      </c>
      <c r="E111" s="76">
        <f t="shared" ref="E111" si="94">SUM(E112:E114)</f>
        <v>0</v>
      </c>
      <c r="F111" s="95">
        <f>SUM(F112:F114)</f>
        <v>0</v>
      </c>
      <c r="G111" s="230">
        <f t="shared" ref="G111:N111" si="95">SUM(G112:G114)</f>
        <v>0</v>
      </c>
      <c r="H111" s="76">
        <f t="shared" si="95"/>
        <v>0</v>
      </c>
      <c r="I111" s="91">
        <f t="shared" si="95"/>
        <v>0</v>
      </c>
      <c r="J111" s="132">
        <f t="shared" si="95"/>
        <v>0</v>
      </c>
      <c r="K111" s="76">
        <f t="shared" si="95"/>
        <v>0</v>
      </c>
      <c r="L111" s="95">
        <f t="shared" si="95"/>
        <v>0</v>
      </c>
      <c r="M111" s="230">
        <f t="shared" si="95"/>
        <v>0</v>
      </c>
      <c r="N111" s="76">
        <f t="shared" si="95"/>
        <v>0</v>
      </c>
      <c r="O111" s="91">
        <f>SUM(O112:O114)</f>
        <v>0</v>
      </c>
      <c r="P111" s="290"/>
      <c r="Q111" s="296"/>
      <c r="R111" s="343"/>
    </row>
    <row r="112" spans="1:18" hidden="1" x14ac:dyDescent="0.25">
      <c r="A112" s="30">
        <v>2251</v>
      </c>
      <c r="B112" s="43" t="s">
        <v>109</v>
      </c>
      <c r="C112" s="189">
        <f t="shared" si="24"/>
        <v>0</v>
      </c>
      <c r="D112" s="263">
        <v>0</v>
      </c>
      <c r="E112" s="45"/>
      <c r="F112" s="532">
        <f t="shared" ref="F112:F114" si="96">D112+E112</f>
        <v>0</v>
      </c>
      <c r="G112" s="229"/>
      <c r="H112" s="45"/>
      <c r="I112" s="393">
        <f t="shared" ref="I112:I114" si="97">G112+H112</f>
        <v>0</v>
      </c>
      <c r="J112" s="263"/>
      <c r="K112" s="45"/>
      <c r="L112" s="532">
        <f t="shared" ref="L112:L114" si="98">J112+K112</f>
        <v>0</v>
      </c>
      <c r="M112" s="229"/>
      <c r="N112" s="45"/>
      <c r="O112" s="393">
        <f t="shared" ref="O112:O114" si="99">M112+N112</f>
        <v>0</v>
      </c>
      <c r="P112" s="290"/>
      <c r="Q112" s="296"/>
      <c r="R112" s="343"/>
    </row>
    <row r="113" spans="1:18" hidden="1" x14ac:dyDescent="0.25">
      <c r="A113" s="30">
        <v>2252</v>
      </c>
      <c r="B113" s="43" t="s">
        <v>110</v>
      </c>
      <c r="C113" s="189">
        <f t="shared" ref="C113:C176" si="100">SUM(F113,I113,L113,O113)</f>
        <v>0</v>
      </c>
      <c r="D113" s="263">
        <v>0</v>
      </c>
      <c r="E113" s="45"/>
      <c r="F113" s="532">
        <f t="shared" si="96"/>
        <v>0</v>
      </c>
      <c r="G113" s="229"/>
      <c r="H113" s="45"/>
      <c r="I113" s="393">
        <f t="shared" si="97"/>
        <v>0</v>
      </c>
      <c r="J113" s="263"/>
      <c r="K113" s="45"/>
      <c r="L113" s="532">
        <f t="shared" si="98"/>
        <v>0</v>
      </c>
      <c r="M113" s="229"/>
      <c r="N113" s="45"/>
      <c r="O113" s="393">
        <f t="shared" si="99"/>
        <v>0</v>
      </c>
      <c r="P113" s="290"/>
      <c r="Q113" s="296"/>
      <c r="R113" s="343"/>
    </row>
    <row r="114" spans="1:18" hidden="1" x14ac:dyDescent="0.25">
      <c r="A114" s="30">
        <v>2259</v>
      </c>
      <c r="B114" s="43" t="s">
        <v>111</v>
      </c>
      <c r="C114" s="189">
        <f t="shared" si="100"/>
        <v>0</v>
      </c>
      <c r="D114" s="263">
        <v>0</v>
      </c>
      <c r="E114" s="45"/>
      <c r="F114" s="532">
        <f t="shared" si="96"/>
        <v>0</v>
      </c>
      <c r="G114" s="229"/>
      <c r="H114" s="45"/>
      <c r="I114" s="393">
        <f t="shared" si="97"/>
        <v>0</v>
      </c>
      <c r="J114" s="263"/>
      <c r="K114" s="45"/>
      <c r="L114" s="532">
        <f t="shared" si="98"/>
        <v>0</v>
      </c>
      <c r="M114" s="229"/>
      <c r="N114" s="45"/>
      <c r="O114" s="393">
        <f t="shared" si="99"/>
        <v>0</v>
      </c>
      <c r="P114" s="290"/>
      <c r="Q114" s="296"/>
      <c r="R114" s="343"/>
    </row>
    <row r="115" spans="1:18" hidden="1" x14ac:dyDescent="0.25">
      <c r="A115" s="75">
        <v>2260</v>
      </c>
      <c r="B115" s="43" t="s">
        <v>112</v>
      </c>
      <c r="C115" s="189">
        <f t="shared" si="100"/>
        <v>0</v>
      </c>
      <c r="D115" s="132">
        <f>SUM(D116:D120)</f>
        <v>0</v>
      </c>
      <c r="E115" s="76">
        <f t="shared" ref="E115" si="101">SUM(E116:E120)</f>
        <v>0</v>
      </c>
      <c r="F115" s="95">
        <f>SUM(F116:F120)</f>
        <v>0</v>
      </c>
      <c r="G115" s="230">
        <f t="shared" ref="G115:N115" si="102">SUM(G116:G120)</f>
        <v>0</v>
      </c>
      <c r="H115" s="76">
        <f t="shared" si="102"/>
        <v>0</v>
      </c>
      <c r="I115" s="91">
        <f t="shared" si="102"/>
        <v>0</v>
      </c>
      <c r="J115" s="132">
        <f t="shared" si="102"/>
        <v>0</v>
      </c>
      <c r="K115" s="76">
        <f t="shared" si="102"/>
        <v>0</v>
      </c>
      <c r="L115" s="95">
        <f t="shared" si="102"/>
        <v>0</v>
      </c>
      <c r="M115" s="230">
        <f t="shared" si="102"/>
        <v>0</v>
      </c>
      <c r="N115" s="76">
        <f t="shared" si="102"/>
        <v>0</v>
      </c>
      <c r="O115" s="91">
        <f>SUM(O116:O120)</f>
        <v>0</v>
      </c>
      <c r="P115" s="290"/>
      <c r="Q115" s="296"/>
      <c r="R115" s="343"/>
    </row>
    <row r="116" spans="1:18" hidden="1" x14ac:dyDescent="0.25">
      <c r="A116" s="30">
        <v>2261</v>
      </c>
      <c r="B116" s="43" t="s">
        <v>113</v>
      </c>
      <c r="C116" s="189">
        <f t="shared" si="100"/>
        <v>0</v>
      </c>
      <c r="D116" s="263">
        <v>0</v>
      </c>
      <c r="E116" s="45"/>
      <c r="F116" s="532">
        <f t="shared" ref="F116:F120" si="103">D116+E116</f>
        <v>0</v>
      </c>
      <c r="G116" s="229"/>
      <c r="H116" s="45"/>
      <c r="I116" s="393">
        <f t="shared" ref="I116:I120" si="104">G116+H116</f>
        <v>0</v>
      </c>
      <c r="J116" s="263"/>
      <c r="K116" s="45"/>
      <c r="L116" s="532">
        <f t="shared" ref="L116:L120" si="105">J116+K116</f>
        <v>0</v>
      </c>
      <c r="M116" s="229"/>
      <c r="N116" s="45"/>
      <c r="O116" s="393">
        <f t="shared" ref="O116:O120" si="106">M116+N116</f>
        <v>0</v>
      </c>
      <c r="P116" s="290"/>
      <c r="Q116" s="296"/>
      <c r="R116" s="343"/>
    </row>
    <row r="117" spans="1:18" hidden="1" x14ac:dyDescent="0.25">
      <c r="A117" s="30">
        <v>2262</v>
      </c>
      <c r="B117" s="43" t="s">
        <v>114</v>
      </c>
      <c r="C117" s="189">
        <f t="shared" si="100"/>
        <v>0</v>
      </c>
      <c r="D117" s="263">
        <v>0</v>
      </c>
      <c r="E117" s="45"/>
      <c r="F117" s="532">
        <f t="shared" si="103"/>
        <v>0</v>
      </c>
      <c r="G117" s="229"/>
      <c r="H117" s="45"/>
      <c r="I117" s="393">
        <f t="shared" si="104"/>
        <v>0</v>
      </c>
      <c r="J117" s="263"/>
      <c r="K117" s="45"/>
      <c r="L117" s="532">
        <f t="shared" si="105"/>
        <v>0</v>
      </c>
      <c r="M117" s="229"/>
      <c r="N117" s="45"/>
      <c r="O117" s="393">
        <f t="shared" si="106"/>
        <v>0</v>
      </c>
      <c r="P117" s="290"/>
      <c r="Q117" s="296"/>
      <c r="R117" s="343"/>
    </row>
    <row r="118" spans="1:18" hidden="1" x14ac:dyDescent="0.25">
      <c r="A118" s="30">
        <v>2263</v>
      </c>
      <c r="B118" s="43" t="s">
        <v>115</v>
      </c>
      <c r="C118" s="189">
        <f t="shared" si="100"/>
        <v>0</v>
      </c>
      <c r="D118" s="263">
        <v>0</v>
      </c>
      <c r="E118" s="45"/>
      <c r="F118" s="532">
        <f t="shared" si="103"/>
        <v>0</v>
      </c>
      <c r="G118" s="229"/>
      <c r="H118" s="45"/>
      <c r="I118" s="393">
        <f t="shared" si="104"/>
        <v>0</v>
      </c>
      <c r="J118" s="263"/>
      <c r="K118" s="45"/>
      <c r="L118" s="532">
        <f t="shared" si="105"/>
        <v>0</v>
      </c>
      <c r="M118" s="229"/>
      <c r="N118" s="45"/>
      <c r="O118" s="393">
        <f t="shared" si="106"/>
        <v>0</v>
      </c>
      <c r="P118" s="290"/>
      <c r="Q118" s="296"/>
      <c r="R118" s="343"/>
    </row>
    <row r="119" spans="1:18" hidden="1" x14ac:dyDescent="0.25">
      <c r="A119" s="30">
        <v>2264</v>
      </c>
      <c r="B119" s="43" t="s">
        <v>116</v>
      </c>
      <c r="C119" s="189">
        <f t="shared" si="100"/>
        <v>0</v>
      </c>
      <c r="D119" s="263">
        <v>0</v>
      </c>
      <c r="E119" s="45"/>
      <c r="F119" s="532">
        <f t="shared" si="103"/>
        <v>0</v>
      </c>
      <c r="G119" s="229"/>
      <c r="H119" s="45"/>
      <c r="I119" s="393">
        <f t="shared" si="104"/>
        <v>0</v>
      </c>
      <c r="J119" s="263"/>
      <c r="K119" s="45"/>
      <c r="L119" s="532">
        <f t="shared" si="105"/>
        <v>0</v>
      </c>
      <c r="M119" s="229"/>
      <c r="N119" s="45"/>
      <c r="O119" s="393">
        <f t="shared" si="106"/>
        <v>0</v>
      </c>
      <c r="P119" s="290"/>
      <c r="Q119" s="296"/>
      <c r="R119" s="343"/>
    </row>
    <row r="120" spans="1:18" hidden="1" x14ac:dyDescent="0.25">
      <c r="A120" s="30">
        <v>2269</v>
      </c>
      <c r="B120" s="43" t="s">
        <v>117</v>
      </c>
      <c r="C120" s="189">
        <f t="shared" si="100"/>
        <v>0</v>
      </c>
      <c r="D120" s="263">
        <v>0</v>
      </c>
      <c r="E120" s="45"/>
      <c r="F120" s="532">
        <f t="shared" si="103"/>
        <v>0</v>
      </c>
      <c r="G120" s="229"/>
      <c r="H120" s="45"/>
      <c r="I120" s="393">
        <f t="shared" si="104"/>
        <v>0</v>
      </c>
      <c r="J120" s="263"/>
      <c r="K120" s="45"/>
      <c r="L120" s="532">
        <f t="shared" si="105"/>
        <v>0</v>
      </c>
      <c r="M120" s="229"/>
      <c r="N120" s="45"/>
      <c r="O120" s="393">
        <f t="shared" si="106"/>
        <v>0</v>
      </c>
      <c r="P120" s="290"/>
      <c r="Q120" s="296"/>
      <c r="R120" s="343"/>
    </row>
    <row r="121" spans="1:18" hidden="1" x14ac:dyDescent="0.25">
      <c r="A121" s="75">
        <v>2270</v>
      </c>
      <c r="B121" s="43" t="s">
        <v>118</v>
      </c>
      <c r="C121" s="189">
        <f t="shared" si="100"/>
        <v>0</v>
      </c>
      <c r="D121" s="132">
        <f>SUM(D122:D126)</f>
        <v>0</v>
      </c>
      <c r="E121" s="76">
        <f t="shared" ref="E121" si="107">SUM(E122:E126)</f>
        <v>0</v>
      </c>
      <c r="F121" s="95">
        <f>SUM(F122:F126)</f>
        <v>0</v>
      </c>
      <c r="G121" s="230">
        <f t="shared" ref="G121:N121" si="108">SUM(G122:G126)</f>
        <v>0</v>
      </c>
      <c r="H121" s="76">
        <f t="shared" si="108"/>
        <v>0</v>
      </c>
      <c r="I121" s="91">
        <f t="shared" si="108"/>
        <v>0</v>
      </c>
      <c r="J121" s="132">
        <f t="shared" si="108"/>
        <v>0</v>
      </c>
      <c r="K121" s="76">
        <f t="shared" si="108"/>
        <v>0</v>
      </c>
      <c r="L121" s="95">
        <f t="shared" si="108"/>
        <v>0</v>
      </c>
      <c r="M121" s="230">
        <f t="shared" si="108"/>
        <v>0</v>
      </c>
      <c r="N121" s="76">
        <f t="shared" si="108"/>
        <v>0</v>
      </c>
      <c r="O121" s="91">
        <f>SUM(O122:O126)</f>
        <v>0</v>
      </c>
      <c r="P121" s="290"/>
      <c r="Q121" s="296"/>
      <c r="R121" s="343"/>
    </row>
    <row r="122" spans="1:18" hidden="1" x14ac:dyDescent="0.25">
      <c r="A122" s="30">
        <v>2272</v>
      </c>
      <c r="B122" s="94" t="s">
        <v>119</v>
      </c>
      <c r="C122" s="189">
        <f t="shared" si="100"/>
        <v>0</v>
      </c>
      <c r="D122" s="263">
        <v>0</v>
      </c>
      <c r="E122" s="45"/>
      <c r="F122" s="532">
        <f t="shared" ref="F122:F126" si="109">D122+E122</f>
        <v>0</v>
      </c>
      <c r="G122" s="229"/>
      <c r="H122" s="45"/>
      <c r="I122" s="393">
        <f t="shared" ref="I122:I126" si="110">G122+H122</f>
        <v>0</v>
      </c>
      <c r="J122" s="263"/>
      <c r="K122" s="45"/>
      <c r="L122" s="532">
        <f t="shared" ref="L122:L126" si="111">J122+K122</f>
        <v>0</v>
      </c>
      <c r="M122" s="229"/>
      <c r="N122" s="45"/>
      <c r="O122" s="393">
        <f t="shared" ref="O122:O126" si="112">M122+N122</f>
        <v>0</v>
      </c>
      <c r="P122" s="290"/>
      <c r="Q122" s="296"/>
      <c r="R122" s="343"/>
    </row>
    <row r="123" spans="1:18" hidden="1" x14ac:dyDescent="0.25">
      <c r="A123" s="30">
        <v>2274</v>
      </c>
      <c r="B123" s="120" t="s">
        <v>306</v>
      </c>
      <c r="C123" s="189">
        <f t="shared" si="100"/>
        <v>0</v>
      </c>
      <c r="D123" s="263">
        <v>0</v>
      </c>
      <c r="E123" s="45"/>
      <c r="F123" s="532">
        <f t="shared" si="109"/>
        <v>0</v>
      </c>
      <c r="G123" s="229"/>
      <c r="H123" s="45"/>
      <c r="I123" s="393">
        <f t="shared" si="110"/>
        <v>0</v>
      </c>
      <c r="J123" s="263"/>
      <c r="K123" s="45"/>
      <c r="L123" s="532">
        <f t="shared" si="111"/>
        <v>0</v>
      </c>
      <c r="M123" s="229"/>
      <c r="N123" s="45"/>
      <c r="O123" s="393">
        <f t="shared" si="112"/>
        <v>0</v>
      </c>
      <c r="P123" s="290"/>
      <c r="Q123" s="296"/>
      <c r="R123" s="343"/>
    </row>
    <row r="124" spans="1:18" hidden="1" x14ac:dyDescent="0.25">
      <c r="A124" s="30">
        <v>2275</v>
      </c>
      <c r="B124" s="43" t="s">
        <v>120</v>
      </c>
      <c r="C124" s="189">
        <f t="shared" si="100"/>
        <v>0</v>
      </c>
      <c r="D124" s="263">
        <v>0</v>
      </c>
      <c r="E124" s="45"/>
      <c r="F124" s="532">
        <f t="shared" si="109"/>
        <v>0</v>
      </c>
      <c r="G124" s="229"/>
      <c r="H124" s="45"/>
      <c r="I124" s="393">
        <f t="shared" si="110"/>
        <v>0</v>
      </c>
      <c r="J124" s="263"/>
      <c r="K124" s="45"/>
      <c r="L124" s="532">
        <f t="shared" si="111"/>
        <v>0</v>
      </c>
      <c r="M124" s="229"/>
      <c r="N124" s="45"/>
      <c r="O124" s="393">
        <f t="shared" si="112"/>
        <v>0</v>
      </c>
      <c r="P124" s="290"/>
      <c r="Q124" s="296"/>
      <c r="R124" s="343"/>
    </row>
    <row r="125" spans="1:18" ht="24" hidden="1" x14ac:dyDescent="0.25">
      <c r="A125" s="30">
        <v>2276</v>
      </c>
      <c r="B125" s="43" t="s">
        <v>121</v>
      </c>
      <c r="C125" s="189">
        <f t="shared" si="100"/>
        <v>0</v>
      </c>
      <c r="D125" s="263">
        <v>0</v>
      </c>
      <c r="E125" s="45"/>
      <c r="F125" s="532">
        <f t="shared" si="109"/>
        <v>0</v>
      </c>
      <c r="G125" s="229"/>
      <c r="H125" s="45"/>
      <c r="I125" s="393">
        <f t="shared" si="110"/>
        <v>0</v>
      </c>
      <c r="J125" s="263"/>
      <c r="K125" s="45"/>
      <c r="L125" s="532">
        <f t="shared" si="111"/>
        <v>0</v>
      </c>
      <c r="M125" s="229"/>
      <c r="N125" s="45"/>
      <c r="O125" s="393">
        <f t="shared" si="112"/>
        <v>0</v>
      </c>
      <c r="P125" s="290"/>
      <c r="Q125" s="296"/>
      <c r="R125" s="343"/>
    </row>
    <row r="126" spans="1:18" hidden="1" x14ac:dyDescent="0.25">
      <c r="A126" s="30">
        <v>2279</v>
      </c>
      <c r="B126" s="43" t="s">
        <v>122</v>
      </c>
      <c r="C126" s="189">
        <f t="shared" si="100"/>
        <v>0</v>
      </c>
      <c r="D126" s="263">
        <v>0</v>
      </c>
      <c r="E126" s="45"/>
      <c r="F126" s="532">
        <f t="shared" si="109"/>
        <v>0</v>
      </c>
      <c r="G126" s="229"/>
      <c r="H126" s="45"/>
      <c r="I126" s="393">
        <f t="shared" si="110"/>
        <v>0</v>
      </c>
      <c r="J126" s="263"/>
      <c r="K126" s="45"/>
      <c r="L126" s="532">
        <f t="shared" si="111"/>
        <v>0</v>
      </c>
      <c r="M126" s="229"/>
      <c r="N126" s="45"/>
      <c r="O126" s="393">
        <f t="shared" si="112"/>
        <v>0</v>
      </c>
      <c r="P126" s="290"/>
      <c r="Q126" s="296"/>
      <c r="R126" s="343"/>
    </row>
    <row r="127" spans="1:18" hidden="1" x14ac:dyDescent="0.25">
      <c r="A127" s="340">
        <v>2280</v>
      </c>
      <c r="B127" s="40" t="s">
        <v>123</v>
      </c>
      <c r="C127" s="188">
        <f t="shared" si="100"/>
        <v>0</v>
      </c>
      <c r="D127" s="131">
        <f>SUM(D128)</f>
        <v>0</v>
      </c>
      <c r="E127" s="79">
        <f>SUM(E128)</f>
        <v>0</v>
      </c>
      <c r="F127" s="176">
        <f t="shared" ref="F127:O127" si="113">SUM(F128)</f>
        <v>0</v>
      </c>
      <c r="G127" s="232">
        <f t="shared" si="113"/>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c r="R127" s="343"/>
    </row>
    <row r="128" spans="1:18" hidden="1" x14ac:dyDescent="0.25">
      <c r="A128" s="30">
        <v>2283</v>
      </c>
      <c r="B128" s="43" t="s">
        <v>124</v>
      </c>
      <c r="C128" s="189">
        <f t="shared" si="100"/>
        <v>0</v>
      </c>
      <c r="D128" s="263">
        <v>0</v>
      </c>
      <c r="E128" s="45"/>
      <c r="F128" s="532">
        <f>D128+E128</f>
        <v>0</v>
      </c>
      <c r="G128" s="229"/>
      <c r="H128" s="45"/>
      <c r="I128" s="393">
        <f>G128+H128</f>
        <v>0</v>
      </c>
      <c r="J128" s="263"/>
      <c r="K128" s="45"/>
      <c r="L128" s="532">
        <f>J128+K128</f>
        <v>0</v>
      </c>
      <c r="M128" s="229"/>
      <c r="N128" s="45"/>
      <c r="O128" s="393">
        <f>M128+N128</f>
        <v>0</v>
      </c>
      <c r="P128" s="290"/>
      <c r="Q128" s="296"/>
      <c r="R128" s="343"/>
    </row>
    <row r="129" spans="1:18" ht="38.25" hidden="1" customHeight="1" x14ac:dyDescent="0.25">
      <c r="A129" s="35">
        <v>2300</v>
      </c>
      <c r="B129" s="72" t="s">
        <v>125</v>
      </c>
      <c r="C129" s="187">
        <f t="shared" si="100"/>
        <v>0</v>
      </c>
      <c r="D129" s="130">
        <f>SUM(D130,D135,D139,D140,D143,D150,D158,D159,D162)</f>
        <v>0</v>
      </c>
      <c r="E129" s="38">
        <f t="shared" ref="E129" si="114">SUM(E130,E135,E139,E140,E143,E150,E158,E159,E162)</f>
        <v>0</v>
      </c>
      <c r="F129" s="175">
        <f>SUM(F130,F135,F139,F140,F143,F150,F158,F159,F162)</f>
        <v>0</v>
      </c>
      <c r="G129" s="227">
        <f t="shared" ref="G129:N129" si="115">SUM(G130,G135,G139,G140,G143,G150,G158,G159,G162)</f>
        <v>0</v>
      </c>
      <c r="H129" s="38">
        <f t="shared" si="115"/>
        <v>0</v>
      </c>
      <c r="I129" s="123">
        <f t="shared" si="115"/>
        <v>0</v>
      </c>
      <c r="J129" s="130">
        <f t="shared" si="115"/>
        <v>0</v>
      </c>
      <c r="K129" s="38">
        <f t="shared" si="115"/>
        <v>0</v>
      </c>
      <c r="L129" s="175">
        <f t="shared" si="115"/>
        <v>0</v>
      </c>
      <c r="M129" s="227">
        <f t="shared" si="115"/>
        <v>0</v>
      </c>
      <c r="N129" s="38">
        <f t="shared" si="115"/>
        <v>0</v>
      </c>
      <c r="O129" s="123">
        <f>SUM(O130,O135,O139,O140,O143,O150,O158,O159,O162)</f>
        <v>0</v>
      </c>
      <c r="P129" s="292"/>
      <c r="Q129" s="296"/>
      <c r="R129" s="343"/>
    </row>
    <row r="130" spans="1:18" ht="24" hidden="1" x14ac:dyDescent="0.25">
      <c r="A130" s="340">
        <v>2310</v>
      </c>
      <c r="B130" s="40" t="s">
        <v>126</v>
      </c>
      <c r="C130" s="188">
        <f t="shared" si="100"/>
        <v>0</v>
      </c>
      <c r="D130" s="131">
        <f>SUM(D131:D134)</f>
        <v>0</v>
      </c>
      <c r="E130" s="79">
        <f t="shared" ref="E130:O130" si="116">SUM(E131:E134)</f>
        <v>0</v>
      </c>
      <c r="F130" s="176">
        <f t="shared" si="116"/>
        <v>0</v>
      </c>
      <c r="G130" s="232">
        <f t="shared" si="116"/>
        <v>0</v>
      </c>
      <c r="H130" s="79">
        <f t="shared" si="116"/>
        <v>0</v>
      </c>
      <c r="I130" s="90">
        <f t="shared" si="116"/>
        <v>0</v>
      </c>
      <c r="J130" s="131">
        <f t="shared" si="116"/>
        <v>0</v>
      </c>
      <c r="K130" s="79">
        <f t="shared" si="116"/>
        <v>0</v>
      </c>
      <c r="L130" s="176">
        <f t="shared" si="116"/>
        <v>0</v>
      </c>
      <c r="M130" s="232">
        <f t="shared" si="116"/>
        <v>0</v>
      </c>
      <c r="N130" s="79">
        <f t="shared" si="116"/>
        <v>0</v>
      </c>
      <c r="O130" s="90">
        <f t="shared" si="116"/>
        <v>0</v>
      </c>
      <c r="P130" s="289"/>
      <c r="Q130" s="296"/>
      <c r="R130" s="343"/>
    </row>
    <row r="131" spans="1:18" hidden="1" x14ac:dyDescent="0.25">
      <c r="A131" s="30">
        <v>2311</v>
      </c>
      <c r="B131" s="43" t="s">
        <v>127</v>
      </c>
      <c r="C131" s="189">
        <f t="shared" si="100"/>
        <v>0</v>
      </c>
      <c r="D131" s="263">
        <v>0</v>
      </c>
      <c r="E131" s="45"/>
      <c r="F131" s="532">
        <f t="shared" ref="F131:F134" si="117">D131+E131</f>
        <v>0</v>
      </c>
      <c r="G131" s="229"/>
      <c r="H131" s="45"/>
      <c r="I131" s="393">
        <f t="shared" ref="I131:I134" si="118">G131+H131</f>
        <v>0</v>
      </c>
      <c r="J131" s="263"/>
      <c r="K131" s="45"/>
      <c r="L131" s="532">
        <f t="shared" ref="L131:L134" si="119">J131+K131</f>
        <v>0</v>
      </c>
      <c r="M131" s="229"/>
      <c r="N131" s="45"/>
      <c r="O131" s="393">
        <f t="shared" ref="O131:O134" si="120">M131+N131</f>
        <v>0</v>
      </c>
      <c r="P131" s="290"/>
      <c r="Q131" s="296"/>
      <c r="R131" s="343"/>
    </row>
    <row r="132" spans="1:18" hidden="1" x14ac:dyDescent="0.25">
      <c r="A132" s="30">
        <v>2312</v>
      </c>
      <c r="B132" s="43" t="s">
        <v>128</v>
      </c>
      <c r="C132" s="189">
        <f t="shared" si="100"/>
        <v>0</v>
      </c>
      <c r="D132" s="263">
        <v>0</v>
      </c>
      <c r="E132" s="45"/>
      <c r="F132" s="532">
        <f t="shared" si="117"/>
        <v>0</v>
      </c>
      <c r="G132" s="229"/>
      <c r="H132" s="45"/>
      <c r="I132" s="393">
        <f t="shared" si="118"/>
        <v>0</v>
      </c>
      <c r="J132" s="263"/>
      <c r="K132" s="45"/>
      <c r="L132" s="532">
        <f t="shared" si="119"/>
        <v>0</v>
      </c>
      <c r="M132" s="229"/>
      <c r="N132" s="45"/>
      <c r="O132" s="393">
        <f t="shared" si="120"/>
        <v>0</v>
      </c>
      <c r="P132" s="290"/>
      <c r="Q132" s="296"/>
      <c r="R132" s="343"/>
    </row>
    <row r="133" spans="1:18" hidden="1" x14ac:dyDescent="0.25">
      <c r="A133" s="30">
        <v>2313</v>
      </c>
      <c r="B133" s="43" t="s">
        <v>129</v>
      </c>
      <c r="C133" s="189">
        <f t="shared" si="100"/>
        <v>0</v>
      </c>
      <c r="D133" s="263">
        <v>0</v>
      </c>
      <c r="E133" s="45"/>
      <c r="F133" s="532">
        <f t="shared" si="117"/>
        <v>0</v>
      </c>
      <c r="G133" s="229"/>
      <c r="H133" s="45"/>
      <c r="I133" s="393">
        <f t="shared" si="118"/>
        <v>0</v>
      </c>
      <c r="J133" s="263"/>
      <c r="K133" s="45"/>
      <c r="L133" s="532">
        <f t="shared" si="119"/>
        <v>0</v>
      </c>
      <c r="M133" s="229"/>
      <c r="N133" s="45"/>
      <c r="O133" s="393">
        <f t="shared" si="120"/>
        <v>0</v>
      </c>
      <c r="P133" s="290"/>
      <c r="Q133" s="296"/>
      <c r="R133" s="343"/>
    </row>
    <row r="134" spans="1:18" ht="47.25" hidden="1" customHeight="1" x14ac:dyDescent="0.25">
      <c r="A134" s="30">
        <v>2314</v>
      </c>
      <c r="B134" s="43" t="s">
        <v>307</v>
      </c>
      <c r="C134" s="189">
        <f t="shared" si="100"/>
        <v>0</v>
      </c>
      <c r="D134" s="263">
        <v>0</v>
      </c>
      <c r="E134" s="45"/>
      <c r="F134" s="532">
        <f t="shared" si="117"/>
        <v>0</v>
      </c>
      <c r="G134" s="229"/>
      <c r="H134" s="45"/>
      <c r="I134" s="393">
        <f t="shared" si="118"/>
        <v>0</v>
      </c>
      <c r="J134" s="263"/>
      <c r="K134" s="45"/>
      <c r="L134" s="532">
        <f t="shared" si="119"/>
        <v>0</v>
      </c>
      <c r="M134" s="229"/>
      <c r="N134" s="45"/>
      <c r="O134" s="393">
        <f t="shared" si="120"/>
        <v>0</v>
      </c>
      <c r="P134" s="290"/>
      <c r="Q134" s="296"/>
      <c r="R134" s="343"/>
    </row>
    <row r="135" spans="1:18" hidden="1" x14ac:dyDescent="0.25">
      <c r="A135" s="75">
        <v>2320</v>
      </c>
      <c r="B135" s="43" t="s">
        <v>130</v>
      </c>
      <c r="C135" s="189">
        <f t="shared" si="100"/>
        <v>0</v>
      </c>
      <c r="D135" s="132">
        <f>SUM(D136:D138)</f>
        <v>0</v>
      </c>
      <c r="E135" s="76">
        <f>SUM(E136:E138)</f>
        <v>0</v>
      </c>
      <c r="F135" s="95">
        <f>SUM(F136:F138)</f>
        <v>0</v>
      </c>
      <c r="G135" s="230">
        <f t="shared" ref="G135" si="121">SUM(G136:G138)</f>
        <v>0</v>
      </c>
      <c r="H135" s="76">
        <f>SUM(H136:H138)</f>
        <v>0</v>
      </c>
      <c r="I135" s="91">
        <f t="shared" ref="I135:N135" si="122">SUM(I136:I138)</f>
        <v>0</v>
      </c>
      <c r="J135" s="132">
        <f t="shared" si="122"/>
        <v>0</v>
      </c>
      <c r="K135" s="76">
        <f t="shared" si="122"/>
        <v>0</v>
      </c>
      <c r="L135" s="95">
        <f t="shared" si="122"/>
        <v>0</v>
      </c>
      <c r="M135" s="230">
        <f t="shared" si="122"/>
        <v>0</v>
      </c>
      <c r="N135" s="76">
        <f t="shared" si="122"/>
        <v>0</v>
      </c>
      <c r="O135" s="91">
        <f>SUM(O136:O138)</f>
        <v>0</v>
      </c>
      <c r="P135" s="290"/>
      <c r="Q135" s="296"/>
      <c r="R135" s="343"/>
    </row>
    <row r="136" spans="1:18" hidden="1" x14ac:dyDescent="0.25">
      <c r="A136" s="30">
        <v>2321</v>
      </c>
      <c r="B136" s="43" t="s">
        <v>131</v>
      </c>
      <c r="C136" s="189">
        <f t="shared" si="100"/>
        <v>0</v>
      </c>
      <c r="D136" s="263">
        <v>0</v>
      </c>
      <c r="E136" s="45"/>
      <c r="F136" s="532">
        <f t="shared" ref="F136:F139" si="123">D136+E136</f>
        <v>0</v>
      </c>
      <c r="G136" s="229"/>
      <c r="H136" s="45"/>
      <c r="I136" s="393">
        <f t="shared" ref="I136:I139" si="124">G136+H136</f>
        <v>0</v>
      </c>
      <c r="J136" s="263"/>
      <c r="K136" s="45"/>
      <c r="L136" s="532">
        <f t="shared" ref="L136:L139" si="125">J136+K136</f>
        <v>0</v>
      </c>
      <c r="M136" s="229"/>
      <c r="N136" s="45"/>
      <c r="O136" s="393">
        <f t="shared" ref="O136:O139" si="126">M136+N136</f>
        <v>0</v>
      </c>
      <c r="P136" s="290"/>
      <c r="Q136" s="296"/>
      <c r="R136" s="343"/>
    </row>
    <row r="137" spans="1:18" hidden="1" x14ac:dyDescent="0.25">
      <c r="A137" s="30">
        <v>2322</v>
      </c>
      <c r="B137" s="43" t="s">
        <v>132</v>
      </c>
      <c r="C137" s="189">
        <f t="shared" si="100"/>
        <v>0</v>
      </c>
      <c r="D137" s="263">
        <v>0</v>
      </c>
      <c r="E137" s="45"/>
      <c r="F137" s="532">
        <f t="shared" si="123"/>
        <v>0</v>
      </c>
      <c r="G137" s="229"/>
      <c r="H137" s="45"/>
      <c r="I137" s="393">
        <f t="shared" si="124"/>
        <v>0</v>
      </c>
      <c r="J137" s="263"/>
      <c r="K137" s="45"/>
      <c r="L137" s="532">
        <f t="shared" si="125"/>
        <v>0</v>
      </c>
      <c r="M137" s="229"/>
      <c r="N137" s="45"/>
      <c r="O137" s="393">
        <f t="shared" si="126"/>
        <v>0</v>
      </c>
      <c r="P137" s="290"/>
      <c r="Q137" s="296"/>
      <c r="R137" s="343"/>
    </row>
    <row r="138" spans="1:18" ht="10.5" hidden="1" customHeight="1" x14ac:dyDescent="0.25">
      <c r="A138" s="30">
        <v>2329</v>
      </c>
      <c r="B138" s="43" t="s">
        <v>133</v>
      </c>
      <c r="C138" s="189">
        <f t="shared" si="100"/>
        <v>0</v>
      </c>
      <c r="D138" s="263">
        <v>0</v>
      </c>
      <c r="E138" s="45"/>
      <c r="F138" s="532">
        <f t="shared" si="123"/>
        <v>0</v>
      </c>
      <c r="G138" s="229"/>
      <c r="H138" s="45"/>
      <c r="I138" s="393">
        <f t="shared" si="124"/>
        <v>0</v>
      </c>
      <c r="J138" s="263"/>
      <c r="K138" s="45"/>
      <c r="L138" s="532">
        <f t="shared" si="125"/>
        <v>0</v>
      </c>
      <c r="M138" s="229"/>
      <c r="N138" s="45"/>
      <c r="O138" s="393">
        <f t="shared" si="126"/>
        <v>0</v>
      </c>
      <c r="P138" s="290"/>
      <c r="Q138" s="296"/>
      <c r="R138" s="343"/>
    </row>
    <row r="139" spans="1:18" hidden="1" x14ac:dyDescent="0.25">
      <c r="A139" s="75">
        <v>2330</v>
      </c>
      <c r="B139" s="43" t="s">
        <v>134</v>
      </c>
      <c r="C139" s="189">
        <f t="shared" si="100"/>
        <v>0</v>
      </c>
      <c r="D139" s="263">
        <v>0</v>
      </c>
      <c r="E139" s="45"/>
      <c r="F139" s="532">
        <f t="shared" si="123"/>
        <v>0</v>
      </c>
      <c r="G139" s="229"/>
      <c r="H139" s="45"/>
      <c r="I139" s="393">
        <f t="shared" si="124"/>
        <v>0</v>
      </c>
      <c r="J139" s="263"/>
      <c r="K139" s="45"/>
      <c r="L139" s="532">
        <f t="shared" si="125"/>
        <v>0</v>
      </c>
      <c r="M139" s="229"/>
      <c r="N139" s="45"/>
      <c r="O139" s="393">
        <f t="shared" si="126"/>
        <v>0</v>
      </c>
      <c r="P139" s="290"/>
      <c r="Q139" s="296"/>
      <c r="R139" s="343"/>
    </row>
    <row r="140" spans="1:18" ht="36" hidden="1" x14ac:dyDescent="0.25">
      <c r="A140" s="75">
        <v>2340</v>
      </c>
      <c r="B140" s="43" t="s">
        <v>135</v>
      </c>
      <c r="C140" s="189">
        <f t="shared" si="100"/>
        <v>0</v>
      </c>
      <c r="D140" s="132">
        <f>SUM(D141:D142)</f>
        <v>0</v>
      </c>
      <c r="E140" s="76">
        <f>SUM(E141:E142)</f>
        <v>0</v>
      </c>
      <c r="F140" s="95">
        <f>SUM(F141:F142)</f>
        <v>0</v>
      </c>
      <c r="G140" s="230">
        <f t="shared" ref="G140:N140" si="127">SUM(G141:G142)</f>
        <v>0</v>
      </c>
      <c r="H140" s="76">
        <f t="shared" si="127"/>
        <v>0</v>
      </c>
      <c r="I140" s="91">
        <f t="shared" si="127"/>
        <v>0</v>
      </c>
      <c r="J140" s="132">
        <f t="shared" si="127"/>
        <v>0</v>
      </c>
      <c r="K140" s="76">
        <f t="shared" si="127"/>
        <v>0</v>
      </c>
      <c r="L140" s="95">
        <f t="shared" si="127"/>
        <v>0</v>
      </c>
      <c r="M140" s="230">
        <f t="shared" si="127"/>
        <v>0</v>
      </c>
      <c r="N140" s="76">
        <f t="shared" si="127"/>
        <v>0</v>
      </c>
      <c r="O140" s="91">
        <f>SUM(O141:O142)</f>
        <v>0</v>
      </c>
      <c r="P140" s="290"/>
      <c r="Q140" s="296"/>
      <c r="R140" s="343"/>
    </row>
    <row r="141" spans="1:18" hidden="1" x14ac:dyDescent="0.25">
      <c r="A141" s="30">
        <v>2341</v>
      </c>
      <c r="B141" s="43" t="s">
        <v>136</v>
      </c>
      <c r="C141" s="189">
        <f t="shared" si="100"/>
        <v>0</v>
      </c>
      <c r="D141" s="263">
        <v>0</v>
      </c>
      <c r="E141" s="45"/>
      <c r="F141" s="532">
        <f t="shared" ref="F141:F142" si="128">D141+E141</f>
        <v>0</v>
      </c>
      <c r="G141" s="229"/>
      <c r="H141" s="45"/>
      <c r="I141" s="393">
        <f t="shared" ref="I141:I142" si="129">G141+H141</f>
        <v>0</v>
      </c>
      <c r="J141" s="263"/>
      <c r="K141" s="45"/>
      <c r="L141" s="532">
        <f t="shared" ref="L141:L142" si="130">J141+K141</f>
        <v>0</v>
      </c>
      <c r="M141" s="229"/>
      <c r="N141" s="45"/>
      <c r="O141" s="393">
        <f t="shared" ref="O141:O142" si="131">M141+N141</f>
        <v>0</v>
      </c>
      <c r="P141" s="290"/>
      <c r="Q141" s="296"/>
      <c r="R141" s="343"/>
    </row>
    <row r="142" spans="1:18" ht="24" hidden="1" x14ac:dyDescent="0.25">
      <c r="A142" s="30">
        <v>2344</v>
      </c>
      <c r="B142" s="43" t="s">
        <v>137</v>
      </c>
      <c r="C142" s="189">
        <f t="shared" si="100"/>
        <v>0</v>
      </c>
      <c r="D142" s="263">
        <v>0</v>
      </c>
      <c r="E142" s="45"/>
      <c r="F142" s="532">
        <f t="shared" si="128"/>
        <v>0</v>
      </c>
      <c r="G142" s="229"/>
      <c r="H142" s="45"/>
      <c r="I142" s="393">
        <f t="shared" si="129"/>
        <v>0</v>
      </c>
      <c r="J142" s="263"/>
      <c r="K142" s="45"/>
      <c r="L142" s="532">
        <f t="shared" si="130"/>
        <v>0</v>
      </c>
      <c r="M142" s="229"/>
      <c r="N142" s="45"/>
      <c r="O142" s="393">
        <f t="shared" si="131"/>
        <v>0</v>
      </c>
      <c r="P142" s="290"/>
      <c r="Q142" s="296"/>
      <c r="R142" s="343"/>
    </row>
    <row r="143" spans="1:18" hidden="1" x14ac:dyDescent="0.25">
      <c r="A143" s="73">
        <v>2350</v>
      </c>
      <c r="B143" s="58" t="s">
        <v>138</v>
      </c>
      <c r="C143" s="194">
        <f t="shared" si="100"/>
        <v>0</v>
      </c>
      <c r="D143" s="86">
        <f>SUM(D144:D149)</f>
        <v>0</v>
      </c>
      <c r="E143" s="74">
        <f>SUM(E144:E149)</f>
        <v>0</v>
      </c>
      <c r="F143" s="174">
        <f>SUM(F144:F149)</f>
        <v>0</v>
      </c>
      <c r="G143" s="228">
        <f t="shared" ref="G143:N143" si="132">SUM(G144:G149)</f>
        <v>0</v>
      </c>
      <c r="H143" s="74">
        <f t="shared" si="132"/>
        <v>0</v>
      </c>
      <c r="I143" s="154">
        <f t="shared" si="132"/>
        <v>0</v>
      </c>
      <c r="J143" s="86">
        <f t="shared" si="132"/>
        <v>0</v>
      </c>
      <c r="K143" s="74">
        <f t="shared" si="132"/>
        <v>0</v>
      </c>
      <c r="L143" s="174">
        <f t="shared" si="132"/>
        <v>0</v>
      </c>
      <c r="M143" s="228">
        <f t="shared" si="132"/>
        <v>0</v>
      </c>
      <c r="N143" s="74">
        <f t="shared" si="132"/>
        <v>0</v>
      </c>
      <c r="O143" s="154">
        <f>SUM(O144:O149)</f>
        <v>0</v>
      </c>
      <c r="P143" s="291"/>
      <c r="Q143" s="296"/>
      <c r="R143" s="343"/>
    </row>
    <row r="144" spans="1:18" hidden="1" x14ac:dyDescent="0.25">
      <c r="A144" s="27">
        <v>2351</v>
      </c>
      <c r="B144" s="40" t="s">
        <v>139</v>
      </c>
      <c r="C144" s="188">
        <f t="shared" si="100"/>
        <v>0</v>
      </c>
      <c r="D144" s="262">
        <v>0</v>
      </c>
      <c r="E144" s="42"/>
      <c r="F144" s="531">
        <f t="shared" ref="F144:F149" si="133">D144+E144</f>
        <v>0</v>
      </c>
      <c r="G144" s="219"/>
      <c r="H144" s="42"/>
      <c r="I144" s="390">
        <f t="shared" ref="I144:I149" si="134">G144+H144</f>
        <v>0</v>
      </c>
      <c r="J144" s="262"/>
      <c r="K144" s="42"/>
      <c r="L144" s="531">
        <f t="shared" ref="L144:L149" si="135">J144+K144</f>
        <v>0</v>
      </c>
      <c r="M144" s="219"/>
      <c r="N144" s="42"/>
      <c r="O144" s="390">
        <f t="shared" ref="O144:O149" si="136">M144+N144</f>
        <v>0</v>
      </c>
      <c r="P144" s="289"/>
      <c r="Q144" s="296"/>
      <c r="R144" s="343"/>
    </row>
    <row r="145" spans="1:18" hidden="1" x14ac:dyDescent="0.25">
      <c r="A145" s="30">
        <v>2352</v>
      </c>
      <c r="B145" s="43" t="s">
        <v>140</v>
      </c>
      <c r="C145" s="189">
        <f t="shared" si="100"/>
        <v>0</v>
      </c>
      <c r="D145" s="263">
        <v>0</v>
      </c>
      <c r="E145" s="45"/>
      <c r="F145" s="532">
        <f t="shared" si="133"/>
        <v>0</v>
      </c>
      <c r="G145" s="229"/>
      <c r="H145" s="45"/>
      <c r="I145" s="393">
        <f t="shared" si="134"/>
        <v>0</v>
      </c>
      <c r="J145" s="263"/>
      <c r="K145" s="45"/>
      <c r="L145" s="532">
        <f t="shared" si="135"/>
        <v>0</v>
      </c>
      <c r="M145" s="229"/>
      <c r="N145" s="45"/>
      <c r="O145" s="393">
        <f t="shared" si="136"/>
        <v>0</v>
      </c>
      <c r="P145" s="290"/>
      <c r="Q145" s="296"/>
      <c r="R145" s="343"/>
    </row>
    <row r="146" spans="1:18" hidden="1" x14ac:dyDescent="0.25">
      <c r="A146" s="30">
        <v>2353</v>
      </c>
      <c r="B146" s="43" t="s">
        <v>141</v>
      </c>
      <c r="C146" s="189">
        <f t="shared" si="100"/>
        <v>0</v>
      </c>
      <c r="D146" s="263">
        <v>0</v>
      </c>
      <c r="E146" s="45"/>
      <c r="F146" s="532">
        <f t="shared" si="133"/>
        <v>0</v>
      </c>
      <c r="G146" s="229"/>
      <c r="H146" s="45"/>
      <c r="I146" s="393">
        <f t="shared" si="134"/>
        <v>0</v>
      </c>
      <c r="J146" s="263"/>
      <c r="K146" s="45"/>
      <c r="L146" s="532">
        <f t="shared" si="135"/>
        <v>0</v>
      </c>
      <c r="M146" s="229"/>
      <c r="N146" s="45"/>
      <c r="O146" s="393">
        <f t="shared" si="136"/>
        <v>0</v>
      </c>
      <c r="P146" s="290"/>
      <c r="Q146" s="296"/>
      <c r="R146" s="343"/>
    </row>
    <row r="147" spans="1:18" hidden="1" x14ac:dyDescent="0.25">
      <c r="A147" s="30">
        <v>2354</v>
      </c>
      <c r="B147" s="43" t="s">
        <v>142</v>
      </c>
      <c r="C147" s="189">
        <f t="shared" si="100"/>
        <v>0</v>
      </c>
      <c r="D147" s="263">
        <v>0</v>
      </c>
      <c r="E147" s="45"/>
      <c r="F147" s="532">
        <f t="shared" si="133"/>
        <v>0</v>
      </c>
      <c r="G147" s="229"/>
      <c r="H147" s="45"/>
      <c r="I147" s="393">
        <f t="shared" si="134"/>
        <v>0</v>
      </c>
      <c r="J147" s="263"/>
      <c r="K147" s="45"/>
      <c r="L147" s="532">
        <f t="shared" si="135"/>
        <v>0</v>
      </c>
      <c r="M147" s="229"/>
      <c r="N147" s="45"/>
      <c r="O147" s="393">
        <f t="shared" si="136"/>
        <v>0</v>
      </c>
      <c r="P147" s="290"/>
      <c r="Q147" s="296"/>
      <c r="R147" s="343"/>
    </row>
    <row r="148" spans="1:18" hidden="1" x14ac:dyDescent="0.25">
      <c r="A148" s="30">
        <v>2355</v>
      </c>
      <c r="B148" s="43" t="s">
        <v>143</v>
      </c>
      <c r="C148" s="189">
        <f t="shared" si="100"/>
        <v>0</v>
      </c>
      <c r="D148" s="263">
        <v>0</v>
      </c>
      <c r="E148" s="45"/>
      <c r="F148" s="532">
        <f t="shared" si="133"/>
        <v>0</v>
      </c>
      <c r="G148" s="229"/>
      <c r="H148" s="45"/>
      <c r="I148" s="393">
        <f t="shared" si="134"/>
        <v>0</v>
      </c>
      <c r="J148" s="263"/>
      <c r="K148" s="45"/>
      <c r="L148" s="532">
        <f t="shared" si="135"/>
        <v>0</v>
      </c>
      <c r="M148" s="229"/>
      <c r="N148" s="45"/>
      <c r="O148" s="393">
        <f t="shared" si="136"/>
        <v>0</v>
      </c>
      <c r="P148" s="290"/>
      <c r="Q148" s="296"/>
      <c r="R148" s="343"/>
    </row>
    <row r="149" spans="1:18" hidden="1" x14ac:dyDescent="0.25">
      <c r="A149" s="30">
        <v>2359</v>
      </c>
      <c r="B149" s="43" t="s">
        <v>144</v>
      </c>
      <c r="C149" s="189">
        <f t="shared" si="100"/>
        <v>0</v>
      </c>
      <c r="D149" s="263">
        <v>0</v>
      </c>
      <c r="E149" s="45"/>
      <c r="F149" s="532">
        <f t="shared" si="133"/>
        <v>0</v>
      </c>
      <c r="G149" s="229"/>
      <c r="H149" s="45"/>
      <c r="I149" s="393">
        <f t="shared" si="134"/>
        <v>0</v>
      </c>
      <c r="J149" s="263"/>
      <c r="K149" s="45"/>
      <c r="L149" s="532">
        <f t="shared" si="135"/>
        <v>0</v>
      </c>
      <c r="M149" s="229"/>
      <c r="N149" s="45"/>
      <c r="O149" s="393">
        <f t="shared" si="136"/>
        <v>0</v>
      </c>
      <c r="P149" s="290"/>
      <c r="Q149" s="296"/>
      <c r="R149" s="343"/>
    </row>
    <row r="150" spans="1:18" ht="24.75" hidden="1" customHeight="1" x14ac:dyDescent="0.25">
      <c r="A150" s="75">
        <v>2360</v>
      </c>
      <c r="B150" s="43" t="s">
        <v>145</v>
      </c>
      <c r="C150" s="189">
        <f t="shared" si="100"/>
        <v>0</v>
      </c>
      <c r="D150" s="132">
        <f>SUM(D151:D157)</f>
        <v>0</v>
      </c>
      <c r="E150" s="76">
        <f>SUM(E151:E157)</f>
        <v>0</v>
      </c>
      <c r="F150" s="95">
        <f>SUM(F151:F157)</f>
        <v>0</v>
      </c>
      <c r="G150" s="230">
        <f t="shared" ref="G150:N150" si="137">SUM(G151:G157)</f>
        <v>0</v>
      </c>
      <c r="H150" s="76">
        <f t="shared" si="137"/>
        <v>0</v>
      </c>
      <c r="I150" s="91">
        <f t="shared" si="137"/>
        <v>0</v>
      </c>
      <c r="J150" s="132">
        <f t="shared" si="137"/>
        <v>0</v>
      </c>
      <c r="K150" s="76">
        <f t="shared" si="137"/>
        <v>0</v>
      </c>
      <c r="L150" s="95">
        <f t="shared" si="137"/>
        <v>0</v>
      </c>
      <c r="M150" s="230">
        <f t="shared" si="137"/>
        <v>0</v>
      </c>
      <c r="N150" s="76">
        <f t="shared" si="137"/>
        <v>0</v>
      </c>
      <c r="O150" s="91">
        <f>SUM(O151:O157)</f>
        <v>0</v>
      </c>
      <c r="P150" s="290"/>
      <c r="Q150" s="296"/>
      <c r="R150" s="343"/>
    </row>
    <row r="151" spans="1:18" hidden="1" x14ac:dyDescent="0.25">
      <c r="A151" s="29">
        <v>2361</v>
      </c>
      <c r="B151" s="43" t="s">
        <v>146</v>
      </c>
      <c r="C151" s="189">
        <f t="shared" si="100"/>
        <v>0</v>
      </c>
      <c r="D151" s="263">
        <v>0</v>
      </c>
      <c r="E151" s="45"/>
      <c r="F151" s="532">
        <f t="shared" ref="F151:F158" si="138">D151+E151</f>
        <v>0</v>
      </c>
      <c r="G151" s="229"/>
      <c r="H151" s="45"/>
      <c r="I151" s="393">
        <f t="shared" ref="I151:I158" si="139">G151+H151</f>
        <v>0</v>
      </c>
      <c r="J151" s="263"/>
      <c r="K151" s="45"/>
      <c r="L151" s="532">
        <f t="shared" ref="L151:L158" si="140">J151+K151</f>
        <v>0</v>
      </c>
      <c r="M151" s="229"/>
      <c r="N151" s="45"/>
      <c r="O151" s="393">
        <f t="shared" ref="O151:O158" si="141">M151+N151</f>
        <v>0</v>
      </c>
      <c r="P151" s="290"/>
      <c r="Q151" s="296"/>
      <c r="R151" s="343"/>
    </row>
    <row r="152" spans="1:18" hidden="1" x14ac:dyDescent="0.25">
      <c r="A152" s="29">
        <v>2362</v>
      </c>
      <c r="B152" s="43" t="s">
        <v>147</v>
      </c>
      <c r="C152" s="189">
        <f t="shared" si="100"/>
        <v>0</v>
      </c>
      <c r="D152" s="263">
        <v>0</v>
      </c>
      <c r="E152" s="45"/>
      <c r="F152" s="532">
        <f t="shared" si="138"/>
        <v>0</v>
      </c>
      <c r="G152" s="229"/>
      <c r="H152" s="45"/>
      <c r="I152" s="393">
        <f t="shared" si="139"/>
        <v>0</v>
      </c>
      <c r="J152" s="263"/>
      <c r="K152" s="45"/>
      <c r="L152" s="532">
        <f t="shared" si="140"/>
        <v>0</v>
      </c>
      <c r="M152" s="229"/>
      <c r="N152" s="45"/>
      <c r="O152" s="393">
        <f t="shared" si="141"/>
        <v>0</v>
      </c>
      <c r="P152" s="290"/>
      <c r="Q152" s="296"/>
      <c r="R152" s="343"/>
    </row>
    <row r="153" spans="1:18" hidden="1" x14ac:dyDescent="0.25">
      <c r="A153" s="29">
        <v>2363</v>
      </c>
      <c r="B153" s="43" t="s">
        <v>148</v>
      </c>
      <c r="C153" s="189">
        <f t="shared" si="100"/>
        <v>0</v>
      </c>
      <c r="D153" s="263">
        <v>0</v>
      </c>
      <c r="E153" s="45"/>
      <c r="F153" s="532">
        <f t="shared" si="138"/>
        <v>0</v>
      </c>
      <c r="G153" s="229"/>
      <c r="H153" s="45"/>
      <c r="I153" s="393">
        <f t="shared" si="139"/>
        <v>0</v>
      </c>
      <c r="J153" s="263"/>
      <c r="K153" s="45"/>
      <c r="L153" s="532">
        <f t="shared" si="140"/>
        <v>0</v>
      </c>
      <c r="M153" s="229"/>
      <c r="N153" s="45"/>
      <c r="O153" s="393">
        <f t="shared" si="141"/>
        <v>0</v>
      </c>
      <c r="P153" s="290"/>
      <c r="Q153" s="296"/>
      <c r="R153" s="343"/>
    </row>
    <row r="154" spans="1:18" hidden="1" x14ac:dyDescent="0.25">
      <c r="A154" s="29">
        <v>2364</v>
      </c>
      <c r="B154" s="43" t="s">
        <v>149</v>
      </c>
      <c r="C154" s="189">
        <f t="shared" si="100"/>
        <v>0</v>
      </c>
      <c r="D154" s="263">
        <v>0</v>
      </c>
      <c r="E154" s="45"/>
      <c r="F154" s="532">
        <f t="shared" si="138"/>
        <v>0</v>
      </c>
      <c r="G154" s="229"/>
      <c r="H154" s="45"/>
      <c r="I154" s="393">
        <f t="shared" si="139"/>
        <v>0</v>
      </c>
      <c r="J154" s="263"/>
      <c r="K154" s="45"/>
      <c r="L154" s="532">
        <f t="shared" si="140"/>
        <v>0</v>
      </c>
      <c r="M154" s="229"/>
      <c r="N154" s="45"/>
      <c r="O154" s="393">
        <f t="shared" si="141"/>
        <v>0</v>
      </c>
      <c r="P154" s="290"/>
      <c r="Q154" s="296"/>
      <c r="R154" s="343"/>
    </row>
    <row r="155" spans="1:18" ht="12.75" hidden="1" customHeight="1" x14ac:dyDescent="0.25">
      <c r="A155" s="29">
        <v>2365</v>
      </c>
      <c r="B155" s="43" t="s">
        <v>150</v>
      </c>
      <c r="C155" s="189">
        <f t="shared" si="100"/>
        <v>0</v>
      </c>
      <c r="D155" s="263">
        <v>0</v>
      </c>
      <c r="E155" s="45"/>
      <c r="F155" s="532">
        <f t="shared" si="138"/>
        <v>0</v>
      </c>
      <c r="G155" s="229"/>
      <c r="H155" s="45"/>
      <c r="I155" s="393">
        <f t="shared" si="139"/>
        <v>0</v>
      </c>
      <c r="J155" s="263"/>
      <c r="K155" s="45"/>
      <c r="L155" s="532">
        <f t="shared" si="140"/>
        <v>0</v>
      </c>
      <c r="M155" s="229"/>
      <c r="N155" s="45"/>
      <c r="O155" s="393">
        <f t="shared" si="141"/>
        <v>0</v>
      </c>
      <c r="P155" s="290"/>
      <c r="Q155" s="296"/>
      <c r="R155" s="343"/>
    </row>
    <row r="156" spans="1:18" ht="24" hidden="1" x14ac:dyDescent="0.25">
      <c r="A156" s="29">
        <v>2366</v>
      </c>
      <c r="B156" s="43" t="s">
        <v>151</v>
      </c>
      <c r="C156" s="189">
        <f t="shared" si="100"/>
        <v>0</v>
      </c>
      <c r="D156" s="263">
        <v>0</v>
      </c>
      <c r="E156" s="45"/>
      <c r="F156" s="532">
        <f t="shared" si="138"/>
        <v>0</v>
      </c>
      <c r="G156" s="229"/>
      <c r="H156" s="45"/>
      <c r="I156" s="393">
        <f t="shared" si="139"/>
        <v>0</v>
      </c>
      <c r="J156" s="263"/>
      <c r="K156" s="45"/>
      <c r="L156" s="532">
        <f t="shared" si="140"/>
        <v>0</v>
      </c>
      <c r="M156" s="229"/>
      <c r="N156" s="45"/>
      <c r="O156" s="393">
        <f t="shared" si="141"/>
        <v>0</v>
      </c>
      <c r="P156" s="290"/>
      <c r="Q156" s="296"/>
      <c r="R156" s="343"/>
    </row>
    <row r="157" spans="1:18" ht="36" hidden="1" x14ac:dyDescent="0.25">
      <c r="A157" s="29">
        <v>2369</v>
      </c>
      <c r="B157" s="43" t="s">
        <v>152</v>
      </c>
      <c r="C157" s="189">
        <f t="shared" si="100"/>
        <v>0</v>
      </c>
      <c r="D157" s="263">
        <v>0</v>
      </c>
      <c r="E157" s="45"/>
      <c r="F157" s="532">
        <f t="shared" si="138"/>
        <v>0</v>
      </c>
      <c r="G157" s="229"/>
      <c r="H157" s="45"/>
      <c r="I157" s="393">
        <f t="shared" si="139"/>
        <v>0</v>
      </c>
      <c r="J157" s="263"/>
      <c r="K157" s="45"/>
      <c r="L157" s="532">
        <f t="shared" si="140"/>
        <v>0</v>
      </c>
      <c r="M157" s="229"/>
      <c r="N157" s="45"/>
      <c r="O157" s="393">
        <f t="shared" si="141"/>
        <v>0</v>
      </c>
      <c r="P157" s="290"/>
      <c r="Q157" s="296"/>
      <c r="R157" s="343"/>
    </row>
    <row r="158" spans="1:18" hidden="1" x14ac:dyDescent="0.25">
      <c r="A158" s="73">
        <v>2370</v>
      </c>
      <c r="B158" s="58" t="s">
        <v>153</v>
      </c>
      <c r="C158" s="194">
        <f t="shared" si="100"/>
        <v>0</v>
      </c>
      <c r="D158" s="260">
        <v>0</v>
      </c>
      <c r="E158" s="77"/>
      <c r="F158" s="533">
        <f t="shared" si="138"/>
        <v>0</v>
      </c>
      <c r="G158" s="231"/>
      <c r="H158" s="77"/>
      <c r="I158" s="391">
        <f t="shared" si="139"/>
        <v>0</v>
      </c>
      <c r="J158" s="260"/>
      <c r="K158" s="77"/>
      <c r="L158" s="533">
        <f t="shared" si="140"/>
        <v>0</v>
      </c>
      <c r="M158" s="231"/>
      <c r="N158" s="77"/>
      <c r="O158" s="391">
        <f t="shared" si="141"/>
        <v>0</v>
      </c>
      <c r="P158" s="291"/>
      <c r="Q158" s="296"/>
      <c r="R158" s="343"/>
    </row>
    <row r="159" spans="1:18" hidden="1" x14ac:dyDescent="0.25">
      <c r="A159" s="73">
        <v>2380</v>
      </c>
      <c r="B159" s="58" t="s">
        <v>154</v>
      </c>
      <c r="C159" s="194">
        <f t="shared" si="100"/>
        <v>0</v>
      </c>
      <c r="D159" s="86">
        <f>SUM(D160:D161)</f>
        <v>0</v>
      </c>
      <c r="E159" s="74">
        <f t="shared" ref="E159" si="142">SUM(E160:E161)</f>
        <v>0</v>
      </c>
      <c r="F159" s="174">
        <f>SUM(F160:F161)</f>
        <v>0</v>
      </c>
      <c r="G159" s="228">
        <f t="shared" ref="G159:N159" si="143">SUM(G160:G161)</f>
        <v>0</v>
      </c>
      <c r="H159" s="74">
        <f t="shared" si="143"/>
        <v>0</v>
      </c>
      <c r="I159" s="154">
        <f t="shared" si="143"/>
        <v>0</v>
      </c>
      <c r="J159" s="86">
        <f t="shared" si="143"/>
        <v>0</v>
      </c>
      <c r="K159" s="74">
        <f t="shared" si="143"/>
        <v>0</v>
      </c>
      <c r="L159" s="174">
        <f t="shared" si="143"/>
        <v>0</v>
      </c>
      <c r="M159" s="228">
        <f t="shared" si="143"/>
        <v>0</v>
      </c>
      <c r="N159" s="74">
        <f t="shared" si="143"/>
        <v>0</v>
      </c>
      <c r="O159" s="154">
        <f>SUM(O160:O161)</f>
        <v>0</v>
      </c>
      <c r="P159" s="291"/>
      <c r="Q159" s="296"/>
      <c r="R159" s="343"/>
    </row>
    <row r="160" spans="1:18" hidden="1" x14ac:dyDescent="0.25">
      <c r="A160" s="26">
        <v>2381</v>
      </c>
      <c r="B160" s="40" t="s">
        <v>155</v>
      </c>
      <c r="C160" s="188">
        <f t="shared" si="100"/>
        <v>0</v>
      </c>
      <c r="D160" s="262">
        <v>0</v>
      </c>
      <c r="E160" s="42"/>
      <c r="F160" s="531">
        <f t="shared" ref="F160:F163" si="144">D160+E160</f>
        <v>0</v>
      </c>
      <c r="G160" s="219"/>
      <c r="H160" s="42"/>
      <c r="I160" s="390">
        <f t="shared" ref="I160:I163" si="145">G160+H160</f>
        <v>0</v>
      </c>
      <c r="J160" s="262"/>
      <c r="K160" s="42"/>
      <c r="L160" s="531">
        <f t="shared" ref="L160:L163" si="146">J160+K160</f>
        <v>0</v>
      </c>
      <c r="M160" s="219"/>
      <c r="N160" s="42"/>
      <c r="O160" s="390">
        <f t="shared" ref="O160:O163" si="147">M160+N160</f>
        <v>0</v>
      </c>
      <c r="P160" s="289"/>
      <c r="Q160" s="296"/>
      <c r="R160" s="343"/>
    </row>
    <row r="161" spans="1:18" hidden="1" x14ac:dyDescent="0.25">
      <c r="A161" s="29">
        <v>2389</v>
      </c>
      <c r="B161" s="43" t="s">
        <v>156</v>
      </c>
      <c r="C161" s="189">
        <f t="shared" si="100"/>
        <v>0</v>
      </c>
      <c r="D161" s="263">
        <v>0</v>
      </c>
      <c r="E161" s="45"/>
      <c r="F161" s="532">
        <f t="shared" si="144"/>
        <v>0</v>
      </c>
      <c r="G161" s="229"/>
      <c r="H161" s="45"/>
      <c r="I161" s="393">
        <f t="shared" si="145"/>
        <v>0</v>
      </c>
      <c r="J161" s="263"/>
      <c r="K161" s="45"/>
      <c r="L161" s="532">
        <f t="shared" si="146"/>
        <v>0</v>
      </c>
      <c r="M161" s="229"/>
      <c r="N161" s="45"/>
      <c r="O161" s="393">
        <f t="shared" si="147"/>
        <v>0</v>
      </c>
      <c r="P161" s="290"/>
      <c r="Q161" s="296"/>
      <c r="R161" s="343"/>
    </row>
    <row r="162" spans="1:18" hidden="1" x14ac:dyDescent="0.25">
      <c r="A162" s="73">
        <v>2390</v>
      </c>
      <c r="B162" s="58" t="s">
        <v>157</v>
      </c>
      <c r="C162" s="194">
        <f t="shared" si="100"/>
        <v>0</v>
      </c>
      <c r="D162" s="260">
        <v>0</v>
      </c>
      <c r="E162" s="77"/>
      <c r="F162" s="533">
        <f t="shared" si="144"/>
        <v>0</v>
      </c>
      <c r="G162" s="231"/>
      <c r="H162" s="77"/>
      <c r="I162" s="391">
        <f t="shared" si="145"/>
        <v>0</v>
      </c>
      <c r="J162" s="260"/>
      <c r="K162" s="77"/>
      <c r="L162" s="533">
        <f t="shared" si="146"/>
        <v>0</v>
      </c>
      <c r="M162" s="231"/>
      <c r="N162" s="77"/>
      <c r="O162" s="391">
        <f t="shared" si="147"/>
        <v>0</v>
      </c>
      <c r="P162" s="291"/>
      <c r="Q162" s="296"/>
      <c r="R162" s="343"/>
    </row>
    <row r="163" spans="1:18" hidden="1" x14ac:dyDescent="0.25">
      <c r="A163" s="35">
        <v>2400</v>
      </c>
      <c r="B163" s="72" t="s">
        <v>158</v>
      </c>
      <c r="C163" s="187">
        <f t="shared" si="100"/>
        <v>0</v>
      </c>
      <c r="D163" s="247">
        <v>0</v>
      </c>
      <c r="E163" s="80"/>
      <c r="F163" s="538">
        <f t="shared" si="144"/>
        <v>0</v>
      </c>
      <c r="G163" s="233"/>
      <c r="H163" s="80"/>
      <c r="I163" s="433">
        <f t="shared" si="145"/>
        <v>0</v>
      </c>
      <c r="J163" s="247"/>
      <c r="K163" s="80"/>
      <c r="L163" s="538">
        <f t="shared" si="146"/>
        <v>0</v>
      </c>
      <c r="M163" s="233"/>
      <c r="N163" s="80"/>
      <c r="O163" s="433">
        <f t="shared" si="147"/>
        <v>0</v>
      </c>
      <c r="P163" s="292"/>
      <c r="Q163" s="296"/>
      <c r="R163" s="343"/>
    </row>
    <row r="164" spans="1:18" ht="24" hidden="1" x14ac:dyDescent="0.25">
      <c r="A164" s="35">
        <v>2500</v>
      </c>
      <c r="B164" s="72" t="s">
        <v>159</v>
      </c>
      <c r="C164" s="187">
        <f t="shared" si="100"/>
        <v>0</v>
      </c>
      <c r="D164" s="130">
        <f>SUM(D165,D170)</f>
        <v>0</v>
      </c>
      <c r="E164" s="38">
        <f t="shared" ref="E164" si="148">SUM(E165,E170)</f>
        <v>0</v>
      </c>
      <c r="F164" s="175">
        <f>SUM(F165,F170)</f>
        <v>0</v>
      </c>
      <c r="G164" s="227">
        <f t="shared" ref="G164:O164" si="149">SUM(G165,G170)</f>
        <v>0</v>
      </c>
      <c r="H164" s="38">
        <f t="shared" si="149"/>
        <v>0</v>
      </c>
      <c r="I164" s="123">
        <f t="shared" si="149"/>
        <v>0</v>
      </c>
      <c r="J164" s="130">
        <f t="shared" si="149"/>
        <v>0</v>
      </c>
      <c r="K164" s="38">
        <f t="shared" si="149"/>
        <v>0</v>
      </c>
      <c r="L164" s="175">
        <f t="shared" si="149"/>
        <v>0</v>
      </c>
      <c r="M164" s="227">
        <f t="shared" si="149"/>
        <v>0</v>
      </c>
      <c r="N164" s="38">
        <f t="shared" si="149"/>
        <v>0</v>
      </c>
      <c r="O164" s="123">
        <f t="shared" si="149"/>
        <v>0</v>
      </c>
      <c r="P164" s="313"/>
      <c r="Q164" s="296"/>
      <c r="R164" s="343"/>
    </row>
    <row r="165" spans="1:18" ht="16.5" hidden="1" customHeight="1" x14ac:dyDescent="0.25">
      <c r="A165" s="340">
        <v>2510</v>
      </c>
      <c r="B165" s="40" t="s">
        <v>160</v>
      </c>
      <c r="C165" s="188">
        <f t="shared" si="100"/>
        <v>0</v>
      </c>
      <c r="D165" s="131">
        <f>SUM(D166:D169)</f>
        <v>0</v>
      </c>
      <c r="E165" s="79">
        <f t="shared" ref="E165" si="150">SUM(E166:E169)</f>
        <v>0</v>
      </c>
      <c r="F165" s="176">
        <f>SUM(F166:F169)</f>
        <v>0</v>
      </c>
      <c r="G165" s="232">
        <f t="shared" ref="G165:O165" si="151">SUM(G166:G169)</f>
        <v>0</v>
      </c>
      <c r="H165" s="79">
        <f t="shared" si="151"/>
        <v>0</v>
      </c>
      <c r="I165" s="90">
        <f t="shared" si="151"/>
        <v>0</v>
      </c>
      <c r="J165" s="131">
        <f t="shared" si="151"/>
        <v>0</v>
      </c>
      <c r="K165" s="79">
        <f t="shared" si="151"/>
        <v>0</v>
      </c>
      <c r="L165" s="176">
        <f t="shared" si="151"/>
        <v>0</v>
      </c>
      <c r="M165" s="232">
        <f t="shared" si="151"/>
        <v>0</v>
      </c>
      <c r="N165" s="79">
        <f t="shared" si="151"/>
        <v>0</v>
      </c>
      <c r="O165" s="155">
        <f t="shared" si="151"/>
        <v>0</v>
      </c>
      <c r="P165" s="294"/>
      <c r="Q165" s="296"/>
      <c r="R165" s="343"/>
    </row>
    <row r="166" spans="1:18" ht="24" hidden="1" x14ac:dyDescent="0.25">
      <c r="A166" s="30">
        <v>2512</v>
      </c>
      <c r="B166" s="43" t="s">
        <v>161</v>
      </c>
      <c r="C166" s="189">
        <f t="shared" si="100"/>
        <v>0</v>
      </c>
      <c r="D166" s="263">
        <v>0</v>
      </c>
      <c r="E166" s="45"/>
      <c r="F166" s="532">
        <f t="shared" ref="F166:F171" si="152">D166+E166</f>
        <v>0</v>
      </c>
      <c r="G166" s="229"/>
      <c r="H166" s="45"/>
      <c r="I166" s="393">
        <f t="shared" ref="I166:I171" si="153">G166+H166</f>
        <v>0</v>
      </c>
      <c r="J166" s="263"/>
      <c r="K166" s="45"/>
      <c r="L166" s="532">
        <f t="shared" ref="L166:L171" si="154">J166+K166</f>
        <v>0</v>
      </c>
      <c r="M166" s="229"/>
      <c r="N166" s="45"/>
      <c r="O166" s="393">
        <f t="shared" ref="O166:O171" si="155">M166+N166</f>
        <v>0</v>
      </c>
      <c r="P166" s="290"/>
      <c r="Q166" s="296"/>
      <c r="R166" s="343"/>
    </row>
    <row r="167" spans="1:18" ht="24" hidden="1" x14ac:dyDescent="0.25">
      <c r="A167" s="30">
        <v>2513</v>
      </c>
      <c r="B167" s="43" t="s">
        <v>162</v>
      </c>
      <c r="C167" s="189">
        <f t="shared" si="100"/>
        <v>0</v>
      </c>
      <c r="D167" s="263">
        <v>0</v>
      </c>
      <c r="E167" s="45"/>
      <c r="F167" s="532">
        <f t="shared" si="152"/>
        <v>0</v>
      </c>
      <c r="G167" s="229"/>
      <c r="H167" s="45"/>
      <c r="I167" s="393">
        <f t="shared" si="153"/>
        <v>0</v>
      </c>
      <c r="J167" s="263"/>
      <c r="K167" s="45"/>
      <c r="L167" s="532">
        <f t="shared" si="154"/>
        <v>0</v>
      </c>
      <c r="M167" s="229"/>
      <c r="N167" s="45"/>
      <c r="O167" s="393">
        <f t="shared" si="155"/>
        <v>0</v>
      </c>
      <c r="P167" s="290"/>
      <c r="Q167" s="296"/>
      <c r="R167" s="343"/>
    </row>
    <row r="168" spans="1:18" hidden="1" x14ac:dyDescent="0.25">
      <c r="A168" s="30">
        <v>2515</v>
      </c>
      <c r="B168" s="43" t="s">
        <v>163</v>
      </c>
      <c r="C168" s="189">
        <f t="shared" si="100"/>
        <v>0</v>
      </c>
      <c r="D168" s="263">
        <v>0</v>
      </c>
      <c r="E168" s="45"/>
      <c r="F168" s="532">
        <f t="shared" si="152"/>
        <v>0</v>
      </c>
      <c r="G168" s="229"/>
      <c r="H168" s="45"/>
      <c r="I168" s="393">
        <f t="shared" si="153"/>
        <v>0</v>
      </c>
      <c r="J168" s="263"/>
      <c r="K168" s="45"/>
      <c r="L168" s="532">
        <f t="shared" si="154"/>
        <v>0</v>
      </c>
      <c r="M168" s="229"/>
      <c r="N168" s="45"/>
      <c r="O168" s="393">
        <f t="shared" si="155"/>
        <v>0</v>
      </c>
      <c r="P168" s="290"/>
      <c r="Q168" s="296"/>
      <c r="R168" s="343"/>
    </row>
    <row r="169" spans="1:18" ht="24" hidden="1" x14ac:dyDescent="0.25">
      <c r="A169" s="30">
        <v>2519</v>
      </c>
      <c r="B169" s="43" t="s">
        <v>164</v>
      </c>
      <c r="C169" s="189">
        <f t="shared" si="100"/>
        <v>0</v>
      </c>
      <c r="D169" s="263">
        <v>0</v>
      </c>
      <c r="E169" s="45"/>
      <c r="F169" s="532">
        <f t="shared" si="152"/>
        <v>0</v>
      </c>
      <c r="G169" s="229"/>
      <c r="H169" s="45"/>
      <c r="I169" s="393">
        <f t="shared" si="153"/>
        <v>0</v>
      </c>
      <c r="J169" s="263"/>
      <c r="K169" s="45"/>
      <c r="L169" s="532">
        <f t="shared" si="154"/>
        <v>0</v>
      </c>
      <c r="M169" s="229"/>
      <c r="N169" s="45"/>
      <c r="O169" s="393">
        <f t="shared" si="155"/>
        <v>0</v>
      </c>
      <c r="P169" s="290"/>
      <c r="Q169" s="296"/>
      <c r="R169" s="343"/>
    </row>
    <row r="170" spans="1:18" hidden="1" x14ac:dyDescent="0.25">
      <c r="A170" s="75">
        <v>2520</v>
      </c>
      <c r="B170" s="43" t="s">
        <v>165</v>
      </c>
      <c r="C170" s="189">
        <f t="shared" si="100"/>
        <v>0</v>
      </c>
      <c r="D170" s="263">
        <v>0</v>
      </c>
      <c r="E170" s="45"/>
      <c r="F170" s="532">
        <f t="shared" si="152"/>
        <v>0</v>
      </c>
      <c r="G170" s="229"/>
      <c r="H170" s="45"/>
      <c r="I170" s="393">
        <f t="shared" si="153"/>
        <v>0</v>
      </c>
      <c r="J170" s="263"/>
      <c r="K170" s="45"/>
      <c r="L170" s="532">
        <f t="shared" si="154"/>
        <v>0</v>
      </c>
      <c r="M170" s="229"/>
      <c r="N170" s="45"/>
      <c r="O170" s="393">
        <f t="shared" si="155"/>
        <v>0</v>
      </c>
      <c r="P170" s="290"/>
      <c r="Q170" s="296"/>
      <c r="R170" s="343"/>
    </row>
    <row r="171" spans="1:18" s="81" customFormat="1" ht="36" hidden="1" x14ac:dyDescent="0.25">
      <c r="A171" s="17">
        <v>2800</v>
      </c>
      <c r="B171" s="40" t="s">
        <v>166</v>
      </c>
      <c r="C171" s="188">
        <f t="shared" si="100"/>
        <v>0</v>
      </c>
      <c r="D171" s="262">
        <v>0</v>
      </c>
      <c r="E171" s="42"/>
      <c r="F171" s="513">
        <f t="shared" si="152"/>
        <v>0</v>
      </c>
      <c r="G171" s="211"/>
      <c r="H171" s="28"/>
      <c r="I171" s="432">
        <f t="shared" si="153"/>
        <v>0</v>
      </c>
      <c r="J171" s="244"/>
      <c r="K171" s="28"/>
      <c r="L171" s="513">
        <f t="shared" si="154"/>
        <v>0</v>
      </c>
      <c r="M171" s="211"/>
      <c r="N171" s="28"/>
      <c r="O171" s="432">
        <f t="shared" si="155"/>
        <v>0</v>
      </c>
      <c r="P171" s="287"/>
      <c r="Q171" s="299"/>
      <c r="R171" s="343"/>
    </row>
    <row r="172" spans="1:18" hidden="1" x14ac:dyDescent="0.25">
      <c r="A172" s="70">
        <v>3000</v>
      </c>
      <c r="B172" s="70" t="s">
        <v>167</v>
      </c>
      <c r="C172" s="199">
        <f t="shared" si="100"/>
        <v>0</v>
      </c>
      <c r="D172" s="137">
        <f>SUM(D173,D183)</f>
        <v>0</v>
      </c>
      <c r="E172" s="71">
        <f t="shared" ref="E172" si="156">SUM(E173,E183)</f>
        <v>0</v>
      </c>
      <c r="F172" s="172">
        <f>SUM(F173,F183)</f>
        <v>0</v>
      </c>
      <c r="G172" s="226">
        <f t="shared" ref="G172:N172" si="157">SUM(G173,G183)</f>
        <v>0</v>
      </c>
      <c r="H172" s="71">
        <f t="shared" si="157"/>
        <v>0</v>
      </c>
      <c r="I172" s="125">
        <f t="shared" si="157"/>
        <v>0</v>
      </c>
      <c r="J172" s="137">
        <f t="shared" si="157"/>
        <v>0</v>
      </c>
      <c r="K172" s="71">
        <f t="shared" si="157"/>
        <v>0</v>
      </c>
      <c r="L172" s="172">
        <f t="shared" si="157"/>
        <v>0</v>
      </c>
      <c r="M172" s="226">
        <f t="shared" si="157"/>
        <v>0</v>
      </c>
      <c r="N172" s="71">
        <f t="shared" si="157"/>
        <v>0</v>
      </c>
      <c r="O172" s="125">
        <f>SUM(O173,O183)</f>
        <v>0</v>
      </c>
      <c r="P172" s="312"/>
      <c r="Q172" s="296"/>
      <c r="R172" s="343"/>
    </row>
    <row r="173" spans="1:18" ht="24" hidden="1" x14ac:dyDescent="0.25">
      <c r="A173" s="35">
        <v>3200</v>
      </c>
      <c r="B173" s="82" t="s">
        <v>168</v>
      </c>
      <c r="C173" s="187">
        <f t="shared" si="100"/>
        <v>0</v>
      </c>
      <c r="D173" s="130">
        <f>SUM(D174,D178)</f>
        <v>0</v>
      </c>
      <c r="E173" s="38">
        <f t="shared" ref="E173" si="158">SUM(E174,E178)</f>
        <v>0</v>
      </c>
      <c r="F173" s="175">
        <f>SUM(F174,F178)</f>
        <v>0</v>
      </c>
      <c r="G173" s="227">
        <f t="shared" ref="G173:O173" si="159">SUM(G174,G178)</f>
        <v>0</v>
      </c>
      <c r="H173" s="38">
        <f t="shared" si="159"/>
        <v>0</v>
      </c>
      <c r="I173" s="123">
        <f t="shared" si="159"/>
        <v>0</v>
      </c>
      <c r="J173" s="130">
        <f t="shared" si="159"/>
        <v>0</v>
      </c>
      <c r="K173" s="38">
        <f t="shared" si="159"/>
        <v>0</v>
      </c>
      <c r="L173" s="175">
        <f t="shared" si="159"/>
        <v>0</v>
      </c>
      <c r="M173" s="227">
        <f t="shared" si="159"/>
        <v>0</v>
      </c>
      <c r="N173" s="38">
        <f t="shared" si="159"/>
        <v>0</v>
      </c>
      <c r="O173" s="124">
        <f t="shared" si="159"/>
        <v>0</v>
      </c>
      <c r="P173" s="313"/>
      <c r="Q173" s="296"/>
      <c r="R173" s="343"/>
    </row>
    <row r="174" spans="1:18" ht="36" hidden="1" x14ac:dyDescent="0.25">
      <c r="A174" s="340">
        <v>3260</v>
      </c>
      <c r="B174" s="40" t="s">
        <v>169</v>
      </c>
      <c r="C174" s="188">
        <f t="shared" si="100"/>
        <v>0</v>
      </c>
      <c r="D174" s="131">
        <f>SUM(D175:D177)</f>
        <v>0</v>
      </c>
      <c r="E174" s="79">
        <f t="shared" ref="E174" si="160">SUM(E175:E177)</f>
        <v>0</v>
      </c>
      <c r="F174" s="176">
        <f>SUM(F175:F177)</f>
        <v>0</v>
      </c>
      <c r="G174" s="232">
        <f t="shared" ref="G174:N174" si="161">SUM(G175:G177)</f>
        <v>0</v>
      </c>
      <c r="H174" s="79">
        <f t="shared" si="161"/>
        <v>0</v>
      </c>
      <c r="I174" s="90">
        <f t="shared" si="161"/>
        <v>0</v>
      </c>
      <c r="J174" s="131">
        <f t="shared" si="161"/>
        <v>0</v>
      </c>
      <c r="K174" s="79">
        <f t="shared" si="161"/>
        <v>0</v>
      </c>
      <c r="L174" s="176">
        <f t="shared" si="161"/>
        <v>0</v>
      </c>
      <c r="M174" s="232">
        <f t="shared" si="161"/>
        <v>0</v>
      </c>
      <c r="N174" s="79">
        <f t="shared" si="161"/>
        <v>0</v>
      </c>
      <c r="O174" s="90">
        <f>SUM(O175:O177)</f>
        <v>0</v>
      </c>
      <c r="P174" s="289"/>
      <c r="Q174" s="296"/>
      <c r="R174" s="343"/>
    </row>
    <row r="175" spans="1:18" ht="24" hidden="1" x14ac:dyDescent="0.25">
      <c r="A175" s="30">
        <v>3261</v>
      </c>
      <c r="B175" s="43" t="s">
        <v>170</v>
      </c>
      <c r="C175" s="189">
        <f t="shared" si="100"/>
        <v>0</v>
      </c>
      <c r="D175" s="263">
        <v>0</v>
      </c>
      <c r="E175" s="45"/>
      <c r="F175" s="532">
        <f t="shared" ref="F175:F177" si="162">D175+E175</f>
        <v>0</v>
      </c>
      <c r="G175" s="229"/>
      <c r="H175" s="45"/>
      <c r="I175" s="393">
        <f t="shared" ref="I175:I177" si="163">G175+H175</f>
        <v>0</v>
      </c>
      <c r="J175" s="263"/>
      <c r="K175" s="45"/>
      <c r="L175" s="532">
        <f t="shared" ref="L175:L177" si="164">J175+K175</f>
        <v>0</v>
      </c>
      <c r="M175" s="229"/>
      <c r="N175" s="45"/>
      <c r="O175" s="393">
        <f t="shared" ref="O175:O177" si="165">M175+N175</f>
        <v>0</v>
      </c>
      <c r="P175" s="290"/>
      <c r="Q175" s="296"/>
      <c r="R175" s="343"/>
    </row>
    <row r="176" spans="1:18" ht="36" hidden="1" x14ac:dyDescent="0.25">
      <c r="A176" s="30">
        <v>3262</v>
      </c>
      <c r="B176" s="43" t="s">
        <v>171</v>
      </c>
      <c r="C176" s="189">
        <f t="shared" si="100"/>
        <v>0</v>
      </c>
      <c r="D176" s="263">
        <v>0</v>
      </c>
      <c r="E176" s="45"/>
      <c r="F176" s="532">
        <f t="shared" si="162"/>
        <v>0</v>
      </c>
      <c r="G176" s="229"/>
      <c r="H176" s="45"/>
      <c r="I176" s="393">
        <f t="shared" si="163"/>
        <v>0</v>
      </c>
      <c r="J176" s="263"/>
      <c r="K176" s="45"/>
      <c r="L176" s="532">
        <f t="shared" si="164"/>
        <v>0</v>
      </c>
      <c r="M176" s="229"/>
      <c r="N176" s="45"/>
      <c r="O176" s="393">
        <f t="shared" si="165"/>
        <v>0</v>
      </c>
      <c r="P176" s="290"/>
      <c r="Q176" s="296"/>
      <c r="R176" s="343"/>
    </row>
    <row r="177" spans="1:18" ht="24" hidden="1" x14ac:dyDescent="0.25">
      <c r="A177" s="30">
        <v>3263</v>
      </c>
      <c r="B177" s="43" t="s">
        <v>172</v>
      </c>
      <c r="C177" s="189">
        <f t="shared" ref="C177:C240" si="166">SUM(F177,I177,L177,O177)</f>
        <v>0</v>
      </c>
      <c r="D177" s="263">
        <v>0</v>
      </c>
      <c r="E177" s="45"/>
      <c r="F177" s="532">
        <f t="shared" si="162"/>
        <v>0</v>
      </c>
      <c r="G177" s="229"/>
      <c r="H177" s="45"/>
      <c r="I177" s="393">
        <f t="shared" si="163"/>
        <v>0</v>
      </c>
      <c r="J177" s="263"/>
      <c r="K177" s="45"/>
      <c r="L177" s="532">
        <f t="shared" si="164"/>
        <v>0</v>
      </c>
      <c r="M177" s="229"/>
      <c r="N177" s="45"/>
      <c r="O177" s="393">
        <f t="shared" si="165"/>
        <v>0</v>
      </c>
      <c r="P177" s="290"/>
      <c r="Q177" s="296"/>
      <c r="R177" s="343"/>
    </row>
    <row r="178" spans="1:18" ht="60" hidden="1" x14ac:dyDescent="0.25">
      <c r="A178" s="340">
        <v>3290</v>
      </c>
      <c r="B178" s="40" t="s">
        <v>300</v>
      </c>
      <c r="C178" s="200">
        <f t="shared" si="166"/>
        <v>0</v>
      </c>
      <c r="D178" s="131">
        <f>SUM(D179:D182)</f>
        <v>0</v>
      </c>
      <c r="E178" s="79">
        <f t="shared" ref="E178" si="167">SUM(E179:E182)</f>
        <v>0</v>
      </c>
      <c r="F178" s="176">
        <f>SUM(F179:F182)</f>
        <v>0</v>
      </c>
      <c r="G178" s="232">
        <f t="shared" ref="G178:O178" si="168">SUM(G179:G182)</f>
        <v>0</v>
      </c>
      <c r="H178" s="79">
        <f t="shared" si="168"/>
        <v>0</v>
      </c>
      <c r="I178" s="90">
        <f t="shared" si="168"/>
        <v>0</v>
      </c>
      <c r="J178" s="131">
        <f t="shared" si="168"/>
        <v>0</v>
      </c>
      <c r="K178" s="79">
        <f t="shared" si="168"/>
        <v>0</v>
      </c>
      <c r="L178" s="176">
        <f t="shared" si="168"/>
        <v>0</v>
      </c>
      <c r="M178" s="232">
        <f t="shared" si="168"/>
        <v>0</v>
      </c>
      <c r="N178" s="79">
        <f t="shared" si="168"/>
        <v>0</v>
      </c>
      <c r="O178" s="156">
        <f t="shared" si="168"/>
        <v>0</v>
      </c>
      <c r="P178" s="293"/>
      <c r="Q178" s="296"/>
      <c r="R178" s="343"/>
    </row>
    <row r="179" spans="1:18" ht="48" hidden="1" x14ac:dyDescent="0.25">
      <c r="A179" s="30">
        <v>3291</v>
      </c>
      <c r="B179" s="43" t="s">
        <v>173</v>
      </c>
      <c r="C179" s="189">
        <f t="shared" si="166"/>
        <v>0</v>
      </c>
      <c r="D179" s="263">
        <v>0</v>
      </c>
      <c r="E179" s="45"/>
      <c r="F179" s="532">
        <f t="shared" ref="F179:F182" si="169">D179+E179</f>
        <v>0</v>
      </c>
      <c r="G179" s="229"/>
      <c r="H179" s="45"/>
      <c r="I179" s="393">
        <f t="shared" ref="I179:I182" si="170">G179+H179</f>
        <v>0</v>
      </c>
      <c r="J179" s="263"/>
      <c r="K179" s="45"/>
      <c r="L179" s="532">
        <f t="shared" ref="L179:L182" si="171">J179+K179</f>
        <v>0</v>
      </c>
      <c r="M179" s="229"/>
      <c r="N179" s="45"/>
      <c r="O179" s="393">
        <f t="shared" ref="O179:O182" si="172">M179+N179</f>
        <v>0</v>
      </c>
      <c r="P179" s="290"/>
      <c r="Q179" s="296"/>
      <c r="R179" s="343"/>
    </row>
    <row r="180" spans="1:18" ht="60" hidden="1" x14ac:dyDescent="0.25">
      <c r="A180" s="30">
        <v>3292</v>
      </c>
      <c r="B180" s="43" t="s">
        <v>174</v>
      </c>
      <c r="C180" s="189">
        <f t="shared" si="166"/>
        <v>0</v>
      </c>
      <c r="D180" s="263">
        <v>0</v>
      </c>
      <c r="E180" s="45"/>
      <c r="F180" s="532">
        <f t="shared" si="169"/>
        <v>0</v>
      </c>
      <c r="G180" s="229"/>
      <c r="H180" s="45"/>
      <c r="I180" s="393">
        <f t="shared" si="170"/>
        <v>0</v>
      </c>
      <c r="J180" s="263"/>
      <c r="K180" s="45"/>
      <c r="L180" s="532">
        <f t="shared" si="171"/>
        <v>0</v>
      </c>
      <c r="M180" s="229"/>
      <c r="N180" s="45"/>
      <c r="O180" s="393">
        <f t="shared" si="172"/>
        <v>0</v>
      </c>
      <c r="P180" s="290"/>
      <c r="Q180" s="296"/>
      <c r="R180" s="343"/>
    </row>
    <row r="181" spans="1:18" ht="48" hidden="1" x14ac:dyDescent="0.25">
      <c r="A181" s="30">
        <v>3293</v>
      </c>
      <c r="B181" s="43" t="s">
        <v>175</v>
      </c>
      <c r="C181" s="189">
        <f t="shared" si="166"/>
        <v>0</v>
      </c>
      <c r="D181" s="263">
        <v>0</v>
      </c>
      <c r="E181" s="45"/>
      <c r="F181" s="532">
        <f t="shared" si="169"/>
        <v>0</v>
      </c>
      <c r="G181" s="229"/>
      <c r="H181" s="45"/>
      <c r="I181" s="393">
        <f t="shared" si="170"/>
        <v>0</v>
      </c>
      <c r="J181" s="263"/>
      <c r="K181" s="45"/>
      <c r="L181" s="532">
        <f t="shared" si="171"/>
        <v>0</v>
      </c>
      <c r="M181" s="229"/>
      <c r="N181" s="45"/>
      <c r="O181" s="393">
        <f t="shared" si="172"/>
        <v>0</v>
      </c>
      <c r="P181" s="290"/>
      <c r="Q181" s="296"/>
      <c r="R181" s="343"/>
    </row>
    <row r="182" spans="1:18" ht="48" hidden="1" x14ac:dyDescent="0.25">
      <c r="A182" s="83">
        <v>3294</v>
      </c>
      <c r="B182" s="43" t="s">
        <v>176</v>
      </c>
      <c r="C182" s="200">
        <f t="shared" si="166"/>
        <v>0</v>
      </c>
      <c r="D182" s="264">
        <v>0</v>
      </c>
      <c r="E182" s="84"/>
      <c r="F182" s="540">
        <f t="shared" si="169"/>
        <v>0</v>
      </c>
      <c r="G182" s="234"/>
      <c r="H182" s="84"/>
      <c r="I182" s="435">
        <f t="shared" si="170"/>
        <v>0</v>
      </c>
      <c r="J182" s="264"/>
      <c r="K182" s="84"/>
      <c r="L182" s="540">
        <f t="shared" si="171"/>
        <v>0</v>
      </c>
      <c r="M182" s="234"/>
      <c r="N182" s="84"/>
      <c r="O182" s="435">
        <f t="shared" si="172"/>
        <v>0</v>
      </c>
      <c r="P182" s="293"/>
      <c r="Q182" s="296"/>
      <c r="R182" s="343"/>
    </row>
    <row r="183" spans="1:18" ht="36" hidden="1" x14ac:dyDescent="0.25">
      <c r="A183" s="51">
        <v>3300</v>
      </c>
      <c r="B183" s="82" t="s">
        <v>177</v>
      </c>
      <c r="C183" s="201">
        <f t="shared" si="166"/>
        <v>0</v>
      </c>
      <c r="D183" s="138">
        <f>SUM(D184:D185)</f>
        <v>0</v>
      </c>
      <c r="E183" s="85">
        <f t="shared" ref="E183" si="173">SUM(E184:E185)</f>
        <v>0</v>
      </c>
      <c r="F183" s="173">
        <f>SUM(F184:F185)</f>
        <v>0</v>
      </c>
      <c r="G183" s="235">
        <f t="shared" ref="G183:O183" si="174">SUM(G184:G185)</f>
        <v>0</v>
      </c>
      <c r="H183" s="85">
        <f t="shared" si="174"/>
        <v>0</v>
      </c>
      <c r="I183" s="124">
        <f t="shared" si="174"/>
        <v>0</v>
      </c>
      <c r="J183" s="138">
        <f t="shared" si="174"/>
        <v>0</v>
      </c>
      <c r="K183" s="85">
        <f t="shared" si="174"/>
        <v>0</v>
      </c>
      <c r="L183" s="173">
        <f t="shared" si="174"/>
        <v>0</v>
      </c>
      <c r="M183" s="235">
        <f t="shared" si="174"/>
        <v>0</v>
      </c>
      <c r="N183" s="85">
        <f t="shared" si="174"/>
        <v>0</v>
      </c>
      <c r="O183" s="124">
        <f t="shared" si="174"/>
        <v>0</v>
      </c>
      <c r="P183" s="313"/>
      <c r="Q183" s="296"/>
      <c r="R183" s="343"/>
    </row>
    <row r="184" spans="1:18" ht="36" hidden="1" x14ac:dyDescent="0.25">
      <c r="A184" s="57">
        <v>3310</v>
      </c>
      <c r="B184" s="58" t="s">
        <v>178</v>
      </c>
      <c r="C184" s="194">
        <f t="shared" si="166"/>
        <v>0</v>
      </c>
      <c r="D184" s="260">
        <v>0</v>
      </c>
      <c r="E184" s="77"/>
      <c r="F184" s="533">
        <f t="shared" ref="F184:F185" si="175">D184+E184</f>
        <v>0</v>
      </c>
      <c r="G184" s="231"/>
      <c r="H184" s="77"/>
      <c r="I184" s="391">
        <f t="shared" ref="I184:I185" si="176">G184+H184</f>
        <v>0</v>
      </c>
      <c r="J184" s="260"/>
      <c r="K184" s="77"/>
      <c r="L184" s="533">
        <f t="shared" ref="L184:L185" si="177">J184+K184</f>
        <v>0</v>
      </c>
      <c r="M184" s="231"/>
      <c r="N184" s="77"/>
      <c r="O184" s="391">
        <f t="shared" ref="O184:O185" si="178">M184+N184</f>
        <v>0</v>
      </c>
      <c r="P184" s="291"/>
      <c r="Q184" s="296"/>
      <c r="R184" s="343"/>
    </row>
    <row r="185" spans="1:18" ht="48" hidden="1" x14ac:dyDescent="0.25">
      <c r="A185" s="27">
        <v>3320</v>
      </c>
      <c r="B185" s="40" t="s">
        <v>179</v>
      </c>
      <c r="C185" s="188">
        <f t="shared" si="166"/>
        <v>0</v>
      </c>
      <c r="D185" s="262">
        <v>0</v>
      </c>
      <c r="E185" s="42"/>
      <c r="F185" s="531">
        <f t="shared" si="175"/>
        <v>0</v>
      </c>
      <c r="G185" s="219"/>
      <c r="H185" s="42"/>
      <c r="I185" s="390">
        <f t="shared" si="176"/>
        <v>0</v>
      </c>
      <c r="J185" s="262"/>
      <c r="K185" s="42"/>
      <c r="L185" s="531">
        <f t="shared" si="177"/>
        <v>0</v>
      </c>
      <c r="M185" s="219"/>
      <c r="N185" s="42"/>
      <c r="O185" s="390">
        <f t="shared" si="178"/>
        <v>0</v>
      </c>
      <c r="P185" s="289"/>
      <c r="Q185" s="296"/>
      <c r="R185" s="343"/>
    </row>
    <row r="186" spans="1:18" hidden="1" x14ac:dyDescent="0.25">
      <c r="A186" s="87">
        <v>4000</v>
      </c>
      <c r="B186" s="70" t="s">
        <v>180</v>
      </c>
      <c r="C186" s="199">
        <f t="shared" si="166"/>
        <v>0</v>
      </c>
      <c r="D186" s="137">
        <f>SUM(D187,D190)</f>
        <v>0</v>
      </c>
      <c r="E186" s="71">
        <f t="shared" ref="E186" si="179">SUM(E187,E190)</f>
        <v>0</v>
      </c>
      <c r="F186" s="172">
        <f>SUM(F187,F190)</f>
        <v>0</v>
      </c>
      <c r="G186" s="226">
        <f t="shared" ref="G186:N186" si="180">SUM(G187,G190)</f>
        <v>0</v>
      </c>
      <c r="H186" s="71">
        <f t="shared" si="180"/>
        <v>0</v>
      </c>
      <c r="I186" s="125">
        <f t="shared" si="180"/>
        <v>0</v>
      </c>
      <c r="J186" s="137">
        <f t="shared" si="180"/>
        <v>0</v>
      </c>
      <c r="K186" s="71">
        <f t="shared" si="180"/>
        <v>0</v>
      </c>
      <c r="L186" s="172">
        <f t="shared" si="180"/>
        <v>0</v>
      </c>
      <c r="M186" s="226">
        <f t="shared" si="180"/>
        <v>0</v>
      </c>
      <c r="N186" s="71">
        <f t="shared" si="180"/>
        <v>0</v>
      </c>
      <c r="O186" s="125">
        <f>SUM(O187,O190)</f>
        <v>0</v>
      </c>
      <c r="P186" s="312"/>
      <c r="Q186" s="296"/>
      <c r="R186" s="343"/>
    </row>
    <row r="187" spans="1:18" hidden="1" x14ac:dyDescent="0.25">
      <c r="A187" s="88">
        <v>4200</v>
      </c>
      <c r="B187" s="72" t="s">
        <v>181</v>
      </c>
      <c r="C187" s="187">
        <f t="shared" si="166"/>
        <v>0</v>
      </c>
      <c r="D187" s="130">
        <f>SUM(D188,D189)</f>
        <v>0</v>
      </c>
      <c r="E187" s="38">
        <f t="shared" ref="E187" si="181">SUM(E188,E189)</f>
        <v>0</v>
      </c>
      <c r="F187" s="175">
        <f>SUM(F188,F189)</f>
        <v>0</v>
      </c>
      <c r="G187" s="227">
        <f t="shared" ref="G187:N187" si="182">SUM(G188,G189)</f>
        <v>0</v>
      </c>
      <c r="H187" s="38">
        <f t="shared" si="182"/>
        <v>0</v>
      </c>
      <c r="I187" s="123">
        <f t="shared" si="182"/>
        <v>0</v>
      </c>
      <c r="J187" s="130">
        <f t="shared" si="182"/>
        <v>0</v>
      </c>
      <c r="K187" s="38">
        <f t="shared" si="182"/>
        <v>0</v>
      </c>
      <c r="L187" s="175">
        <f t="shared" si="182"/>
        <v>0</v>
      </c>
      <c r="M187" s="227">
        <f t="shared" si="182"/>
        <v>0</v>
      </c>
      <c r="N187" s="38">
        <f t="shared" si="182"/>
        <v>0</v>
      </c>
      <c r="O187" s="123">
        <f>SUM(O188,O189)</f>
        <v>0</v>
      </c>
      <c r="P187" s="292"/>
      <c r="Q187" s="296"/>
      <c r="R187" s="343"/>
    </row>
    <row r="188" spans="1:18" ht="24" hidden="1" x14ac:dyDescent="0.25">
      <c r="A188" s="340">
        <v>4240</v>
      </c>
      <c r="B188" s="40" t="s">
        <v>182</v>
      </c>
      <c r="C188" s="188">
        <f t="shared" si="166"/>
        <v>0</v>
      </c>
      <c r="D188" s="262">
        <v>0</v>
      </c>
      <c r="E188" s="42"/>
      <c r="F188" s="531">
        <f t="shared" ref="F188:F189" si="183">D188+E188</f>
        <v>0</v>
      </c>
      <c r="G188" s="219"/>
      <c r="H188" s="42"/>
      <c r="I188" s="390">
        <f t="shared" ref="I188:I189" si="184">G188+H188</f>
        <v>0</v>
      </c>
      <c r="J188" s="262"/>
      <c r="K188" s="42"/>
      <c r="L188" s="531">
        <f t="shared" ref="L188:L189" si="185">J188+K188</f>
        <v>0</v>
      </c>
      <c r="M188" s="219"/>
      <c r="N188" s="42"/>
      <c r="O188" s="390">
        <f t="shared" ref="O188:O189" si="186">M188+N188</f>
        <v>0</v>
      </c>
      <c r="P188" s="289"/>
      <c r="Q188" s="296"/>
      <c r="R188" s="343"/>
    </row>
    <row r="189" spans="1:18" hidden="1" x14ac:dyDescent="0.25">
      <c r="A189" s="75">
        <v>4250</v>
      </c>
      <c r="B189" s="43" t="s">
        <v>183</v>
      </c>
      <c r="C189" s="189">
        <f t="shared" si="166"/>
        <v>0</v>
      </c>
      <c r="D189" s="263">
        <v>0</v>
      </c>
      <c r="E189" s="45"/>
      <c r="F189" s="532">
        <f t="shared" si="183"/>
        <v>0</v>
      </c>
      <c r="G189" s="229"/>
      <c r="H189" s="45"/>
      <c r="I189" s="393">
        <f t="shared" si="184"/>
        <v>0</v>
      </c>
      <c r="J189" s="263"/>
      <c r="K189" s="45"/>
      <c r="L189" s="532">
        <f t="shared" si="185"/>
        <v>0</v>
      </c>
      <c r="M189" s="229"/>
      <c r="N189" s="45"/>
      <c r="O189" s="393">
        <f t="shared" si="186"/>
        <v>0</v>
      </c>
      <c r="P189" s="290"/>
      <c r="Q189" s="296"/>
      <c r="R189" s="343"/>
    </row>
    <row r="190" spans="1:18" hidden="1" x14ac:dyDescent="0.25">
      <c r="A190" s="35">
        <v>4300</v>
      </c>
      <c r="B190" s="72" t="s">
        <v>184</v>
      </c>
      <c r="C190" s="187">
        <f t="shared" si="166"/>
        <v>0</v>
      </c>
      <c r="D190" s="130">
        <f>SUM(D191)</f>
        <v>0</v>
      </c>
      <c r="E190" s="38">
        <f t="shared" ref="E190" si="187">SUM(E191)</f>
        <v>0</v>
      </c>
      <c r="F190" s="175">
        <f>SUM(F191)</f>
        <v>0</v>
      </c>
      <c r="G190" s="227">
        <f t="shared" ref="G190:N190" si="188">SUM(G191)</f>
        <v>0</v>
      </c>
      <c r="H190" s="38">
        <f t="shared" si="188"/>
        <v>0</v>
      </c>
      <c r="I190" s="123">
        <f t="shared" si="188"/>
        <v>0</v>
      </c>
      <c r="J190" s="130">
        <f t="shared" si="188"/>
        <v>0</v>
      </c>
      <c r="K190" s="38">
        <f t="shared" si="188"/>
        <v>0</v>
      </c>
      <c r="L190" s="175">
        <f t="shared" si="188"/>
        <v>0</v>
      </c>
      <c r="M190" s="227">
        <f t="shared" si="188"/>
        <v>0</v>
      </c>
      <c r="N190" s="38">
        <f t="shared" si="188"/>
        <v>0</v>
      </c>
      <c r="O190" s="123">
        <f>SUM(O191)</f>
        <v>0</v>
      </c>
      <c r="P190" s="292"/>
      <c r="Q190" s="296"/>
      <c r="R190" s="343"/>
    </row>
    <row r="191" spans="1:18" hidden="1" x14ac:dyDescent="0.25">
      <c r="A191" s="340">
        <v>4310</v>
      </c>
      <c r="B191" s="40" t="s">
        <v>185</v>
      </c>
      <c r="C191" s="188">
        <f t="shared" si="166"/>
        <v>0</v>
      </c>
      <c r="D191" s="131">
        <f>SUM(D192:D192)</f>
        <v>0</v>
      </c>
      <c r="E191" s="79">
        <f t="shared" ref="E191" si="189">SUM(E192:E192)</f>
        <v>0</v>
      </c>
      <c r="F191" s="176">
        <f>SUM(F192:F192)</f>
        <v>0</v>
      </c>
      <c r="G191" s="232">
        <f t="shared" ref="G191:N191" si="190">SUM(G192:G192)</f>
        <v>0</v>
      </c>
      <c r="H191" s="79">
        <f t="shared" si="190"/>
        <v>0</v>
      </c>
      <c r="I191" s="90">
        <f t="shared" si="190"/>
        <v>0</v>
      </c>
      <c r="J191" s="131">
        <f t="shared" si="190"/>
        <v>0</v>
      </c>
      <c r="K191" s="79">
        <f t="shared" si="190"/>
        <v>0</v>
      </c>
      <c r="L191" s="176">
        <f t="shared" si="190"/>
        <v>0</v>
      </c>
      <c r="M191" s="232">
        <f t="shared" si="190"/>
        <v>0</v>
      </c>
      <c r="N191" s="79">
        <f t="shared" si="190"/>
        <v>0</v>
      </c>
      <c r="O191" s="90">
        <f>SUM(O192:O192)</f>
        <v>0</v>
      </c>
      <c r="P191" s="289"/>
      <c r="Q191" s="296"/>
      <c r="R191" s="343"/>
    </row>
    <row r="192" spans="1:18" ht="36" hidden="1" x14ac:dyDescent="0.25">
      <c r="A192" s="30">
        <v>4311</v>
      </c>
      <c r="B192" s="43" t="s">
        <v>186</v>
      </c>
      <c r="C192" s="189">
        <f t="shared" si="166"/>
        <v>0</v>
      </c>
      <c r="D192" s="263">
        <v>0</v>
      </c>
      <c r="E192" s="45"/>
      <c r="F192" s="532">
        <f>D192+E192</f>
        <v>0</v>
      </c>
      <c r="G192" s="229"/>
      <c r="H192" s="45"/>
      <c r="I192" s="393">
        <f>G192+H192</f>
        <v>0</v>
      </c>
      <c r="J192" s="263"/>
      <c r="K192" s="45"/>
      <c r="L192" s="532">
        <f>J192+K192</f>
        <v>0</v>
      </c>
      <c r="M192" s="229"/>
      <c r="N192" s="45"/>
      <c r="O192" s="393">
        <f>M192+N192</f>
        <v>0</v>
      </c>
      <c r="P192" s="290"/>
      <c r="Q192" s="296"/>
      <c r="R192" s="343"/>
    </row>
    <row r="193" spans="1:18" s="19" customFormat="1" x14ac:dyDescent="0.25">
      <c r="A193" s="89"/>
      <c r="B193" s="17" t="s">
        <v>187</v>
      </c>
      <c r="C193" s="198">
        <f t="shared" si="166"/>
        <v>283590</v>
      </c>
      <c r="D193" s="136">
        <f>SUM(D194,D229,D268)</f>
        <v>276935</v>
      </c>
      <c r="E193" s="274">
        <f t="shared" ref="E193" si="191">SUM(E194,E229,E268)</f>
        <v>6655</v>
      </c>
      <c r="F193" s="407">
        <f>SUM(F194,F229,F268)</f>
        <v>283590</v>
      </c>
      <c r="G193" s="225">
        <f t="shared" ref="G193:N193" si="192">SUM(G194,G229,G268)</f>
        <v>0</v>
      </c>
      <c r="H193" s="274">
        <f t="shared" si="192"/>
        <v>0</v>
      </c>
      <c r="I193" s="407">
        <f t="shared" si="192"/>
        <v>0</v>
      </c>
      <c r="J193" s="136">
        <f t="shared" si="192"/>
        <v>0</v>
      </c>
      <c r="K193" s="69">
        <f t="shared" si="192"/>
        <v>0</v>
      </c>
      <c r="L193" s="171">
        <f t="shared" si="192"/>
        <v>0</v>
      </c>
      <c r="M193" s="225">
        <f t="shared" si="192"/>
        <v>0</v>
      </c>
      <c r="N193" s="69">
        <f t="shared" si="192"/>
        <v>0</v>
      </c>
      <c r="O193" s="157">
        <f>SUM(O194,O229,O268)</f>
        <v>0</v>
      </c>
      <c r="P193" s="315"/>
      <c r="Q193" s="181"/>
      <c r="R193" s="343"/>
    </row>
    <row r="194" spans="1:18" x14ac:dyDescent="0.25">
      <c r="A194" s="70">
        <v>5000</v>
      </c>
      <c r="B194" s="70" t="s">
        <v>188</v>
      </c>
      <c r="C194" s="199">
        <f t="shared" si="166"/>
        <v>283590</v>
      </c>
      <c r="D194" s="137">
        <f>D195+D203</f>
        <v>276935</v>
      </c>
      <c r="E194" s="125">
        <f t="shared" ref="E194" si="193">E195+E203</f>
        <v>6655</v>
      </c>
      <c r="F194" s="408">
        <f>F195+F203</f>
        <v>283590</v>
      </c>
      <c r="G194" s="226">
        <f t="shared" ref="G194:N194" si="194">G195+G203</f>
        <v>0</v>
      </c>
      <c r="H194" s="125">
        <f t="shared" si="194"/>
        <v>0</v>
      </c>
      <c r="I194" s="408">
        <f t="shared" si="194"/>
        <v>0</v>
      </c>
      <c r="J194" s="137">
        <f t="shared" si="194"/>
        <v>0</v>
      </c>
      <c r="K194" s="71">
        <f t="shared" si="194"/>
        <v>0</v>
      </c>
      <c r="L194" s="172">
        <f t="shared" si="194"/>
        <v>0</v>
      </c>
      <c r="M194" s="226">
        <f t="shared" si="194"/>
        <v>0</v>
      </c>
      <c r="N194" s="71">
        <f t="shared" si="194"/>
        <v>0</v>
      </c>
      <c r="O194" s="125">
        <f>O195+O203</f>
        <v>0</v>
      </c>
      <c r="P194" s="312"/>
      <c r="Q194" s="296"/>
      <c r="R194" s="343"/>
    </row>
    <row r="195" spans="1:18" hidden="1" x14ac:dyDescent="0.25">
      <c r="A195" s="35">
        <v>5100</v>
      </c>
      <c r="B195" s="72" t="s">
        <v>189</v>
      </c>
      <c r="C195" s="187">
        <f t="shared" si="166"/>
        <v>0</v>
      </c>
      <c r="D195" s="130">
        <f>D196+D197+D200+D201+D202</f>
        <v>0</v>
      </c>
      <c r="E195" s="38">
        <f t="shared" ref="E195" si="195">E196+E197+E200+E201+E202</f>
        <v>0</v>
      </c>
      <c r="F195" s="175">
        <f>F196+F197+F200+F201+F202</f>
        <v>0</v>
      </c>
      <c r="G195" s="227">
        <f t="shared" ref="G195:N195" si="196">G196+G197+G200+G201+G202</f>
        <v>0</v>
      </c>
      <c r="H195" s="38">
        <f t="shared" si="196"/>
        <v>0</v>
      </c>
      <c r="I195" s="123">
        <f t="shared" si="196"/>
        <v>0</v>
      </c>
      <c r="J195" s="130">
        <f t="shared" si="196"/>
        <v>0</v>
      </c>
      <c r="K195" s="38">
        <f t="shared" si="196"/>
        <v>0</v>
      </c>
      <c r="L195" s="175">
        <f t="shared" si="196"/>
        <v>0</v>
      </c>
      <c r="M195" s="227">
        <f t="shared" si="196"/>
        <v>0</v>
      </c>
      <c r="N195" s="38">
        <f t="shared" si="196"/>
        <v>0</v>
      </c>
      <c r="O195" s="123">
        <f>O196+O197+O200+O201+O202</f>
        <v>0</v>
      </c>
      <c r="P195" s="292"/>
      <c r="Q195" s="296"/>
      <c r="R195" s="343"/>
    </row>
    <row r="196" spans="1:18" hidden="1" x14ac:dyDescent="0.25">
      <c r="A196" s="340">
        <v>5110</v>
      </c>
      <c r="B196" s="40" t="s">
        <v>190</v>
      </c>
      <c r="C196" s="188">
        <f t="shared" si="166"/>
        <v>0</v>
      </c>
      <c r="D196" s="262">
        <v>0</v>
      </c>
      <c r="E196" s="42"/>
      <c r="F196" s="531">
        <f>D196+E196</f>
        <v>0</v>
      </c>
      <c r="G196" s="219"/>
      <c r="H196" s="42"/>
      <c r="I196" s="390">
        <f>G196+H196</f>
        <v>0</v>
      </c>
      <c r="J196" s="262"/>
      <c r="K196" s="42"/>
      <c r="L196" s="531">
        <f>J196+K196</f>
        <v>0</v>
      </c>
      <c r="M196" s="219"/>
      <c r="N196" s="42"/>
      <c r="O196" s="390">
        <f>M196+N196</f>
        <v>0</v>
      </c>
      <c r="P196" s="289"/>
      <c r="Q196" s="296"/>
      <c r="R196" s="343"/>
    </row>
    <row r="197" spans="1:18" ht="24" hidden="1" x14ac:dyDescent="0.25">
      <c r="A197" s="75">
        <v>5120</v>
      </c>
      <c r="B197" s="43" t="s">
        <v>191</v>
      </c>
      <c r="C197" s="189">
        <f t="shared" si="166"/>
        <v>0</v>
      </c>
      <c r="D197" s="132">
        <f>D198+D199</f>
        <v>0</v>
      </c>
      <c r="E197" s="76">
        <f t="shared" ref="E197" si="197">E198+E199</f>
        <v>0</v>
      </c>
      <c r="F197" s="95">
        <f>F198+F199</f>
        <v>0</v>
      </c>
      <c r="G197" s="230">
        <f t="shared" ref="G197:O197" si="198">G198+G199</f>
        <v>0</v>
      </c>
      <c r="H197" s="76">
        <f t="shared" si="198"/>
        <v>0</v>
      </c>
      <c r="I197" s="91">
        <f t="shared" si="198"/>
        <v>0</v>
      </c>
      <c r="J197" s="132">
        <f t="shared" si="198"/>
        <v>0</v>
      </c>
      <c r="K197" s="76">
        <f t="shared" si="198"/>
        <v>0</v>
      </c>
      <c r="L197" s="95">
        <f t="shared" si="198"/>
        <v>0</v>
      </c>
      <c r="M197" s="230">
        <f t="shared" si="198"/>
        <v>0</v>
      </c>
      <c r="N197" s="76">
        <f t="shared" si="198"/>
        <v>0</v>
      </c>
      <c r="O197" s="91">
        <f t="shared" si="198"/>
        <v>0</v>
      </c>
      <c r="P197" s="290"/>
      <c r="Q197" s="296"/>
      <c r="R197" s="343"/>
    </row>
    <row r="198" spans="1:18" hidden="1" x14ac:dyDescent="0.25">
      <c r="A198" s="30">
        <v>5121</v>
      </c>
      <c r="B198" s="43" t="s">
        <v>192</v>
      </c>
      <c r="C198" s="189">
        <f t="shared" si="166"/>
        <v>0</v>
      </c>
      <c r="D198" s="263">
        <v>0</v>
      </c>
      <c r="E198" s="45"/>
      <c r="F198" s="532">
        <f t="shared" ref="F198:F202" si="199">D198+E198</f>
        <v>0</v>
      </c>
      <c r="G198" s="229"/>
      <c r="H198" s="45"/>
      <c r="I198" s="393">
        <f t="shared" ref="I198:I202" si="200">G198+H198</f>
        <v>0</v>
      </c>
      <c r="J198" s="263"/>
      <c r="K198" s="45"/>
      <c r="L198" s="532">
        <f t="shared" ref="L198:L202" si="201">J198+K198</f>
        <v>0</v>
      </c>
      <c r="M198" s="229"/>
      <c r="N198" s="45"/>
      <c r="O198" s="393">
        <f t="shared" ref="O198:O202" si="202">M198+N198</f>
        <v>0</v>
      </c>
      <c r="P198" s="290"/>
      <c r="Q198" s="296"/>
      <c r="R198" s="343"/>
    </row>
    <row r="199" spans="1:18" ht="24" hidden="1" x14ac:dyDescent="0.25">
      <c r="A199" s="30">
        <v>5129</v>
      </c>
      <c r="B199" s="43" t="s">
        <v>193</v>
      </c>
      <c r="C199" s="189">
        <f t="shared" si="166"/>
        <v>0</v>
      </c>
      <c r="D199" s="263">
        <v>0</v>
      </c>
      <c r="E199" s="45"/>
      <c r="F199" s="532">
        <f t="shared" si="199"/>
        <v>0</v>
      </c>
      <c r="G199" s="229"/>
      <c r="H199" s="45"/>
      <c r="I199" s="393">
        <f t="shared" si="200"/>
        <v>0</v>
      </c>
      <c r="J199" s="263"/>
      <c r="K199" s="45"/>
      <c r="L199" s="532">
        <f t="shared" si="201"/>
        <v>0</v>
      </c>
      <c r="M199" s="229"/>
      <c r="N199" s="45"/>
      <c r="O199" s="393">
        <f t="shared" si="202"/>
        <v>0</v>
      </c>
      <c r="P199" s="290"/>
      <c r="Q199" s="296"/>
      <c r="R199" s="343"/>
    </row>
    <row r="200" spans="1:18" hidden="1" x14ac:dyDescent="0.25">
      <c r="A200" s="75">
        <v>5130</v>
      </c>
      <c r="B200" s="43" t="s">
        <v>194</v>
      </c>
      <c r="C200" s="189">
        <f t="shared" si="166"/>
        <v>0</v>
      </c>
      <c r="D200" s="263">
        <v>0</v>
      </c>
      <c r="E200" s="45"/>
      <c r="F200" s="532">
        <f t="shared" si="199"/>
        <v>0</v>
      </c>
      <c r="G200" s="229"/>
      <c r="H200" s="45"/>
      <c r="I200" s="393">
        <f t="shared" si="200"/>
        <v>0</v>
      </c>
      <c r="J200" s="263"/>
      <c r="K200" s="45"/>
      <c r="L200" s="532">
        <f t="shared" si="201"/>
        <v>0</v>
      </c>
      <c r="M200" s="229"/>
      <c r="N200" s="45"/>
      <c r="O200" s="393">
        <f t="shared" si="202"/>
        <v>0</v>
      </c>
      <c r="P200" s="290"/>
      <c r="Q200" s="296"/>
      <c r="R200" s="343"/>
    </row>
    <row r="201" spans="1:18" hidden="1" x14ac:dyDescent="0.25">
      <c r="A201" s="75">
        <v>5140</v>
      </c>
      <c r="B201" s="43" t="s">
        <v>195</v>
      </c>
      <c r="C201" s="189">
        <f t="shared" si="166"/>
        <v>0</v>
      </c>
      <c r="D201" s="263">
        <v>0</v>
      </c>
      <c r="E201" s="45"/>
      <c r="F201" s="532">
        <f t="shared" si="199"/>
        <v>0</v>
      </c>
      <c r="G201" s="229"/>
      <c r="H201" s="45"/>
      <c r="I201" s="393">
        <f t="shared" si="200"/>
        <v>0</v>
      </c>
      <c r="J201" s="263"/>
      <c r="K201" s="45"/>
      <c r="L201" s="532">
        <f t="shared" si="201"/>
        <v>0</v>
      </c>
      <c r="M201" s="229"/>
      <c r="N201" s="45"/>
      <c r="O201" s="393">
        <f t="shared" si="202"/>
        <v>0</v>
      </c>
      <c r="P201" s="290"/>
      <c r="Q201" s="296"/>
      <c r="R201" s="343"/>
    </row>
    <row r="202" spans="1:18" ht="24" hidden="1" x14ac:dyDescent="0.25">
      <c r="A202" s="75">
        <v>5170</v>
      </c>
      <c r="B202" s="43" t="s">
        <v>196</v>
      </c>
      <c r="C202" s="189">
        <f t="shared" si="166"/>
        <v>0</v>
      </c>
      <c r="D202" s="263">
        <v>0</v>
      </c>
      <c r="E202" s="45"/>
      <c r="F202" s="532">
        <f t="shared" si="199"/>
        <v>0</v>
      </c>
      <c r="G202" s="229"/>
      <c r="H202" s="45"/>
      <c r="I202" s="393">
        <f t="shared" si="200"/>
        <v>0</v>
      </c>
      <c r="J202" s="263"/>
      <c r="K202" s="45"/>
      <c r="L202" s="532">
        <f t="shared" si="201"/>
        <v>0</v>
      </c>
      <c r="M202" s="229"/>
      <c r="N202" s="45"/>
      <c r="O202" s="393">
        <f t="shared" si="202"/>
        <v>0</v>
      </c>
      <c r="P202" s="290"/>
      <c r="Q202" s="296"/>
      <c r="R202" s="343"/>
    </row>
    <row r="203" spans="1:18" x14ac:dyDescent="0.25">
      <c r="A203" s="35">
        <v>5200</v>
      </c>
      <c r="B203" s="72" t="s">
        <v>197</v>
      </c>
      <c r="C203" s="187">
        <f t="shared" si="166"/>
        <v>283590</v>
      </c>
      <c r="D203" s="130">
        <f>D204+D214+D215+D224+D225+D226+D228</f>
        <v>276935</v>
      </c>
      <c r="E203" s="123">
        <f t="shared" ref="E203" si="203">E204+E214+E215+E224+E225+E226+E228</f>
        <v>6655</v>
      </c>
      <c r="F203" s="409">
        <f>F204+F214+F215+F224+F225+F226+F228</f>
        <v>283590</v>
      </c>
      <c r="G203" s="227">
        <f t="shared" ref="G203:O203" si="204">G204+G214+G215+G224+G225+G226+G228</f>
        <v>0</v>
      </c>
      <c r="H203" s="123">
        <f t="shared" si="204"/>
        <v>0</v>
      </c>
      <c r="I203" s="409">
        <f t="shared" si="204"/>
        <v>0</v>
      </c>
      <c r="J203" s="130">
        <f t="shared" si="204"/>
        <v>0</v>
      </c>
      <c r="K203" s="38">
        <f t="shared" si="204"/>
        <v>0</v>
      </c>
      <c r="L203" s="175">
        <f t="shared" si="204"/>
        <v>0</v>
      </c>
      <c r="M203" s="227">
        <f t="shared" si="204"/>
        <v>0</v>
      </c>
      <c r="N203" s="38">
        <f t="shared" si="204"/>
        <v>0</v>
      </c>
      <c r="O203" s="123">
        <f t="shared" si="204"/>
        <v>0</v>
      </c>
      <c r="P203" s="292"/>
      <c r="Q203" s="296"/>
      <c r="R203" s="343"/>
    </row>
    <row r="204" spans="1:18" hidden="1" x14ac:dyDescent="0.25">
      <c r="A204" s="73">
        <v>5210</v>
      </c>
      <c r="B204" s="58" t="s">
        <v>198</v>
      </c>
      <c r="C204" s="194">
        <f t="shared" si="166"/>
        <v>0</v>
      </c>
      <c r="D204" s="86">
        <f>SUM(D205:D213)</f>
        <v>0</v>
      </c>
      <c r="E204" s="74">
        <f>SUM(E205:E213)</f>
        <v>0</v>
      </c>
      <c r="F204" s="174">
        <f t="shared" ref="F204:N204" si="205">SUM(F205:F213)</f>
        <v>0</v>
      </c>
      <c r="G204" s="228">
        <f t="shared" si="205"/>
        <v>0</v>
      </c>
      <c r="H204" s="74">
        <f t="shared" si="205"/>
        <v>0</v>
      </c>
      <c r="I204" s="154">
        <f t="shared" si="205"/>
        <v>0</v>
      </c>
      <c r="J204" s="86">
        <f t="shared" si="205"/>
        <v>0</v>
      </c>
      <c r="K204" s="74">
        <f t="shared" si="205"/>
        <v>0</v>
      </c>
      <c r="L204" s="174">
        <f t="shared" si="205"/>
        <v>0</v>
      </c>
      <c r="M204" s="228">
        <f t="shared" si="205"/>
        <v>0</v>
      </c>
      <c r="N204" s="74">
        <f t="shared" si="205"/>
        <v>0</v>
      </c>
      <c r="O204" s="154">
        <f>SUM(O205:O213)</f>
        <v>0</v>
      </c>
      <c r="P204" s="291"/>
      <c r="Q204" s="296"/>
      <c r="R204" s="343"/>
    </row>
    <row r="205" spans="1:18" hidden="1" x14ac:dyDescent="0.25">
      <c r="A205" s="27">
        <v>5211</v>
      </c>
      <c r="B205" s="40" t="s">
        <v>199</v>
      </c>
      <c r="C205" s="188">
        <f t="shared" si="166"/>
        <v>0</v>
      </c>
      <c r="D205" s="262">
        <v>0</v>
      </c>
      <c r="E205" s="42"/>
      <c r="F205" s="531">
        <f t="shared" ref="F205:F214" si="206">D205+E205</f>
        <v>0</v>
      </c>
      <c r="G205" s="219"/>
      <c r="H205" s="42"/>
      <c r="I205" s="390">
        <f t="shared" ref="I205:I214" si="207">G205+H205</f>
        <v>0</v>
      </c>
      <c r="J205" s="262"/>
      <c r="K205" s="42"/>
      <c r="L205" s="531">
        <f t="shared" ref="L205:L214" si="208">J205+K205</f>
        <v>0</v>
      </c>
      <c r="M205" s="219"/>
      <c r="N205" s="42"/>
      <c r="O205" s="390">
        <f t="shared" ref="O205:O214" si="209">M205+N205</f>
        <v>0</v>
      </c>
      <c r="P205" s="289"/>
      <c r="Q205" s="296"/>
      <c r="R205" s="343"/>
    </row>
    <row r="206" spans="1:18" hidden="1" x14ac:dyDescent="0.25">
      <c r="A206" s="30">
        <v>5212</v>
      </c>
      <c r="B206" s="43" t="s">
        <v>200</v>
      </c>
      <c r="C206" s="189">
        <f t="shared" si="166"/>
        <v>0</v>
      </c>
      <c r="D206" s="263">
        <v>0</v>
      </c>
      <c r="E206" s="45"/>
      <c r="F206" s="532">
        <f t="shared" si="206"/>
        <v>0</v>
      </c>
      <c r="G206" s="229"/>
      <c r="H206" s="45"/>
      <c r="I206" s="393">
        <f t="shared" si="207"/>
        <v>0</v>
      </c>
      <c r="J206" s="263"/>
      <c r="K206" s="45"/>
      <c r="L206" s="532">
        <f t="shared" si="208"/>
        <v>0</v>
      </c>
      <c r="M206" s="229"/>
      <c r="N206" s="45"/>
      <c r="O206" s="393">
        <f t="shared" si="209"/>
        <v>0</v>
      </c>
      <c r="P206" s="290"/>
      <c r="Q206" s="296"/>
      <c r="R206" s="343"/>
    </row>
    <row r="207" spans="1:18" hidden="1" x14ac:dyDescent="0.25">
      <c r="A207" s="30">
        <v>5213</v>
      </c>
      <c r="B207" s="43" t="s">
        <v>201</v>
      </c>
      <c r="C207" s="189">
        <f t="shared" si="166"/>
        <v>0</v>
      </c>
      <c r="D207" s="263">
        <v>0</v>
      </c>
      <c r="E207" s="45"/>
      <c r="F207" s="532">
        <f t="shared" si="206"/>
        <v>0</v>
      </c>
      <c r="G207" s="229"/>
      <c r="H207" s="45"/>
      <c r="I207" s="393">
        <f t="shared" si="207"/>
        <v>0</v>
      </c>
      <c r="J207" s="263"/>
      <c r="K207" s="45"/>
      <c r="L207" s="532">
        <f t="shared" si="208"/>
        <v>0</v>
      </c>
      <c r="M207" s="229"/>
      <c r="N207" s="45"/>
      <c r="O207" s="393">
        <f t="shared" si="209"/>
        <v>0</v>
      </c>
      <c r="P207" s="290"/>
      <c r="Q207" s="296"/>
      <c r="R207" s="343"/>
    </row>
    <row r="208" spans="1:18" hidden="1" x14ac:dyDescent="0.25">
      <c r="A208" s="30">
        <v>5214</v>
      </c>
      <c r="B208" s="43" t="s">
        <v>202</v>
      </c>
      <c r="C208" s="189">
        <f t="shared" si="166"/>
        <v>0</v>
      </c>
      <c r="D208" s="263">
        <v>0</v>
      </c>
      <c r="E208" s="45"/>
      <c r="F208" s="532">
        <f t="shared" si="206"/>
        <v>0</v>
      </c>
      <c r="G208" s="229"/>
      <c r="H208" s="45"/>
      <c r="I208" s="393">
        <f t="shared" si="207"/>
        <v>0</v>
      </c>
      <c r="J208" s="263"/>
      <c r="K208" s="45"/>
      <c r="L208" s="532">
        <f t="shared" si="208"/>
        <v>0</v>
      </c>
      <c r="M208" s="229"/>
      <c r="N208" s="45"/>
      <c r="O208" s="393">
        <f t="shared" si="209"/>
        <v>0</v>
      </c>
      <c r="P208" s="290"/>
      <c r="Q208" s="296"/>
      <c r="R208" s="343"/>
    </row>
    <row r="209" spans="1:18" hidden="1" x14ac:dyDescent="0.25">
      <c r="A209" s="30">
        <v>5215</v>
      </c>
      <c r="B209" s="43" t="s">
        <v>203</v>
      </c>
      <c r="C209" s="189">
        <f t="shared" si="166"/>
        <v>0</v>
      </c>
      <c r="D209" s="263">
        <v>0</v>
      </c>
      <c r="E209" s="45"/>
      <c r="F209" s="532">
        <f t="shared" si="206"/>
        <v>0</v>
      </c>
      <c r="G209" s="229"/>
      <c r="H209" s="45"/>
      <c r="I209" s="393">
        <f t="shared" si="207"/>
        <v>0</v>
      </c>
      <c r="J209" s="263"/>
      <c r="K209" s="45"/>
      <c r="L209" s="532">
        <f t="shared" si="208"/>
        <v>0</v>
      </c>
      <c r="M209" s="229"/>
      <c r="N209" s="45"/>
      <c r="O209" s="393">
        <f t="shared" si="209"/>
        <v>0</v>
      </c>
      <c r="P209" s="290"/>
      <c r="Q209" s="296"/>
      <c r="R209" s="343"/>
    </row>
    <row r="210" spans="1:18" hidden="1" x14ac:dyDescent="0.25">
      <c r="A210" s="30">
        <v>5216</v>
      </c>
      <c r="B210" s="43" t="s">
        <v>204</v>
      </c>
      <c r="C210" s="189">
        <f t="shared" si="166"/>
        <v>0</v>
      </c>
      <c r="D210" s="263">
        <v>0</v>
      </c>
      <c r="E210" s="45"/>
      <c r="F210" s="532">
        <f t="shared" si="206"/>
        <v>0</v>
      </c>
      <c r="G210" s="229"/>
      <c r="H210" s="45"/>
      <c r="I210" s="393">
        <f t="shared" si="207"/>
        <v>0</v>
      </c>
      <c r="J210" s="263"/>
      <c r="K210" s="45"/>
      <c r="L210" s="532">
        <f t="shared" si="208"/>
        <v>0</v>
      </c>
      <c r="M210" s="229"/>
      <c r="N210" s="45"/>
      <c r="O210" s="393">
        <f t="shared" si="209"/>
        <v>0</v>
      </c>
      <c r="P210" s="290"/>
      <c r="Q210" s="296"/>
      <c r="R210" s="343"/>
    </row>
    <row r="211" spans="1:18" hidden="1" x14ac:dyDescent="0.25">
      <c r="A211" s="30">
        <v>5217</v>
      </c>
      <c r="B211" s="43" t="s">
        <v>205</v>
      </c>
      <c r="C211" s="189">
        <f t="shared" si="166"/>
        <v>0</v>
      </c>
      <c r="D211" s="263">
        <v>0</v>
      </c>
      <c r="E211" s="45"/>
      <c r="F211" s="532">
        <f t="shared" si="206"/>
        <v>0</v>
      </c>
      <c r="G211" s="229"/>
      <c r="H211" s="45"/>
      <c r="I211" s="393">
        <f t="shared" si="207"/>
        <v>0</v>
      </c>
      <c r="J211" s="263"/>
      <c r="K211" s="45"/>
      <c r="L211" s="532">
        <f t="shared" si="208"/>
        <v>0</v>
      </c>
      <c r="M211" s="229"/>
      <c r="N211" s="45"/>
      <c r="O211" s="393">
        <f t="shared" si="209"/>
        <v>0</v>
      </c>
      <c r="P211" s="290"/>
      <c r="Q211" s="296"/>
      <c r="R211" s="343"/>
    </row>
    <row r="212" spans="1:18" hidden="1" x14ac:dyDescent="0.25">
      <c r="A212" s="30">
        <v>5218</v>
      </c>
      <c r="B212" s="43" t="s">
        <v>206</v>
      </c>
      <c r="C212" s="189">
        <f t="shared" si="166"/>
        <v>0</v>
      </c>
      <c r="D212" s="263">
        <v>0</v>
      </c>
      <c r="E212" s="45"/>
      <c r="F212" s="532">
        <f t="shared" si="206"/>
        <v>0</v>
      </c>
      <c r="G212" s="229"/>
      <c r="H212" s="45"/>
      <c r="I212" s="393">
        <f t="shared" si="207"/>
        <v>0</v>
      </c>
      <c r="J212" s="263"/>
      <c r="K212" s="45"/>
      <c r="L212" s="532">
        <f t="shared" si="208"/>
        <v>0</v>
      </c>
      <c r="M212" s="229"/>
      <c r="N212" s="45"/>
      <c r="O212" s="393">
        <f t="shared" si="209"/>
        <v>0</v>
      </c>
      <c r="P212" s="290"/>
      <c r="Q212" s="296"/>
      <c r="R212" s="343"/>
    </row>
    <row r="213" spans="1:18" hidden="1" x14ac:dyDescent="0.25">
      <c r="A213" s="30">
        <v>5219</v>
      </c>
      <c r="B213" s="43" t="s">
        <v>207</v>
      </c>
      <c r="C213" s="189">
        <f t="shared" si="166"/>
        <v>0</v>
      </c>
      <c r="D213" s="263">
        <v>0</v>
      </c>
      <c r="E213" s="45"/>
      <c r="F213" s="532">
        <f t="shared" si="206"/>
        <v>0</v>
      </c>
      <c r="G213" s="229"/>
      <c r="H213" s="45"/>
      <c r="I213" s="393">
        <f t="shared" si="207"/>
        <v>0</v>
      </c>
      <c r="J213" s="263"/>
      <c r="K213" s="45"/>
      <c r="L213" s="532">
        <f t="shared" si="208"/>
        <v>0</v>
      </c>
      <c r="M213" s="229"/>
      <c r="N213" s="45"/>
      <c r="O213" s="393">
        <f t="shared" si="209"/>
        <v>0</v>
      </c>
      <c r="P213" s="290"/>
      <c r="Q213" s="296"/>
      <c r="R213" s="343"/>
    </row>
    <row r="214" spans="1:18" ht="13.5" hidden="1" customHeight="1" x14ac:dyDescent="0.25">
      <c r="A214" s="75">
        <v>5220</v>
      </c>
      <c r="B214" s="43" t="s">
        <v>208</v>
      </c>
      <c r="C214" s="189">
        <f t="shared" si="166"/>
        <v>0</v>
      </c>
      <c r="D214" s="263">
        <v>0</v>
      </c>
      <c r="E214" s="45"/>
      <c r="F214" s="532">
        <f t="shared" si="206"/>
        <v>0</v>
      </c>
      <c r="G214" s="229"/>
      <c r="H214" s="45"/>
      <c r="I214" s="393">
        <f t="shared" si="207"/>
        <v>0</v>
      </c>
      <c r="J214" s="263"/>
      <c r="K214" s="45"/>
      <c r="L214" s="532">
        <f t="shared" si="208"/>
        <v>0</v>
      </c>
      <c r="M214" s="229"/>
      <c r="N214" s="45"/>
      <c r="O214" s="393">
        <f t="shared" si="209"/>
        <v>0</v>
      </c>
      <c r="P214" s="290"/>
      <c r="Q214" s="296"/>
      <c r="R214" s="343"/>
    </row>
    <row r="215" spans="1:18" hidden="1" x14ac:dyDescent="0.25">
      <c r="A215" s="75">
        <v>5230</v>
      </c>
      <c r="B215" s="43" t="s">
        <v>209</v>
      </c>
      <c r="C215" s="189">
        <f t="shared" si="166"/>
        <v>0</v>
      </c>
      <c r="D215" s="132">
        <f>SUM(D216:D223)</f>
        <v>0</v>
      </c>
      <c r="E215" s="76">
        <f t="shared" ref="E215" si="210">SUM(E216:E223)</f>
        <v>0</v>
      </c>
      <c r="F215" s="95">
        <f>SUM(F216:F223)</f>
        <v>0</v>
      </c>
      <c r="G215" s="230">
        <f t="shared" ref="G215:N215" si="211">SUM(G216:G223)</f>
        <v>0</v>
      </c>
      <c r="H215" s="76">
        <f t="shared" si="211"/>
        <v>0</v>
      </c>
      <c r="I215" s="91">
        <f t="shared" si="211"/>
        <v>0</v>
      </c>
      <c r="J215" s="132">
        <f t="shared" si="211"/>
        <v>0</v>
      </c>
      <c r="K215" s="76">
        <f t="shared" si="211"/>
        <v>0</v>
      </c>
      <c r="L215" s="95">
        <f t="shared" si="211"/>
        <v>0</v>
      </c>
      <c r="M215" s="230">
        <f t="shared" si="211"/>
        <v>0</v>
      </c>
      <c r="N215" s="76">
        <f t="shared" si="211"/>
        <v>0</v>
      </c>
      <c r="O215" s="91">
        <f>SUM(O216:O223)</f>
        <v>0</v>
      </c>
      <c r="P215" s="290"/>
      <c r="Q215" s="296"/>
      <c r="R215" s="343"/>
    </row>
    <row r="216" spans="1:18" hidden="1" x14ac:dyDescent="0.25">
      <c r="A216" s="30">
        <v>5231</v>
      </c>
      <c r="B216" s="43" t="s">
        <v>210</v>
      </c>
      <c r="C216" s="189">
        <f t="shared" si="166"/>
        <v>0</v>
      </c>
      <c r="D216" s="263">
        <v>0</v>
      </c>
      <c r="E216" s="45"/>
      <c r="F216" s="532">
        <f t="shared" ref="F216:F225" si="212">D216+E216</f>
        <v>0</v>
      </c>
      <c r="G216" s="229"/>
      <c r="H216" s="45"/>
      <c r="I216" s="393">
        <f t="shared" ref="I216:I225" si="213">G216+H216</f>
        <v>0</v>
      </c>
      <c r="J216" s="263"/>
      <c r="K216" s="45"/>
      <c r="L216" s="532">
        <f t="shared" ref="L216:L225" si="214">J216+K216</f>
        <v>0</v>
      </c>
      <c r="M216" s="229"/>
      <c r="N216" s="45"/>
      <c r="O216" s="393">
        <f t="shared" ref="O216:O225" si="215">M216+N216</f>
        <v>0</v>
      </c>
      <c r="P216" s="290"/>
      <c r="Q216" s="296"/>
      <c r="R216" s="343"/>
    </row>
    <row r="217" spans="1:18" hidden="1" x14ac:dyDescent="0.25">
      <c r="A217" s="30">
        <v>5232</v>
      </c>
      <c r="B217" s="43" t="s">
        <v>211</v>
      </c>
      <c r="C217" s="189">
        <f t="shared" si="166"/>
        <v>0</v>
      </c>
      <c r="D217" s="263">
        <v>0</v>
      </c>
      <c r="E217" s="45"/>
      <c r="F217" s="532">
        <f t="shared" si="212"/>
        <v>0</v>
      </c>
      <c r="G217" s="229"/>
      <c r="H217" s="45"/>
      <c r="I217" s="393">
        <f t="shared" si="213"/>
        <v>0</v>
      </c>
      <c r="J217" s="263"/>
      <c r="K217" s="45"/>
      <c r="L217" s="532">
        <f t="shared" si="214"/>
        <v>0</v>
      </c>
      <c r="M217" s="229"/>
      <c r="N217" s="45"/>
      <c r="O217" s="393">
        <f t="shared" si="215"/>
        <v>0</v>
      </c>
      <c r="P217" s="290"/>
      <c r="Q217" s="296"/>
      <c r="R217" s="343"/>
    </row>
    <row r="218" spans="1:18" hidden="1" x14ac:dyDescent="0.25">
      <c r="A218" s="30">
        <v>5233</v>
      </c>
      <c r="B218" s="43" t="s">
        <v>212</v>
      </c>
      <c r="C218" s="189">
        <f t="shared" si="166"/>
        <v>0</v>
      </c>
      <c r="D218" s="263">
        <v>0</v>
      </c>
      <c r="E218" s="45"/>
      <c r="F218" s="532">
        <f t="shared" si="212"/>
        <v>0</v>
      </c>
      <c r="G218" s="229"/>
      <c r="H218" s="45"/>
      <c r="I218" s="393">
        <f t="shared" si="213"/>
        <v>0</v>
      </c>
      <c r="J218" s="263"/>
      <c r="K218" s="45"/>
      <c r="L218" s="532">
        <f t="shared" si="214"/>
        <v>0</v>
      </c>
      <c r="M218" s="229"/>
      <c r="N218" s="45"/>
      <c r="O218" s="393">
        <f t="shared" si="215"/>
        <v>0</v>
      </c>
      <c r="P218" s="290"/>
      <c r="Q218" s="296"/>
      <c r="R218" s="343"/>
    </row>
    <row r="219" spans="1:18" hidden="1" x14ac:dyDescent="0.25">
      <c r="A219" s="30">
        <v>5234</v>
      </c>
      <c r="B219" s="43" t="s">
        <v>213</v>
      </c>
      <c r="C219" s="189">
        <f t="shared" si="166"/>
        <v>0</v>
      </c>
      <c r="D219" s="263">
        <v>0</v>
      </c>
      <c r="E219" s="45"/>
      <c r="F219" s="532">
        <f t="shared" si="212"/>
        <v>0</v>
      </c>
      <c r="G219" s="229"/>
      <c r="H219" s="45"/>
      <c r="I219" s="393">
        <f t="shared" si="213"/>
        <v>0</v>
      </c>
      <c r="J219" s="263"/>
      <c r="K219" s="45"/>
      <c r="L219" s="532">
        <f t="shared" si="214"/>
        <v>0</v>
      </c>
      <c r="M219" s="229"/>
      <c r="N219" s="45"/>
      <c r="O219" s="393">
        <f t="shared" si="215"/>
        <v>0</v>
      </c>
      <c r="P219" s="290"/>
      <c r="Q219" s="296"/>
      <c r="R219" s="343"/>
    </row>
    <row r="220" spans="1:18" ht="14.25" hidden="1" customHeight="1" x14ac:dyDescent="0.25">
      <c r="A220" s="30">
        <v>5236</v>
      </c>
      <c r="B220" s="43" t="s">
        <v>214</v>
      </c>
      <c r="C220" s="189">
        <f t="shared" si="166"/>
        <v>0</v>
      </c>
      <c r="D220" s="263">
        <v>0</v>
      </c>
      <c r="E220" s="45"/>
      <c r="F220" s="532">
        <f t="shared" si="212"/>
        <v>0</v>
      </c>
      <c r="G220" s="229"/>
      <c r="H220" s="45"/>
      <c r="I220" s="393">
        <f t="shared" si="213"/>
        <v>0</v>
      </c>
      <c r="J220" s="263"/>
      <c r="K220" s="45"/>
      <c r="L220" s="532">
        <f t="shared" si="214"/>
        <v>0</v>
      </c>
      <c r="M220" s="229"/>
      <c r="N220" s="45"/>
      <c r="O220" s="393">
        <f t="shared" si="215"/>
        <v>0</v>
      </c>
      <c r="P220" s="290"/>
      <c r="Q220" s="296"/>
      <c r="R220" s="343"/>
    </row>
    <row r="221" spans="1:18" ht="14.25" hidden="1" customHeight="1" x14ac:dyDescent="0.25">
      <c r="A221" s="30">
        <v>5237</v>
      </c>
      <c r="B221" s="43" t="s">
        <v>215</v>
      </c>
      <c r="C221" s="189">
        <f t="shared" si="166"/>
        <v>0</v>
      </c>
      <c r="D221" s="263">
        <v>0</v>
      </c>
      <c r="E221" s="45"/>
      <c r="F221" s="532">
        <f t="shared" si="212"/>
        <v>0</v>
      </c>
      <c r="G221" s="229"/>
      <c r="H221" s="45"/>
      <c r="I221" s="393">
        <f t="shared" si="213"/>
        <v>0</v>
      </c>
      <c r="J221" s="263"/>
      <c r="K221" s="45"/>
      <c r="L221" s="532">
        <f t="shared" si="214"/>
        <v>0</v>
      </c>
      <c r="M221" s="229"/>
      <c r="N221" s="45"/>
      <c r="O221" s="393">
        <f t="shared" si="215"/>
        <v>0</v>
      </c>
      <c r="P221" s="290"/>
      <c r="Q221" s="296"/>
      <c r="R221" s="343"/>
    </row>
    <row r="222" spans="1:18" hidden="1" x14ac:dyDescent="0.25">
      <c r="A222" s="30">
        <v>5238</v>
      </c>
      <c r="B222" s="43" t="s">
        <v>216</v>
      </c>
      <c r="C222" s="189">
        <f t="shared" si="166"/>
        <v>0</v>
      </c>
      <c r="D222" s="263">
        <v>0</v>
      </c>
      <c r="E222" s="45"/>
      <c r="F222" s="532">
        <f t="shared" si="212"/>
        <v>0</v>
      </c>
      <c r="G222" s="229"/>
      <c r="H222" s="45"/>
      <c r="I222" s="393">
        <f t="shared" si="213"/>
        <v>0</v>
      </c>
      <c r="J222" s="263"/>
      <c r="K222" s="45"/>
      <c r="L222" s="532">
        <f t="shared" si="214"/>
        <v>0</v>
      </c>
      <c r="M222" s="229"/>
      <c r="N222" s="45"/>
      <c r="O222" s="393">
        <f t="shared" si="215"/>
        <v>0</v>
      </c>
      <c r="P222" s="290"/>
      <c r="Q222" s="296"/>
      <c r="R222" s="343"/>
    </row>
    <row r="223" spans="1:18" hidden="1" x14ac:dyDescent="0.25">
      <c r="A223" s="30">
        <v>5239</v>
      </c>
      <c r="B223" s="43" t="s">
        <v>217</v>
      </c>
      <c r="C223" s="189">
        <f t="shared" si="166"/>
        <v>0</v>
      </c>
      <c r="D223" s="263">
        <v>0</v>
      </c>
      <c r="E223" s="45"/>
      <c r="F223" s="532">
        <f t="shared" si="212"/>
        <v>0</v>
      </c>
      <c r="G223" s="229"/>
      <c r="H223" s="45"/>
      <c r="I223" s="393">
        <f t="shared" si="213"/>
        <v>0</v>
      </c>
      <c r="J223" s="263"/>
      <c r="K223" s="45"/>
      <c r="L223" s="532">
        <f t="shared" si="214"/>
        <v>0</v>
      </c>
      <c r="M223" s="229"/>
      <c r="N223" s="45"/>
      <c r="O223" s="393">
        <f t="shared" si="215"/>
        <v>0</v>
      </c>
      <c r="P223" s="290"/>
      <c r="Q223" s="296"/>
      <c r="R223" s="343"/>
    </row>
    <row r="224" spans="1:18" ht="24" hidden="1" x14ac:dyDescent="0.25">
      <c r="A224" s="75">
        <v>5240</v>
      </c>
      <c r="B224" s="43" t="s">
        <v>218</v>
      </c>
      <c r="C224" s="189">
        <f t="shared" si="166"/>
        <v>0</v>
      </c>
      <c r="D224" s="263">
        <v>0</v>
      </c>
      <c r="E224" s="45"/>
      <c r="F224" s="532">
        <f t="shared" si="212"/>
        <v>0</v>
      </c>
      <c r="G224" s="229"/>
      <c r="H224" s="45"/>
      <c r="I224" s="393">
        <f t="shared" si="213"/>
        <v>0</v>
      </c>
      <c r="J224" s="263"/>
      <c r="K224" s="45"/>
      <c r="L224" s="532">
        <f t="shared" si="214"/>
        <v>0</v>
      </c>
      <c r="M224" s="229"/>
      <c r="N224" s="45"/>
      <c r="O224" s="393">
        <f t="shared" si="215"/>
        <v>0</v>
      </c>
      <c r="P224" s="290"/>
      <c r="Q224" s="296"/>
      <c r="R224" s="343"/>
    </row>
    <row r="225" spans="1:18" x14ac:dyDescent="0.25">
      <c r="A225" s="75">
        <v>5250</v>
      </c>
      <c r="B225" s="43" t="s">
        <v>219</v>
      </c>
      <c r="C225" s="189">
        <f t="shared" si="166"/>
        <v>283590</v>
      </c>
      <c r="D225" s="263">
        <v>276935</v>
      </c>
      <c r="E225" s="393">
        <v>6655</v>
      </c>
      <c r="F225" s="290">
        <f t="shared" si="212"/>
        <v>283590</v>
      </c>
      <c r="G225" s="229"/>
      <c r="H225" s="393"/>
      <c r="I225" s="290">
        <f t="shared" si="213"/>
        <v>0</v>
      </c>
      <c r="J225" s="263"/>
      <c r="K225" s="45"/>
      <c r="L225" s="532">
        <f t="shared" si="214"/>
        <v>0</v>
      </c>
      <c r="M225" s="229"/>
      <c r="N225" s="45"/>
      <c r="O225" s="393">
        <f t="shared" si="215"/>
        <v>0</v>
      </c>
      <c r="P225" s="290"/>
      <c r="Q225" s="296"/>
      <c r="R225" s="343"/>
    </row>
    <row r="226" spans="1:18" hidden="1" x14ac:dyDescent="0.25">
      <c r="A226" s="75">
        <v>5260</v>
      </c>
      <c r="B226" s="43" t="s">
        <v>220</v>
      </c>
      <c r="C226" s="189">
        <f t="shared" si="166"/>
        <v>0</v>
      </c>
      <c r="D226" s="132">
        <f>SUM(D227)</f>
        <v>0</v>
      </c>
      <c r="E226" s="76">
        <f t="shared" ref="E226" si="216">SUM(E227)</f>
        <v>0</v>
      </c>
      <c r="F226" s="95">
        <f>SUM(F227)</f>
        <v>0</v>
      </c>
      <c r="G226" s="230">
        <f t="shared" ref="G226:N226" si="217">SUM(G227)</f>
        <v>0</v>
      </c>
      <c r="H226" s="76">
        <f t="shared" si="217"/>
        <v>0</v>
      </c>
      <c r="I226" s="91">
        <f t="shared" si="217"/>
        <v>0</v>
      </c>
      <c r="J226" s="132">
        <f t="shared" si="217"/>
        <v>0</v>
      </c>
      <c r="K226" s="76">
        <f t="shared" si="217"/>
        <v>0</v>
      </c>
      <c r="L226" s="95">
        <f t="shared" si="217"/>
        <v>0</v>
      </c>
      <c r="M226" s="230">
        <f t="shared" si="217"/>
        <v>0</v>
      </c>
      <c r="N226" s="76">
        <f t="shared" si="217"/>
        <v>0</v>
      </c>
      <c r="O226" s="91">
        <f>SUM(O227)</f>
        <v>0</v>
      </c>
      <c r="P226" s="290"/>
      <c r="Q226" s="296"/>
      <c r="R226" s="343"/>
    </row>
    <row r="227" spans="1:18" hidden="1" x14ac:dyDescent="0.25">
      <c r="A227" s="30">
        <v>5269</v>
      </c>
      <c r="B227" s="43" t="s">
        <v>221</v>
      </c>
      <c r="C227" s="189">
        <f t="shared" si="166"/>
        <v>0</v>
      </c>
      <c r="D227" s="263">
        <v>0</v>
      </c>
      <c r="E227" s="45"/>
      <c r="F227" s="532">
        <f t="shared" ref="F227:F228" si="218">D227+E227</f>
        <v>0</v>
      </c>
      <c r="G227" s="229"/>
      <c r="H227" s="45"/>
      <c r="I227" s="393">
        <f t="shared" ref="I227:I228" si="219">G227+H227</f>
        <v>0</v>
      </c>
      <c r="J227" s="263"/>
      <c r="K227" s="45"/>
      <c r="L227" s="532">
        <f t="shared" ref="L227:L228" si="220">J227+K227</f>
        <v>0</v>
      </c>
      <c r="M227" s="229"/>
      <c r="N227" s="45"/>
      <c r="O227" s="393">
        <f t="shared" ref="O227:O228" si="221">M227+N227</f>
        <v>0</v>
      </c>
      <c r="P227" s="290"/>
      <c r="Q227" s="296"/>
      <c r="R227" s="343"/>
    </row>
    <row r="228" spans="1:18" hidden="1" x14ac:dyDescent="0.25">
      <c r="A228" s="73">
        <v>5270</v>
      </c>
      <c r="B228" s="58" t="s">
        <v>222</v>
      </c>
      <c r="C228" s="194">
        <f t="shared" si="166"/>
        <v>0</v>
      </c>
      <c r="D228" s="260">
        <v>0</v>
      </c>
      <c r="E228" s="77"/>
      <c r="F228" s="533">
        <f t="shared" si="218"/>
        <v>0</v>
      </c>
      <c r="G228" s="231"/>
      <c r="H228" s="77"/>
      <c r="I228" s="391">
        <f t="shared" si="219"/>
        <v>0</v>
      </c>
      <c r="J228" s="260"/>
      <c r="K228" s="77"/>
      <c r="L228" s="533">
        <f t="shared" si="220"/>
        <v>0</v>
      </c>
      <c r="M228" s="231"/>
      <c r="N228" s="77"/>
      <c r="O228" s="391">
        <f t="shared" si="221"/>
        <v>0</v>
      </c>
      <c r="P228" s="291"/>
      <c r="Q228" s="296"/>
      <c r="R228" s="343"/>
    </row>
    <row r="229" spans="1:18" hidden="1" x14ac:dyDescent="0.25">
      <c r="A229" s="70">
        <v>6000</v>
      </c>
      <c r="B229" s="70" t="s">
        <v>223</v>
      </c>
      <c r="C229" s="199">
        <f t="shared" si="166"/>
        <v>0</v>
      </c>
      <c r="D229" s="137">
        <f>D230+D250+D258</f>
        <v>0</v>
      </c>
      <c r="E229" s="71">
        <f t="shared" ref="E229" si="222">E230+E250+E258</f>
        <v>0</v>
      </c>
      <c r="F229" s="172">
        <f>F230+F250+F258</f>
        <v>0</v>
      </c>
      <c r="G229" s="226">
        <f t="shared" ref="G229:N229" si="223">G230+G250+G258</f>
        <v>0</v>
      </c>
      <c r="H229" s="71">
        <f t="shared" si="223"/>
        <v>0</v>
      </c>
      <c r="I229" s="125">
        <f t="shared" si="223"/>
        <v>0</v>
      </c>
      <c r="J229" s="137">
        <f t="shared" si="223"/>
        <v>0</v>
      </c>
      <c r="K229" s="71">
        <f t="shared" si="223"/>
        <v>0</v>
      </c>
      <c r="L229" s="172">
        <f t="shared" si="223"/>
        <v>0</v>
      </c>
      <c r="M229" s="226">
        <f t="shared" si="223"/>
        <v>0</v>
      </c>
      <c r="N229" s="71">
        <f t="shared" si="223"/>
        <v>0</v>
      </c>
      <c r="O229" s="125">
        <f>O230+O250+O258</f>
        <v>0</v>
      </c>
      <c r="P229" s="312"/>
      <c r="Q229" s="296"/>
      <c r="R229" s="343"/>
    </row>
    <row r="230" spans="1:18" ht="14.25" hidden="1" customHeight="1" x14ac:dyDescent="0.25">
      <c r="A230" s="51">
        <v>6200</v>
      </c>
      <c r="B230" s="82" t="s">
        <v>224</v>
      </c>
      <c r="C230" s="201">
        <f t="shared" si="166"/>
        <v>0</v>
      </c>
      <c r="D230" s="138">
        <f>SUM(D231,D232,D234,D237,D243,D244,D245)</f>
        <v>0</v>
      </c>
      <c r="E230" s="85">
        <f t="shared" ref="E230" si="224">SUM(E231,E232,E234,E237,E243,E244,E245)</f>
        <v>0</v>
      </c>
      <c r="F230" s="173">
        <f>SUM(F231,F232,F234,F237,F243,F244,F245)</f>
        <v>0</v>
      </c>
      <c r="G230" s="235">
        <f t="shared" ref="G230:N230" si="225">SUM(G231,G232,G234,G237,G243,G244,G245)</f>
        <v>0</v>
      </c>
      <c r="H230" s="85">
        <f t="shared" si="225"/>
        <v>0</v>
      </c>
      <c r="I230" s="124">
        <f t="shared" si="225"/>
        <v>0</v>
      </c>
      <c r="J230" s="138">
        <f t="shared" si="225"/>
        <v>0</v>
      </c>
      <c r="K230" s="85">
        <f t="shared" si="225"/>
        <v>0</v>
      </c>
      <c r="L230" s="173">
        <f t="shared" si="225"/>
        <v>0</v>
      </c>
      <c r="M230" s="235">
        <f t="shared" si="225"/>
        <v>0</v>
      </c>
      <c r="N230" s="85">
        <f t="shared" si="225"/>
        <v>0</v>
      </c>
      <c r="O230" s="124">
        <f>SUM(O231,O232,O234,O237,O243,O244,O245)</f>
        <v>0</v>
      </c>
      <c r="P230" s="313"/>
      <c r="Q230" s="296"/>
      <c r="R230" s="343"/>
    </row>
    <row r="231" spans="1:18" hidden="1" x14ac:dyDescent="0.25">
      <c r="A231" s="340">
        <v>6220</v>
      </c>
      <c r="B231" s="40" t="s">
        <v>225</v>
      </c>
      <c r="C231" s="188">
        <f t="shared" si="166"/>
        <v>0</v>
      </c>
      <c r="D231" s="262">
        <v>0</v>
      </c>
      <c r="E231" s="42"/>
      <c r="F231" s="531">
        <f>D231+E231</f>
        <v>0</v>
      </c>
      <c r="G231" s="219"/>
      <c r="H231" s="42"/>
      <c r="I231" s="390">
        <f>G231+H231</f>
        <v>0</v>
      </c>
      <c r="J231" s="262"/>
      <c r="K231" s="42"/>
      <c r="L231" s="531">
        <f>J231+K231</f>
        <v>0</v>
      </c>
      <c r="M231" s="219"/>
      <c r="N231" s="42"/>
      <c r="O231" s="390">
        <f>M231+N231</f>
        <v>0</v>
      </c>
      <c r="P231" s="289"/>
      <c r="Q231" s="296"/>
      <c r="R231" s="343"/>
    </row>
    <row r="232" spans="1:18" hidden="1" x14ac:dyDescent="0.25">
      <c r="A232" s="75">
        <v>6230</v>
      </c>
      <c r="B232" s="43" t="s">
        <v>226</v>
      </c>
      <c r="C232" s="189">
        <f t="shared" si="166"/>
        <v>0</v>
      </c>
      <c r="D232" s="132">
        <f>SUM(D233)</f>
        <v>0</v>
      </c>
      <c r="E232" s="76">
        <f t="shared" ref="E232:O232" si="226">SUM(E233)</f>
        <v>0</v>
      </c>
      <c r="F232" s="95">
        <f t="shared" si="226"/>
        <v>0</v>
      </c>
      <c r="G232" s="230">
        <f t="shared" si="226"/>
        <v>0</v>
      </c>
      <c r="H232" s="76">
        <f t="shared" si="226"/>
        <v>0</v>
      </c>
      <c r="I232" s="91">
        <f t="shared" si="226"/>
        <v>0</v>
      </c>
      <c r="J232" s="132">
        <f t="shared" si="226"/>
        <v>0</v>
      </c>
      <c r="K232" s="76">
        <f t="shared" si="226"/>
        <v>0</v>
      </c>
      <c r="L232" s="95">
        <f t="shared" si="226"/>
        <v>0</v>
      </c>
      <c r="M232" s="230">
        <f t="shared" si="226"/>
        <v>0</v>
      </c>
      <c r="N232" s="76">
        <f t="shared" si="226"/>
        <v>0</v>
      </c>
      <c r="O232" s="91">
        <f t="shared" si="226"/>
        <v>0</v>
      </c>
      <c r="P232" s="290"/>
      <c r="Q232" s="296"/>
      <c r="R232" s="343"/>
    </row>
    <row r="233" spans="1:18" hidden="1" x14ac:dyDescent="0.25">
      <c r="A233" s="30">
        <v>6239</v>
      </c>
      <c r="B233" s="40" t="s">
        <v>227</v>
      </c>
      <c r="C233" s="189">
        <f t="shared" si="166"/>
        <v>0</v>
      </c>
      <c r="D233" s="262">
        <v>0</v>
      </c>
      <c r="E233" s="42"/>
      <c r="F233" s="531">
        <f>D233+E233</f>
        <v>0</v>
      </c>
      <c r="G233" s="219"/>
      <c r="H233" s="42"/>
      <c r="I233" s="390">
        <f>G233+H233</f>
        <v>0</v>
      </c>
      <c r="J233" s="262"/>
      <c r="K233" s="42"/>
      <c r="L233" s="531">
        <f>J233+K233</f>
        <v>0</v>
      </c>
      <c r="M233" s="219"/>
      <c r="N233" s="42"/>
      <c r="O233" s="390">
        <f>M233+N233</f>
        <v>0</v>
      </c>
      <c r="P233" s="289"/>
      <c r="Q233" s="296"/>
      <c r="R233" s="343"/>
    </row>
    <row r="234" spans="1:18" ht="24" hidden="1" x14ac:dyDescent="0.25">
      <c r="A234" s="75">
        <v>6240</v>
      </c>
      <c r="B234" s="43" t="s">
        <v>228</v>
      </c>
      <c r="C234" s="189">
        <f t="shared" si="166"/>
        <v>0</v>
      </c>
      <c r="D234" s="132">
        <f>SUM(D235:D236)</f>
        <v>0</v>
      </c>
      <c r="E234" s="76">
        <f t="shared" ref="E234" si="227">SUM(E235:E236)</f>
        <v>0</v>
      </c>
      <c r="F234" s="95">
        <f>SUM(F235:F236)</f>
        <v>0</v>
      </c>
      <c r="G234" s="230">
        <f t="shared" ref="G234:N234" si="228">SUM(G235:G236)</f>
        <v>0</v>
      </c>
      <c r="H234" s="76">
        <f t="shared" si="228"/>
        <v>0</v>
      </c>
      <c r="I234" s="91">
        <f t="shared" si="228"/>
        <v>0</v>
      </c>
      <c r="J234" s="132">
        <f t="shared" si="228"/>
        <v>0</v>
      </c>
      <c r="K234" s="76">
        <f t="shared" si="228"/>
        <v>0</v>
      </c>
      <c r="L234" s="95">
        <f t="shared" si="228"/>
        <v>0</v>
      </c>
      <c r="M234" s="230">
        <f t="shared" si="228"/>
        <v>0</v>
      </c>
      <c r="N234" s="76">
        <f t="shared" si="228"/>
        <v>0</v>
      </c>
      <c r="O234" s="91">
        <f>SUM(O235:O236)</f>
        <v>0</v>
      </c>
      <c r="P234" s="290"/>
      <c r="Q234" s="296"/>
      <c r="R234" s="343"/>
    </row>
    <row r="235" spans="1:18" hidden="1" x14ac:dyDescent="0.25">
      <c r="A235" s="30">
        <v>6241</v>
      </c>
      <c r="B235" s="43" t="s">
        <v>229</v>
      </c>
      <c r="C235" s="189">
        <f t="shared" si="166"/>
        <v>0</v>
      </c>
      <c r="D235" s="263">
        <v>0</v>
      </c>
      <c r="E235" s="45"/>
      <c r="F235" s="532">
        <f t="shared" ref="F235:F236" si="229">D235+E235</f>
        <v>0</v>
      </c>
      <c r="G235" s="229"/>
      <c r="H235" s="45"/>
      <c r="I235" s="393">
        <f t="shared" ref="I235:I236" si="230">G235+H235</f>
        <v>0</v>
      </c>
      <c r="J235" s="263"/>
      <c r="K235" s="45"/>
      <c r="L235" s="532">
        <f t="shared" ref="L235:L236" si="231">J235+K235</f>
        <v>0</v>
      </c>
      <c r="M235" s="229"/>
      <c r="N235" s="45"/>
      <c r="O235" s="393">
        <f t="shared" ref="O235:O236" si="232">M235+N235</f>
        <v>0</v>
      </c>
      <c r="P235" s="290"/>
      <c r="Q235" s="296"/>
      <c r="R235" s="343"/>
    </row>
    <row r="236" spans="1:18" hidden="1" x14ac:dyDescent="0.25">
      <c r="A236" s="30">
        <v>6242</v>
      </c>
      <c r="B236" s="43" t="s">
        <v>230</v>
      </c>
      <c r="C236" s="189">
        <f t="shared" si="166"/>
        <v>0</v>
      </c>
      <c r="D236" s="263">
        <v>0</v>
      </c>
      <c r="E236" s="45"/>
      <c r="F236" s="532">
        <f t="shared" si="229"/>
        <v>0</v>
      </c>
      <c r="G236" s="229"/>
      <c r="H236" s="45"/>
      <c r="I236" s="393">
        <f t="shared" si="230"/>
        <v>0</v>
      </c>
      <c r="J236" s="263"/>
      <c r="K236" s="45"/>
      <c r="L236" s="532">
        <f t="shared" si="231"/>
        <v>0</v>
      </c>
      <c r="M236" s="229"/>
      <c r="N236" s="45"/>
      <c r="O236" s="393">
        <f t="shared" si="232"/>
        <v>0</v>
      </c>
      <c r="P236" s="290"/>
      <c r="Q236" s="296"/>
      <c r="R236" s="343"/>
    </row>
    <row r="237" spans="1:18" ht="25.5" hidden="1" customHeight="1" x14ac:dyDescent="0.25">
      <c r="A237" s="75">
        <v>6250</v>
      </c>
      <c r="B237" s="43" t="s">
        <v>231</v>
      </c>
      <c r="C237" s="189">
        <f t="shared" si="166"/>
        <v>0</v>
      </c>
      <c r="D237" s="132">
        <f>SUM(D238:D242)</f>
        <v>0</v>
      </c>
      <c r="E237" s="76">
        <f t="shared" ref="E237" si="233">SUM(E238:E242)</f>
        <v>0</v>
      </c>
      <c r="F237" s="95">
        <f>SUM(F238:F242)</f>
        <v>0</v>
      </c>
      <c r="G237" s="230">
        <f t="shared" ref="G237:N237" si="234">SUM(G238:G242)</f>
        <v>0</v>
      </c>
      <c r="H237" s="76">
        <f t="shared" si="234"/>
        <v>0</v>
      </c>
      <c r="I237" s="91">
        <f t="shared" si="234"/>
        <v>0</v>
      </c>
      <c r="J237" s="132">
        <f t="shared" si="234"/>
        <v>0</v>
      </c>
      <c r="K237" s="76">
        <f t="shared" si="234"/>
        <v>0</v>
      </c>
      <c r="L237" s="95">
        <f t="shared" si="234"/>
        <v>0</v>
      </c>
      <c r="M237" s="230">
        <f t="shared" si="234"/>
        <v>0</v>
      </c>
      <c r="N237" s="76">
        <f t="shared" si="234"/>
        <v>0</v>
      </c>
      <c r="O237" s="91">
        <f>SUM(O238:O242)</f>
        <v>0</v>
      </c>
      <c r="P237" s="290"/>
      <c r="Q237" s="296"/>
      <c r="R237" s="343"/>
    </row>
    <row r="238" spans="1:18" ht="14.25" hidden="1" customHeight="1" x14ac:dyDescent="0.25">
      <c r="A238" s="30">
        <v>6252</v>
      </c>
      <c r="B238" s="43" t="s">
        <v>232</v>
      </c>
      <c r="C238" s="189">
        <f t="shared" si="166"/>
        <v>0</v>
      </c>
      <c r="D238" s="263">
        <v>0</v>
      </c>
      <c r="E238" s="45"/>
      <c r="F238" s="532">
        <f t="shared" ref="F238:F244" si="235">D238+E238</f>
        <v>0</v>
      </c>
      <c r="G238" s="229"/>
      <c r="H238" s="45"/>
      <c r="I238" s="393">
        <f t="shared" ref="I238:I244" si="236">G238+H238</f>
        <v>0</v>
      </c>
      <c r="J238" s="263"/>
      <c r="K238" s="45"/>
      <c r="L238" s="532">
        <f t="shared" ref="L238:L244" si="237">J238+K238</f>
        <v>0</v>
      </c>
      <c r="M238" s="229"/>
      <c r="N238" s="45"/>
      <c r="O238" s="393">
        <f t="shared" ref="O238:O244" si="238">M238+N238</f>
        <v>0</v>
      </c>
      <c r="P238" s="290"/>
      <c r="Q238" s="296"/>
      <c r="R238" s="343"/>
    </row>
    <row r="239" spans="1:18" ht="14.25" hidden="1" customHeight="1" x14ac:dyDescent="0.25">
      <c r="A239" s="30">
        <v>6253</v>
      </c>
      <c r="B239" s="43" t="s">
        <v>233</v>
      </c>
      <c r="C239" s="189">
        <f t="shared" si="166"/>
        <v>0</v>
      </c>
      <c r="D239" s="263">
        <v>0</v>
      </c>
      <c r="E239" s="45"/>
      <c r="F239" s="532">
        <f t="shared" si="235"/>
        <v>0</v>
      </c>
      <c r="G239" s="229"/>
      <c r="H239" s="45"/>
      <c r="I239" s="393">
        <f t="shared" si="236"/>
        <v>0</v>
      </c>
      <c r="J239" s="263"/>
      <c r="K239" s="45"/>
      <c r="L239" s="532">
        <f t="shared" si="237"/>
        <v>0</v>
      </c>
      <c r="M239" s="229"/>
      <c r="N239" s="45"/>
      <c r="O239" s="393">
        <f t="shared" si="238"/>
        <v>0</v>
      </c>
      <c r="P239" s="290"/>
      <c r="Q239" s="296"/>
      <c r="R239" s="343"/>
    </row>
    <row r="240" spans="1:18" ht="24" hidden="1" x14ac:dyDescent="0.25">
      <c r="A240" s="30">
        <v>6254</v>
      </c>
      <c r="B240" s="43" t="s">
        <v>234</v>
      </c>
      <c r="C240" s="189">
        <f t="shared" si="166"/>
        <v>0</v>
      </c>
      <c r="D240" s="263">
        <v>0</v>
      </c>
      <c r="E240" s="45"/>
      <c r="F240" s="532">
        <f t="shared" si="235"/>
        <v>0</v>
      </c>
      <c r="G240" s="229"/>
      <c r="H240" s="45"/>
      <c r="I240" s="393">
        <f t="shared" si="236"/>
        <v>0</v>
      </c>
      <c r="J240" s="263"/>
      <c r="K240" s="45"/>
      <c r="L240" s="532">
        <f t="shared" si="237"/>
        <v>0</v>
      </c>
      <c r="M240" s="229"/>
      <c r="N240" s="45"/>
      <c r="O240" s="393">
        <f t="shared" si="238"/>
        <v>0</v>
      </c>
      <c r="P240" s="290"/>
      <c r="Q240" s="296"/>
      <c r="R240" s="343"/>
    </row>
    <row r="241" spans="1:18" ht="24" hidden="1" x14ac:dyDescent="0.25">
      <c r="A241" s="30">
        <v>6255</v>
      </c>
      <c r="B241" s="43" t="s">
        <v>235</v>
      </c>
      <c r="C241" s="189">
        <f t="shared" ref="C241:C295" si="239">SUM(F241,I241,L241,O241)</f>
        <v>0</v>
      </c>
      <c r="D241" s="263">
        <v>0</v>
      </c>
      <c r="E241" s="45"/>
      <c r="F241" s="532">
        <f t="shared" si="235"/>
        <v>0</v>
      </c>
      <c r="G241" s="229"/>
      <c r="H241" s="45"/>
      <c r="I241" s="393">
        <f t="shared" si="236"/>
        <v>0</v>
      </c>
      <c r="J241" s="263"/>
      <c r="K241" s="45"/>
      <c r="L241" s="532">
        <f t="shared" si="237"/>
        <v>0</v>
      </c>
      <c r="M241" s="229"/>
      <c r="N241" s="45"/>
      <c r="O241" s="393">
        <f t="shared" si="238"/>
        <v>0</v>
      </c>
      <c r="P241" s="290"/>
      <c r="Q241" s="296"/>
      <c r="R241" s="343"/>
    </row>
    <row r="242" spans="1:18" hidden="1" x14ac:dyDescent="0.25">
      <c r="A242" s="30">
        <v>6259</v>
      </c>
      <c r="B242" s="43" t="s">
        <v>236</v>
      </c>
      <c r="C242" s="189">
        <f t="shared" si="239"/>
        <v>0</v>
      </c>
      <c r="D242" s="263">
        <v>0</v>
      </c>
      <c r="E242" s="45"/>
      <c r="F242" s="532">
        <f t="shared" si="235"/>
        <v>0</v>
      </c>
      <c r="G242" s="229"/>
      <c r="H242" s="45"/>
      <c r="I242" s="393">
        <f t="shared" si="236"/>
        <v>0</v>
      </c>
      <c r="J242" s="263"/>
      <c r="K242" s="45"/>
      <c r="L242" s="532">
        <f t="shared" si="237"/>
        <v>0</v>
      </c>
      <c r="M242" s="229"/>
      <c r="N242" s="45"/>
      <c r="O242" s="393">
        <f t="shared" si="238"/>
        <v>0</v>
      </c>
      <c r="P242" s="290"/>
      <c r="Q242" s="296"/>
      <c r="R242" s="343"/>
    </row>
    <row r="243" spans="1:18" ht="24" hidden="1" x14ac:dyDescent="0.25">
      <c r="A243" s="75">
        <v>6260</v>
      </c>
      <c r="B243" s="43" t="s">
        <v>237</v>
      </c>
      <c r="C243" s="189">
        <f t="shared" si="239"/>
        <v>0</v>
      </c>
      <c r="D243" s="263">
        <v>0</v>
      </c>
      <c r="E243" s="45"/>
      <c r="F243" s="532">
        <f t="shared" si="235"/>
        <v>0</v>
      </c>
      <c r="G243" s="229"/>
      <c r="H243" s="45"/>
      <c r="I243" s="393">
        <f t="shared" si="236"/>
        <v>0</v>
      </c>
      <c r="J243" s="263"/>
      <c r="K243" s="45"/>
      <c r="L243" s="532">
        <f t="shared" si="237"/>
        <v>0</v>
      </c>
      <c r="M243" s="229"/>
      <c r="N243" s="45"/>
      <c r="O243" s="393">
        <f t="shared" si="238"/>
        <v>0</v>
      </c>
      <c r="P243" s="290"/>
      <c r="Q243" s="296"/>
      <c r="R243" s="343"/>
    </row>
    <row r="244" spans="1:18" hidden="1" x14ac:dyDescent="0.25">
      <c r="A244" s="75">
        <v>6270</v>
      </c>
      <c r="B244" s="43" t="s">
        <v>238</v>
      </c>
      <c r="C244" s="189">
        <f t="shared" si="239"/>
        <v>0</v>
      </c>
      <c r="D244" s="263">
        <v>0</v>
      </c>
      <c r="E244" s="45"/>
      <c r="F244" s="532">
        <f t="shared" si="235"/>
        <v>0</v>
      </c>
      <c r="G244" s="229"/>
      <c r="H244" s="45"/>
      <c r="I244" s="393">
        <f t="shared" si="236"/>
        <v>0</v>
      </c>
      <c r="J244" s="263"/>
      <c r="K244" s="45"/>
      <c r="L244" s="532">
        <f t="shared" si="237"/>
        <v>0</v>
      </c>
      <c r="M244" s="229"/>
      <c r="N244" s="45"/>
      <c r="O244" s="393">
        <f t="shared" si="238"/>
        <v>0</v>
      </c>
      <c r="P244" s="290"/>
      <c r="Q244" s="296"/>
      <c r="R244" s="343"/>
    </row>
    <row r="245" spans="1:18" hidden="1" x14ac:dyDescent="0.25">
      <c r="A245" s="340">
        <v>6290</v>
      </c>
      <c r="B245" s="40" t="s">
        <v>239</v>
      </c>
      <c r="C245" s="200">
        <f t="shared" si="239"/>
        <v>0</v>
      </c>
      <c r="D245" s="131">
        <f>SUM(D246:D249)</f>
        <v>0</v>
      </c>
      <c r="E245" s="79">
        <f t="shared" ref="E245" si="240">SUM(E246:E249)</f>
        <v>0</v>
      </c>
      <c r="F245" s="176">
        <f>SUM(F246:F249)</f>
        <v>0</v>
      </c>
      <c r="G245" s="232">
        <f t="shared" ref="G245:O245" si="241">SUM(G246:G249)</f>
        <v>0</v>
      </c>
      <c r="H245" s="79">
        <f t="shared" si="241"/>
        <v>0</v>
      </c>
      <c r="I245" s="90">
        <f t="shared" si="241"/>
        <v>0</v>
      </c>
      <c r="J245" s="131">
        <f t="shared" si="241"/>
        <v>0</v>
      </c>
      <c r="K245" s="79">
        <f t="shared" si="241"/>
        <v>0</v>
      </c>
      <c r="L245" s="176">
        <f t="shared" si="241"/>
        <v>0</v>
      </c>
      <c r="M245" s="232">
        <f t="shared" si="241"/>
        <v>0</v>
      </c>
      <c r="N245" s="79">
        <f t="shared" si="241"/>
        <v>0</v>
      </c>
      <c r="O245" s="90">
        <f t="shared" si="241"/>
        <v>0</v>
      </c>
      <c r="P245" s="293"/>
      <c r="Q245" s="296"/>
      <c r="R245" s="343"/>
    </row>
    <row r="246" spans="1:18" hidden="1" x14ac:dyDescent="0.25">
      <c r="A246" s="30">
        <v>6291</v>
      </c>
      <c r="B246" s="43" t="s">
        <v>240</v>
      </c>
      <c r="C246" s="189">
        <f t="shared" si="239"/>
        <v>0</v>
      </c>
      <c r="D246" s="263">
        <v>0</v>
      </c>
      <c r="E246" s="45"/>
      <c r="F246" s="532">
        <f t="shared" ref="F246:F249" si="242">D246+E246</f>
        <v>0</v>
      </c>
      <c r="G246" s="229"/>
      <c r="H246" s="45"/>
      <c r="I246" s="393">
        <f t="shared" ref="I246:I249" si="243">G246+H246</f>
        <v>0</v>
      </c>
      <c r="J246" s="263"/>
      <c r="K246" s="45"/>
      <c r="L246" s="532">
        <f t="shared" ref="L246:L249" si="244">J246+K246</f>
        <v>0</v>
      </c>
      <c r="M246" s="229"/>
      <c r="N246" s="45"/>
      <c r="O246" s="393">
        <f t="shared" ref="O246:O249" si="245">M246+N246</f>
        <v>0</v>
      </c>
      <c r="P246" s="290"/>
      <c r="Q246" s="296"/>
      <c r="R246" s="343"/>
    </row>
    <row r="247" spans="1:18" hidden="1" x14ac:dyDescent="0.25">
      <c r="A247" s="30">
        <v>6292</v>
      </c>
      <c r="B247" s="43" t="s">
        <v>241</v>
      </c>
      <c r="C247" s="189">
        <f t="shared" si="239"/>
        <v>0</v>
      </c>
      <c r="D247" s="263">
        <v>0</v>
      </c>
      <c r="E247" s="45"/>
      <c r="F247" s="532">
        <f t="shared" si="242"/>
        <v>0</v>
      </c>
      <c r="G247" s="229"/>
      <c r="H247" s="45"/>
      <c r="I247" s="393">
        <f t="shared" si="243"/>
        <v>0</v>
      </c>
      <c r="J247" s="263"/>
      <c r="K247" s="45"/>
      <c r="L247" s="532">
        <f t="shared" si="244"/>
        <v>0</v>
      </c>
      <c r="M247" s="229"/>
      <c r="N247" s="45"/>
      <c r="O247" s="393">
        <f t="shared" si="245"/>
        <v>0</v>
      </c>
      <c r="P247" s="290"/>
      <c r="Q247" s="296"/>
      <c r="R247" s="343"/>
    </row>
    <row r="248" spans="1:18" ht="72" hidden="1" x14ac:dyDescent="0.25">
      <c r="A248" s="30">
        <v>6296</v>
      </c>
      <c r="B248" s="43" t="s">
        <v>242</v>
      </c>
      <c r="C248" s="189">
        <f t="shared" si="239"/>
        <v>0</v>
      </c>
      <c r="D248" s="263">
        <v>0</v>
      </c>
      <c r="E248" s="45"/>
      <c r="F248" s="532">
        <f t="shared" si="242"/>
        <v>0</v>
      </c>
      <c r="G248" s="229"/>
      <c r="H248" s="45"/>
      <c r="I248" s="393">
        <f t="shared" si="243"/>
        <v>0</v>
      </c>
      <c r="J248" s="263"/>
      <c r="K248" s="45"/>
      <c r="L248" s="532">
        <f t="shared" si="244"/>
        <v>0</v>
      </c>
      <c r="M248" s="229"/>
      <c r="N248" s="45"/>
      <c r="O248" s="393">
        <f t="shared" si="245"/>
        <v>0</v>
      </c>
      <c r="P248" s="290"/>
      <c r="Q248" s="296"/>
      <c r="R248" s="343"/>
    </row>
    <row r="249" spans="1:18" ht="39.75" hidden="1" customHeight="1" x14ac:dyDescent="0.25">
      <c r="A249" s="30">
        <v>6299</v>
      </c>
      <c r="B249" s="43" t="s">
        <v>243</v>
      </c>
      <c r="C249" s="189">
        <f t="shared" si="239"/>
        <v>0</v>
      </c>
      <c r="D249" s="263">
        <v>0</v>
      </c>
      <c r="E249" s="45"/>
      <c r="F249" s="532">
        <f t="shared" si="242"/>
        <v>0</v>
      </c>
      <c r="G249" s="229"/>
      <c r="H249" s="45"/>
      <c r="I249" s="393">
        <f t="shared" si="243"/>
        <v>0</v>
      </c>
      <c r="J249" s="263"/>
      <c r="K249" s="45"/>
      <c r="L249" s="532">
        <f t="shared" si="244"/>
        <v>0</v>
      </c>
      <c r="M249" s="229"/>
      <c r="N249" s="45"/>
      <c r="O249" s="393">
        <f t="shared" si="245"/>
        <v>0</v>
      </c>
      <c r="P249" s="290"/>
      <c r="Q249" s="296"/>
      <c r="R249" s="343"/>
    </row>
    <row r="250" spans="1:18" hidden="1" x14ac:dyDescent="0.25">
      <c r="A250" s="35">
        <v>6300</v>
      </c>
      <c r="B250" s="72" t="s">
        <v>244</v>
      </c>
      <c r="C250" s="187">
        <f t="shared" si="239"/>
        <v>0</v>
      </c>
      <c r="D250" s="130">
        <f>SUM(D251,D256,D257)</f>
        <v>0</v>
      </c>
      <c r="E250" s="38">
        <f t="shared" ref="E250" si="246">SUM(E251,E256,E257)</f>
        <v>0</v>
      </c>
      <c r="F250" s="175">
        <f>SUM(F251,F256,F257)</f>
        <v>0</v>
      </c>
      <c r="G250" s="227">
        <f t="shared" ref="G250:O250" si="247">SUM(G251,G256,G257)</f>
        <v>0</v>
      </c>
      <c r="H250" s="38">
        <f t="shared" si="247"/>
        <v>0</v>
      </c>
      <c r="I250" s="123">
        <f t="shared" si="247"/>
        <v>0</v>
      </c>
      <c r="J250" s="130">
        <f t="shared" si="247"/>
        <v>0</v>
      </c>
      <c r="K250" s="38">
        <f t="shared" si="247"/>
        <v>0</v>
      </c>
      <c r="L250" s="175">
        <f t="shared" si="247"/>
        <v>0</v>
      </c>
      <c r="M250" s="227">
        <f t="shared" si="247"/>
        <v>0</v>
      </c>
      <c r="N250" s="38">
        <f t="shared" si="247"/>
        <v>0</v>
      </c>
      <c r="O250" s="123">
        <f t="shared" si="247"/>
        <v>0</v>
      </c>
      <c r="P250" s="314"/>
      <c r="Q250" s="296"/>
      <c r="R250" s="343"/>
    </row>
    <row r="251" spans="1:18" hidden="1" x14ac:dyDescent="0.25">
      <c r="A251" s="340">
        <v>6320</v>
      </c>
      <c r="B251" s="40" t="s">
        <v>245</v>
      </c>
      <c r="C251" s="200">
        <f t="shared" si="239"/>
        <v>0</v>
      </c>
      <c r="D251" s="131">
        <f>SUM(D252:D255)</f>
        <v>0</v>
      </c>
      <c r="E251" s="79">
        <f t="shared" ref="E251" si="248">SUM(E252:E255)</f>
        <v>0</v>
      </c>
      <c r="F251" s="176">
        <f>SUM(F252:F255)</f>
        <v>0</v>
      </c>
      <c r="G251" s="232">
        <f t="shared" ref="G251:O251" si="249">SUM(G252:G255)</f>
        <v>0</v>
      </c>
      <c r="H251" s="79">
        <f t="shared" si="249"/>
        <v>0</v>
      </c>
      <c r="I251" s="90">
        <f t="shared" si="249"/>
        <v>0</v>
      </c>
      <c r="J251" s="131">
        <f t="shared" si="249"/>
        <v>0</v>
      </c>
      <c r="K251" s="79">
        <f t="shared" si="249"/>
        <v>0</v>
      </c>
      <c r="L251" s="176">
        <f t="shared" si="249"/>
        <v>0</v>
      </c>
      <c r="M251" s="232">
        <f t="shared" si="249"/>
        <v>0</v>
      </c>
      <c r="N251" s="79">
        <f t="shared" si="249"/>
        <v>0</v>
      </c>
      <c r="O251" s="90">
        <f t="shared" si="249"/>
        <v>0</v>
      </c>
      <c r="P251" s="289"/>
      <c r="Q251" s="296"/>
      <c r="R251" s="343"/>
    </row>
    <row r="252" spans="1:18" hidden="1" x14ac:dyDescent="0.25">
      <c r="A252" s="30">
        <v>6322</v>
      </c>
      <c r="B252" s="43" t="s">
        <v>246</v>
      </c>
      <c r="C252" s="189">
        <f t="shared" si="239"/>
        <v>0</v>
      </c>
      <c r="D252" s="263">
        <v>0</v>
      </c>
      <c r="E252" s="45"/>
      <c r="F252" s="532">
        <f t="shared" ref="F252:F257" si="250">D252+E252</f>
        <v>0</v>
      </c>
      <c r="G252" s="229"/>
      <c r="H252" s="45"/>
      <c r="I252" s="393">
        <f t="shared" ref="I252:I257" si="251">G252+H252</f>
        <v>0</v>
      </c>
      <c r="J252" s="263"/>
      <c r="K252" s="45"/>
      <c r="L252" s="532">
        <f t="shared" ref="L252:L257" si="252">J252+K252</f>
        <v>0</v>
      </c>
      <c r="M252" s="229"/>
      <c r="N252" s="45"/>
      <c r="O252" s="393">
        <f t="shared" ref="O252:O257" si="253">M252+N252</f>
        <v>0</v>
      </c>
      <c r="P252" s="290"/>
      <c r="Q252" s="296"/>
      <c r="R252" s="343"/>
    </row>
    <row r="253" spans="1:18" ht="24" hidden="1" x14ac:dyDescent="0.25">
      <c r="A253" s="30">
        <v>6323</v>
      </c>
      <c r="B253" s="43" t="s">
        <v>247</v>
      </c>
      <c r="C253" s="189">
        <f t="shared" si="239"/>
        <v>0</v>
      </c>
      <c r="D253" s="263">
        <v>0</v>
      </c>
      <c r="E253" s="45"/>
      <c r="F253" s="532">
        <f t="shared" si="250"/>
        <v>0</v>
      </c>
      <c r="G253" s="229"/>
      <c r="H253" s="45"/>
      <c r="I253" s="393">
        <f t="shared" si="251"/>
        <v>0</v>
      </c>
      <c r="J253" s="263"/>
      <c r="K253" s="45"/>
      <c r="L253" s="532">
        <f t="shared" si="252"/>
        <v>0</v>
      </c>
      <c r="M253" s="229"/>
      <c r="N253" s="45"/>
      <c r="O253" s="393">
        <f t="shared" si="253"/>
        <v>0</v>
      </c>
      <c r="P253" s="290"/>
      <c r="Q253" s="296"/>
      <c r="R253" s="343"/>
    </row>
    <row r="254" spans="1:18" ht="24" hidden="1" x14ac:dyDescent="0.25">
      <c r="A254" s="30">
        <v>6324</v>
      </c>
      <c r="B254" s="43" t="s">
        <v>301</v>
      </c>
      <c r="C254" s="189">
        <f t="shared" si="239"/>
        <v>0</v>
      </c>
      <c r="D254" s="263">
        <v>0</v>
      </c>
      <c r="E254" s="45"/>
      <c r="F254" s="532">
        <f t="shared" si="250"/>
        <v>0</v>
      </c>
      <c r="G254" s="229"/>
      <c r="H254" s="45"/>
      <c r="I254" s="393">
        <f t="shared" si="251"/>
        <v>0</v>
      </c>
      <c r="J254" s="263"/>
      <c r="K254" s="45"/>
      <c r="L254" s="532">
        <f t="shared" si="252"/>
        <v>0</v>
      </c>
      <c r="M254" s="229"/>
      <c r="N254" s="45"/>
      <c r="O254" s="393">
        <f t="shared" si="253"/>
        <v>0</v>
      </c>
      <c r="P254" s="290"/>
      <c r="Q254" s="296"/>
      <c r="R254" s="343"/>
    </row>
    <row r="255" spans="1:18" hidden="1" x14ac:dyDescent="0.25">
      <c r="A255" s="27">
        <v>6329</v>
      </c>
      <c r="B255" s="40" t="s">
        <v>302</v>
      </c>
      <c r="C255" s="188">
        <f t="shared" si="239"/>
        <v>0</v>
      </c>
      <c r="D255" s="262">
        <v>0</v>
      </c>
      <c r="E255" s="42"/>
      <c r="F255" s="531">
        <f t="shared" si="250"/>
        <v>0</v>
      </c>
      <c r="G255" s="219"/>
      <c r="H255" s="42"/>
      <c r="I255" s="390">
        <f t="shared" si="251"/>
        <v>0</v>
      </c>
      <c r="J255" s="262"/>
      <c r="K255" s="42"/>
      <c r="L255" s="531">
        <f t="shared" si="252"/>
        <v>0</v>
      </c>
      <c r="M255" s="219"/>
      <c r="N255" s="42"/>
      <c r="O255" s="390">
        <f t="shared" si="253"/>
        <v>0</v>
      </c>
      <c r="P255" s="289"/>
      <c r="Q255" s="296"/>
      <c r="R255" s="343"/>
    </row>
    <row r="256" spans="1:18" hidden="1" x14ac:dyDescent="0.25">
      <c r="A256" s="92">
        <v>6330</v>
      </c>
      <c r="B256" s="93" t="s">
        <v>248</v>
      </c>
      <c r="C256" s="200">
        <f t="shared" si="239"/>
        <v>0</v>
      </c>
      <c r="D256" s="264">
        <v>0</v>
      </c>
      <c r="E256" s="84"/>
      <c r="F256" s="540">
        <f t="shared" si="250"/>
        <v>0</v>
      </c>
      <c r="G256" s="234"/>
      <c r="H256" s="84"/>
      <c r="I256" s="435">
        <f t="shared" si="251"/>
        <v>0</v>
      </c>
      <c r="J256" s="264"/>
      <c r="K256" s="84"/>
      <c r="L256" s="540">
        <f t="shared" si="252"/>
        <v>0</v>
      </c>
      <c r="M256" s="234"/>
      <c r="N256" s="84"/>
      <c r="O256" s="435">
        <f t="shared" si="253"/>
        <v>0</v>
      </c>
      <c r="P256" s="293"/>
      <c r="Q256" s="296"/>
      <c r="R256" s="343"/>
    </row>
    <row r="257" spans="1:18" hidden="1" x14ac:dyDescent="0.25">
      <c r="A257" s="75">
        <v>6360</v>
      </c>
      <c r="B257" s="43" t="s">
        <v>249</v>
      </c>
      <c r="C257" s="189">
        <f t="shared" si="239"/>
        <v>0</v>
      </c>
      <c r="D257" s="263">
        <v>0</v>
      </c>
      <c r="E257" s="45"/>
      <c r="F257" s="532">
        <f t="shared" si="250"/>
        <v>0</v>
      </c>
      <c r="G257" s="229"/>
      <c r="H257" s="45"/>
      <c r="I257" s="393">
        <f t="shared" si="251"/>
        <v>0</v>
      </c>
      <c r="J257" s="263"/>
      <c r="K257" s="45"/>
      <c r="L257" s="532">
        <f t="shared" si="252"/>
        <v>0</v>
      </c>
      <c r="M257" s="229"/>
      <c r="N257" s="45"/>
      <c r="O257" s="393">
        <f t="shared" si="253"/>
        <v>0</v>
      </c>
      <c r="P257" s="290"/>
      <c r="Q257" s="296"/>
      <c r="R257" s="343"/>
    </row>
    <row r="258" spans="1:18" ht="24" hidden="1" x14ac:dyDescent="0.25">
      <c r="A258" s="35">
        <v>6400</v>
      </c>
      <c r="B258" s="72" t="s">
        <v>250</v>
      </c>
      <c r="C258" s="187">
        <f t="shared" si="239"/>
        <v>0</v>
      </c>
      <c r="D258" s="130">
        <f>SUM(D259,D263)</f>
        <v>0</v>
      </c>
      <c r="E258" s="38">
        <f t="shared" ref="E258" si="254">SUM(E259,E263)</f>
        <v>0</v>
      </c>
      <c r="F258" s="175">
        <f>SUM(F259,F263)</f>
        <v>0</v>
      </c>
      <c r="G258" s="227">
        <f t="shared" ref="G258:O258" si="255">SUM(G259,G263)</f>
        <v>0</v>
      </c>
      <c r="H258" s="38">
        <f t="shared" si="255"/>
        <v>0</v>
      </c>
      <c r="I258" s="123">
        <f t="shared" si="255"/>
        <v>0</v>
      </c>
      <c r="J258" s="130">
        <f t="shared" si="255"/>
        <v>0</v>
      </c>
      <c r="K258" s="38">
        <f t="shared" si="255"/>
        <v>0</v>
      </c>
      <c r="L258" s="175">
        <f t="shared" si="255"/>
        <v>0</v>
      </c>
      <c r="M258" s="227">
        <f t="shared" si="255"/>
        <v>0</v>
      </c>
      <c r="N258" s="38">
        <f t="shared" si="255"/>
        <v>0</v>
      </c>
      <c r="O258" s="123">
        <f t="shared" si="255"/>
        <v>0</v>
      </c>
      <c r="P258" s="314"/>
      <c r="Q258" s="296"/>
      <c r="R258" s="343"/>
    </row>
    <row r="259" spans="1:18" ht="24" hidden="1" x14ac:dyDescent="0.25">
      <c r="A259" s="340">
        <v>6410</v>
      </c>
      <c r="B259" s="40" t="s">
        <v>251</v>
      </c>
      <c r="C259" s="188">
        <f t="shared" si="239"/>
        <v>0</v>
      </c>
      <c r="D259" s="131">
        <f>SUM(D260:D262)</f>
        <v>0</v>
      </c>
      <c r="E259" s="79">
        <f t="shared" ref="E259" si="256">SUM(E260:E262)</f>
        <v>0</v>
      </c>
      <c r="F259" s="176">
        <f>SUM(F260:F262)</f>
        <v>0</v>
      </c>
      <c r="G259" s="232">
        <f t="shared" ref="G259:O259" si="257">SUM(G260:G262)</f>
        <v>0</v>
      </c>
      <c r="H259" s="79">
        <f t="shared" si="257"/>
        <v>0</v>
      </c>
      <c r="I259" s="90">
        <f t="shared" si="257"/>
        <v>0</v>
      </c>
      <c r="J259" s="131">
        <f t="shared" si="257"/>
        <v>0</v>
      </c>
      <c r="K259" s="79">
        <f t="shared" si="257"/>
        <v>0</v>
      </c>
      <c r="L259" s="176">
        <f t="shared" si="257"/>
        <v>0</v>
      </c>
      <c r="M259" s="232">
        <f t="shared" si="257"/>
        <v>0</v>
      </c>
      <c r="N259" s="79">
        <f t="shared" si="257"/>
        <v>0</v>
      </c>
      <c r="O259" s="155">
        <f t="shared" si="257"/>
        <v>0</v>
      </c>
      <c r="P259" s="294"/>
      <c r="Q259" s="296"/>
      <c r="R259" s="343"/>
    </row>
    <row r="260" spans="1:18" hidden="1" x14ac:dyDescent="0.25">
      <c r="A260" s="30">
        <v>6411</v>
      </c>
      <c r="B260" s="94" t="s">
        <v>252</v>
      </c>
      <c r="C260" s="189">
        <f t="shared" si="239"/>
        <v>0</v>
      </c>
      <c r="D260" s="263">
        <v>0</v>
      </c>
      <c r="E260" s="45"/>
      <c r="F260" s="532">
        <f t="shared" ref="F260:F262" si="258">D260+E260</f>
        <v>0</v>
      </c>
      <c r="G260" s="229"/>
      <c r="H260" s="45"/>
      <c r="I260" s="393">
        <f t="shared" ref="I260:I262" si="259">G260+H260</f>
        <v>0</v>
      </c>
      <c r="J260" s="263"/>
      <c r="K260" s="45"/>
      <c r="L260" s="532">
        <f t="shared" ref="L260:L262" si="260">J260+K260</f>
        <v>0</v>
      </c>
      <c r="M260" s="229"/>
      <c r="N260" s="45"/>
      <c r="O260" s="393">
        <f t="shared" ref="O260:O262" si="261">M260+N260</f>
        <v>0</v>
      </c>
      <c r="P260" s="290"/>
      <c r="Q260" s="296"/>
      <c r="R260" s="343"/>
    </row>
    <row r="261" spans="1:18" ht="36" hidden="1" x14ac:dyDescent="0.25">
      <c r="A261" s="30">
        <v>6412</v>
      </c>
      <c r="B261" s="43" t="s">
        <v>253</v>
      </c>
      <c r="C261" s="189">
        <f t="shared" si="239"/>
        <v>0</v>
      </c>
      <c r="D261" s="263">
        <v>0</v>
      </c>
      <c r="E261" s="45"/>
      <c r="F261" s="532">
        <f t="shared" si="258"/>
        <v>0</v>
      </c>
      <c r="G261" s="229"/>
      <c r="H261" s="45"/>
      <c r="I261" s="393">
        <f t="shared" si="259"/>
        <v>0</v>
      </c>
      <c r="J261" s="263"/>
      <c r="K261" s="45"/>
      <c r="L261" s="532">
        <f t="shared" si="260"/>
        <v>0</v>
      </c>
      <c r="M261" s="229"/>
      <c r="N261" s="45"/>
      <c r="O261" s="393">
        <f t="shared" si="261"/>
        <v>0</v>
      </c>
      <c r="P261" s="290"/>
      <c r="Q261" s="296"/>
      <c r="R261" s="343"/>
    </row>
    <row r="262" spans="1:18" ht="24" hidden="1" x14ac:dyDescent="0.25">
      <c r="A262" s="30">
        <v>6419</v>
      </c>
      <c r="B262" s="43" t="s">
        <v>254</v>
      </c>
      <c r="C262" s="189">
        <f t="shared" si="239"/>
        <v>0</v>
      </c>
      <c r="D262" s="263">
        <v>0</v>
      </c>
      <c r="E262" s="45"/>
      <c r="F262" s="532">
        <f t="shared" si="258"/>
        <v>0</v>
      </c>
      <c r="G262" s="229"/>
      <c r="H262" s="45"/>
      <c r="I262" s="393">
        <f t="shared" si="259"/>
        <v>0</v>
      </c>
      <c r="J262" s="263"/>
      <c r="K262" s="45"/>
      <c r="L262" s="532">
        <f t="shared" si="260"/>
        <v>0</v>
      </c>
      <c r="M262" s="229"/>
      <c r="N262" s="45"/>
      <c r="O262" s="393">
        <f t="shared" si="261"/>
        <v>0</v>
      </c>
      <c r="P262" s="290"/>
      <c r="Q262" s="296"/>
      <c r="R262" s="343"/>
    </row>
    <row r="263" spans="1:18" ht="24" hidden="1" x14ac:dyDescent="0.25">
      <c r="A263" s="75">
        <v>6420</v>
      </c>
      <c r="B263" s="43" t="s">
        <v>255</v>
      </c>
      <c r="C263" s="189">
        <f t="shared" si="239"/>
        <v>0</v>
      </c>
      <c r="D263" s="132">
        <f>SUM(D264:D267)</f>
        <v>0</v>
      </c>
      <c r="E263" s="76">
        <f t="shared" ref="E263" si="262">SUM(E264:E267)</f>
        <v>0</v>
      </c>
      <c r="F263" s="95">
        <f>SUM(F264:F267)</f>
        <v>0</v>
      </c>
      <c r="G263" s="230">
        <f t="shared" ref="G263:N263" si="263">SUM(G264:G267)</f>
        <v>0</v>
      </c>
      <c r="H263" s="76">
        <f t="shared" si="263"/>
        <v>0</v>
      </c>
      <c r="I263" s="91">
        <f t="shared" si="263"/>
        <v>0</v>
      </c>
      <c r="J263" s="132">
        <f t="shared" si="263"/>
        <v>0</v>
      </c>
      <c r="K263" s="76">
        <f t="shared" si="263"/>
        <v>0</v>
      </c>
      <c r="L263" s="95">
        <f t="shared" si="263"/>
        <v>0</v>
      </c>
      <c r="M263" s="230">
        <f t="shared" si="263"/>
        <v>0</v>
      </c>
      <c r="N263" s="76">
        <f t="shared" si="263"/>
        <v>0</v>
      </c>
      <c r="O263" s="91">
        <f>SUM(O264:O267)</f>
        <v>0</v>
      </c>
      <c r="P263" s="290"/>
      <c r="Q263" s="296"/>
      <c r="R263" s="343"/>
    </row>
    <row r="264" spans="1:18" hidden="1" x14ac:dyDescent="0.25">
      <c r="A264" s="30">
        <v>6421</v>
      </c>
      <c r="B264" s="43" t="s">
        <v>256</v>
      </c>
      <c r="C264" s="189">
        <f t="shared" si="239"/>
        <v>0</v>
      </c>
      <c r="D264" s="263">
        <v>0</v>
      </c>
      <c r="E264" s="45"/>
      <c r="F264" s="532">
        <f t="shared" ref="F264:F267" si="264">D264+E264</f>
        <v>0</v>
      </c>
      <c r="G264" s="229"/>
      <c r="H264" s="45"/>
      <c r="I264" s="393">
        <f t="shared" ref="I264:I267" si="265">G264+H264</f>
        <v>0</v>
      </c>
      <c r="J264" s="263"/>
      <c r="K264" s="45"/>
      <c r="L264" s="532">
        <f t="shared" ref="L264:L267" si="266">J264+K264</f>
        <v>0</v>
      </c>
      <c r="M264" s="229"/>
      <c r="N264" s="45"/>
      <c r="O264" s="393">
        <f t="shared" ref="O264:O267" si="267">M264+N264</f>
        <v>0</v>
      </c>
      <c r="P264" s="290"/>
      <c r="Q264" s="296"/>
      <c r="R264" s="343"/>
    </row>
    <row r="265" spans="1:18" hidden="1" x14ac:dyDescent="0.25">
      <c r="A265" s="30">
        <v>6422</v>
      </c>
      <c r="B265" s="43" t="s">
        <v>257</v>
      </c>
      <c r="C265" s="189">
        <f t="shared" si="239"/>
        <v>0</v>
      </c>
      <c r="D265" s="263">
        <v>0</v>
      </c>
      <c r="E265" s="45"/>
      <c r="F265" s="532">
        <f t="shared" si="264"/>
        <v>0</v>
      </c>
      <c r="G265" s="229"/>
      <c r="H265" s="45"/>
      <c r="I265" s="393">
        <f t="shared" si="265"/>
        <v>0</v>
      </c>
      <c r="J265" s="263"/>
      <c r="K265" s="45"/>
      <c r="L265" s="532">
        <f t="shared" si="266"/>
        <v>0</v>
      </c>
      <c r="M265" s="229"/>
      <c r="N265" s="45"/>
      <c r="O265" s="393">
        <f t="shared" si="267"/>
        <v>0</v>
      </c>
      <c r="P265" s="290"/>
      <c r="Q265" s="296"/>
      <c r="R265" s="343"/>
    </row>
    <row r="266" spans="1:18" hidden="1" x14ac:dyDescent="0.25">
      <c r="A266" s="30">
        <v>6423</v>
      </c>
      <c r="B266" s="43" t="s">
        <v>258</v>
      </c>
      <c r="C266" s="189">
        <f t="shared" si="239"/>
        <v>0</v>
      </c>
      <c r="D266" s="263">
        <v>0</v>
      </c>
      <c r="E266" s="45"/>
      <c r="F266" s="532">
        <f t="shared" si="264"/>
        <v>0</v>
      </c>
      <c r="G266" s="229"/>
      <c r="H266" s="45"/>
      <c r="I266" s="393">
        <f t="shared" si="265"/>
        <v>0</v>
      </c>
      <c r="J266" s="263"/>
      <c r="K266" s="45"/>
      <c r="L266" s="532">
        <f t="shared" si="266"/>
        <v>0</v>
      </c>
      <c r="M266" s="229"/>
      <c r="N266" s="45"/>
      <c r="O266" s="393">
        <f t="shared" si="267"/>
        <v>0</v>
      </c>
      <c r="P266" s="290"/>
      <c r="Q266" s="296"/>
      <c r="R266" s="343"/>
    </row>
    <row r="267" spans="1:18" ht="24" hidden="1" x14ac:dyDescent="0.25">
      <c r="A267" s="30">
        <v>6424</v>
      </c>
      <c r="B267" s="43" t="s">
        <v>259</v>
      </c>
      <c r="C267" s="189">
        <f t="shared" si="239"/>
        <v>0</v>
      </c>
      <c r="D267" s="263">
        <v>0</v>
      </c>
      <c r="E267" s="45"/>
      <c r="F267" s="532">
        <f t="shared" si="264"/>
        <v>0</v>
      </c>
      <c r="G267" s="229"/>
      <c r="H267" s="45"/>
      <c r="I267" s="393">
        <f t="shared" si="265"/>
        <v>0</v>
      </c>
      <c r="J267" s="263"/>
      <c r="K267" s="45"/>
      <c r="L267" s="532">
        <f t="shared" si="266"/>
        <v>0</v>
      </c>
      <c r="M267" s="229"/>
      <c r="N267" s="45"/>
      <c r="O267" s="393">
        <f t="shared" si="267"/>
        <v>0</v>
      </c>
      <c r="P267" s="290"/>
      <c r="Q267" s="296"/>
      <c r="R267" s="343"/>
    </row>
    <row r="268" spans="1:18" ht="24" hidden="1" x14ac:dyDescent="0.25">
      <c r="A268" s="97">
        <v>7000</v>
      </c>
      <c r="B268" s="97" t="s">
        <v>260</v>
      </c>
      <c r="C268" s="202">
        <f>SUM(F268,I268,L268,O268)</f>
        <v>0</v>
      </c>
      <c r="D268" s="139">
        <f>SUM(D269,D279)</f>
        <v>0</v>
      </c>
      <c r="E268" s="98">
        <f t="shared" ref="E268" si="268">SUM(E269,E279)</f>
        <v>0</v>
      </c>
      <c r="F268" s="265">
        <f>SUM(F269,F279)</f>
        <v>0</v>
      </c>
      <c r="G268" s="236">
        <f t="shared" ref="G268:N268" si="269">SUM(G269,G279)</f>
        <v>0</v>
      </c>
      <c r="H268" s="98">
        <f t="shared" si="269"/>
        <v>0</v>
      </c>
      <c r="I268" s="275">
        <f t="shared" si="269"/>
        <v>0</v>
      </c>
      <c r="J268" s="139">
        <f t="shared" si="269"/>
        <v>0</v>
      </c>
      <c r="K268" s="98">
        <f t="shared" si="269"/>
        <v>0</v>
      </c>
      <c r="L268" s="265">
        <f t="shared" si="269"/>
        <v>0</v>
      </c>
      <c r="M268" s="236">
        <f t="shared" si="269"/>
        <v>0</v>
      </c>
      <c r="N268" s="98">
        <f t="shared" si="269"/>
        <v>0</v>
      </c>
      <c r="O268" s="158">
        <f>SUM(O269,O279)</f>
        <v>0</v>
      </c>
      <c r="P268" s="316"/>
      <c r="Q268" s="296"/>
      <c r="R268" s="343"/>
    </row>
    <row r="269" spans="1:18" hidden="1" x14ac:dyDescent="0.25">
      <c r="A269" s="35">
        <v>7200</v>
      </c>
      <c r="B269" s="72" t="s">
        <v>261</v>
      </c>
      <c r="C269" s="187">
        <f t="shared" si="239"/>
        <v>0</v>
      </c>
      <c r="D269" s="130">
        <f>SUM(D270,D271,D274,D275,D278)</f>
        <v>0</v>
      </c>
      <c r="E269" s="38">
        <f t="shared" ref="E269" si="270">SUM(E270,E271,E274,E275,E278)</f>
        <v>0</v>
      </c>
      <c r="F269" s="175">
        <f>SUM(F270,F271,F274,F275,F278)</f>
        <v>0</v>
      </c>
      <c r="G269" s="227"/>
      <c r="H269" s="38"/>
      <c r="I269" s="123">
        <f>SUM(I270,I271,I274,I275,I278)</f>
        <v>0</v>
      </c>
      <c r="J269" s="130"/>
      <c r="K269" s="38"/>
      <c r="L269" s="175">
        <f>SUM(L270,L271,L274,L275,L278)</f>
        <v>0</v>
      </c>
      <c r="M269" s="227"/>
      <c r="N269" s="38"/>
      <c r="O269" s="124">
        <f>SUM(O270,O271,O274,O275,O278)</f>
        <v>0</v>
      </c>
      <c r="P269" s="313"/>
      <c r="Q269" s="296"/>
      <c r="R269" s="343"/>
    </row>
    <row r="270" spans="1:18" ht="24" hidden="1" x14ac:dyDescent="0.25">
      <c r="A270" s="340">
        <v>7210</v>
      </c>
      <c r="B270" s="40" t="s">
        <v>262</v>
      </c>
      <c r="C270" s="188">
        <f t="shared" si="239"/>
        <v>0</v>
      </c>
      <c r="D270" s="262">
        <v>0</v>
      </c>
      <c r="E270" s="42"/>
      <c r="F270" s="531">
        <f>D270+E270</f>
        <v>0</v>
      </c>
      <c r="G270" s="219"/>
      <c r="H270" s="42"/>
      <c r="I270" s="390">
        <f>G270+H270</f>
        <v>0</v>
      </c>
      <c r="J270" s="262"/>
      <c r="K270" s="42"/>
      <c r="L270" s="531">
        <f>J270+K270</f>
        <v>0</v>
      </c>
      <c r="M270" s="219"/>
      <c r="N270" s="42"/>
      <c r="O270" s="390">
        <f>M270+N270</f>
        <v>0</v>
      </c>
      <c r="P270" s="289"/>
      <c r="Q270" s="296"/>
      <c r="R270" s="343"/>
    </row>
    <row r="271" spans="1:18" s="96" customFormat="1" ht="24" hidden="1" x14ac:dyDescent="0.25">
      <c r="A271" s="75">
        <v>7220</v>
      </c>
      <c r="B271" s="43" t="s">
        <v>263</v>
      </c>
      <c r="C271" s="189">
        <f t="shared" si="239"/>
        <v>0</v>
      </c>
      <c r="D271" s="132">
        <f>SUM(D272:D273)</f>
        <v>0</v>
      </c>
      <c r="E271" s="76">
        <f t="shared" ref="E271" si="271">SUM(E272:E273)</f>
        <v>0</v>
      </c>
      <c r="F271" s="95">
        <f>SUM(F272:F273)</f>
        <v>0</v>
      </c>
      <c r="G271" s="230">
        <f t="shared" ref="G271:O271" si="272">SUM(G272:G273)</f>
        <v>0</v>
      </c>
      <c r="H271" s="76">
        <f t="shared" si="272"/>
        <v>0</v>
      </c>
      <c r="I271" s="91">
        <f t="shared" si="272"/>
        <v>0</v>
      </c>
      <c r="J271" s="132">
        <f t="shared" si="272"/>
        <v>0</v>
      </c>
      <c r="K271" s="76">
        <f t="shared" si="272"/>
        <v>0</v>
      </c>
      <c r="L271" s="95">
        <f t="shared" si="272"/>
        <v>0</v>
      </c>
      <c r="M271" s="230">
        <f t="shared" si="272"/>
        <v>0</v>
      </c>
      <c r="N271" s="76">
        <f t="shared" si="272"/>
        <v>0</v>
      </c>
      <c r="O271" s="91">
        <f t="shared" si="272"/>
        <v>0</v>
      </c>
      <c r="P271" s="290"/>
      <c r="Q271" s="300"/>
      <c r="R271" s="343"/>
    </row>
    <row r="272" spans="1:18" s="96" customFormat="1" ht="24" hidden="1" x14ac:dyDescent="0.25">
      <c r="A272" s="30">
        <v>7221</v>
      </c>
      <c r="B272" s="43" t="s">
        <v>264</v>
      </c>
      <c r="C272" s="189">
        <f t="shared" si="239"/>
        <v>0</v>
      </c>
      <c r="D272" s="263">
        <v>0</v>
      </c>
      <c r="E272" s="45"/>
      <c r="F272" s="532">
        <f t="shared" ref="F272:F274" si="273">D272+E272</f>
        <v>0</v>
      </c>
      <c r="G272" s="229"/>
      <c r="H272" s="45"/>
      <c r="I272" s="393">
        <f t="shared" ref="I272:I274" si="274">G272+H272</f>
        <v>0</v>
      </c>
      <c r="J272" s="263"/>
      <c r="K272" s="45"/>
      <c r="L272" s="532">
        <f t="shared" ref="L272:L274" si="275">J272+K272</f>
        <v>0</v>
      </c>
      <c r="M272" s="229"/>
      <c r="N272" s="45"/>
      <c r="O272" s="393">
        <f t="shared" ref="O272:O274" si="276">M272+N272</f>
        <v>0</v>
      </c>
      <c r="P272" s="290"/>
      <c r="Q272" s="300"/>
      <c r="R272" s="343"/>
    </row>
    <row r="273" spans="1:18" s="96" customFormat="1" ht="24" hidden="1" x14ac:dyDescent="0.25">
      <c r="A273" s="30">
        <v>7222</v>
      </c>
      <c r="B273" s="43" t="s">
        <v>265</v>
      </c>
      <c r="C273" s="189">
        <f t="shared" si="239"/>
        <v>0</v>
      </c>
      <c r="D273" s="263">
        <v>0</v>
      </c>
      <c r="E273" s="45"/>
      <c r="F273" s="532">
        <f t="shared" si="273"/>
        <v>0</v>
      </c>
      <c r="G273" s="229"/>
      <c r="H273" s="45"/>
      <c r="I273" s="393">
        <f t="shared" si="274"/>
        <v>0</v>
      </c>
      <c r="J273" s="263"/>
      <c r="K273" s="45"/>
      <c r="L273" s="532">
        <f t="shared" si="275"/>
        <v>0</v>
      </c>
      <c r="M273" s="229"/>
      <c r="N273" s="45"/>
      <c r="O273" s="393">
        <f t="shared" si="276"/>
        <v>0</v>
      </c>
      <c r="P273" s="290"/>
      <c r="Q273" s="300"/>
      <c r="R273" s="343"/>
    </row>
    <row r="274" spans="1:18" ht="24" hidden="1" x14ac:dyDescent="0.25">
      <c r="A274" s="75">
        <v>7230</v>
      </c>
      <c r="B274" s="43" t="s">
        <v>308</v>
      </c>
      <c r="C274" s="189">
        <f t="shared" si="239"/>
        <v>0</v>
      </c>
      <c r="D274" s="263">
        <v>0</v>
      </c>
      <c r="E274" s="45"/>
      <c r="F274" s="532">
        <f t="shared" si="273"/>
        <v>0</v>
      </c>
      <c r="G274" s="229"/>
      <c r="H274" s="45"/>
      <c r="I274" s="393">
        <f t="shared" si="274"/>
        <v>0</v>
      </c>
      <c r="J274" s="263"/>
      <c r="K274" s="45"/>
      <c r="L274" s="532">
        <f t="shared" si="275"/>
        <v>0</v>
      </c>
      <c r="M274" s="229"/>
      <c r="N274" s="45"/>
      <c r="O274" s="393">
        <f t="shared" si="276"/>
        <v>0</v>
      </c>
      <c r="P274" s="290"/>
      <c r="Q274" s="296"/>
      <c r="R274" s="343"/>
    </row>
    <row r="275" spans="1:18" ht="24" hidden="1" x14ac:dyDescent="0.25">
      <c r="A275" s="75">
        <v>7240</v>
      </c>
      <c r="B275" s="43" t="s">
        <v>266</v>
      </c>
      <c r="C275" s="189">
        <f t="shared" si="239"/>
        <v>0</v>
      </c>
      <c r="D275" s="132">
        <f>SUM(D276:D277)</f>
        <v>0</v>
      </c>
      <c r="E275" s="76">
        <f t="shared" ref="E275" si="277">SUM(E276:E277)</f>
        <v>0</v>
      </c>
      <c r="F275" s="95">
        <f>SUM(F276:F277)</f>
        <v>0</v>
      </c>
      <c r="G275" s="230">
        <f t="shared" ref="G275:O275" si="278">SUM(G276:G277)</f>
        <v>0</v>
      </c>
      <c r="H275" s="76">
        <f t="shared" si="278"/>
        <v>0</v>
      </c>
      <c r="I275" s="91">
        <f t="shared" si="278"/>
        <v>0</v>
      </c>
      <c r="J275" s="132">
        <f t="shared" si="278"/>
        <v>0</v>
      </c>
      <c r="K275" s="76">
        <f t="shared" si="278"/>
        <v>0</v>
      </c>
      <c r="L275" s="95">
        <f t="shared" si="278"/>
        <v>0</v>
      </c>
      <c r="M275" s="230">
        <f t="shared" si="278"/>
        <v>0</v>
      </c>
      <c r="N275" s="76">
        <f t="shared" si="278"/>
        <v>0</v>
      </c>
      <c r="O275" s="91">
        <f t="shared" si="278"/>
        <v>0</v>
      </c>
      <c r="P275" s="290"/>
      <c r="Q275" s="296"/>
      <c r="R275" s="343"/>
    </row>
    <row r="276" spans="1:18" ht="36" hidden="1" x14ac:dyDescent="0.25">
      <c r="A276" s="30">
        <v>7245</v>
      </c>
      <c r="B276" s="43" t="s">
        <v>267</v>
      </c>
      <c r="C276" s="189">
        <f t="shared" si="239"/>
        <v>0</v>
      </c>
      <c r="D276" s="263">
        <v>0</v>
      </c>
      <c r="E276" s="45"/>
      <c r="F276" s="532">
        <f t="shared" ref="F276:F278" si="279">D276+E276</f>
        <v>0</v>
      </c>
      <c r="G276" s="229"/>
      <c r="H276" s="45"/>
      <c r="I276" s="393">
        <f t="shared" ref="I276:I278" si="280">G276+H276</f>
        <v>0</v>
      </c>
      <c r="J276" s="263"/>
      <c r="K276" s="45"/>
      <c r="L276" s="532">
        <f t="shared" ref="L276:L278" si="281">J276+K276</f>
        <v>0</v>
      </c>
      <c r="M276" s="229"/>
      <c r="N276" s="45"/>
      <c r="O276" s="393">
        <f t="shared" ref="O276:O278" si="282">M276+N276</f>
        <v>0</v>
      </c>
      <c r="P276" s="290"/>
      <c r="Q276" s="296"/>
      <c r="R276" s="343"/>
    </row>
    <row r="277" spans="1:18" ht="72" hidden="1" x14ac:dyDescent="0.25">
      <c r="A277" s="30">
        <v>7246</v>
      </c>
      <c r="B277" s="43" t="s">
        <v>268</v>
      </c>
      <c r="C277" s="189">
        <f t="shared" si="239"/>
        <v>0</v>
      </c>
      <c r="D277" s="263">
        <v>0</v>
      </c>
      <c r="E277" s="45"/>
      <c r="F277" s="532">
        <f t="shared" si="279"/>
        <v>0</v>
      </c>
      <c r="G277" s="229"/>
      <c r="H277" s="45"/>
      <c r="I277" s="393">
        <f t="shared" si="280"/>
        <v>0</v>
      </c>
      <c r="J277" s="263"/>
      <c r="K277" s="45"/>
      <c r="L277" s="532">
        <f t="shared" si="281"/>
        <v>0</v>
      </c>
      <c r="M277" s="229"/>
      <c r="N277" s="45"/>
      <c r="O277" s="393">
        <f t="shared" si="282"/>
        <v>0</v>
      </c>
      <c r="P277" s="290"/>
      <c r="Q277" s="296"/>
      <c r="R277" s="343"/>
    </row>
    <row r="278" spans="1:18" ht="24" hidden="1" x14ac:dyDescent="0.25">
      <c r="A278" s="92">
        <v>7260</v>
      </c>
      <c r="B278" s="40" t="s">
        <v>269</v>
      </c>
      <c r="C278" s="188">
        <f t="shared" si="239"/>
        <v>0</v>
      </c>
      <c r="D278" s="262">
        <v>0</v>
      </c>
      <c r="E278" s="42"/>
      <c r="F278" s="531">
        <f t="shared" si="279"/>
        <v>0</v>
      </c>
      <c r="G278" s="219"/>
      <c r="H278" s="42"/>
      <c r="I278" s="390">
        <f t="shared" si="280"/>
        <v>0</v>
      </c>
      <c r="J278" s="262"/>
      <c r="K278" s="42"/>
      <c r="L278" s="531">
        <f t="shared" si="281"/>
        <v>0</v>
      </c>
      <c r="M278" s="219"/>
      <c r="N278" s="42"/>
      <c r="O278" s="390">
        <f t="shared" si="282"/>
        <v>0</v>
      </c>
      <c r="P278" s="289"/>
      <c r="Q278" s="296"/>
      <c r="R278" s="343"/>
    </row>
    <row r="279" spans="1:18" hidden="1" x14ac:dyDescent="0.25">
      <c r="A279" s="55">
        <v>7700</v>
      </c>
      <c r="B279" s="105" t="s">
        <v>298</v>
      </c>
      <c r="C279" s="203">
        <f t="shared" si="239"/>
        <v>0</v>
      </c>
      <c r="D279" s="140">
        <f>D280</f>
        <v>0</v>
      </c>
      <c r="E279" s="106">
        <f t="shared" ref="E279:O279" si="283">E280</f>
        <v>0</v>
      </c>
      <c r="F279" s="177">
        <f t="shared" si="283"/>
        <v>0</v>
      </c>
      <c r="G279" s="237">
        <f t="shared" si="283"/>
        <v>0</v>
      </c>
      <c r="H279" s="106">
        <f t="shared" si="283"/>
        <v>0</v>
      </c>
      <c r="I279" s="276">
        <f t="shared" si="283"/>
        <v>0</v>
      </c>
      <c r="J279" s="140">
        <f t="shared" si="283"/>
        <v>0</v>
      </c>
      <c r="K279" s="106">
        <f t="shared" si="283"/>
        <v>0</v>
      </c>
      <c r="L279" s="177">
        <f t="shared" si="283"/>
        <v>0</v>
      </c>
      <c r="M279" s="237">
        <f t="shared" si="283"/>
        <v>0</v>
      </c>
      <c r="N279" s="106">
        <f t="shared" si="283"/>
        <v>0</v>
      </c>
      <c r="O279" s="276">
        <f t="shared" si="283"/>
        <v>0</v>
      </c>
      <c r="P279" s="314"/>
      <c r="Q279" s="296"/>
      <c r="R279" s="343"/>
    </row>
    <row r="280" spans="1:18" hidden="1" x14ac:dyDescent="0.25">
      <c r="A280" s="73">
        <v>7720</v>
      </c>
      <c r="B280" s="40" t="s">
        <v>299</v>
      </c>
      <c r="C280" s="190">
        <f t="shared" si="239"/>
        <v>0</v>
      </c>
      <c r="D280" s="255">
        <v>0</v>
      </c>
      <c r="E280" s="49"/>
      <c r="F280" s="543">
        <f>D280+E280</f>
        <v>0</v>
      </c>
      <c r="G280" s="238"/>
      <c r="H280" s="49"/>
      <c r="I280" s="389">
        <f>G280+H280</f>
        <v>0</v>
      </c>
      <c r="J280" s="255"/>
      <c r="K280" s="49"/>
      <c r="L280" s="543">
        <f>J280+K280</f>
        <v>0</v>
      </c>
      <c r="M280" s="238"/>
      <c r="N280" s="49"/>
      <c r="O280" s="389">
        <f>M280+N280</f>
        <v>0</v>
      </c>
      <c r="P280" s="294"/>
      <c r="Q280" s="296"/>
      <c r="R280" s="343"/>
    </row>
    <row r="281" spans="1:18" hidden="1" x14ac:dyDescent="0.25">
      <c r="A281" s="94"/>
      <c r="B281" s="43" t="s">
        <v>270</v>
      </c>
      <c r="C281" s="189">
        <f t="shared" si="239"/>
        <v>0</v>
      </c>
      <c r="D281" s="132">
        <f>SUM(D282:D283)</f>
        <v>0</v>
      </c>
      <c r="E281" s="76">
        <f t="shared" ref="E281" si="284">SUM(E282:E283)</f>
        <v>0</v>
      </c>
      <c r="F281" s="95">
        <f>SUM(F282:F283)</f>
        <v>0</v>
      </c>
      <c r="G281" s="230">
        <f t="shared" ref="G281:O281" si="285">SUM(G282:G283)</f>
        <v>0</v>
      </c>
      <c r="H281" s="76">
        <f t="shared" si="285"/>
        <v>0</v>
      </c>
      <c r="I281" s="91">
        <f t="shared" si="285"/>
        <v>0</v>
      </c>
      <c r="J281" s="132">
        <f t="shared" si="285"/>
        <v>0</v>
      </c>
      <c r="K281" s="76">
        <f t="shared" si="285"/>
        <v>0</v>
      </c>
      <c r="L281" s="95">
        <f t="shared" si="285"/>
        <v>0</v>
      </c>
      <c r="M281" s="230">
        <f t="shared" si="285"/>
        <v>0</v>
      </c>
      <c r="N281" s="76">
        <f t="shared" si="285"/>
        <v>0</v>
      </c>
      <c r="O281" s="91">
        <f t="shared" si="285"/>
        <v>0</v>
      </c>
      <c r="P281" s="290"/>
      <c r="Q281" s="296"/>
      <c r="R281" s="343"/>
    </row>
    <row r="282" spans="1:18" hidden="1" x14ac:dyDescent="0.25">
      <c r="A282" s="94" t="s">
        <v>271</v>
      </c>
      <c r="B282" s="30" t="s">
        <v>272</v>
      </c>
      <c r="C282" s="189">
        <f t="shared" si="239"/>
        <v>0</v>
      </c>
      <c r="D282" s="263"/>
      <c r="E282" s="45"/>
      <c r="F282" s="532">
        <f>E282+D282</f>
        <v>0</v>
      </c>
      <c r="G282" s="229"/>
      <c r="H282" s="45"/>
      <c r="I282" s="393">
        <f>H282+G282</f>
        <v>0</v>
      </c>
      <c r="J282" s="263"/>
      <c r="K282" s="45"/>
      <c r="L282" s="532">
        <f>K282+J282</f>
        <v>0</v>
      </c>
      <c r="M282" s="229"/>
      <c r="N282" s="45"/>
      <c r="O282" s="393">
        <f>N282+M282</f>
        <v>0</v>
      </c>
      <c r="P282" s="290"/>
      <c r="Q282" s="296"/>
      <c r="R282" s="343"/>
    </row>
    <row r="283" spans="1:18" hidden="1" x14ac:dyDescent="0.25">
      <c r="A283" s="94" t="s">
        <v>273</v>
      </c>
      <c r="B283" s="99" t="s">
        <v>274</v>
      </c>
      <c r="C283" s="188">
        <f t="shared" si="239"/>
        <v>0</v>
      </c>
      <c r="D283" s="262"/>
      <c r="E283" s="42"/>
      <c r="F283" s="531">
        <f>E283+D283</f>
        <v>0</v>
      </c>
      <c r="G283" s="219"/>
      <c r="H283" s="42"/>
      <c r="I283" s="390">
        <f>H283+G283</f>
        <v>0</v>
      </c>
      <c r="J283" s="262"/>
      <c r="K283" s="42"/>
      <c r="L283" s="531">
        <f>K283+J283</f>
        <v>0</v>
      </c>
      <c r="M283" s="219"/>
      <c r="N283" s="42"/>
      <c r="O283" s="390">
        <f>N283+M283</f>
        <v>0</v>
      </c>
      <c r="P283" s="289"/>
      <c r="Q283" s="296"/>
      <c r="R283" s="343"/>
    </row>
    <row r="284" spans="1:18" ht="12.75" thickBot="1" x14ac:dyDescent="0.3">
      <c r="A284" s="110"/>
      <c r="B284" s="110" t="s">
        <v>275</v>
      </c>
      <c r="C284" s="204">
        <f t="shared" si="239"/>
        <v>344771</v>
      </c>
      <c r="D284" s="141">
        <f>SUM(D281,D268,D229,D194,D186,D172,D74,D52)</f>
        <v>338116</v>
      </c>
      <c r="E284" s="277">
        <f t="shared" ref="E284:O284" si="286">SUM(E281,E268,E229,E194,E186,E172,E74,E52)</f>
        <v>6655</v>
      </c>
      <c r="F284" s="413">
        <f t="shared" si="286"/>
        <v>344771</v>
      </c>
      <c r="G284" s="239">
        <f t="shared" si="286"/>
        <v>0</v>
      </c>
      <c r="H284" s="277">
        <f t="shared" si="286"/>
        <v>0</v>
      </c>
      <c r="I284" s="413">
        <f t="shared" si="286"/>
        <v>0</v>
      </c>
      <c r="J284" s="141">
        <f t="shared" si="286"/>
        <v>0</v>
      </c>
      <c r="K284" s="111">
        <f t="shared" si="286"/>
        <v>0</v>
      </c>
      <c r="L284" s="112">
        <f t="shared" si="286"/>
        <v>0</v>
      </c>
      <c r="M284" s="239">
        <f t="shared" si="286"/>
        <v>0</v>
      </c>
      <c r="N284" s="111">
        <f t="shared" si="286"/>
        <v>0</v>
      </c>
      <c r="O284" s="277">
        <f t="shared" si="286"/>
        <v>0</v>
      </c>
      <c r="P284" s="317"/>
      <c r="Q284" s="296"/>
      <c r="R284" s="343"/>
    </row>
    <row r="285" spans="1:18" s="19" customFormat="1" ht="13.5" hidden="1" thickTop="1" thickBot="1" x14ac:dyDescent="0.3">
      <c r="A285" s="744" t="s">
        <v>276</v>
      </c>
      <c r="B285" s="745"/>
      <c r="C285" s="205">
        <f t="shared" si="239"/>
        <v>0</v>
      </c>
      <c r="D285" s="142">
        <f>SUM(D24,D25,D41,D42)-D50</f>
        <v>0</v>
      </c>
      <c r="E285" s="114">
        <f t="shared" ref="E285:F285" si="287">SUM(E24,E25,E41,E42)-E50</f>
        <v>0</v>
      </c>
      <c r="F285" s="115">
        <f t="shared" si="287"/>
        <v>0</v>
      </c>
      <c r="G285" s="240">
        <f>SUM(G24,G42)-G50</f>
        <v>0</v>
      </c>
      <c r="H285" s="114">
        <f t="shared" ref="H285:I285" si="288">SUM(H24,H42)-H50</f>
        <v>0</v>
      </c>
      <c r="I285" s="126">
        <f t="shared" si="288"/>
        <v>0</v>
      </c>
      <c r="J285" s="142">
        <f>(J26+J42)-J50</f>
        <v>0</v>
      </c>
      <c r="K285" s="114">
        <f t="shared" ref="K285:L285" si="289">(K26+K42)-K50</f>
        <v>0</v>
      </c>
      <c r="L285" s="115">
        <f t="shared" si="289"/>
        <v>0</v>
      </c>
      <c r="M285" s="240">
        <f>SUM(M44)-M50</f>
        <v>0</v>
      </c>
      <c r="N285" s="114">
        <f t="shared" ref="N285:O285" si="290">SUM(N44)-N50</f>
        <v>0</v>
      </c>
      <c r="O285" s="126">
        <f t="shared" si="290"/>
        <v>0</v>
      </c>
      <c r="P285" s="295"/>
      <c r="Q285" s="181"/>
      <c r="R285" s="343"/>
    </row>
    <row r="286" spans="1:18" s="19" customFormat="1" ht="12.75" hidden="1" thickTop="1" x14ac:dyDescent="0.25">
      <c r="A286" s="746" t="s">
        <v>277</v>
      </c>
      <c r="B286" s="747"/>
      <c r="C286" s="206">
        <f t="shared" si="239"/>
        <v>0</v>
      </c>
      <c r="D286" s="143">
        <f>SUM(D287,D288)-D295+D296</f>
        <v>0</v>
      </c>
      <c r="E286" s="103">
        <f t="shared" ref="E286:O286" si="291">SUM(E287,E288)-E295+E296</f>
        <v>0</v>
      </c>
      <c r="F286" s="109">
        <f t="shared" si="291"/>
        <v>0</v>
      </c>
      <c r="G286" s="241">
        <f t="shared" si="291"/>
        <v>0</v>
      </c>
      <c r="H286" s="103">
        <f t="shared" si="291"/>
        <v>0</v>
      </c>
      <c r="I286" s="113">
        <f t="shared" si="291"/>
        <v>0</v>
      </c>
      <c r="J286" s="143">
        <f t="shared" si="291"/>
        <v>0</v>
      </c>
      <c r="K286" s="103">
        <f t="shared" si="291"/>
        <v>0</v>
      </c>
      <c r="L286" s="109">
        <f t="shared" si="291"/>
        <v>0</v>
      </c>
      <c r="M286" s="241">
        <f t="shared" si="291"/>
        <v>0</v>
      </c>
      <c r="N286" s="103">
        <f t="shared" si="291"/>
        <v>0</v>
      </c>
      <c r="O286" s="113">
        <f t="shared" si="291"/>
        <v>0</v>
      </c>
      <c r="P286" s="318"/>
      <c r="Q286" s="181"/>
      <c r="R286" s="343"/>
    </row>
    <row r="287" spans="1:18" s="19" customFormat="1" ht="13.5" hidden="1" thickTop="1" thickBot="1" x14ac:dyDescent="0.3">
      <c r="A287" s="63" t="s">
        <v>278</v>
      </c>
      <c r="B287" s="63" t="s">
        <v>279</v>
      </c>
      <c r="C287" s="196">
        <f t="shared" si="239"/>
        <v>0</v>
      </c>
      <c r="D287" s="134">
        <f>D21-D281</f>
        <v>0</v>
      </c>
      <c r="E287" s="64">
        <f t="shared" ref="E287:O287" si="292">E21-E281</f>
        <v>0</v>
      </c>
      <c r="F287" s="169">
        <f t="shared" si="292"/>
        <v>0</v>
      </c>
      <c r="G287" s="223">
        <f t="shared" si="292"/>
        <v>0</v>
      </c>
      <c r="H287" s="64">
        <f t="shared" si="292"/>
        <v>0</v>
      </c>
      <c r="I287" s="117">
        <f t="shared" si="292"/>
        <v>0</v>
      </c>
      <c r="J287" s="134">
        <f t="shared" si="292"/>
        <v>0</v>
      </c>
      <c r="K287" s="64">
        <f t="shared" si="292"/>
        <v>0</v>
      </c>
      <c r="L287" s="169">
        <f t="shared" si="292"/>
        <v>0</v>
      </c>
      <c r="M287" s="223">
        <f t="shared" si="292"/>
        <v>0</v>
      </c>
      <c r="N287" s="64">
        <f t="shared" si="292"/>
        <v>0</v>
      </c>
      <c r="O287" s="117">
        <f t="shared" si="292"/>
        <v>0</v>
      </c>
      <c r="P287" s="309"/>
      <c r="Q287" s="181"/>
      <c r="R287" s="343"/>
    </row>
    <row r="288" spans="1:18" s="19" customFormat="1" ht="12.75" hidden="1" thickTop="1" x14ac:dyDescent="0.25">
      <c r="A288" s="116" t="s">
        <v>280</v>
      </c>
      <c r="B288" s="116" t="s">
        <v>281</v>
      </c>
      <c r="C288" s="206">
        <f t="shared" si="239"/>
        <v>0</v>
      </c>
      <c r="D288" s="143">
        <f>SUM(D289,D291,D293)-SUM(D290,D292,D294)</f>
        <v>0</v>
      </c>
      <c r="E288" s="103">
        <f t="shared" ref="E288:O288" si="293">SUM(E289,E291,E293)-SUM(E290,E292,E294)</f>
        <v>0</v>
      </c>
      <c r="F288" s="109">
        <f t="shared" si="293"/>
        <v>0</v>
      </c>
      <c r="G288" s="241">
        <f t="shared" si="293"/>
        <v>0</v>
      </c>
      <c r="H288" s="103">
        <f t="shared" si="293"/>
        <v>0</v>
      </c>
      <c r="I288" s="113">
        <f t="shared" si="293"/>
        <v>0</v>
      </c>
      <c r="J288" s="143">
        <f t="shared" si="293"/>
        <v>0</v>
      </c>
      <c r="K288" s="103">
        <f t="shared" si="293"/>
        <v>0</v>
      </c>
      <c r="L288" s="109">
        <f t="shared" si="293"/>
        <v>0</v>
      </c>
      <c r="M288" s="241">
        <f t="shared" si="293"/>
        <v>0</v>
      </c>
      <c r="N288" s="103">
        <f t="shared" si="293"/>
        <v>0</v>
      </c>
      <c r="O288" s="113">
        <f t="shared" si="293"/>
        <v>0</v>
      </c>
      <c r="P288" s="318"/>
      <c r="Q288" s="181"/>
      <c r="R288" s="343"/>
    </row>
    <row r="289" spans="1:18" ht="12.75" hidden="1" thickTop="1" x14ac:dyDescent="0.25">
      <c r="A289" s="100" t="s">
        <v>282</v>
      </c>
      <c r="B289" s="60" t="s">
        <v>283</v>
      </c>
      <c r="C289" s="190">
        <f t="shared" si="239"/>
        <v>0</v>
      </c>
      <c r="D289" s="255"/>
      <c r="E289" s="49"/>
      <c r="F289" s="543">
        <f t="shared" ref="F289:F296" si="294">E289+D289</f>
        <v>0</v>
      </c>
      <c r="G289" s="238"/>
      <c r="H289" s="49"/>
      <c r="I289" s="389">
        <f t="shared" ref="I289:I296" si="295">H289+G289</f>
        <v>0</v>
      </c>
      <c r="J289" s="255"/>
      <c r="K289" s="49"/>
      <c r="L289" s="543">
        <f t="shared" ref="L289:L296" si="296">K289+J289</f>
        <v>0</v>
      </c>
      <c r="M289" s="238"/>
      <c r="N289" s="49"/>
      <c r="O289" s="389">
        <f t="shared" ref="O289:O296" si="297">N289+M289</f>
        <v>0</v>
      </c>
      <c r="P289" s="294"/>
      <c r="Q289" s="296"/>
      <c r="R289" s="343"/>
    </row>
    <row r="290" spans="1:18" ht="12.75" hidden="1" thickTop="1" x14ac:dyDescent="0.25">
      <c r="A290" s="94" t="s">
        <v>284</v>
      </c>
      <c r="B290" s="29" t="s">
        <v>285</v>
      </c>
      <c r="C290" s="189">
        <f t="shared" si="239"/>
        <v>0</v>
      </c>
      <c r="D290" s="263"/>
      <c r="E290" s="45"/>
      <c r="F290" s="532">
        <f t="shared" si="294"/>
        <v>0</v>
      </c>
      <c r="G290" s="229"/>
      <c r="H290" s="45"/>
      <c r="I290" s="393">
        <f t="shared" si="295"/>
        <v>0</v>
      </c>
      <c r="J290" s="263"/>
      <c r="K290" s="45"/>
      <c r="L290" s="532">
        <f t="shared" si="296"/>
        <v>0</v>
      </c>
      <c r="M290" s="229"/>
      <c r="N290" s="45"/>
      <c r="O290" s="393">
        <f t="shared" si="297"/>
        <v>0</v>
      </c>
      <c r="P290" s="290"/>
      <c r="Q290" s="296"/>
      <c r="R290" s="343"/>
    </row>
    <row r="291" spans="1:18" ht="12.75" hidden="1" thickTop="1" x14ac:dyDescent="0.25">
      <c r="A291" s="94" t="s">
        <v>286</v>
      </c>
      <c r="B291" s="29" t="s">
        <v>287</v>
      </c>
      <c r="C291" s="189">
        <f t="shared" si="239"/>
        <v>0</v>
      </c>
      <c r="D291" s="263"/>
      <c r="E291" s="45"/>
      <c r="F291" s="532">
        <f t="shared" si="294"/>
        <v>0</v>
      </c>
      <c r="G291" s="229"/>
      <c r="H291" s="45"/>
      <c r="I291" s="393">
        <f t="shared" si="295"/>
        <v>0</v>
      </c>
      <c r="J291" s="263"/>
      <c r="K291" s="45"/>
      <c r="L291" s="532">
        <f t="shared" si="296"/>
        <v>0</v>
      </c>
      <c r="M291" s="229"/>
      <c r="N291" s="45"/>
      <c r="O291" s="393">
        <f t="shared" si="297"/>
        <v>0</v>
      </c>
      <c r="P291" s="290"/>
      <c r="Q291" s="296"/>
      <c r="R291" s="343"/>
    </row>
    <row r="292" spans="1:18" ht="12.75" hidden="1" thickTop="1" x14ac:dyDescent="0.25">
      <c r="A292" s="94" t="s">
        <v>288</v>
      </c>
      <c r="B292" s="29" t="s">
        <v>289</v>
      </c>
      <c r="C292" s="189">
        <f>SUM(F292,I292,L292,O292)</f>
        <v>0</v>
      </c>
      <c r="D292" s="263"/>
      <c r="E292" s="45"/>
      <c r="F292" s="532">
        <f t="shared" si="294"/>
        <v>0</v>
      </c>
      <c r="G292" s="229"/>
      <c r="H292" s="45"/>
      <c r="I292" s="393">
        <f t="shared" si="295"/>
        <v>0</v>
      </c>
      <c r="J292" s="263"/>
      <c r="K292" s="45"/>
      <c r="L292" s="532">
        <f t="shared" si="296"/>
        <v>0</v>
      </c>
      <c r="M292" s="229"/>
      <c r="N292" s="45"/>
      <c r="O292" s="393">
        <f t="shared" si="297"/>
        <v>0</v>
      </c>
      <c r="P292" s="290"/>
      <c r="Q292" s="296"/>
      <c r="R292" s="343"/>
    </row>
    <row r="293" spans="1:18" ht="12.75" hidden="1" thickTop="1" x14ac:dyDescent="0.25">
      <c r="A293" s="94" t="s">
        <v>290</v>
      </c>
      <c r="B293" s="29" t="s">
        <v>291</v>
      </c>
      <c r="C293" s="189">
        <f t="shared" si="239"/>
        <v>0</v>
      </c>
      <c r="D293" s="263"/>
      <c r="E293" s="45"/>
      <c r="F293" s="532">
        <f t="shared" si="294"/>
        <v>0</v>
      </c>
      <c r="G293" s="229"/>
      <c r="H293" s="45"/>
      <c r="I293" s="393">
        <f t="shared" si="295"/>
        <v>0</v>
      </c>
      <c r="J293" s="263"/>
      <c r="K293" s="45"/>
      <c r="L293" s="532">
        <f t="shared" si="296"/>
        <v>0</v>
      </c>
      <c r="M293" s="229"/>
      <c r="N293" s="45"/>
      <c r="O293" s="393">
        <f t="shared" si="297"/>
        <v>0</v>
      </c>
      <c r="P293" s="290"/>
      <c r="Q293" s="296"/>
      <c r="R293" s="343"/>
    </row>
    <row r="294" spans="1:18" ht="12.75" hidden="1" thickTop="1" x14ac:dyDescent="0.25">
      <c r="A294" s="101" t="s">
        <v>292</v>
      </c>
      <c r="B294" s="102" t="s">
        <v>293</v>
      </c>
      <c r="C294" s="200">
        <f t="shared" si="239"/>
        <v>0</v>
      </c>
      <c r="D294" s="264"/>
      <c r="E294" s="84"/>
      <c r="F294" s="540">
        <f t="shared" si="294"/>
        <v>0</v>
      </c>
      <c r="G294" s="234"/>
      <c r="H294" s="84"/>
      <c r="I294" s="435">
        <f t="shared" si="295"/>
        <v>0</v>
      </c>
      <c r="J294" s="264"/>
      <c r="K294" s="84"/>
      <c r="L294" s="540">
        <f t="shared" si="296"/>
        <v>0</v>
      </c>
      <c r="M294" s="234"/>
      <c r="N294" s="84"/>
      <c r="O294" s="435">
        <f t="shared" si="297"/>
        <v>0</v>
      </c>
      <c r="P294" s="293"/>
      <c r="Q294" s="296"/>
      <c r="R294" s="343"/>
    </row>
    <row r="295" spans="1:18" s="19" customFormat="1" ht="13.5" hidden="1" thickTop="1" thickBot="1" x14ac:dyDescent="0.3">
      <c r="A295" s="118" t="s">
        <v>294</v>
      </c>
      <c r="B295" s="118" t="s">
        <v>295</v>
      </c>
      <c r="C295" s="205">
        <f t="shared" si="239"/>
        <v>0</v>
      </c>
      <c r="D295" s="266"/>
      <c r="E295" s="119"/>
      <c r="F295" s="545">
        <f t="shared" si="294"/>
        <v>0</v>
      </c>
      <c r="G295" s="242"/>
      <c r="H295" s="119"/>
      <c r="I295" s="436">
        <f t="shared" si="295"/>
        <v>0</v>
      </c>
      <c r="J295" s="266"/>
      <c r="K295" s="119"/>
      <c r="L295" s="545">
        <f t="shared" si="296"/>
        <v>0</v>
      </c>
      <c r="M295" s="242"/>
      <c r="N295" s="119"/>
      <c r="O295" s="436">
        <f t="shared" si="297"/>
        <v>0</v>
      </c>
      <c r="P295" s="295"/>
      <c r="Q295" s="181"/>
      <c r="R295" s="343"/>
    </row>
    <row r="296" spans="1:18" s="19" customFormat="1" ht="36.75" hidden="1" thickTop="1" x14ac:dyDescent="0.25">
      <c r="A296" s="116" t="s">
        <v>296</v>
      </c>
      <c r="B296" s="104" t="s">
        <v>297</v>
      </c>
      <c r="C296" s="206">
        <f>SUM(F296,I296,L296,O296)</f>
        <v>0</v>
      </c>
      <c r="D296" s="267"/>
      <c r="E296" s="179"/>
      <c r="F296" s="538">
        <f t="shared" si="294"/>
        <v>0</v>
      </c>
      <c r="G296" s="233"/>
      <c r="H296" s="80"/>
      <c r="I296" s="433">
        <f t="shared" si="295"/>
        <v>0</v>
      </c>
      <c r="J296" s="247"/>
      <c r="K296" s="80"/>
      <c r="L296" s="538">
        <f t="shared" si="296"/>
        <v>0</v>
      </c>
      <c r="M296" s="233"/>
      <c r="N296" s="80"/>
      <c r="O296" s="433">
        <f t="shared" si="297"/>
        <v>0</v>
      </c>
      <c r="P296" s="292"/>
      <c r="Q296" s="181"/>
      <c r="R296" s="343"/>
    </row>
    <row r="297" spans="1:18" ht="12.75" thickTop="1" x14ac:dyDescent="0.25">
      <c r="A297" s="1"/>
      <c r="B297" s="1"/>
      <c r="C297" s="1"/>
      <c r="D297" s="1"/>
      <c r="E297" s="1"/>
      <c r="F297" s="1"/>
      <c r="G297" s="1"/>
      <c r="H297" s="1"/>
      <c r="I297" s="1"/>
      <c r="J297" s="1"/>
      <c r="K297" s="1"/>
      <c r="L297" s="1"/>
      <c r="M297" s="1"/>
      <c r="N297" s="1"/>
      <c r="O297" s="1"/>
    </row>
    <row r="298" spans="1:18" x14ac:dyDescent="0.25">
      <c r="A298" s="1"/>
      <c r="B298" s="1"/>
      <c r="C298" s="1"/>
      <c r="D298" s="1"/>
      <c r="E298" s="1"/>
      <c r="F298" s="1"/>
      <c r="G298" s="1"/>
      <c r="H298" s="1"/>
      <c r="I298" s="1"/>
      <c r="J298" s="1"/>
      <c r="K298" s="1"/>
      <c r="L298" s="1"/>
      <c r="M298" s="1"/>
      <c r="N298" s="1"/>
      <c r="O298" s="1"/>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3lZ8nQNgrSG96U9JBK3Bq9LKexWs/9Q5BZi65SuIV7IAnEGw5m9OLthxU3yatsO9g80Kts4nO+H1cyT8m3CL3Q==" saltValue="XYjGJxQo3DDGJd3HhcxyyQ==" spinCount="100000" sheet="1" objects="1" scenarios="1" formatCells="0" formatColumns="0" formatRows="0"/>
  <autoFilter ref="A18:P296">
    <filterColumn colId="2">
      <filters blank="1">
        <filter val="283 590"/>
        <filter val="344 771"/>
        <filter val="61 181"/>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101.pielikums Jūrmalas pilsētas domes
2017.gada 26.oktobra saistošajiem noteikumiem Nr.31
(protokols Nr.18, 9.punkts)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1"/>
  <sheetViews>
    <sheetView showGridLines="0" view="pageLayout" zoomScaleNormal="100" workbookViewId="0">
      <selection activeCell="T12" sqref="T12"/>
    </sheetView>
  </sheetViews>
  <sheetFormatPr defaultColWidth="9.140625"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730</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731</v>
      </c>
      <c r="D3" s="779"/>
      <c r="E3" s="779"/>
      <c r="F3" s="779"/>
      <c r="G3" s="779"/>
      <c r="H3" s="779"/>
      <c r="I3" s="779"/>
      <c r="J3" s="779"/>
      <c r="K3" s="779"/>
      <c r="L3" s="779"/>
      <c r="M3" s="779"/>
      <c r="N3" s="779"/>
      <c r="O3" s="779"/>
      <c r="P3" s="780"/>
      <c r="Q3" s="296"/>
    </row>
    <row r="4" spans="1:17" ht="12.75" customHeight="1" x14ac:dyDescent="0.25">
      <c r="A4" s="4" t="s">
        <v>1</v>
      </c>
      <c r="B4" s="5"/>
      <c r="C4" s="779" t="s">
        <v>732</v>
      </c>
      <c r="D4" s="779"/>
      <c r="E4" s="779"/>
      <c r="F4" s="779"/>
      <c r="G4" s="779"/>
      <c r="H4" s="779"/>
      <c r="I4" s="779"/>
      <c r="J4" s="779"/>
      <c r="K4" s="779"/>
      <c r="L4" s="779"/>
      <c r="M4" s="779"/>
      <c r="N4" s="779"/>
      <c r="O4" s="779"/>
      <c r="P4" s="780"/>
      <c r="Q4" s="296"/>
    </row>
    <row r="5" spans="1:17" ht="12.75" customHeight="1" x14ac:dyDescent="0.25">
      <c r="A5" s="2" t="s">
        <v>2</v>
      </c>
      <c r="B5" s="3"/>
      <c r="C5" s="754" t="s">
        <v>733</v>
      </c>
      <c r="D5" s="754"/>
      <c r="E5" s="754"/>
      <c r="F5" s="754"/>
      <c r="G5" s="754"/>
      <c r="H5" s="754"/>
      <c r="I5" s="754"/>
      <c r="J5" s="754"/>
      <c r="K5" s="754"/>
      <c r="L5" s="754"/>
      <c r="M5" s="754"/>
      <c r="N5" s="754"/>
      <c r="O5" s="754"/>
      <c r="P5" s="755"/>
      <c r="Q5" s="296"/>
    </row>
    <row r="6" spans="1:17" ht="12.75" customHeight="1" x14ac:dyDescent="0.25">
      <c r="A6" s="2" t="s">
        <v>3</v>
      </c>
      <c r="B6" s="3"/>
      <c r="C6" s="754" t="s">
        <v>547</v>
      </c>
      <c r="D6" s="754"/>
      <c r="E6" s="754"/>
      <c r="F6" s="754"/>
      <c r="G6" s="754"/>
      <c r="H6" s="754"/>
      <c r="I6" s="754"/>
      <c r="J6" s="754"/>
      <c r="K6" s="754"/>
      <c r="L6" s="754"/>
      <c r="M6" s="754"/>
      <c r="N6" s="754"/>
      <c r="O6" s="754"/>
      <c r="P6" s="755"/>
      <c r="Q6" s="296"/>
    </row>
    <row r="7" spans="1:17" ht="24.75" customHeight="1" x14ac:dyDescent="0.25">
      <c r="A7" s="2" t="s">
        <v>4</v>
      </c>
      <c r="B7" s="3"/>
      <c r="C7" s="779" t="s">
        <v>734</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735</v>
      </c>
      <c r="D9" s="754"/>
      <c r="E9" s="754"/>
      <c r="F9" s="754"/>
      <c r="G9" s="754"/>
      <c r="H9" s="754"/>
      <c r="I9" s="754"/>
      <c r="J9" s="754"/>
      <c r="K9" s="754"/>
      <c r="L9" s="754"/>
      <c r="M9" s="754"/>
      <c r="N9" s="754"/>
      <c r="O9" s="754"/>
      <c r="P9" s="755"/>
      <c r="Q9" s="296"/>
    </row>
    <row r="10" spans="1:17" ht="12.75" customHeight="1" x14ac:dyDescent="0.25">
      <c r="A10" s="2"/>
      <c r="B10" s="3" t="s">
        <v>7</v>
      </c>
      <c r="C10" s="754" t="s">
        <v>736</v>
      </c>
      <c r="D10" s="754"/>
      <c r="E10" s="754"/>
      <c r="F10" s="754"/>
      <c r="G10" s="754"/>
      <c r="H10" s="754"/>
      <c r="I10" s="754"/>
      <c r="J10" s="754"/>
      <c r="K10" s="754"/>
      <c r="L10" s="754"/>
      <c r="M10" s="754"/>
      <c r="N10" s="754"/>
      <c r="O10" s="754"/>
      <c r="P10" s="755"/>
      <c r="Q10" s="296"/>
    </row>
    <row r="11" spans="1:17" ht="12.75" customHeight="1" x14ac:dyDescent="0.25">
      <c r="A11" s="2"/>
      <c r="B11" s="3" t="s">
        <v>8</v>
      </c>
      <c r="C11" s="781" t="s">
        <v>737</v>
      </c>
      <c r="D11" s="781"/>
      <c r="E11" s="781"/>
      <c r="F11" s="781"/>
      <c r="G11" s="781"/>
      <c r="H11" s="781"/>
      <c r="I11" s="781"/>
      <c r="J11" s="781"/>
      <c r="K11" s="781"/>
      <c r="L11" s="781"/>
      <c r="M11" s="781"/>
      <c r="N11" s="781"/>
      <c r="O11" s="781"/>
      <c r="P11" s="782"/>
      <c r="Q11" s="296"/>
    </row>
    <row r="12" spans="1:17" ht="12.75" customHeight="1" x14ac:dyDescent="0.25">
      <c r="A12" s="2"/>
      <c r="B12" s="3" t="s">
        <v>9</v>
      </c>
      <c r="C12" s="754" t="s">
        <v>738</v>
      </c>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7" s="13" customFormat="1" ht="57.75" customHeight="1" thickBot="1" x14ac:dyDescent="0.3">
      <c r="A17" s="758"/>
      <c r="B17" s="760"/>
      <c r="C17" s="788"/>
      <c r="D17" s="786"/>
      <c r="E17" s="753"/>
      <c r="F17" s="766"/>
      <c r="G17" s="768"/>
      <c r="H17" s="753"/>
      <c r="I17" s="794"/>
      <c r="J17" s="786"/>
      <c r="K17" s="751"/>
      <c r="L17" s="792"/>
      <c r="M17" s="774"/>
      <c r="N17" s="751"/>
      <c r="O17" s="753"/>
      <c r="P17" s="758"/>
      <c r="Q17" s="298"/>
    </row>
    <row r="18" spans="1:17"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7" s="19" customFormat="1" x14ac:dyDescent="0.25">
      <c r="A19" s="16"/>
      <c r="B19" s="17" t="s">
        <v>19</v>
      </c>
      <c r="C19" s="181"/>
      <c r="D19" s="243"/>
      <c r="E19" s="145"/>
      <c r="F19" s="286"/>
      <c r="G19" s="208"/>
      <c r="H19" s="145"/>
      <c r="I19" s="286"/>
      <c r="J19" s="243"/>
      <c r="K19" s="18"/>
      <c r="L19" s="160"/>
      <c r="M19" s="208"/>
      <c r="N19" s="18"/>
      <c r="O19" s="145"/>
      <c r="P19" s="286"/>
      <c r="Q19" s="181"/>
    </row>
    <row r="20" spans="1:17" s="19" customFormat="1" ht="12.75" thickBot="1" x14ac:dyDescent="0.3">
      <c r="A20" s="20"/>
      <c r="B20" s="21" t="s">
        <v>20</v>
      </c>
      <c r="C20" s="182">
        <f>SUM(F20,I20,L20,O20)</f>
        <v>308953</v>
      </c>
      <c r="D20" s="128">
        <f>SUM(D21,D24,D25,D41,D42)</f>
        <v>236133</v>
      </c>
      <c r="E20" s="268">
        <f>SUM(E21,E24,E25,E41,E42)</f>
        <v>0</v>
      </c>
      <c r="F20" s="394">
        <f>SUM(F21,F24,F25,F41,F42)</f>
        <v>236133</v>
      </c>
      <c r="G20" s="209">
        <f>SUM(G21,G24,G42)</f>
        <v>60584</v>
      </c>
      <c r="H20" s="268">
        <f t="shared" ref="H20:I20" si="0">SUM(H21,H24,H42)</f>
        <v>0</v>
      </c>
      <c r="I20" s="394">
        <f t="shared" si="0"/>
        <v>60584</v>
      </c>
      <c r="J20" s="128">
        <f>SUM(J21,J26,J42)</f>
        <v>12236</v>
      </c>
      <c r="K20" s="22">
        <f t="shared" ref="K20:L20" si="1">SUM(K21,K26,K42)</f>
        <v>0</v>
      </c>
      <c r="L20" s="161">
        <f t="shared" si="1"/>
        <v>12236</v>
      </c>
      <c r="M20" s="209">
        <f>SUM(M21,M44)</f>
        <v>0</v>
      </c>
      <c r="N20" s="22">
        <f t="shared" ref="N20:O20" si="2">SUM(N21,N44)</f>
        <v>0</v>
      </c>
      <c r="O20" s="268">
        <f t="shared" si="2"/>
        <v>0</v>
      </c>
      <c r="P20" s="301"/>
      <c r="Q20" s="181"/>
    </row>
    <row r="21" spans="1:17" ht="12.75" thickTop="1" x14ac:dyDescent="0.25">
      <c r="A21" s="23"/>
      <c r="B21" s="24" t="s">
        <v>21</v>
      </c>
      <c r="C21" s="183">
        <f t="shared" ref="C21" si="3">SUM(F21,I21,L21,O21)</f>
        <v>199</v>
      </c>
      <c r="D21" s="129">
        <f t="shared" ref="D21:E21" si="4">SUM(D22:D23)</f>
        <v>0</v>
      </c>
      <c r="E21" s="269">
        <f t="shared" si="4"/>
        <v>0</v>
      </c>
      <c r="F21" s="395">
        <f>SUM(F22:F23)</f>
        <v>0</v>
      </c>
      <c r="G21" s="210">
        <f t="shared" ref="G21:O21" si="5">SUM(G22:G23)</f>
        <v>0</v>
      </c>
      <c r="H21" s="269">
        <f t="shared" si="5"/>
        <v>0</v>
      </c>
      <c r="I21" s="395">
        <f t="shared" si="5"/>
        <v>0</v>
      </c>
      <c r="J21" s="129">
        <f t="shared" si="5"/>
        <v>199</v>
      </c>
      <c r="K21" s="25">
        <f t="shared" si="5"/>
        <v>0</v>
      </c>
      <c r="L21" s="162">
        <f t="shared" si="5"/>
        <v>199</v>
      </c>
      <c r="M21" s="210">
        <f>SUM(M22:M23)</f>
        <v>0</v>
      </c>
      <c r="N21" s="25">
        <f t="shared" si="5"/>
        <v>0</v>
      </c>
      <c r="O21" s="269">
        <f t="shared" si="5"/>
        <v>0</v>
      </c>
      <c r="P21" s="302"/>
      <c r="Q21" s="296"/>
    </row>
    <row r="22" spans="1:17"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740"/>
      <c r="Q22" s="296"/>
    </row>
    <row r="23" spans="1:17" x14ac:dyDescent="0.25">
      <c r="A23" s="29"/>
      <c r="B23" s="30" t="s">
        <v>23</v>
      </c>
      <c r="C23" s="185">
        <f t="shared" ref="C23" si="7">SUM(F23,I23,L23,O23)</f>
        <v>199</v>
      </c>
      <c r="D23" s="245"/>
      <c r="E23" s="387"/>
      <c r="F23" s="396">
        <f t="shared" ref="F23:F24" si="8">D23+E23</f>
        <v>0</v>
      </c>
      <c r="G23" s="212"/>
      <c r="H23" s="387"/>
      <c r="I23" s="396">
        <f>G23+H23</f>
        <v>0</v>
      </c>
      <c r="J23" s="245">
        <v>199</v>
      </c>
      <c r="K23" s="31"/>
      <c r="L23" s="328">
        <f>J23+K23</f>
        <v>199</v>
      </c>
      <c r="M23" s="212"/>
      <c r="N23" s="31"/>
      <c r="O23" s="146">
        <f>M23+N23</f>
        <v>0</v>
      </c>
      <c r="P23" s="741"/>
      <c r="Q23" s="296"/>
    </row>
    <row r="24" spans="1:17" s="19" customFormat="1" ht="24.75" thickBot="1" x14ac:dyDescent="0.3">
      <c r="A24" s="32">
        <v>19300</v>
      </c>
      <c r="B24" s="32" t="s">
        <v>24</v>
      </c>
      <c r="C24" s="186">
        <f>SUM(F24,I24)</f>
        <v>296717</v>
      </c>
      <c r="D24" s="246">
        <v>236133</v>
      </c>
      <c r="E24" s="388"/>
      <c r="F24" s="397">
        <f t="shared" si="8"/>
        <v>236133</v>
      </c>
      <c r="G24" s="213">
        <v>60584</v>
      </c>
      <c r="H24" s="388"/>
      <c r="I24" s="397">
        <f t="shared" ref="I24" si="9">G24+H24</f>
        <v>60584</v>
      </c>
      <c r="J24" s="285" t="s">
        <v>25</v>
      </c>
      <c r="K24" s="34" t="s">
        <v>25</v>
      </c>
      <c r="L24" s="163" t="s">
        <v>25</v>
      </c>
      <c r="M24" s="278" t="s">
        <v>25</v>
      </c>
      <c r="N24" s="147" t="s">
        <v>25</v>
      </c>
      <c r="O24" s="147" t="s">
        <v>25</v>
      </c>
      <c r="P24" s="448"/>
      <c r="Q24" s="181"/>
    </row>
    <row r="25" spans="1:17"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row>
    <row r="26" spans="1:17" s="19" customFormat="1" ht="26.25" customHeight="1" thickTop="1" x14ac:dyDescent="0.25">
      <c r="A26" s="35">
        <v>21300</v>
      </c>
      <c r="B26" s="35" t="s">
        <v>27</v>
      </c>
      <c r="C26" s="187">
        <f>SUM(L26)</f>
        <v>12037</v>
      </c>
      <c r="D26" s="248" t="s">
        <v>25</v>
      </c>
      <c r="E26" s="122" t="s">
        <v>25</v>
      </c>
      <c r="F26" s="398" t="s">
        <v>25</v>
      </c>
      <c r="G26" s="214" t="s">
        <v>25</v>
      </c>
      <c r="H26" s="122" t="s">
        <v>25</v>
      </c>
      <c r="I26" s="398" t="s">
        <v>25</v>
      </c>
      <c r="J26" s="130">
        <f t="shared" ref="J26:K26" si="10">SUM(J27,J31,J33,J36)</f>
        <v>12037</v>
      </c>
      <c r="K26" s="38">
        <f t="shared" si="10"/>
        <v>0</v>
      </c>
      <c r="L26" s="175">
        <f>SUM(L27,L31,L33,L36)</f>
        <v>12037</v>
      </c>
      <c r="M26" s="279" t="s">
        <v>25</v>
      </c>
      <c r="N26" s="122" t="s">
        <v>25</v>
      </c>
      <c r="O26" s="122" t="s">
        <v>25</v>
      </c>
      <c r="P26" s="303"/>
      <c r="Q26" s="181"/>
    </row>
    <row r="27" spans="1:17" s="19" customFormat="1" ht="24" x14ac:dyDescent="0.25">
      <c r="A27" s="39">
        <v>21350</v>
      </c>
      <c r="B27" s="35" t="s">
        <v>28</v>
      </c>
      <c r="C27" s="187">
        <f t="shared" ref="C27:C40" si="11">SUM(L27)</f>
        <v>11115</v>
      </c>
      <c r="D27" s="248" t="s">
        <v>25</v>
      </c>
      <c r="E27" s="122" t="s">
        <v>25</v>
      </c>
      <c r="F27" s="398" t="s">
        <v>25</v>
      </c>
      <c r="G27" s="214" t="s">
        <v>25</v>
      </c>
      <c r="H27" s="122" t="s">
        <v>25</v>
      </c>
      <c r="I27" s="398" t="s">
        <v>25</v>
      </c>
      <c r="J27" s="357">
        <f t="shared" ref="J27:K27" si="12">SUM(J28:J30)</f>
        <v>11115</v>
      </c>
      <c r="K27" s="38">
        <f t="shared" si="12"/>
        <v>0</v>
      </c>
      <c r="L27" s="175">
        <f>SUM(L28:L30)</f>
        <v>11115</v>
      </c>
      <c r="M27" s="279" t="s">
        <v>25</v>
      </c>
      <c r="N27" s="122" t="s">
        <v>25</v>
      </c>
      <c r="O27" s="122" t="s">
        <v>25</v>
      </c>
      <c r="P27" s="303"/>
      <c r="Q27" s="181"/>
    </row>
    <row r="28" spans="1:17" hidden="1" x14ac:dyDescent="0.25">
      <c r="A28" s="26">
        <v>21351</v>
      </c>
      <c r="B28" s="40" t="s">
        <v>29</v>
      </c>
      <c r="C28" s="188">
        <f t="shared" si="11"/>
        <v>0</v>
      </c>
      <c r="D28" s="249" t="s">
        <v>25</v>
      </c>
      <c r="E28" s="41" t="s">
        <v>25</v>
      </c>
      <c r="F28" s="165" t="s">
        <v>25</v>
      </c>
      <c r="G28" s="215" t="s">
        <v>25</v>
      </c>
      <c r="H28" s="41" t="s">
        <v>25</v>
      </c>
      <c r="I28" s="148" t="s">
        <v>25</v>
      </c>
      <c r="J28" s="244"/>
      <c r="K28" s="320"/>
      <c r="L28" s="176">
        <f t="shared" ref="L28:L30" si="13">J28+K28</f>
        <v>0</v>
      </c>
      <c r="M28" s="280" t="s">
        <v>25</v>
      </c>
      <c r="N28" s="148" t="s">
        <v>25</v>
      </c>
      <c r="O28" s="148" t="s">
        <v>25</v>
      </c>
      <c r="P28" s="304"/>
      <c r="Q28" s="296"/>
    </row>
    <row r="29" spans="1:17" x14ac:dyDescent="0.25">
      <c r="A29" s="29">
        <v>21352</v>
      </c>
      <c r="B29" s="43" t="s">
        <v>30</v>
      </c>
      <c r="C29" s="189">
        <f t="shared" si="11"/>
        <v>11115</v>
      </c>
      <c r="D29" s="250" t="s">
        <v>25</v>
      </c>
      <c r="E29" s="149" t="s">
        <v>25</v>
      </c>
      <c r="F29" s="400" t="s">
        <v>25</v>
      </c>
      <c r="G29" s="216" t="s">
        <v>25</v>
      </c>
      <c r="H29" s="149" t="s">
        <v>25</v>
      </c>
      <c r="I29" s="400" t="s">
        <v>25</v>
      </c>
      <c r="J29" s="245">
        <v>11115</v>
      </c>
      <c r="K29" s="31"/>
      <c r="L29" s="95">
        <f t="shared" si="13"/>
        <v>11115</v>
      </c>
      <c r="M29" s="281" t="s">
        <v>25</v>
      </c>
      <c r="N29" s="149" t="s">
        <v>25</v>
      </c>
      <c r="O29" s="149" t="s">
        <v>25</v>
      </c>
      <c r="P29" s="364"/>
      <c r="Q29" s="296"/>
    </row>
    <row r="30" spans="1:17" ht="24" hidden="1" x14ac:dyDescent="0.25">
      <c r="A30" s="29">
        <v>21359</v>
      </c>
      <c r="B30" s="43" t="s">
        <v>31</v>
      </c>
      <c r="C30" s="189">
        <f t="shared" si="11"/>
        <v>0</v>
      </c>
      <c r="D30" s="250" t="s">
        <v>25</v>
      </c>
      <c r="E30" s="44" t="s">
        <v>25</v>
      </c>
      <c r="F30" s="166" t="s">
        <v>25</v>
      </c>
      <c r="G30" s="216" t="s">
        <v>25</v>
      </c>
      <c r="H30" s="44" t="s">
        <v>25</v>
      </c>
      <c r="I30" s="149" t="s">
        <v>25</v>
      </c>
      <c r="J30" s="245"/>
      <c r="K30" s="322"/>
      <c r="L30" s="95">
        <f t="shared" si="13"/>
        <v>0</v>
      </c>
      <c r="M30" s="281" t="s">
        <v>25</v>
      </c>
      <c r="N30" s="149" t="s">
        <v>25</v>
      </c>
      <c r="O30" s="149" t="s">
        <v>25</v>
      </c>
      <c r="P30" s="305"/>
      <c r="Q30" s="296"/>
    </row>
    <row r="31" spans="1:17" s="19" customFormat="1" ht="36" hidden="1" x14ac:dyDescent="0.25">
      <c r="A31" s="39">
        <v>21370</v>
      </c>
      <c r="B31" s="35" t="s">
        <v>32</v>
      </c>
      <c r="C31" s="187">
        <f t="shared" si="11"/>
        <v>0</v>
      </c>
      <c r="D31" s="248" t="s">
        <v>25</v>
      </c>
      <c r="E31" s="37" t="s">
        <v>25</v>
      </c>
      <c r="F31" s="164" t="s">
        <v>25</v>
      </c>
      <c r="G31" s="214" t="s">
        <v>25</v>
      </c>
      <c r="H31" s="37" t="s">
        <v>25</v>
      </c>
      <c r="I31" s="122" t="s">
        <v>25</v>
      </c>
      <c r="J31" s="357">
        <f t="shared" ref="J31:K31" si="14">SUM(J32)</f>
        <v>0</v>
      </c>
      <c r="K31" s="38">
        <f t="shared" si="14"/>
        <v>0</v>
      </c>
      <c r="L31" s="175">
        <f>SUM(L32)</f>
        <v>0</v>
      </c>
      <c r="M31" s="279" t="s">
        <v>25</v>
      </c>
      <c r="N31" s="122" t="s">
        <v>25</v>
      </c>
      <c r="O31" s="122" t="s">
        <v>25</v>
      </c>
      <c r="P31" s="303"/>
      <c r="Q31" s="181"/>
    </row>
    <row r="32" spans="1:17" ht="36" hidden="1" x14ac:dyDescent="0.25">
      <c r="A32" s="46">
        <v>21379</v>
      </c>
      <c r="B32" s="47" t="s">
        <v>33</v>
      </c>
      <c r="C32" s="190">
        <f t="shared" si="11"/>
        <v>0</v>
      </c>
      <c r="D32" s="251" t="s">
        <v>25</v>
      </c>
      <c r="E32" s="48" t="s">
        <v>25</v>
      </c>
      <c r="F32" s="53" t="s">
        <v>25</v>
      </c>
      <c r="G32" s="217" t="s">
        <v>25</v>
      </c>
      <c r="H32" s="48" t="s">
        <v>25</v>
      </c>
      <c r="I32" s="150" t="s">
        <v>25</v>
      </c>
      <c r="J32" s="358"/>
      <c r="K32" s="324"/>
      <c r="L32" s="332">
        <f>J32+K32</f>
        <v>0</v>
      </c>
      <c r="M32" s="282" t="s">
        <v>25</v>
      </c>
      <c r="N32" s="150" t="s">
        <v>25</v>
      </c>
      <c r="O32" s="150" t="s">
        <v>25</v>
      </c>
      <c r="P32" s="306"/>
      <c r="Q32" s="296"/>
    </row>
    <row r="33" spans="1:17" s="19" customFormat="1" x14ac:dyDescent="0.25">
      <c r="A33" s="39">
        <v>21380</v>
      </c>
      <c r="B33" s="35" t="s">
        <v>34</v>
      </c>
      <c r="C33" s="187">
        <f t="shared" si="11"/>
        <v>602</v>
      </c>
      <c r="D33" s="248" t="s">
        <v>25</v>
      </c>
      <c r="E33" s="122" t="s">
        <v>25</v>
      </c>
      <c r="F33" s="398" t="s">
        <v>25</v>
      </c>
      <c r="G33" s="214" t="s">
        <v>25</v>
      </c>
      <c r="H33" s="122" t="s">
        <v>25</v>
      </c>
      <c r="I33" s="398" t="s">
        <v>25</v>
      </c>
      <c r="J33" s="357">
        <f t="shared" ref="J33:K33" si="15">SUM(J34:J35)</f>
        <v>602</v>
      </c>
      <c r="K33" s="38">
        <f t="shared" si="15"/>
        <v>0</v>
      </c>
      <c r="L33" s="175">
        <f>SUM(L34:L35)</f>
        <v>602</v>
      </c>
      <c r="M33" s="279" t="s">
        <v>25</v>
      </c>
      <c r="N33" s="122" t="s">
        <v>25</v>
      </c>
      <c r="O33" s="122" t="s">
        <v>25</v>
      </c>
      <c r="P33" s="303"/>
      <c r="Q33" s="181"/>
    </row>
    <row r="34" spans="1:17" x14ac:dyDescent="0.25">
      <c r="A34" s="27">
        <v>21381</v>
      </c>
      <c r="B34" s="40" t="s">
        <v>35</v>
      </c>
      <c r="C34" s="188">
        <f t="shared" si="11"/>
        <v>602</v>
      </c>
      <c r="D34" s="249" t="s">
        <v>25</v>
      </c>
      <c r="E34" s="148" t="s">
        <v>25</v>
      </c>
      <c r="F34" s="399" t="s">
        <v>25</v>
      </c>
      <c r="G34" s="215" t="s">
        <v>25</v>
      </c>
      <c r="H34" s="148" t="s">
        <v>25</v>
      </c>
      <c r="I34" s="399" t="s">
        <v>25</v>
      </c>
      <c r="J34" s="244">
        <v>602</v>
      </c>
      <c r="K34" s="320"/>
      <c r="L34" s="176">
        <f t="shared" ref="L34:L35" si="16">J34+K34</f>
        <v>602</v>
      </c>
      <c r="M34" s="280" t="s">
        <v>25</v>
      </c>
      <c r="N34" s="148" t="s">
        <v>25</v>
      </c>
      <c r="O34" s="148" t="s">
        <v>25</v>
      </c>
      <c r="P34" s="304"/>
      <c r="Q34" s="296"/>
    </row>
    <row r="35" spans="1:17" ht="24" hidden="1" x14ac:dyDescent="0.25">
      <c r="A35" s="30">
        <v>21383</v>
      </c>
      <c r="B35" s="43" t="s">
        <v>36</v>
      </c>
      <c r="C35" s="189">
        <f t="shared" si="11"/>
        <v>0</v>
      </c>
      <c r="D35" s="250" t="s">
        <v>25</v>
      </c>
      <c r="E35" s="44" t="s">
        <v>25</v>
      </c>
      <c r="F35" s="166" t="s">
        <v>25</v>
      </c>
      <c r="G35" s="216" t="s">
        <v>25</v>
      </c>
      <c r="H35" s="44" t="s">
        <v>25</v>
      </c>
      <c r="I35" s="149" t="s">
        <v>25</v>
      </c>
      <c r="J35" s="245"/>
      <c r="K35" s="322"/>
      <c r="L35" s="95">
        <f t="shared" si="16"/>
        <v>0</v>
      </c>
      <c r="M35" s="281" t="s">
        <v>25</v>
      </c>
      <c r="N35" s="149" t="s">
        <v>25</v>
      </c>
      <c r="O35" s="149" t="s">
        <v>25</v>
      </c>
      <c r="P35" s="305"/>
      <c r="Q35" s="296"/>
    </row>
    <row r="36" spans="1:17" s="19" customFormat="1" ht="24" x14ac:dyDescent="0.25">
      <c r="A36" s="39">
        <v>21390</v>
      </c>
      <c r="B36" s="35" t="s">
        <v>37</v>
      </c>
      <c r="C36" s="187">
        <f t="shared" si="11"/>
        <v>320</v>
      </c>
      <c r="D36" s="248" t="s">
        <v>25</v>
      </c>
      <c r="E36" s="122" t="s">
        <v>25</v>
      </c>
      <c r="F36" s="398" t="s">
        <v>25</v>
      </c>
      <c r="G36" s="214" t="s">
        <v>25</v>
      </c>
      <c r="H36" s="122" t="s">
        <v>25</v>
      </c>
      <c r="I36" s="398" t="s">
        <v>25</v>
      </c>
      <c r="J36" s="357">
        <f t="shared" ref="J36:K36" si="17">SUM(J37:J40)</f>
        <v>320</v>
      </c>
      <c r="K36" s="38">
        <f t="shared" si="17"/>
        <v>0</v>
      </c>
      <c r="L36" s="175">
        <f>SUM(L37:L40)</f>
        <v>320</v>
      </c>
      <c r="M36" s="279" t="s">
        <v>25</v>
      </c>
      <c r="N36" s="122" t="s">
        <v>25</v>
      </c>
      <c r="O36" s="122" t="s">
        <v>25</v>
      </c>
      <c r="P36" s="303"/>
      <c r="Q36" s="181"/>
    </row>
    <row r="37" spans="1:17" ht="24" hidden="1" x14ac:dyDescent="0.25">
      <c r="A37" s="27">
        <v>21391</v>
      </c>
      <c r="B37" s="40" t="s">
        <v>38</v>
      </c>
      <c r="C37" s="188">
        <f t="shared" si="11"/>
        <v>0</v>
      </c>
      <c r="D37" s="249" t="s">
        <v>25</v>
      </c>
      <c r="E37" s="41" t="s">
        <v>25</v>
      </c>
      <c r="F37" s="165" t="s">
        <v>25</v>
      </c>
      <c r="G37" s="215" t="s">
        <v>25</v>
      </c>
      <c r="H37" s="41" t="s">
        <v>25</v>
      </c>
      <c r="I37" s="148" t="s">
        <v>25</v>
      </c>
      <c r="J37" s="244"/>
      <c r="K37" s="320"/>
      <c r="L37" s="176">
        <f t="shared" ref="L37:L40" si="18">J37+K37</f>
        <v>0</v>
      </c>
      <c r="M37" s="280" t="s">
        <v>25</v>
      </c>
      <c r="N37" s="148" t="s">
        <v>25</v>
      </c>
      <c r="O37" s="148" t="s">
        <v>25</v>
      </c>
      <c r="P37" s="304"/>
      <c r="Q37" s="296"/>
    </row>
    <row r="38" spans="1:17" hidden="1" x14ac:dyDescent="0.25">
      <c r="A38" s="30">
        <v>21393</v>
      </c>
      <c r="B38" s="43" t="s">
        <v>39</v>
      </c>
      <c r="C38" s="189">
        <f t="shared" si="11"/>
        <v>0</v>
      </c>
      <c r="D38" s="250" t="s">
        <v>25</v>
      </c>
      <c r="E38" s="44" t="s">
        <v>25</v>
      </c>
      <c r="F38" s="166" t="s">
        <v>25</v>
      </c>
      <c r="G38" s="216" t="s">
        <v>25</v>
      </c>
      <c r="H38" s="44" t="s">
        <v>25</v>
      </c>
      <c r="I38" s="149" t="s">
        <v>25</v>
      </c>
      <c r="J38" s="245"/>
      <c r="K38" s="322"/>
      <c r="L38" s="95">
        <f t="shared" si="18"/>
        <v>0</v>
      </c>
      <c r="M38" s="281" t="s">
        <v>25</v>
      </c>
      <c r="N38" s="149" t="s">
        <v>25</v>
      </c>
      <c r="O38" s="149" t="s">
        <v>25</v>
      </c>
      <c r="P38" s="305"/>
      <c r="Q38" s="296"/>
    </row>
    <row r="39" spans="1:17" hidden="1" x14ac:dyDescent="0.25">
      <c r="A39" s="30">
        <v>21395</v>
      </c>
      <c r="B39" s="43" t="s">
        <v>40</v>
      </c>
      <c r="C39" s="189">
        <f t="shared" si="11"/>
        <v>0</v>
      </c>
      <c r="D39" s="250" t="s">
        <v>25</v>
      </c>
      <c r="E39" s="44" t="s">
        <v>25</v>
      </c>
      <c r="F39" s="166" t="s">
        <v>25</v>
      </c>
      <c r="G39" s="216" t="s">
        <v>25</v>
      </c>
      <c r="H39" s="44" t="s">
        <v>25</v>
      </c>
      <c r="I39" s="149" t="s">
        <v>25</v>
      </c>
      <c r="J39" s="245"/>
      <c r="K39" s="322"/>
      <c r="L39" s="95">
        <f t="shared" si="18"/>
        <v>0</v>
      </c>
      <c r="M39" s="281" t="s">
        <v>25</v>
      </c>
      <c r="N39" s="149" t="s">
        <v>25</v>
      </c>
      <c r="O39" s="149" t="s">
        <v>25</v>
      </c>
      <c r="P39" s="305"/>
      <c r="Q39" s="296"/>
    </row>
    <row r="40" spans="1:17" ht="24" x14ac:dyDescent="0.25">
      <c r="A40" s="30">
        <v>21399</v>
      </c>
      <c r="B40" s="43" t="s">
        <v>41</v>
      </c>
      <c r="C40" s="189">
        <f t="shared" si="11"/>
        <v>320</v>
      </c>
      <c r="D40" s="250" t="s">
        <v>25</v>
      </c>
      <c r="E40" s="149" t="s">
        <v>25</v>
      </c>
      <c r="F40" s="400" t="s">
        <v>25</v>
      </c>
      <c r="G40" s="216" t="s">
        <v>25</v>
      </c>
      <c r="H40" s="149" t="s">
        <v>25</v>
      </c>
      <c r="I40" s="400" t="s">
        <v>25</v>
      </c>
      <c r="J40" s="245">
        <v>320</v>
      </c>
      <c r="K40" s="31"/>
      <c r="L40" s="95">
        <f t="shared" si="18"/>
        <v>320</v>
      </c>
      <c r="M40" s="281" t="s">
        <v>25</v>
      </c>
      <c r="N40" s="149" t="s">
        <v>25</v>
      </c>
      <c r="O40" s="149" t="s">
        <v>25</v>
      </c>
      <c r="P40" s="742"/>
      <c r="Q40" s="296"/>
    </row>
    <row r="41" spans="1:17"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row>
    <row r="42" spans="1:17" s="19" customFormat="1" ht="24" hidden="1" x14ac:dyDescent="0.25">
      <c r="A42" s="50">
        <v>21490</v>
      </c>
      <c r="B42" s="51" t="s">
        <v>43</v>
      </c>
      <c r="C42" s="191">
        <f>SUM(F42,I42,L42)</f>
        <v>0</v>
      </c>
      <c r="D42" s="253">
        <f t="shared" ref="D42:E42" si="19">D43</f>
        <v>0</v>
      </c>
      <c r="E42" s="52">
        <f t="shared" si="19"/>
        <v>0</v>
      </c>
      <c r="F42" s="254">
        <f>F43</f>
        <v>0</v>
      </c>
      <c r="G42" s="218">
        <f t="shared" ref="G42:K42" si="20">G43</f>
        <v>0</v>
      </c>
      <c r="H42" s="52">
        <f t="shared" si="20"/>
        <v>0</v>
      </c>
      <c r="I42" s="270">
        <f t="shared" si="20"/>
        <v>0</v>
      </c>
      <c r="J42" s="253">
        <f t="shared" si="20"/>
        <v>0</v>
      </c>
      <c r="K42" s="52">
        <f t="shared" si="20"/>
        <v>0</v>
      </c>
      <c r="L42" s="254">
        <f>L43</f>
        <v>0</v>
      </c>
      <c r="M42" s="279" t="s">
        <v>25</v>
      </c>
      <c r="N42" s="122" t="s">
        <v>25</v>
      </c>
      <c r="O42" s="122" t="s">
        <v>25</v>
      </c>
      <c r="P42" s="303"/>
      <c r="Q42" s="181"/>
    </row>
    <row r="43" spans="1:17" s="19" customFormat="1" ht="24" hidden="1" x14ac:dyDescent="0.25">
      <c r="A43" s="30">
        <v>21499</v>
      </c>
      <c r="B43" s="43" t="s">
        <v>44</v>
      </c>
      <c r="C43" s="192">
        <f>SUM(F43,I43,L43)</f>
        <v>0</v>
      </c>
      <c r="D43" s="255"/>
      <c r="E43" s="49"/>
      <c r="F43" s="176">
        <f>D43+E43</f>
        <v>0</v>
      </c>
      <c r="G43" s="219"/>
      <c r="H43" s="42"/>
      <c r="I43" s="90">
        <f>G43+H43</f>
        <v>0</v>
      </c>
      <c r="J43" s="262"/>
      <c r="K43" s="42"/>
      <c r="L43" s="176">
        <f>J43+K43</f>
        <v>0</v>
      </c>
      <c r="M43" s="282" t="s">
        <v>25</v>
      </c>
      <c r="N43" s="150" t="s">
        <v>25</v>
      </c>
      <c r="O43" s="150" t="s">
        <v>25</v>
      </c>
      <c r="P43" s="306"/>
      <c r="Q43" s="181"/>
    </row>
    <row r="44" spans="1:17" ht="24" hidden="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row>
    <row r="45" spans="1:17"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row>
    <row r="46" spans="1:17"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row>
    <row r="47" spans="1:17" x14ac:dyDescent="0.25">
      <c r="A47" s="60"/>
      <c r="B47" s="58"/>
      <c r="C47" s="194"/>
      <c r="D47" s="260"/>
      <c r="E47" s="391"/>
      <c r="F47" s="403"/>
      <c r="G47" s="221"/>
      <c r="H47" s="272"/>
      <c r="I47" s="403"/>
      <c r="J47" s="258"/>
      <c r="K47" s="59"/>
      <c r="L47" s="167"/>
      <c r="M47" s="284"/>
      <c r="N47" s="107"/>
      <c r="O47" s="152"/>
      <c r="P47" s="288"/>
      <c r="Q47" s="296"/>
    </row>
    <row r="48" spans="1:17" s="19" customFormat="1" x14ac:dyDescent="0.25">
      <c r="A48" s="61"/>
      <c r="B48" s="62" t="s">
        <v>48</v>
      </c>
      <c r="C48" s="195"/>
      <c r="D48" s="261"/>
      <c r="E48" s="392"/>
      <c r="F48" s="404"/>
      <c r="G48" s="222"/>
      <c r="H48" s="153"/>
      <c r="I48" s="404"/>
      <c r="J48" s="133"/>
      <c r="K48" s="108"/>
      <c r="L48" s="168"/>
      <c r="M48" s="222"/>
      <c r="N48" s="108"/>
      <c r="O48" s="153"/>
      <c r="P48" s="308"/>
      <c r="Q48" s="181"/>
    </row>
    <row r="49" spans="1:17" s="19" customFormat="1" ht="12.75" thickBot="1" x14ac:dyDescent="0.3">
      <c r="A49" s="63"/>
      <c r="B49" s="20" t="s">
        <v>49</v>
      </c>
      <c r="C49" s="196">
        <f t="shared" ref="C49:C112" si="24">SUM(F49,I49,L49,O49)</f>
        <v>308953</v>
      </c>
      <c r="D49" s="134">
        <f t="shared" ref="D49:E49" si="25">SUM(D50,D281)</f>
        <v>236133</v>
      </c>
      <c r="E49" s="117">
        <f t="shared" si="25"/>
        <v>0</v>
      </c>
      <c r="F49" s="405">
        <f>SUM(F50,F281)</f>
        <v>236133</v>
      </c>
      <c r="G49" s="223">
        <f t="shared" ref="G49:O49" si="26">SUM(G50,G281)</f>
        <v>60584</v>
      </c>
      <c r="H49" s="117">
        <f t="shared" si="26"/>
        <v>0</v>
      </c>
      <c r="I49" s="405">
        <f t="shared" si="26"/>
        <v>60584</v>
      </c>
      <c r="J49" s="134">
        <f t="shared" si="26"/>
        <v>12236</v>
      </c>
      <c r="K49" s="64">
        <f t="shared" si="26"/>
        <v>0</v>
      </c>
      <c r="L49" s="169">
        <f t="shared" si="26"/>
        <v>12236</v>
      </c>
      <c r="M49" s="223">
        <f t="shared" si="26"/>
        <v>0</v>
      </c>
      <c r="N49" s="64">
        <f t="shared" si="26"/>
        <v>0</v>
      </c>
      <c r="O49" s="117">
        <f t="shared" si="26"/>
        <v>0</v>
      </c>
      <c r="P49" s="309"/>
      <c r="Q49" s="181"/>
    </row>
    <row r="50" spans="1:17" s="19" customFormat="1" ht="36.75" thickTop="1" x14ac:dyDescent="0.25">
      <c r="A50" s="65"/>
      <c r="B50" s="66" t="s">
        <v>50</v>
      </c>
      <c r="C50" s="197">
        <f t="shared" si="24"/>
        <v>308953</v>
      </c>
      <c r="D50" s="135">
        <f t="shared" ref="D50:E50" si="27">SUM(D51,D193)</f>
        <v>236133</v>
      </c>
      <c r="E50" s="273">
        <f t="shared" si="27"/>
        <v>0</v>
      </c>
      <c r="F50" s="406">
        <f>SUM(F51,F193)</f>
        <v>236133</v>
      </c>
      <c r="G50" s="224">
        <f t="shared" ref="G50:O50" si="28">SUM(G51,G193)</f>
        <v>60584</v>
      </c>
      <c r="H50" s="273">
        <f t="shared" si="28"/>
        <v>0</v>
      </c>
      <c r="I50" s="406">
        <f t="shared" si="28"/>
        <v>60584</v>
      </c>
      <c r="J50" s="135">
        <f t="shared" si="28"/>
        <v>12236</v>
      </c>
      <c r="K50" s="67">
        <f t="shared" si="28"/>
        <v>0</v>
      </c>
      <c r="L50" s="170">
        <f t="shared" si="28"/>
        <v>12236</v>
      </c>
      <c r="M50" s="224">
        <f t="shared" si="28"/>
        <v>0</v>
      </c>
      <c r="N50" s="67">
        <f t="shared" si="28"/>
        <v>0</v>
      </c>
      <c r="O50" s="273">
        <f t="shared" si="28"/>
        <v>0</v>
      </c>
      <c r="P50" s="310"/>
      <c r="Q50" s="181"/>
    </row>
    <row r="51" spans="1:17" s="19" customFormat="1" ht="24" x14ac:dyDescent="0.25">
      <c r="A51" s="68"/>
      <c r="B51" s="16" t="s">
        <v>51</v>
      </c>
      <c r="C51" s="198">
        <f t="shared" si="24"/>
        <v>308584</v>
      </c>
      <c r="D51" s="136">
        <f t="shared" ref="D51:E51" si="29">SUM(D52,D74,D172,D186)</f>
        <v>235764</v>
      </c>
      <c r="E51" s="274">
        <f t="shared" si="29"/>
        <v>0</v>
      </c>
      <c r="F51" s="407">
        <f>SUM(F52,F74,F172,F186)</f>
        <v>235764</v>
      </c>
      <c r="G51" s="225">
        <f t="shared" ref="G51:O51" si="30">SUM(G52,G74,G172,G186)</f>
        <v>60584</v>
      </c>
      <c r="H51" s="274">
        <f t="shared" si="30"/>
        <v>0</v>
      </c>
      <c r="I51" s="407">
        <f t="shared" si="30"/>
        <v>60584</v>
      </c>
      <c r="J51" s="136">
        <f t="shared" si="30"/>
        <v>12236</v>
      </c>
      <c r="K51" s="69">
        <f t="shared" si="30"/>
        <v>0</v>
      </c>
      <c r="L51" s="171">
        <f t="shared" si="30"/>
        <v>12236</v>
      </c>
      <c r="M51" s="225">
        <f t="shared" si="30"/>
        <v>0</v>
      </c>
      <c r="N51" s="69">
        <f t="shared" si="30"/>
        <v>0</v>
      </c>
      <c r="O51" s="274">
        <f t="shared" si="30"/>
        <v>0</v>
      </c>
      <c r="P51" s="311"/>
      <c r="Q51" s="181"/>
    </row>
    <row r="52" spans="1:17" s="19" customFormat="1" x14ac:dyDescent="0.25">
      <c r="A52" s="70">
        <v>1000</v>
      </c>
      <c r="B52" s="70" t="s">
        <v>52</v>
      </c>
      <c r="C52" s="199">
        <f t="shared" si="24"/>
        <v>266527</v>
      </c>
      <c r="D52" s="137">
        <f t="shared" ref="D52:E52" si="31">SUM(D53,D66)</f>
        <v>199763</v>
      </c>
      <c r="E52" s="125">
        <f t="shared" si="31"/>
        <v>0</v>
      </c>
      <c r="F52" s="408">
        <f>SUM(F53,F66)</f>
        <v>199763</v>
      </c>
      <c r="G52" s="226">
        <f t="shared" ref="G52:O52" si="32">SUM(G53,G66)</f>
        <v>60584</v>
      </c>
      <c r="H52" s="125">
        <f t="shared" si="32"/>
        <v>0</v>
      </c>
      <c r="I52" s="408">
        <f t="shared" si="32"/>
        <v>60584</v>
      </c>
      <c r="J52" s="137">
        <f t="shared" si="32"/>
        <v>6180</v>
      </c>
      <c r="K52" s="71">
        <f t="shared" si="32"/>
        <v>0</v>
      </c>
      <c r="L52" s="172">
        <f t="shared" si="32"/>
        <v>6180</v>
      </c>
      <c r="M52" s="226">
        <f t="shared" si="32"/>
        <v>0</v>
      </c>
      <c r="N52" s="71">
        <f t="shared" si="32"/>
        <v>0</v>
      </c>
      <c r="O52" s="125">
        <f t="shared" si="32"/>
        <v>0</v>
      </c>
      <c r="P52" s="312"/>
      <c r="Q52" s="181"/>
    </row>
    <row r="53" spans="1:17" x14ac:dyDescent="0.25">
      <c r="A53" s="35">
        <v>1100</v>
      </c>
      <c r="B53" s="72" t="s">
        <v>53</v>
      </c>
      <c r="C53" s="187">
        <f t="shared" si="24"/>
        <v>203212</v>
      </c>
      <c r="D53" s="130">
        <f t="shared" ref="D53:E53" si="33">SUM(D54,D57,D65)</f>
        <v>149492</v>
      </c>
      <c r="E53" s="123">
        <f t="shared" si="33"/>
        <v>0</v>
      </c>
      <c r="F53" s="409">
        <f>SUM(F54,F57,F65)</f>
        <v>149492</v>
      </c>
      <c r="G53" s="227">
        <f t="shared" ref="G53:N53" si="34">SUM(G54,G57,G65)</f>
        <v>48720</v>
      </c>
      <c r="H53" s="123">
        <f t="shared" si="34"/>
        <v>0</v>
      </c>
      <c r="I53" s="409">
        <f t="shared" si="34"/>
        <v>48720</v>
      </c>
      <c r="J53" s="130">
        <f t="shared" si="34"/>
        <v>5000</v>
      </c>
      <c r="K53" s="38">
        <f t="shared" si="34"/>
        <v>0</v>
      </c>
      <c r="L53" s="175">
        <f t="shared" si="34"/>
        <v>5000</v>
      </c>
      <c r="M53" s="227">
        <f t="shared" si="34"/>
        <v>0</v>
      </c>
      <c r="N53" s="38">
        <f t="shared" si="34"/>
        <v>0</v>
      </c>
      <c r="O53" s="123">
        <f>SUM(O54,O57,O65)</f>
        <v>0</v>
      </c>
      <c r="P53" s="313"/>
      <c r="Q53" s="296"/>
    </row>
    <row r="54" spans="1:17" x14ac:dyDescent="0.25">
      <c r="A54" s="73">
        <v>1110</v>
      </c>
      <c r="B54" s="58" t="s">
        <v>54</v>
      </c>
      <c r="C54" s="194">
        <f>SUM(F54,I54,L54,O54)</f>
        <v>173559</v>
      </c>
      <c r="D54" s="86">
        <f>SUM(D55:D56)</f>
        <v>125835</v>
      </c>
      <c r="E54" s="154">
        <f>SUM(E55:E56)</f>
        <v>0</v>
      </c>
      <c r="F54" s="410">
        <f>SUM(F55:F56)</f>
        <v>125835</v>
      </c>
      <c r="G54" s="228">
        <f t="shared" ref="G54:H54" si="35">SUM(G55:G56)</f>
        <v>47724</v>
      </c>
      <c r="H54" s="154">
        <f t="shared" si="35"/>
        <v>0</v>
      </c>
      <c r="I54" s="410">
        <f>SUM(I55:I56)</f>
        <v>47724</v>
      </c>
      <c r="J54" s="86">
        <f t="shared" ref="J54:K54" si="36">SUM(J55:J56)</f>
        <v>0</v>
      </c>
      <c r="K54" s="74">
        <f t="shared" si="36"/>
        <v>0</v>
      </c>
      <c r="L54" s="174">
        <f>SUM(L55:L56)</f>
        <v>0</v>
      </c>
      <c r="M54" s="228">
        <f t="shared" ref="M54:N54" si="37">SUM(M55:M56)</f>
        <v>0</v>
      </c>
      <c r="N54" s="74">
        <f t="shared" si="37"/>
        <v>0</v>
      </c>
      <c r="O54" s="154">
        <f>SUM(O55:O56)</f>
        <v>0</v>
      </c>
      <c r="P54" s="291"/>
      <c r="Q54" s="296"/>
    </row>
    <row r="55" spans="1:17"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row>
    <row r="56" spans="1:17" ht="24" customHeight="1" x14ac:dyDescent="0.25">
      <c r="A56" s="30">
        <v>1119</v>
      </c>
      <c r="B56" s="43" t="s">
        <v>56</v>
      </c>
      <c r="C56" s="189">
        <f t="shared" si="24"/>
        <v>173559</v>
      </c>
      <c r="D56" s="263">
        <v>125835</v>
      </c>
      <c r="E56" s="393"/>
      <c r="F56" s="411">
        <f>D56+E56</f>
        <v>125835</v>
      </c>
      <c r="G56" s="229">
        <v>47724</v>
      </c>
      <c r="H56" s="393"/>
      <c r="I56" s="411">
        <f>G56+H56</f>
        <v>47724</v>
      </c>
      <c r="J56" s="263"/>
      <c r="K56" s="45"/>
      <c r="L56" s="95">
        <f>J56+K56</f>
        <v>0</v>
      </c>
      <c r="M56" s="229"/>
      <c r="N56" s="45"/>
      <c r="O56" s="91">
        <f>M56+N56</f>
        <v>0</v>
      </c>
      <c r="P56" s="336"/>
      <c r="Q56" s="296"/>
    </row>
    <row r="57" spans="1:17" ht="23.25" customHeight="1" x14ac:dyDescent="0.25">
      <c r="A57" s="75">
        <v>1140</v>
      </c>
      <c r="B57" s="43" t="s">
        <v>57</v>
      </c>
      <c r="C57" s="189">
        <f t="shared" si="24"/>
        <v>22034</v>
      </c>
      <c r="D57" s="132">
        <f t="shared" ref="D57:E57" si="38">SUM(D58:D64)</f>
        <v>21038</v>
      </c>
      <c r="E57" s="91">
        <f t="shared" si="38"/>
        <v>0</v>
      </c>
      <c r="F57" s="411">
        <f>SUM(F58:F64)</f>
        <v>21038</v>
      </c>
      <c r="G57" s="230">
        <f t="shared" ref="G57:N57" si="39">SUM(G58:G64)</f>
        <v>996</v>
      </c>
      <c r="H57" s="91">
        <f t="shared" si="39"/>
        <v>0</v>
      </c>
      <c r="I57" s="411">
        <f t="shared" si="39"/>
        <v>996</v>
      </c>
      <c r="J57" s="132">
        <f t="shared" si="39"/>
        <v>0</v>
      </c>
      <c r="K57" s="76">
        <f t="shared" si="39"/>
        <v>0</v>
      </c>
      <c r="L57" s="95">
        <f t="shared" si="39"/>
        <v>0</v>
      </c>
      <c r="M57" s="230">
        <f t="shared" si="39"/>
        <v>0</v>
      </c>
      <c r="N57" s="76">
        <f t="shared" si="39"/>
        <v>0</v>
      </c>
      <c r="O57" s="91">
        <f>SUM(O58:O64)</f>
        <v>0</v>
      </c>
      <c r="P57" s="290"/>
      <c r="Q57" s="296"/>
    </row>
    <row r="58" spans="1:17" x14ac:dyDescent="0.25">
      <c r="A58" s="30">
        <v>1141</v>
      </c>
      <c r="B58" s="43" t="s">
        <v>58</v>
      </c>
      <c r="C58" s="189">
        <f t="shared" si="24"/>
        <v>3709</v>
      </c>
      <c r="D58" s="263">
        <v>3709</v>
      </c>
      <c r="E58" s="393"/>
      <c r="F58" s="411">
        <f t="shared" ref="F58:F65" si="40">D58+E58</f>
        <v>3709</v>
      </c>
      <c r="G58" s="229"/>
      <c r="H58" s="393"/>
      <c r="I58" s="411">
        <f t="shared" ref="I58:I65" si="41">G58+H58</f>
        <v>0</v>
      </c>
      <c r="J58" s="263"/>
      <c r="K58" s="45"/>
      <c r="L58" s="95">
        <f t="shared" ref="L58:L65" si="42">J58+K58</f>
        <v>0</v>
      </c>
      <c r="M58" s="229"/>
      <c r="N58" s="45"/>
      <c r="O58" s="91">
        <f t="shared" ref="O58:O65" si="43">M58+N58</f>
        <v>0</v>
      </c>
      <c r="P58" s="290"/>
      <c r="Q58" s="296"/>
    </row>
    <row r="59" spans="1:17" ht="24.75" customHeight="1" x14ac:dyDescent="0.25">
      <c r="A59" s="30">
        <v>1142</v>
      </c>
      <c r="B59" s="43" t="s">
        <v>59</v>
      </c>
      <c r="C59" s="189">
        <f t="shared" si="24"/>
        <v>976</v>
      </c>
      <c r="D59" s="263">
        <v>976</v>
      </c>
      <c r="E59" s="393"/>
      <c r="F59" s="411">
        <f t="shared" si="40"/>
        <v>976</v>
      </c>
      <c r="G59" s="229"/>
      <c r="H59" s="393"/>
      <c r="I59" s="411">
        <f t="shared" si="41"/>
        <v>0</v>
      </c>
      <c r="J59" s="263"/>
      <c r="K59" s="45"/>
      <c r="L59" s="95">
        <f t="shared" si="42"/>
        <v>0</v>
      </c>
      <c r="M59" s="229"/>
      <c r="N59" s="45"/>
      <c r="O59" s="91">
        <f t="shared" si="43"/>
        <v>0</v>
      </c>
      <c r="P59" s="290"/>
      <c r="Q59" s="296"/>
    </row>
    <row r="60" spans="1:17" ht="24" hidden="1" x14ac:dyDescent="0.25">
      <c r="A60" s="30">
        <v>1145</v>
      </c>
      <c r="B60" s="43" t="s">
        <v>60</v>
      </c>
      <c r="C60" s="189">
        <f t="shared" si="24"/>
        <v>0</v>
      </c>
      <c r="D60" s="263"/>
      <c r="E60" s="45"/>
      <c r="F60" s="95">
        <f t="shared" si="40"/>
        <v>0</v>
      </c>
      <c r="G60" s="229"/>
      <c r="H60" s="45"/>
      <c r="I60" s="91">
        <f t="shared" si="41"/>
        <v>0</v>
      </c>
      <c r="J60" s="263"/>
      <c r="K60" s="45"/>
      <c r="L60" s="95">
        <f t="shared" si="42"/>
        <v>0</v>
      </c>
      <c r="M60" s="229"/>
      <c r="N60" s="45"/>
      <c r="O60" s="91">
        <f t="shared" si="43"/>
        <v>0</v>
      </c>
      <c r="P60" s="290"/>
      <c r="Q60" s="296"/>
    </row>
    <row r="61" spans="1:17" ht="27.75" hidden="1" customHeight="1" x14ac:dyDescent="0.25">
      <c r="A61" s="30">
        <v>1146</v>
      </c>
      <c r="B61" s="43" t="s">
        <v>61</v>
      </c>
      <c r="C61" s="189">
        <f t="shared" si="24"/>
        <v>0</v>
      </c>
      <c r="D61" s="263">
        <v>0</v>
      </c>
      <c r="E61" s="45"/>
      <c r="F61" s="95">
        <f t="shared" si="40"/>
        <v>0</v>
      </c>
      <c r="G61" s="229"/>
      <c r="H61" s="45"/>
      <c r="I61" s="91">
        <f t="shared" si="41"/>
        <v>0</v>
      </c>
      <c r="J61" s="263"/>
      <c r="K61" s="45"/>
      <c r="L61" s="95">
        <f t="shared" si="42"/>
        <v>0</v>
      </c>
      <c r="M61" s="229"/>
      <c r="N61" s="45"/>
      <c r="O61" s="91">
        <f t="shared" si="43"/>
        <v>0</v>
      </c>
      <c r="P61" s="336"/>
      <c r="Q61" s="296"/>
    </row>
    <row r="62" spans="1:17" x14ac:dyDescent="0.25">
      <c r="A62" s="30">
        <v>1147</v>
      </c>
      <c r="B62" s="43" t="s">
        <v>62</v>
      </c>
      <c r="C62" s="189">
        <f t="shared" si="24"/>
        <v>2654</v>
      </c>
      <c r="D62" s="263">
        <v>2654</v>
      </c>
      <c r="E62" s="393"/>
      <c r="F62" s="411">
        <f t="shared" si="40"/>
        <v>2654</v>
      </c>
      <c r="G62" s="229"/>
      <c r="H62" s="393"/>
      <c r="I62" s="411">
        <f t="shared" si="41"/>
        <v>0</v>
      </c>
      <c r="J62" s="263"/>
      <c r="K62" s="45"/>
      <c r="L62" s="95">
        <f t="shared" si="42"/>
        <v>0</v>
      </c>
      <c r="M62" s="229"/>
      <c r="N62" s="45"/>
      <c r="O62" s="91">
        <f t="shared" si="43"/>
        <v>0</v>
      </c>
      <c r="P62" s="336"/>
      <c r="Q62" s="296"/>
    </row>
    <row r="63" spans="1:17" x14ac:dyDescent="0.25">
      <c r="A63" s="30">
        <v>1148</v>
      </c>
      <c r="B63" s="43" t="s">
        <v>63</v>
      </c>
      <c r="C63" s="189">
        <f t="shared" si="24"/>
        <v>13572</v>
      </c>
      <c r="D63" s="263">
        <v>13572</v>
      </c>
      <c r="E63" s="393"/>
      <c r="F63" s="411">
        <f t="shared" si="40"/>
        <v>13572</v>
      </c>
      <c r="G63" s="229"/>
      <c r="H63" s="393"/>
      <c r="I63" s="411">
        <f t="shared" si="41"/>
        <v>0</v>
      </c>
      <c r="J63" s="263"/>
      <c r="K63" s="45"/>
      <c r="L63" s="95">
        <f t="shared" si="42"/>
        <v>0</v>
      </c>
      <c r="M63" s="229"/>
      <c r="N63" s="45"/>
      <c r="O63" s="91">
        <f t="shared" si="43"/>
        <v>0</v>
      </c>
      <c r="P63" s="336"/>
      <c r="Q63" s="296"/>
    </row>
    <row r="64" spans="1:17" ht="28.5" customHeight="1" x14ac:dyDescent="0.25">
      <c r="A64" s="30">
        <v>1149</v>
      </c>
      <c r="B64" s="43" t="s">
        <v>64</v>
      </c>
      <c r="C64" s="189">
        <f t="shared" si="24"/>
        <v>1123</v>
      </c>
      <c r="D64" s="263">
        <v>127</v>
      </c>
      <c r="E64" s="393"/>
      <c r="F64" s="411">
        <f t="shared" si="40"/>
        <v>127</v>
      </c>
      <c r="G64" s="229">
        <v>996</v>
      </c>
      <c r="H64" s="393"/>
      <c r="I64" s="411">
        <f t="shared" si="41"/>
        <v>996</v>
      </c>
      <c r="J64" s="263"/>
      <c r="K64" s="45"/>
      <c r="L64" s="95">
        <f t="shared" si="42"/>
        <v>0</v>
      </c>
      <c r="M64" s="229"/>
      <c r="N64" s="45"/>
      <c r="O64" s="91">
        <f t="shared" si="43"/>
        <v>0</v>
      </c>
      <c r="P64" s="290"/>
      <c r="Q64" s="296"/>
    </row>
    <row r="65" spans="1:17" ht="36" x14ac:dyDescent="0.25">
      <c r="A65" s="73">
        <v>1150</v>
      </c>
      <c r="B65" s="58" t="s">
        <v>65</v>
      </c>
      <c r="C65" s="194">
        <f t="shared" si="24"/>
        <v>7619</v>
      </c>
      <c r="D65" s="260">
        <v>2619</v>
      </c>
      <c r="E65" s="391"/>
      <c r="F65" s="410">
        <f t="shared" si="40"/>
        <v>2619</v>
      </c>
      <c r="G65" s="231"/>
      <c r="H65" s="391"/>
      <c r="I65" s="410">
        <f t="shared" si="41"/>
        <v>0</v>
      </c>
      <c r="J65" s="260">
        <v>5000</v>
      </c>
      <c r="K65" s="77"/>
      <c r="L65" s="174">
        <f t="shared" si="42"/>
        <v>5000</v>
      </c>
      <c r="M65" s="231"/>
      <c r="N65" s="77"/>
      <c r="O65" s="154">
        <f t="shared" si="43"/>
        <v>0</v>
      </c>
      <c r="P65" s="448"/>
      <c r="Q65" s="296"/>
    </row>
    <row r="66" spans="1:17" ht="36" x14ac:dyDescent="0.25">
      <c r="A66" s="35">
        <v>1200</v>
      </c>
      <c r="B66" s="72" t="s">
        <v>66</v>
      </c>
      <c r="C66" s="187">
        <f t="shared" si="24"/>
        <v>63315</v>
      </c>
      <c r="D66" s="130">
        <f t="shared" ref="D66:E66" si="44">SUM(D67:D68)</f>
        <v>50271</v>
      </c>
      <c r="E66" s="123">
        <f t="shared" si="44"/>
        <v>0</v>
      </c>
      <c r="F66" s="409">
        <f>SUM(F67:F68)</f>
        <v>50271</v>
      </c>
      <c r="G66" s="227">
        <f t="shared" ref="G66:N66" si="45">SUM(G67:G68)</f>
        <v>11864</v>
      </c>
      <c r="H66" s="123">
        <f t="shared" si="45"/>
        <v>0</v>
      </c>
      <c r="I66" s="409">
        <f t="shared" si="45"/>
        <v>11864</v>
      </c>
      <c r="J66" s="130">
        <f t="shared" si="45"/>
        <v>1180</v>
      </c>
      <c r="K66" s="38">
        <f t="shared" si="45"/>
        <v>0</v>
      </c>
      <c r="L66" s="175">
        <f t="shared" si="45"/>
        <v>1180</v>
      </c>
      <c r="M66" s="227">
        <f t="shared" si="45"/>
        <v>0</v>
      </c>
      <c r="N66" s="38">
        <f t="shared" si="45"/>
        <v>0</v>
      </c>
      <c r="O66" s="123">
        <f>SUM(O67:O68)</f>
        <v>0</v>
      </c>
      <c r="P66" s="292"/>
      <c r="Q66" s="296"/>
    </row>
    <row r="67" spans="1:17" ht="24" x14ac:dyDescent="0.25">
      <c r="A67" s="340">
        <v>1210</v>
      </c>
      <c r="B67" s="40" t="s">
        <v>67</v>
      </c>
      <c r="C67" s="188">
        <f t="shared" si="24"/>
        <v>50700</v>
      </c>
      <c r="D67" s="262">
        <v>37956</v>
      </c>
      <c r="E67" s="390"/>
      <c r="F67" s="402">
        <f>D67+E67</f>
        <v>37956</v>
      </c>
      <c r="G67" s="219">
        <v>11564</v>
      </c>
      <c r="H67" s="390"/>
      <c r="I67" s="402">
        <f>G67+H67</f>
        <v>11564</v>
      </c>
      <c r="J67" s="262">
        <v>1180</v>
      </c>
      <c r="K67" s="42"/>
      <c r="L67" s="176">
        <f>J67+K67</f>
        <v>1180</v>
      </c>
      <c r="M67" s="219"/>
      <c r="N67" s="42"/>
      <c r="O67" s="90">
        <f>M67+N67</f>
        <v>0</v>
      </c>
      <c r="P67" s="448"/>
      <c r="Q67" s="296"/>
    </row>
    <row r="68" spans="1:17" ht="24" x14ac:dyDescent="0.25">
      <c r="A68" s="75">
        <v>1220</v>
      </c>
      <c r="B68" s="43" t="s">
        <v>68</v>
      </c>
      <c r="C68" s="189">
        <f t="shared" si="24"/>
        <v>12615</v>
      </c>
      <c r="D68" s="132">
        <f t="shared" ref="D68:E68" si="46">SUM(D69:D73)</f>
        <v>12315</v>
      </c>
      <c r="E68" s="91">
        <f t="shared" si="46"/>
        <v>0</v>
      </c>
      <c r="F68" s="411">
        <f>SUM(F69:F73)</f>
        <v>12315</v>
      </c>
      <c r="G68" s="230">
        <f t="shared" ref="G68:O68" si="47">SUM(G69:G73)</f>
        <v>300</v>
      </c>
      <c r="H68" s="91">
        <f t="shared" si="47"/>
        <v>0</v>
      </c>
      <c r="I68" s="411">
        <f t="shared" si="47"/>
        <v>300</v>
      </c>
      <c r="J68" s="132">
        <f t="shared" si="47"/>
        <v>0</v>
      </c>
      <c r="K68" s="76">
        <f t="shared" si="47"/>
        <v>0</v>
      </c>
      <c r="L68" s="95">
        <f t="shared" si="47"/>
        <v>0</v>
      </c>
      <c r="M68" s="230">
        <f t="shared" si="47"/>
        <v>0</v>
      </c>
      <c r="N68" s="76">
        <f t="shared" si="47"/>
        <v>0</v>
      </c>
      <c r="O68" s="91">
        <f t="shared" si="47"/>
        <v>0</v>
      </c>
      <c r="P68" s="290"/>
      <c r="Q68" s="296"/>
    </row>
    <row r="69" spans="1:17" ht="60" x14ac:dyDescent="0.25">
      <c r="A69" s="30">
        <v>1221</v>
      </c>
      <c r="B69" s="43" t="s">
        <v>69</v>
      </c>
      <c r="C69" s="189">
        <f t="shared" si="24"/>
        <v>4979</v>
      </c>
      <c r="D69" s="263">
        <v>4679</v>
      </c>
      <c r="E69" s="393"/>
      <c r="F69" s="411">
        <f t="shared" ref="F69:F73" si="48">D69+E69</f>
        <v>4679</v>
      </c>
      <c r="G69" s="229">
        <v>300</v>
      </c>
      <c r="H69" s="393"/>
      <c r="I69" s="411">
        <f t="shared" ref="I69:I73" si="49">G69+H69</f>
        <v>300</v>
      </c>
      <c r="J69" s="263"/>
      <c r="K69" s="45"/>
      <c r="L69" s="95">
        <f t="shared" ref="L69:L73" si="50">J69+K69</f>
        <v>0</v>
      </c>
      <c r="M69" s="229"/>
      <c r="N69" s="45"/>
      <c r="O69" s="91">
        <f t="shared" ref="O69:O73" si="51">M69+N69</f>
        <v>0</v>
      </c>
      <c r="P69" s="336"/>
      <c r="Q69" s="296"/>
    </row>
    <row r="70" spans="1:17"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row>
    <row r="71" spans="1:17"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row>
    <row r="72" spans="1:17" ht="36" x14ac:dyDescent="0.25">
      <c r="A72" s="30">
        <v>1227</v>
      </c>
      <c r="B72" s="43" t="s">
        <v>72</v>
      </c>
      <c r="C72" s="189">
        <f t="shared" si="24"/>
        <v>7044</v>
      </c>
      <c r="D72" s="263">
        <v>7044</v>
      </c>
      <c r="E72" s="393"/>
      <c r="F72" s="411">
        <f t="shared" si="48"/>
        <v>7044</v>
      </c>
      <c r="G72" s="229"/>
      <c r="H72" s="393"/>
      <c r="I72" s="411">
        <f t="shared" si="49"/>
        <v>0</v>
      </c>
      <c r="J72" s="263"/>
      <c r="K72" s="45"/>
      <c r="L72" s="95">
        <f t="shared" si="50"/>
        <v>0</v>
      </c>
      <c r="M72" s="229"/>
      <c r="N72" s="45"/>
      <c r="O72" s="91">
        <f t="shared" si="51"/>
        <v>0</v>
      </c>
      <c r="P72" s="290"/>
      <c r="Q72" s="296"/>
    </row>
    <row r="73" spans="1:17" ht="60" x14ac:dyDescent="0.25">
      <c r="A73" s="30">
        <v>1228</v>
      </c>
      <c r="B73" s="43" t="s">
        <v>73</v>
      </c>
      <c r="C73" s="189">
        <f t="shared" si="24"/>
        <v>592</v>
      </c>
      <c r="D73" s="263">
        <v>592</v>
      </c>
      <c r="E73" s="393"/>
      <c r="F73" s="411">
        <f t="shared" si="48"/>
        <v>592</v>
      </c>
      <c r="G73" s="229"/>
      <c r="H73" s="393"/>
      <c r="I73" s="411">
        <f t="shared" si="49"/>
        <v>0</v>
      </c>
      <c r="J73" s="263"/>
      <c r="K73" s="45"/>
      <c r="L73" s="95">
        <f t="shared" si="50"/>
        <v>0</v>
      </c>
      <c r="M73" s="229"/>
      <c r="N73" s="45"/>
      <c r="O73" s="91">
        <f t="shared" si="51"/>
        <v>0</v>
      </c>
      <c r="P73" s="290"/>
      <c r="Q73" s="296"/>
    </row>
    <row r="74" spans="1:17" x14ac:dyDescent="0.25">
      <c r="A74" s="70">
        <v>2000</v>
      </c>
      <c r="B74" s="70" t="s">
        <v>74</v>
      </c>
      <c r="C74" s="199">
        <f t="shared" si="24"/>
        <v>42057</v>
      </c>
      <c r="D74" s="137">
        <f t="shared" ref="D74:E74" si="52">SUM(D75,D82,D129,D163,D164,D171)</f>
        <v>36001</v>
      </c>
      <c r="E74" s="125">
        <f t="shared" si="52"/>
        <v>0</v>
      </c>
      <c r="F74" s="408">
        <f>SUM(F75,F82,F129,F163,F164,F171)</f>
        <v>36001</v>
      </c>
      <c r="G74" s="226">
        <f t="shared" ref="G74:O74" si="53">SUM(G75,G82,G129,G163,G164,G171)</f>
        <v>0</v>
      </c>
      <c r="H74" s="125">
        <f t="shared" si="53"/>
        <v>0</v>
      </c>
      <c r="I74" s="408">
        <f t="shared" si="53"/>
        <v>0</v>
      </c>
      <c r="J74" s="137">
        <f t="shared" si="53"/>
        <v>6056</v>
      </c>
      <c r="K74" s="71">
        <f t="shared" si="53"/>
        <v>0</v>
      </c>
      <c r="L74" s="172">
        <f t="shared" si="53"/>
        <v>6056</v>
      </c>
      <c r="M74" s="226">
        <f t="shared" si="53"/>
        <v>0</v>
      </c>
      <c r="N74" s="71">
        <f t="shared" si="53"/>
        <v>0</v>
      </c>
      <c r="O74" s="125">
        <f t="shared" si="53"/>
        <v>0</v>
      </c>
      <c r="P74" s="312"/>
      <c r="Q74" s="296"/>
    </row>
    <row r="75" spans="1:17" ht="24" x14ac:dyDescent="0.25">
      <c r="A75" s="35">
        <v>2100</v>
      </c>
      <c r="B75" s="72" t="s">
        <v>75</v>
      </c>
      <c r="C75" s="187">
        <f t="shared" si="24"/>
        <v>713</v>
      </c>
      <c r="D75" s="130">
        <f t="shared" ref="D75:E75" si="54">SUM(D76,D79)</f>
        <v>579</v>
      </c>
      <c r="E75" s="123">
        <f t="shared" si="54"/>
        <v>134</v>
      </c>
      <c r="F75" s="409">
        <f>SUM(F76,F79)</f>
        <v>713</v>
      </c>
      <c r="G75" s="227">
        <f t="shared" ref="G75:O75" si="55">SUM(G76,G79)</f>
        <v>0</v>
      </c>
      <c r="H75" s="123">
        <f t="shared" si="55"/>
        <v>0</v>
      </c>
      <c r="I75" s="409">
        <f t="shared" si="55"/>
        <v>0</v>
      </c>
      <c r="J75" s="130">
        <f t="shared" si="55"/>
        <v>0</v>
      </c>
      <c r="K75" s="38">
        <f t="shared" si="55"/>
        <v>0</v>
      </c>
      <c r="L75" s="175">
        <f t="shared" si="55"/>
        <v>0</v>
      </c>
      <c r="M75" s="227">
        <f t="shared" si="55"/>
        <v>0</v>
      </c>
      <c r="N75" s="38">
        <f t="shared" si="55"/>
        <v>0</v>
      </c>
      <c r="O75" s="123">
        <f t="shared" si="55"/>
        <v>0</v>
      </c>
      <c r="P75" s="292"/>
      <c r="Q75" s="296"/>
    </row>
    <row r="76" spans="1:17" ht="24" x14ac:dyDescent="0.25">
      <c r="A76" s="340">
        <v>2110</v>
      </c>
      <c r="B76" s="40" t="s">
        <v>76</v>
      </c>
      <c r="C76" s="188">
        <f t="shared" si="24"/>
        <v>78</v>
      </c>
      <c r="D76" s="131">
        <f t="shared" ref="D76:E76" si="56">SUM(D77:D78)</f>
        <v>78</v>
      </c>
      <c r="E76" s="90">
        <f t="shared" si="56"/>
        <v>0</v>
      </c>
      <c r="F76" s="402">
        <f>SUM(F77:F78)</f>
        <v>78</v>
      </c>
      <c r="G76" s="232">
        <f t="shared" ref="G76:O76" si="57">SUM(G77:G78)</f>
        <v>0</v>
      </c>
      <c r="H76" s="90">
        <f t="shared" si="57"/>
        <v>0</v>
      </c>
      <c r="I76" s="402">
        <f t="shared" si="57"/>
        <v>0</v>
      </c>
      <c r="J76" s="131">
        <f t="shared" si="57"/>
        <v>0</v>
      </c>
      <c r="K76" s="79">
        <f t="shared" si="57"/>
        <v>0</v>
      </c>
      <c r="L76" s="176">
        <f t="shared" si="57"/>
        <v>0</v>
      </c>
      <c r="M76" s="232">
        <f t="shared" si="57"/>
        <v>0</v>
      </c>
      <c r="N76" s="79">
        <f t="shared" si="57"/>
        <v>0</v>
      </c>
      <c r="O76" s="90">
        <f t="shared" si="57"/>
        <v>0</v>
      </c>
      <c r="P76" s="289"/>
      <c r="Q76" s="296"/>
    </row>
    <row r="77" spans="1:17" x14ac:dyDescent="0.25">
      <c r="A77" s="30">
        <v>2111</v>
      </c>
      <c r="B77" s="43" t="s">
        <v>77</v>
      </c>
      <c r="C77" s="189">
        <f t="shared" si="24"/>
        <v>18</v>
      </c>
      <c r="D77" s="263">
        <v>18</v>
      </c>
      <c r="E77" s="393"/>
      <c r="F77" s="411">
        <f t="shared" ref="F77:F78" si="58">D77+E77</f>
        <v>18</v>
      </c>
      <c r="G77" s="229"/>
      <c r="H77" s="393"/>
      <c r="I77" s="411">
        <f t="shared" ref="I77:I78" si="59">G77+H77</f>
        <v>0</v>
      </c>
      <c r="J77" s="263"/>
      <c r="K77" s="45"/>
      <c r="L77" s="95">
        <f t="shared" ref="L77:L78" si="60">J77+K77</f>
        <v>0</v>
      </c>
      <c r="M77" s="229"/>
      <c r="N77" s="45"/>
      <c r="O77" s="91">
        <f t="shared" ref="O77:O78" si="61">M77+N77</f>
        <v>0</v>
      </c>
      <c r="P77" s="336"/>
      <c r="Q77" s="296"/>
    </row>
    <row r="78" spans="1:17" ht="24" x14ac:dyDescent="0.25">
      <c r="A78" s="30">
        <v>2112</v>
      </c>
      <c r="B78" s="43" t="s">
        <v>78</v>
      </c>
      <c r="C78" s="189">
        <f t="shared" si="24"/>
        <v>60</v>
      </c>
      <c r="D78" s="263">
        <v>60</v>
      </c>
      <c r="E78" s="393"/>
      <c r="F78" s="411">
        <f t="shared" si="58"/>
        <v>60</v>
      </c>
      <c r="G78" s="229"/>
      <c r="H78" s="393"/>
      <c r="I78" s="411">
        <f t="shared" si="59"/>
        <v>0</v>
      </c>
      <c r="J78" s="263"/>
      <c r="K78" s="45"/>
      <c r="L78" s="95">
        <f t="shared" si="60"/>
        <v>0</v>
      </c>
      <c r="M78" s="229"/>
      <c r="N78" s="45"/>
      <c r="O78" s="91">
        <f t="shared" si="61"/>
        <v>0</v>
      </c>
      <c r="P78" s="290"/>
      <c r="Q78" s="296"/>
    </row>
    <row r="79" spans="1:17" ht="24" x14ac:dyDescent="0.25">
      <c r="A79" s="75">
        <v>2120</v>
      </c>
      <c r="B79" s="43" t="s">
        <v>79</v>
      </c>
      <c r="C79" s="189">
        <f t="shared" si="24"/>
        <v>635</v>
      </c>
      <c r="D79" s="132">
        <f t="shared" ref="D79:E79" si="62">SUM(D80:D81)</f>
        <v>501</v>
      </c>
      <c r="E79" s="91">
        <f t="shared" si="62"/>
        <v>134</v>
      </c>
      <c r="F79" s="411">
        <f>SUM(F80:F81)</f>
        <v>635</v>
      </c>
      <c r="G79" s="230">
        <f t="shared" ref="G79:O79" si="63">SUM(G80:G81)</f>
        <v>0</v>
      </c>
      <c r="H79" s="91">
        <f t="shared" si="63"/>
        <v>0</v>
      </c>
      <c r="I79" s="411">
        <f t="shared" si="63"/>
        <v>0</v>
      </c>
      <c r="J79" s="132">
        <f t="shared" si="63"/>
        <v>0</v>
      </c>
      <c r="K79" s="76">
        <f t="shared" si="63"/>
        <v>0</v>
      </c>
      <c r="L79" s="95">
        <f t="shared" si="63"/>
        <v>0</v>
      </c>
      <c r="M79" s="230">
        <f t="shared" si="63"/>
        <v>0</v>
      </c>
      <c r="N79" s="76">
        <f t="shared" si="63"/>
        <v>0</v>
      </c>
      <c r="O79" s="91">
        <f t="shared" si="63"/>
        <v>0</v>
      </c>
      <c r="P79" s="290"/>
      <c r="Q79" s="296"/>
    </row>
    <row r="80" spans="1:17" x14ac:dyDescent="0.25">
      <c r="A80" s="30">
        <v>2121</v>
      </c>
      <c r="B80" s="43" t="s">
        <v>77</v>
      </c>
      <c r="C80" s="189">
        <f t="shared" si="24"/>
        <v>587</v>
      </c>
      <c r="D80" s="263">
        <v>453</v>
      </c>
      <c r="E80" s="393">
        <v>134</v>
      </c>
      <c r="F80" s="411">
        <f t="shared" ref="F80:F81" si="64">D80+E80</f>
        <v>587</v>
      </c>
      <c r="G80" s="229"/>
      <c r="H80" s="393"/>
      <c r="I80" s="411">
        <f t="shared" ref="I80:I81" si="65">G80+H80</f>
        <v>0</v>
      </c>
      <c r="J80" s="263"/>
      <c r="K80" s="45"/>
      <c r="L80" s="95">
        <f t="shared" ref="L80:L81" si="66">J80+K80</f>
        <v>0</v>
      </c>
      <c r="M80" s="229"/>
      <c r="N80" s="45"/>
      <c r="O80" s="91">
        <f t="shared" ref="O80:O81" si="67">M80+N80</f>
        <v>0</v>
      </c>
      <c r="P80" s="336"/>
      <c r="Q80" s="296"/>
    </row>
    <row r="81" spans="1:17" ht="24" x14ac:dyDescent="0.25">
      <c r="A81" s="30">
        <v>2122</v>
      </c>
      <c r="B81" s="43" t="s">
        <v>78</v>
      </c>
      <c r="C81" s="189">
        <f t="shared" si="24"/>
        <v>48</v>
      </c>
      <c r="D81" s="263">
        <v>48</v>
      </c>
      <c r="E81" s="393"/>
      <c r="F81" s="411">
        <f t="shared" si="64"/>
        <v>48</v>
      </c>
      <c r="G81" s="229"/>
      <c r="H81" s="393"/>
      <c r="I81" s="411">
        <f t="shared" si="65"/>
        <v>0</v>
      </c>
      <c r="J81" s="263"/>
      <c r="K81" s="45"/>
      <c r="L81" s="95">
        <f t="shared" si="66"/>
        <v>0</v>
      </c>
      <c r="M81" s="229"/>
      <c r="N81" s="45"/>
      <c r="O81" s="91">
        <f t="shared" si="67"/>
        <v>0</v>
      </c>
      <c r="P81" s="336"/>
      <c r="Q81" s="296"/>
    </row>
    <row r="82" spans="1:17" x14ac:dyDescent="0.25">
      <c r="A82" s="35">
        <v>2200</v>
      </c>
      <c r="B82" s="72" t="s">
        <v>80</v>
      </c>
      <c r="C82" s="187">
        <f t="shared" si="24"/>
        <v>19002</v>
      </c>
      <c r="D82" s="130">
        <f t="shared" ref="D82:E82" si="68">SUM(D83,D88,D94,D102,D111,D115,D121,D127)</f>
        <v>18285</v>
      </c>
      <c r="E82" s="123">
        <f t="shared" si="68"/>
        <v>-438</v>
      </c>
      <c r="F82" s="409">
        <f>SUM(F83,F88,F94,F102,F111,F115,F121,F127)</f>
        <v>17847</v>
      </c>
      <c r="G82" s="227">
        <f t="shared" ref="G82:O82" si="69">SUM(G83,G88,G94,G102,G111,G115,G121,G127)</f>
        <v>0</v>
      </c>
      <c r="H82" s="123">
        <f t="shared" si="69"/>
        <v>0</v>
      </c>
      <c r="I82" s="409">
        <f t="shared" si="69"/>
        <v>0</v>
      </c>
      <c r="J82" s="130">
        <f t="shared" si="69"/>
        <v>1155</v>
      </c>
      <c r="K82" s="38">
        <f t="shared" si="69"/>
        <v>0</v>
      </c>
      <c r="L82" s="175">
        <f t="shared" si="69"/>
        <v>1155</v>
      </c>
      <c r="M82" s="227">
        <f t="shared" si="69"/>
        <v>0</v>
      </c>
      <c r="N82" s="38">
        <f t="shared" si="69"/>
        <v>0</v>
      </c>
      <c r="O82" s="123">
        <f t="shared" si="69"/>
        <v>0</v>
      </c>
      <c r="P82" s="314"/>
      <c r="Q82" s="296"/>
    </row>
    <row r="83" spans="1:17" ht="24" x14ac:dyDescent="0.25">
      <c r="A83" s="73">
        <v>2210</v>
      </c>
      <c r="B83" s="58" t="s">
        <v>81</v>
      </c>
      <c r="C83" s="194">
        <f t="shared" si="24"/>
        <v>1415</v>
      </c>
      <c r="D83" s="86">
        <f t="shared" ref="D83:E83" si="70">SUM(D84:D87)</f>
        <v>1395</v>
      </c>
      <c r="E83" s="154">
        <f t="shared" si="70"/>
        <v>0</v>
      </c>
      <c r="F83" s="410">
        <f>SUM(F84:F87)</f>
        <v>1395</v>
      </c>
      <c r="G83" s="228">
        <f t="shared" ref="G83:O83" si="71">SUM(G84:G87)</f>
        <v>0</v>
      </c>
      <c r="H83" s="154">
        <f t="shared" si="71"/>
        <v>0</v>
      </c>
      <c r="I83" s="410">
        <f t="shared" si="71"/>
        <v>0</v>
      </c>
      <c r="J83" s="86">
        <f t="shared" si="71"/>
        <v>20</v>
      </c>
      <c r="K83" s="74">
        <f t="shared" si="71"/>
        <v>0</v>
      </c>
      <c r="L83" s="174">
        <f t="shared" si="71"/>
        <v>20</v>
      </c>
      <c r="M83" s="228">
        <f t="shared" si="71"/>
        <v>0</v>
      </c>
      <c r="N83" s="74">
        <f t="shared" si="71"/>
        <v>0</v>
      </c>
      <c r="O83" s="154">
        <f t="shared" si="71"/>
        <v>0</v>
      </c>
      <c r="P83" s="291"/>
      <c r="Q83" s="296"/>
    </row>
    <row r="84" spans="1:17"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row>
    <row r="85" spans="1:17" ht="36" x14ac:dyDescent="0.25">
      <c r="A85" s="30">
        <v>2212</v>
      </c>
      <c r="B85" s="43" t="s">
        <v>83</v>
      </c>
      <c r="C85" s="189">
        <f t="shared" si="24"/>
        <v>986</v>
      </c>
      <c r="D85" s="263">
        <v>986</v>
      </c>
      <c r="E85" s="393"/>
      <c r="F85" s="411">
        <f t="shared" si="72"/>
        <v>986</v>
      </c>
      <c r="G85" s="229"/>
      <c r="H85" s="393"/>
      <c r="I85" s="411">
        <f t="shared" si="73"/>
        <v>0</v>
      </c>
      <c r="J85" s="263"/>
      <c r="K85" s="45"/>
      <c r="L85" s="95">
        <f t="shared" si="74"/>
        <v>0</v>
      </c>
      <c r="M85" s="229"/>
      <c r="N85" s="45"/>
      <c r="O85" s="91">
        <f t="shared" si="75"/>
        <v>0</v>
      </c>
      <c r="P85" s="290"/>
      <c r="Q85" s="296"/>
    </row>
    <row r="86" spans="1:17" ht="24" x14ac:dyDescent="0.25">
      <c r="A86" s="30">
        <v>2214</v>
      </c>
      <c r="B86" s="43" t="s">
        <v>84</v>
      </c>
      <c r="C86" s="189">
        <f t="shared" si="24"/>
        <v>379</v>
      </c>
      <c r="D86" s="263">
        <v>359</v>
      </c>
      <c r="E86" s="393"/>
      <c r="F86" s="411">
        <f t="shared" si="72"/>
        <v>359</v>
      </c>
      <c r="G86" s="229"/>
      <c r="H86" s="393"/>
      <c r="I86" s="411">
        <f t="shared" si="73"/>
        <v>0</v>
      </c>
      <c r="J86" s="263">
        <v>20</v>
      </c>
      <c r="K86" s="45"/>
      <c r="L86" s="95">
        <f t="shared" si="74"/>
        <v>20</v>
      </c>
      <c r="M86" s="229"/>
      <c r="N86" s="45"/>
      <c r="O86" s="91">
        <f t="shared" si="75"/>
        <v>0</v>
      </c>
      <c r="P86" s="290"/>
      <c r="Q86" s="296"/>
    </row>
    <row r="87" spans="1:17" x14ac:dyDescent="0.25">
      <c r="A87" s="30">
        <v>2219</v>
      </c>
      <c r="B87" s="43" t="s">
        <v>85</v>
      </c>
      <c r="C87" s="189">
        <f t="shared" si="24"/>
        <v>50</v>
      </c>
      <c r="D87" s="263">
        <v>50</v>
      </c>
      <c r="E87" s="393"/>
      <c r="F87" s="411">
        <f t="shared" si="72"/>
        <v>50</v>
      </c>
      <c r="G87" s="229"/>
      <c r="H87" s="393"/>
      <c r="I87" s="411">
        <f t="shared" si="73"/>
        <v>0</v>
      </c>
      <c r="J87" s="263"/>
      <c r="K87" s="45"/>
      <c r="L87" s="95">
        <f t="shared" si="74"/>
        <v>0</v>
      </c>
      <c r="M87" s="229"/>
      <c r="N87" s="45"/>
      <c r="O87" s="91">
        <f t="shared" si="75"/>
        <v>0</v>
      </c>
      <c r="P87" s="290"/>
      <c r="Q87" s="296"/>
    </row>
    <row r="88" spans="1:17" ht="24" x14ac:dyDescent="0.25">
      <c r="A88" s="75">
        <v>2220</v>
      </c>
      <c r="B88" s="43" t="s">
        <v>86</v>
      </c>
      <c r="C88" s="189">
        <f t="shared" si="24"/>
        <v>11578</v>
      </c>
      <c r="D88" s="132">
        <f t="shared" ref="D88:E88" si="76">SUM(D89:D93)</f>
        <v>10716</v>
      </c>
      <c r="E88" s="91">
        <f t="shared" si="76"/>
        <v>0</v>
      </c>
      <c r="F88" s="411">
        <f>SUM(F89:F93)</f>
        <v>10716</v>
      </c>
      <c r="G88" s="230">
        <f t="shared" ref="G88:O88" si="77">SUM(G89:G93)</f>
        <v>0</v>
      </c>
      <c r="H88" s="91">
        <f t="shared" si="77"/>
        <v>0</v>
      </c>
      <c r="I88" s="411">
        <f t="shared" si="77"/>
        <v>0</v>
      </c>
      <c r="J88" s="132">
        <f t="shared" si="77"/>
        <v>862</v>
      </c>
      <c r="K88" s="76">
        <f t="shared" si="77"/>
        <v>0</v>
      </c>
      <c r="L88" s="95">
        <f t="shared" si="77"/>
        <v>862</v>
      </c>
      <c r="M88" s="230">
        <f t="shared" si="77"/>
        <v>0</v>
      </c>
      <c r="N88" s="76">
        <f t="shared" si="77"/>
        <v>0</v>
      </c>
      <c r="O88" s="91">
        <f t="shared" si="77"/>
        <v>0</v>
      </c>
      <c r="P88" s="290"/>
      <c r="Q88" s="296"/>
    </row>
    <row r="89" spans="1:17" ht="24" x14ac:dyDescent="0.25">
      <c r="A89" s="30">
        <v>2221</v>
      </c>
      <c r="B89" s="43" t="s">
        <v>305</v>
      </c>
      <c r="C89" s="189">
        <f t="shared" si="24"/>
        <v>7055</v>
      </c>
      <c r="D89" s="263">
        <v>6418</v>
      </c>
      <c r="E89" s="393"/>
      <c r="F89" s="411">
        <f t="shared" ref="F89:F93" si="78">D89+E89</f>
        <v>6418</v>
      </c>
      <c r="G89" s="229"/>
      <c r="H89" s="393"/>
      <c r="I89" s="411">
        <f t="shared" ref="I89:I93" si="79">G89+H89</f>
        <v>0</v>
      </c>
      <c r="J89" s="263">
        <v>637</v>
      </c>
      <c r="K89" s="45"/>
      <c r="L89" s="95">
        <f t="shared" ref="L89:L93" si="80">J89+K89</f>
        <v>637</v>
      </c>
      <c r="M89" s="229"/>
      <c r="N89" s="45"/>
      <c r="O89" s="91">
        <f t="shared" ref="O89:O93" si="81">M89+N89</f>
        <v>0</v>
      </c>
      <c r="P89" s="336"/>
      <c r="Q89" s="296"/>
    </row>
    <row r="90" spans="1:17" x14ac:dyDescent="0.25">
      <c r="A90" s="30">
        <v>2222</v>
      </c>
      <c r="B90" s="43" t="s">
        <v>87</v>
      </c>
      <c r="C90" s="189">
        <f t="shared" si="24"/>
        <v>100</v>
      </c>
      <c r="D90" s="263">
        <v>100</v>
      </c>
      <c r="E90" s="393"/>
      <c r="F90" s="411">
        <f t="shared" si="78"/>
        <v>100</v>
      </c>
      <c r="G90" s="229"/>
      <c r="H90" s="393"/>
      <c r="I90" s="411">
        <f t="shared" si="79"/>
        <v>0</v>
      </c>
      <c r="J90" s="263"/>
      <c r="K90" s="45"/>
      <c r="L90" s="95">
        <f t="shared" si="80"/>
        <v>0</v>
      </c>
      <c r="M90" s="229"/>
      <c r="N90" s="45"/>
      <c r="O90" s="91">
        <f t="shared" si="81"/>
        <v>0</v>
      </c>
      <c r="P90" s="290"/>
      <c r="Q90" s="296"/>
    </row>
    <row r="91" spans="1:17" x14ac:dyDescent="0.25">
      <c r="A91" s="30">
        <v>2223</v>
      </c>
      <c r="B91" s="43" t="s">
        <v>88</v>
      </c>
      <c r="C91" s="189">
        <f t="shared" si="24"/>
        <v>3918</v>
      </c>
      <c r="D91" s="263">
        <v>3784</v>
      </c>
      <c r="E91" s="393"/>
      <c r="F91" s="411">
        <f t="shared" si="78"/>
        <v>3784</v>
      </c>
      <c r="G91" s="229"/>
      <c r="H91" s="393"/>
      <c r="I91" s="411">
        <f t="shared" si="79"/>
        <v>0</v>
      </c>
      <c r="J91" s="263">
        <v>134</v>
      </c>
      <c r="K91" s="45"/>
      <c r="L91" s="95">
        <f t="shared" si="80"/>
        <v>134</v>
      </c>
      <c r="M91" s="229"/>
      <c r="N91" s="45"/>
      <c r="O91" s="91">
        <f t="shared" si="81"/>
        <v>0</v>
      </c>
      <c r="P91" s="290"/>
      <c r="Q91" s="296"/>
    </row>
    <row r="92" spans="1:17" ht="48" x14ac:dyDescent="0.25">
      <c r="A92" s="30">
        <v>2224</v>
      </c>
      <c r="B92" s="43" t="s">
        <v>89</v>
      </c>
      <c r="C92" s="189">
        <f t="shared" si="24"/>
        <v>505</v>
      </c>
      <c r="D92" s="263">
        <v>414</v>
      </c>
      <c r="E92" s="393"/>
      <c r="F92" s="411">
        <f t="shared" si="78"/>
        <v>414</v>
      </c>
      <c r="G92" s="229"/>
      <c r="H92" s="393"/>
      <c r="I92" s="411">
        <f t="shared" si="79"/>
        <v>0</v>
      </c>
      <c r="J92" s="263">
        <v>91</v>
      </c>
      <c r="K92" s="45"/>
      <c r="L92" s="95">
        <f t="shared" si="80"/>
        <v>91</v>
      </c>
      <c r="M92" s="229"/>
      <c r="N92" s="45"/>
      <c r="O92" s="91">
        <f t="shared" si="81"/>
        <v>0</v>
      </c>
      <c r="P92" s="336"/>
      <c r="Q92" s="296"/>
    </row>
    <row r="93" spans="1:17"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row>
    <row r="94" spans="1:17" ht="36" x14ac:dyDescent="0.25">
      <c r="A94" s="75">
        <v>2230</v>
      </c>
      <c r="B94" s="43" t="s">
        <v>91</v>
      </c>
      <c r="C94" s="189">
        <f t="shared" si="24"/>
        <v>1633</v>
      </c>
      <c r="D94" s="132">
        <f t="shared" ref="D94:E94" si="82">SUM(D95:D101)</f>
        <v>1425</v>
      </c>
      <c r="E94" s="91">
        <f t="shared" si="82"/>
        <v>0</v>
      </c>
      <c r="F94" s="411">
        <f>SUM(F95:F101)</f>
        <v>1425</v>
      </c>
      <c r="G94" s="230">
        <f t="shared" ref="G94:N94" si="83">SUM(G95:G101)</f>
        <v>0</v>
      </c>
      <c r="H94" s="91">
        <f t="shared" si="83"/>
        <v>0</v>
      </c>
      <c r="I94" s="411">
        <f t="shared" si="83"/>
        <v>0</v>
      </c>
      <c r="J94" s="132">
        <f t="shared" si="83"/>
        <v>208</v>
      </c>
      <c r="K94" s="76">
        <f t="shared" si="83"/>
        <v>0</v>
      </c>
      <c r="L94" s="95">
        <f t="shared" si="83"/>
        <v>208</v>
      </c>
      <c r="M94" s="230">
        <f t="shared" si="83"/>
        <v>0</v>
      </c>
      <c r="N94" s="76">
        <f t="shared" si="83"/>
        <v>0</v>
      </c>
      <c r="O94" s="91">
        <f>SUM(O95:O101)</f>
        <v>0</v>
      </c>
      <c r="P94" s="290"/>
      <c r="Q94" s="296"/>
    </row>
    <row r="95" spans="1:17" ht="24" x14ac:dyDescent="0.25">
      <c r="A95" s="30">
        <v>2231</v>
      </c>
      <c r="B95" s="43" t="s">
        <v>92</v>
      </c>
      <c r="C95" s="189">
        <f t="shared" si="24"/>
        <v>250</v>
      </c>
      <c r="D95" s="263">
        <v>250</v>
      </c>
      <c r="E95" s="393"/>
      <c r="F95" s="411">
        <f t="shared" ref="F95:F101" si="84">D95+E95</f>
        <v>250</v>
      </c>
      <c r="G95" s="229"/>
      <c r="H95" s="393"/>
      <c r="I95" s="411">
        <f t="shared" ref="I95:I101" si="85">G95+H95</f>
        <v>0</v>
      </c>
      <c r="J95" s="263"/>
      <c r="K95" s="45"/>
      <c r="L95" s="95">
        <f t="shared" ref="L95:L101" si="86">J95+K95</f>
        <v>0</v>
      </c>
      <c r="M95" s="229"/>
      <c r="N95" s="45"/>
      <c r="O95" s="91">
        <f t="shared" ref="O95:O101" si="87">M95+N95</f>
        <v>0</v>
      </c>
      <c r="P95" s="290"/>
      <c r="Q95" s="296"/>
    </row>
    <row r="96" spans="1:17" ht="36" hidden="1" x14ac:dyDescent="0.25">
      <c r="A96" s="30">
        <v>2232</v>
      </c>
      <c r="B96" s="43" t="s">
        <v>93</v>
      </c>
      <c r="C96" s="189">
        <f t="shared" si="24"/>
        <v>0</v>
      </c>
      <c r="D96" s="263"/>
      <c r="E96" s="45"/>
      <c r="F96" s="95">
        <f t="shared" si="84"/>
        <v>0</v>
      </c>
      <c r="G96" s="229"/>
      <c r="H96" s="45"/>
      <c r="I96" s="91">
        <f t="shared" si="85"/>
        <v>0</v>
      </c>
      <c r="J96" s="263">
        <v>0</v>
      </c>
      <c r="K96" s="45"/>
      <c r="L96" s="95">
        <f t="shared" si="86"/>
        <v>0</v>
      </c>
      <c r="M96" s="229"/>
      <c r="N96" s="45"/>
      <c r="O96" s="91">
        <f t="shared" si="87"/>
        <v>0</v>
      </c>
      <c r="P96" s="336"/>
      <c r="Q96" s="296"/>
    </row>
    <row r="97" spans="1:17"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row>
    <row r="98" spans="1:17"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row>
    <row r="99" spans="1:17" ht="24" hidden="1" x14ac:dyDescent="0.25">
      <c r="A99" s="30">
        <v>2235</v>
      </c>
      <c r="B99" s="43" t="s">
        <v>96</v>
      </c>
      <c r="C99" s="189">
        <f t="shared" si="24"/>
        <v>0</v>
      </c>
      <c r="D99" s="263"/>
      <c r="E99" s="45"/>
      <c r="F99" s="95">
        <f t="shared" si="84"/>
        <v>0</v>
      </c>
      <c r="G99" s="229"/>
      <c r="H99" s="45"/>
      <c r="I99" s="91">
        <f t="shared" si="85"/>
        <v>0</v>
      </c>
      <c r="J99" s="263"/>
      <c r="K99" s="45"/>
      <c r="L99" s="95">
        <f t="shared" si="86"/>
        <v>0</v>
      </c>
      <c r="M99" s="229"/>
      <c r="N99" s="45"/>
      <c r="O99" s="91">
        <f t="shared" si="87"/>
        <v>0</v>
      </c>
      <c r="P99" s="290"/>
      <c r="Q99" s="296"/>
    </row>
    <row r="100" spans="1:17" hidden="1" x14ac:dyDescent="0.25">
      <c r="A100" s="30">
        <v>2236</v>
      </c>
      <c r="B100" s="43" t="s">
        <v>97</v>
      </c>
      <c r="C100" s="189">
        <f t="shared" si="24"/>
        <v>0</v>
      </c>
      <c r="D100" s="263"/>
      <c r="E100" s="45"/>
      <c r="F100" s="95">
        <f t="shared" si="84"/>
        <v>0</v>
      </c>
      <c r="G100" s="229"/>
      <c r="H100" s="45"/>
      <c r="I100" s="91">
        <f t="shared" si="85"/>
        <v>0</v>
      </c>
      <c r="J100" s="263"/>
      <c r="K100" s="45"/>
      <c r="L100" s="95">
        <f t="shared" si="86"/>
        <v>0</v>
      </c>
      <c r="M100" s="229"/>
      <c r="N100" s="45"/>
      <c r="O100" s="91">
        <f t="shared" si="87"/>
        <v>0</v>
      </c>
      <c r="P100" s="290"/>
      <c r="Q100" s="296"/>
    </row>
    <row r="101" spans="1:17" ht="24" x14ac:dyDescent="0.25">
      <c r="A101" s="30">
        <v>2239</v>
      </c>
      <c r="B101" s="43" t="s">
        <v>98</v>
      </c>
      <c r="C101" s="189">
        <f t="shared" si="24"/>
        <v>1383</v>
      </c>
      <c r="D101" s="263">
        <v>1175</v>
      </c>
      <c r="E101" s="393"/>
      <c r="F101" s="411">
        <f t="shared" si="84"/>
        <v>1175</v>
      </c>
      <c r="G101" s="229"/>
      <c r="H101" s="393"/>
      <c r="I101" s="411">
        <f t="shared" si="85"/>
        <v>0</v>
      </c>
      <c r="J101" s="263">
        <v>208</v>
      </c>
      <c r="K101" s="45"/>
      <c r="L101" s="95">
        <f t="shared" si="86"/>
        <v>208</v>
      </c>
      <c r="M101" s="229"/>
      <c r="N101" s="45"/>
      <c r="O101" s="91">
        <f t="shared" si="87"/>
        <v>0</v>
      </c>
      <c r="P101" s="336"/>
      <c r="Q101" s="296"/>
    </row>
    <row r="102" spans="1:17" ht="36" x14ac:dyDescent="0.25">
      <c r="A102" s="75">
        <v>2240</v>
      </c>
      <c r="B102" s="43" t="s">
        <v>99</v>
      </c>
      <c r="C102" s="189">
        <f t="shared" si="24"/>
        <v>3237</v>
      </c>
      <c r="D102" s="132">
        <f t="shared" ref="D102:E102" si="88">SUM(D103:D110)</f>
        <v>3172</v>
      </c>
      <c r="E102" s="91">
        <f t="shared" si="88"/>
        <v>0</v>
      </c>
      <c r="F102" s="411">
        <f>SUM(F103:F110)</f>
        <v>3172</v>
      </c>
      <c r="G102" s="230">
        <f t="shared" ref="G102:N102" si="89">SUM(G103:G110)</f>
        <v>0</v>
      </c>
      <c r="H102" s="91">
        <f t="shared" si="89"/>
        <v>0</v>
      </c>
      <c r="I102" s="411">
        <f t="shared" si="89"/>
        <v>0</v>
      </c>
      <c r="J102" s="132">
        <f t="shared" si="89"/>
        <v>65</v>
      </c>
      <c r="K102" s="76">
        <f t="shared" si="89"/>
        <v>0</v>
      </c>
      <c r="L102" s="95">
        <f t="shared" si="89"/>
        <v>65</v>
      </c>
      <c r="M102" s="230">
        <f t="shared" si="89"/>
        <v>0</v>
      </c>
      <c r="N102" s="76">
        <f t="shared" si="89"/>
        <v>0</v>
      </c>
      <c r="O102" s="91">
        <f>SUM(O103:O110)</f>
        <v>0</v>
      </c>
      <c r="P102" s="290"/>
      <c r="Q102" s="296"/>
    </row>
    <row r="103" spans="1:17"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row>
    <row r="104" spans="1:17" ht="24" hidden="1" x14ac:dyDescent="0.25">
      <c r="A104" s="30">
        <v>2242</v>
      </c>
      <c r="B104" s="43" t="s">
        <v>101</v>
      </c>
      <c r="C104" s="189">
        <f t="shared" si="24"/>
        <v>0</v>
      </c>
      <c r="D104" s="263"/>
      <c r="E104" s="45"/>
      <c r="F104" s="95">
        <f t="shared" si="90"/>
        <v>0</v>
      </c>
      <c r="G104" s="229"/>
      <c r="H104" s="45"/>
      <c r="I104" s="91">
        <f t="shared" si="91"/>
        <v>0</v>
      </c>
      <c r="J104" s="263"/>
      <c r="K104" s="45"/>
      <c r="L104" s="95">
        <f t="shared" si="92"/>
        <v>0</v>
      </c>
      <c r="M104" s="229"/>
      <c r="N104" s="45"/>
      <c r="O104" s="91">
        <f t="shared" si="93"/>
        <v>0</v>
      </c>
      <c r="P104" s="290"/>
      <c r="Q104" s="296"/>
    </row>
    <row r="105" spans="1:17" ht="24" x14ac:dyDescent="0.25">
      <c r="A105" s="30">
        <v>2243</v>
      </c>
      <c r="B105" s="43" t="s">
        <v>102</v>
      </c>
      <c r="C105" s="189">
        <f t="shared" si="24"/>
        <v>255</v>
      </c>
      <c r="D105" s="263">
        <v>255</v>
      </c>
      <c r="E105" s="393"/>
      <c r="F105" s="411">
        <f t="shared" si="90"/>
        <v>255</v>
      </c>
      <c r="G105" s="229"/>
      <c r="H105" s="393"/>
      <c r="I105" s="411">
        <f t="shared" si="91"/>
        <v>0</v>
      </c>
      <c r="J105" s="263"/>
      <c r="K105" s="45"/>
      <c r="L105" s="95">
        <f t="shared" si="92"/>
        <v>0</v>
      </c>
      <c r="M105" s="229"/>
      <c r="N105" s="45"/>
      <c r="O105" s="91">
        <f t="shared" si="93"/>
        <v>0</v>
      </c>
      <c r="P105" s="290"/>
      <c r="Q105" s="296"/>
    </row>
    <row r="106" spans="1:17" x14ac:dyDescent="0.25">
      <c r="A106" s="30">
        <v>2244</v>
      </c>
      <c r="B106" s="43" t="s">
        <v>103</v>
      </c>
      <c r="C106" s="189">
        <f t="shared" si="24"/>
        <v>2732</v>
      </c>
      <c r="D106" s="263">
        <v>2667</v>
      </c>
      <c r="E106" s="393"/>
      <c r="F106" s="411">
        <f t="shared" si="90"/>
        <v>2667</v>
      </c>
      <c r="G106" s="229"/>
      <c r="H106" s="393"/>
      <c r="I106" s="411">
        <f t="shared" si="91"/>
        <v>0</v>
      </c>
      <c r="J106" s="263">
        <v>65</v>
      </c>
      <c r="K106" s="45"/>
      <c r="L106" s="95">
        <f t="shared" si="92"/>
        <v>65</v>
      </c>
      <c r="M106" s="229"/>
      <c r="N106" s="45"/>
      <c r="O106" s="91">
        <f t="shared" si="93"/>
        <v>0</v>
      </c>
      <c r="P106" s="290"/>
      <c r="Q106" s="296"/>
    </row>
    <row r="107" spans="1:17"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row>
    <row r="108" spans="1:17" hidden="1" x14ac:dyDescent="0.25">
      <c r="A108" s="30">
        <v>2247</v>
      </c>
      <c r="B108" s="43" t="s">
        <v>105</v>
      </c>
      <c r="C108" s="189">
        <f t="shared" si="24"/>
        <v>0</v>
      </c>
      <c r="D108" s="263"/>
      <c r="E108" s="45"/>
      <c r="F108" s="95">
        <f t="shared" si="90"/>
        <v>0</v>
      </c>
      <c r="G108" s="229"/>
      <c r="H108" s="45"/>
      <c r="I108" s="91">
        <f t="shared" si="91"/>
        <v>0</v>
      </c>
      <c r="J108" s="263"/>
      <c r="K108" s="45"/>
      <c r="L108" s="95">
        <f t="shared" si="92"/>
        <v>0</v>
      </c>
      <c r="M108" s="229"/>
      <c r="N108" s="45"/>
      <c r="O108" s="91">
        <f t="shared" si="93"/>
        <v>0</v>
      </c>
      <c r="P108" s="290"/>
      <c r="Q108" s="296"/>
    </row>
    <row r="109" spans="1:17"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row>
    <row r="110" spans="1:17" ht="24" x14ac:dyDescent="0.25">
      <c r="A110" s="30">
        <v>2249</v>
      </c>
      <c r="B110" s="43" t="s">
        <v>107</v>
      </c>
      <c r="C110" s="189">
        <f t="shared" si="24"/>
        <v>250</v>
      </c>
      <c r="D110" s="263">
        <v>250</v>
      </c>
      <c r="E110" s="393"/>
      <c r="F110" s="411">
        <f t="shared" si="90"/>
        <v>250</v>
      </c>
      <c r="G110" s="229"/>
      <c r="H110" s="393"/>
      <c r="I110" s="411">
        <f t="shared" si="91"/>
        <v>0</v>
      </c>
      <c r="J110" s="263"/>
      <c r="K110" s="45"/>
      <c r="L110" s="95">
        <f t="shared" si="92"/>
        <v>0</v>
      </c>
      <c r="M110" s="229"/>
      <c r="N110" s="45"/>
      <c r="O110" s="91">
        <f t="shared" si="93"/>
        <v>0</v>
      </c>
      <c r="P110" s="290"/>
      <c r="Q110" s="296"/>
    </row>
    <row r="111" spans="1:17" hidden="1" x14ac:dyDescent="0.25">
      <c r="A111" s="75">
        <v>2250</v>
      </c>
      <c r="B111" s="43" t="s">
        <v>108</v>
      </c>
      <c r="C111" s="189">
        <f t="shared" si="24"/>
        <v>0</v>
      </c>
      <c r="D111" s="132">
        <f t="shared" ref="D111:E111" si="94">SUM(D112:D114)</f>
        <v>0</v>
      </c>
      <c r="E111" s="76">
        <f t="shared" si="94"/>
        <v>0</v>
      </c>
      <c r="F111" s="95">
        <f>SUM(F112:F114)</f>
        <v>0</v>
      </c>
      <c r="G111" s="230">
        <f t="shared" ref="G111:N111" si="95">SUM(G112:G114)</f>
        <v>0</v>
      </c>
      <c r="H111" s="76">
        <f t="shared" si="95"/>
        <v>0</v>
      </c>
      <c r="I111" s="91">
        <f t="shared" si="95"/>
        <v>0</v>
      </c>
      <c r="J111" s="132">
        <f t="shared" si="95"/>
        <v>0</v>
      </c>
      <c r="K111" s="76">
        <f t="shared" si="95"/>
        <v>0</v>
      </c>
      <c r="L111" s="95">
        <f t="shared" si="95"/>
        <v>0</v>
      </c>
      <c r="M111" s="230">
        <f t="shared" si="95"/>
        <v>0</v>
      </c>
      <c r="N111" s="76">
        <f t="shared" si="95"/>
        <v>0</v>
      </c>
      <c r="O111" s="91">
        <f>SUM(O112:O114)</f>
        <v>0</v>
      </c>
      <c r="P111" s="290"/>
      <c r="Q111" s="296"/>
    </row>
    <row r="112" spans="1:17" hidden="1" x14ac:dyDescent="0.25">
      <c r="A112" s="30">
        <v>2251</v>
      </c>
      <c r="B112" s="43" t="s">
        <v>109</v>
      </c>
      <c r="C112" s="189">
        <f t="shared" si="24"/>
        <v>0</v>
      </c>
      <c r="D112" s="263"/>
      <c r="E112" s="45"/>
      <c r="F112" s="95">
        <f t="shared" ref="F112:F114" si="96">D112+E112</f>
        <v>0</v>
      </c>
      <c r="G112" s="229"/>
      <c r="H112" s="45"/>
      <c r="I112" s="91">
        <f t="shared" ref="I112:I114" si="97">G112+H112</f>
        <v>0</v>
      </c>
      <c r="J112" s="263"/>
      <c r="K112" s="45"/>
      <c r="L112" s="95">
        <f t="shared" ref="L112:L114" si="98">J112+K112</f>
        <v>0</v>
      </c>
      <c r="M112" s="229"/>
      <c r="N112" s="45"/>
      <c r="O112" s="91">
        <f t="shared" ref="O112:O114" si="99">M112+N112</f>
        <v>0</v>
      </c>
      <c r="P112" s="290"/>
      <c r="Q112" s="296"/>
    </row>
    <row r="113" spans="1:17"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row>
    <row r="114" spans="1:17" ht="24" hidden="1" x14ac:dyDescent="0.25">
      <c r="A114" s="30">
        <v>2259</v>
      </c>
      <c r="B114" s="43" t="s">
        <v>111</v>
      </c>
      <c r="C114" s="189">
        <f t="shared" si="100"/>
        <v>0</v>
      </c>
      <c r="D114" s="263"/>
      <c r="E114" s="45"/>
      <c r="F114" s="95">
        <f t="shared" si="96"/>
        <v>0</v>
      </c>
      <c r="G114" s="229"/>
      <c r="H114" s="45"/>
      <c r="I114" s="91">
        <f t="shared" si="97"/>
        <v>0</v>
      </c>
      <c r="J114" s="263"/>
      <c r="K114" s="45"/>
      <c r="L114" s="95">
        <f t="shared" si="98"/>
        <v>0</v>
      </c>
      <c r="M114" s="229"/>
      <c r="N114" s="45"/>
      <c r="O114" s="91">
        <f t="shared" si="99"/>
        <v>0</v>
      </c>
      <c r="P114" s="290"/>
      <c r="Q114" s="296"/>
    </row>
    <row r="115" spans="1:17" x14ac:dyDescent="0.25">
      <c r="A115" s="75">
        <v>2260</v>
      </c>
      <c r="B115" s="43" t="s">
        <v>112</v>
      </c>
      <c r="C115" s="189">
        <f t="shared" si="100"/>
        <v>747</v>
      </c>
      <c r="D115" s="132">
        <f t="shared" ref="D115:E115" si="101">SUM(D116:D120)</f>
        <v>747</v>
      </c>
      <c r="E115" s="91">
        <f t="shared" si="101"/>
        <v>0</v>
      </c>
      <c r="F115" s="411">
        <f>SUM(F116:F120)</f>
        <v>747</v>
      </c>
      <c r="G115" s="230">
        <f t="shared" ref="G115:N115" si="102">SUM(G116:G120)</f>
        <v>0</v>
      </c>
      <c r="H115" s="91">
        <f t="shared" si="102"/>
        <v>0</v>
      </c>
      <c r="I115" s="411">
        <f t="shared" si="102"/>
        <v>0</v>
      </c>
      <c r="J115" s="132">
        <f t="shared" si="102"/>
        <v>0</v>
      </c>
      <c r="K115" s="76">
        <f t="shared" si="102"/>
        <v>0</v>
      </c>
      <c r="L115" s="95">
        <f t="shared" si="102"/>
        <v>0</v>
      </c>
      <c r="M115" s="230">
        <f t="shared" si="102"/>
        <v>0</v>
      </c>
      <c r="N115" s="76">
        <f t="shared" si="102"/>
        <v>0</v>
      </c>
      <c r="O115" s="91">
        <f>SUM(O116:O120)</f>
        <v>0</v>
      </c>
      <c r="P115" s="448"/>
      <c r="Q115" s="296"/>
    </row>
    <row r="116" spans="1:17"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448"/>
      <c r="Q116" s="296"/>
    </row>
    <row r="117" spans="1:17" x14ac:dyDescent="0.25">
      <c r="A117" s="30">
        <v>2262</v>
      </c>
      <c r="B117" s="43" t="s">
        <v>114</v>
      </c>
      <c r="C117" s="189">
        <f t="shared" si="100"/>
        <v>700</v>
      </c>
      <c r="D117" s="263">
        <v>700</v>
      </c>
      <c r="E117" s="393"/>
      <c r="F117" s="411">
        <f t="shared" si="103"/>
        <v>700</v>
      </c>
      <c r="G117" s="229"/>
      <c r="H117" s="393"/>
      <c r="I117" s="411">
        <f t="shared" si="104"/>
        <v>0</v>
      </c>
      <c r="J117" s="263"/>
      <c r="K117" s="45"/>
      <c r="L117" s="95">
        <f t="shared" si="105"/>
        <v>0</v>
      </c>
      <c r="M117" s="229"/>
      <c r="N117" s="45"/>
      <c r="O117" s="91">
        <f t="shared" si="106"/>
        <v>0</v>
      </c>
      <c r="P117" s="448"/>
      <c r="Q117" s="296"/>
    </row>
    <row r="118" spans="1:17"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row>
    <row r="119" spans="1:17"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row>
    <row r="120" spans="1:17" x14ac:dyDescent="0.25">
      <c r="A120" s="30">
        <v>2269</v>
      </c>
      <c r="B120" s="43" t="s">
        <v>117</v>
      </c>
      <c r="C120" s="189">
        <f t="shared" si="100"/>
        <v>47</v>
      </c>
      <c r="D120" s="263">
        <v>47</v>
      </c>
      <c r="E120" s="393"/>
      <c r="F120" s="411">
        <f t="shared" si="103"/>
        <v>47</v>
      </c>
      <c r="G120" s="229"/>
      <c r="H120" s="393"/>
      <c r="I120" s="411">
        <f t="shared" si="104"/>
        <v>0</v>
      </c>
      <c r="J120" s="263"/>
      <c r="K120" s="45"/>
      <c r="L120" s="95">
        <f t="shared" si="105"/>
        <v>0</v>
      </c>
      <c r="M120" s="229"/>
      <c r="N120" s="45"/>
      <c r="O120" s="91">
        <f t="shared" si="106"/>
        <v>0</v>
      </c>
      <c r="P120" s="290"/>
      <c r="Q120" s="296"/>
    </row>
    <row r="121" spans="1:17" x14ac:dyDescent="0.25">
      <c r="A121" s="75">
        <v>2270</v>
      </c>
      <c r="B121" s="43" t="s">
        <v>118</v>
      </c>
      <c r="C121" s="189">
        <f t="shared" si="100"/>
        <v>392</v>
      </c>
      <c r="D121" s="132">
        <f t="shared" ref="D121:E121" si="107">SUM(D122:D126)</f>
        <v>830</v>
      </c>
      <c r="E121" s="91">
        <f t="shared" si="107"/>
        <v>-438</v>
      </c>
      <c r="F121" s="411">
        <f>SUM(F122:F126)</f>
        <v>392</v>
      </c>
      <c r="G121" s="230">
        <f t="shared" ref="G121:N121" si="108">SUM(G122:G126)</f>
        <v>0</v>
      </c>
      <c r="H121" s="91">
        <f t="shared" si="108"/>
        <v>0</v>
      </c>
      <c r="I121" s="411">
        <f t="shared" si="108"/>
        <v>0</v>
      </c>
      <c r="J121" s="132">
        <f t="shared" si="108"/>
        <v>0</v>
      </c>
      <c r="K121" s="76">
        <f t="shared" si="108"/>
        <v>0</v>
      </c>
      <c r="L121" s="95">
        <f t="shared" si="108"/>
        <v>0</v>
      </c>
      <c r="M121" s="230">
        <f t="shared" si="108"/>
        <v>0</v>
      </c>
      <c r="N121" s="76">
        <f t="shared" si="108"/>
        <v>0</v>
      </c>
      <c r="O121" s="91">
        <f>SUM(O122:O126)</f>
        <v>0</v>
      </c>
      <c r="P121" s="290"/>
      <c r="Q121" s="296"/>
    </row>
    <row r="122" spans="1:17"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row>
    <row r="123" spans="1:17"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row>
    <row r="124" spans="1:17" ht="24" hidden="1" x14ac:dyDescent="0.25">
      <c r="A124" s="30">
        <v>2275</v>
      </c>
      <c r="B124" s="43" t="s">
        <v>120</v>
      </c>
      <c r="C124" s="189">
        <f t="shared" si="100"/>
        <v>0</v>
      </c>
      <c r="D124" s="263">
        <v>500</v>
      </c>
      <c r="E124" s="45">
        <v>-500</v>
      </c>
      <c r="F124" s="95">
        <f t="shared" si="109"/>
        <v>0</v>
      </c>
      <c r="G124" s="229"/>
      <c r="H124" s="45"/>
      <c r="I124" s="91">
        <f t="shared" si="110"/>
        <v>0</v>
      </c>
      <c r="J124" s="263"/>
      <c r="K124" s="45"/>
      <c r="L124" s="95">
        <f t="shared" si="111"/>
        <v>0</v>
      </c>
      <c r="M124" s="229"/>
      <c r="N124" s="45"/>
      <c r="O124" s="91">
        <f t="shared" si="112"/>
        <v>0</v>
      </c>
      <c r="P124" s="448"/>
      <c r="Q124" s="296"/>
    </row>
    <row r="125" spans="1:17"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row>
    <row r="126" spans="1:17" ht="24" x14ac:dyDescent="0.25">
      <c r="A126" s="30">
        <v>2279</v>
      </c>
      <c r="B126" s="43" t="s">
        <v>122</v>
      </c>
      <c r="C126" s="189">
        <f t="shared" si="100"/>
        <v>392</v>
      </c>
      <c r="D126" s="263">
        <v>330</v>
      </c>
      <c r="E126" s="393">
        <v>62</v>
      </c>
      <c r="F126" s="411">
        <f t="shared" si="109"/>
        <v>392</v>
      </c>
      <c r="G126" s="229"/>
      <c r="H126" s="393"/>
      <c r="I126" s="411">
        <f t="shared" si="110"/>
        <v>0</v>
      </c>
      <c r="J126" s="263"/>
      <c r="K126" s="45"/>
      <c r="L126" s="95">
        <f t="shared" si="111"/>
        <v>0</v>
      </c>
      <c r="M126" s="229"/>
      <c r="N126" s="45"/>
      <c r="O126" s="91">
        <f t="shared" si="112"/>
        <v>0</v>
      </c>
      <c r="P126" s="336" t="s">
        <v>739</v>
      </c>
      <c r="Q126" s="296"/>
    </row>
    <row r="127" spans="1:17" ht="24" hidden="1" x14ac:dyDescent="0.25">
      <c r="A127" s="340">
        <v>2280</v>
      </c>
      <c r="B127" s="40" t="s">
        <v>123</v>
      </c>
      <c r="C127" s="188">
        <f t="shared" si="100"/>
        <v>0</v>
      </c>
      <c r="D127" s="131">
        <f t="shared" ref="D127:O127" si="113">SUM(D128)</f>
        <v>0</v>
      </c>
      <c r="E127" s="79">
        <f>SUM(E128)</f>
        <v>0</v>
      </c>
      <c r="F127" s="176">
        <f t="shared" si="113"/>
        <v>0</v>
      </c>
      <c r="G127" s="232">
        <f t="shared" si="113"/>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row>
    <row r="128" spans="1:17"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row>
    <row r="129" spans="1:17" ht="38.25" customHeight="1" x14ac:dyDescent="0.25">
      <c r="A129" s="35">
        <v>2300</v>
      </c>
      <c r="B129" s="72" t="s">
        <v>125</v>
      </c>
      <c r="C129" s="187">
        <f t="shared" si="100"/>
        <v>22342</v>
      </c>
      <c r="D129" s="130">
        <f t="shared" ref="D129:E129" si="114">SUM(D130,D135,D139,D140,D143,D150,D158,D159,D162)</f>
        <v>17137</v>
      </c>
      <c r="E129" s="123">
        <f t="shared" si="114"/>
        <v>304</v>
      </c>
      <c r="F129" s="409">
        <f>SUM(F130,F135,F139,F140,F143,F150,F158,F159,F162)</f>
        <v>17441</v>
      </c>
      <c r="G129" s="227">
        <f t="shared" ref="G129:N129" si="115">SUM(G130,G135,G139,G140,G143,G150,G158,G159,G162)</f>
        <v>0</v>
      </c>
      <c r="H129" s="123">
        <f t="shared" si="115"/>
        <v>0</v>
      </c>
      <c r="I129" s="409">
        <f t="shared" si="115"/>
        <v>0</v>
      </c>
      <c r="J129" s="130">
        <f t="shared" si="115"/>
        <v>4901</v>
      </c>
      <c r="K129" s="38">
        <f t="shared" si="115"/>
        <v>0</v>
      </c>
      <c r="L129" s="175">
        <f t="shared" si="115"/>
        <v>4901</v>
      </c>
      <c r="M129" s="227">
        <f t="shared" si="115"/>
        <v>0</v>
      </c>
      <c r="N129" s="38">
        <f t="shared" si="115"/>
        <v>0</v>
      </c>
      <c r="O129" s="123">
        <f>SUM(O130,O135,O139,O140,O143,O150,O158,O159,O162)</f>
        <v>0</v>
      </c>
      <c r="P129" s="292"/>
      <c r="Q129" s="296"/>
    </row>
    <row r="130" spans="1:17" ht="24" x14ac:dyDescent="0.25">
      <c r="A130" s="340">
        <v>2310</v>
      </c>
      <c r="B130" s="40" t="s">
        <v>126</v>
      </c>
      <c r="C130" s="188">
        <f t="shared" si="100"/>
        <v>3773</v>
      </c>
      <c r="D130" s="131">
        <f t="shared" ref="D130:O130" si="116">SUM(D131:D134)</f>
        <v>3200</v>
      </c>
      <c r="E130" s="90">
        <f t="shared" si="116"/>
        <v>298</v>
      </c>
      <c r="F130" s="402">
        <f t="shared" si="116"/>
        <v>3498</v>
      </c>
      <c r="G130" s="232">
        <f t="shared" si="116"/>
        <v>0</v>
      </c>
      <c r="H130" s="90">
        <f t="shared" si="116"/>
        <v>0</v>
      </c>
      <c r="I130" s="402">
        <f t="shared" si="116"/>
        <v>0</v>
      </c>
      <c r="J130" s="131">
        <f t="shared" si="116"/>
        <v>275</v>
      </c>
      <c r="K130" s="79">
        <f t="shared" si="116"/>
        <v>0</v>
      </c>
      <c r="L130" s="176">
        <f t="shared" si="116"/>
        <v>275</v>
      </c>
      <c r="M130" s="232">
        <f t="shared" si="116"/>
        <v>0</v>
      </c>
      <c r="N130" s="79">
        <f t="shared" si="116"/>
        <v>0</v>
      </c>
      <c r="O130" s="90">
        <f t="shared" si="116"/>
        <v>0</v>
      </c>
      <c r="P130" s="289"/>
      <c r="Q130" s="296"/>
    </row>
    <row r="131" spans="1:17" ht="47.25" customHeight="1" x14ac:dyDescent="0.25">
      <c r="A131" s="30">
        <v>2311</v>
      </c>
      <c r="B131" s="43" t="s">
        <v>127</v>
      </c>
      <c r="C131" s="189">
        <f t="shared" si="100"/>
        <v>905</v>
      </c>
      <c r="D131" s="263">
        <v>750</v>
      </c>
      <c r="E131" s="393">
        <v>155</v>
      </c>
      <c r="F131" s="411">
        <f t="shared" ref="F131:F134" si="117">D131+E131</f>
        <v>905</v>
      </c>
      <c r="G131" s="229"/>
      <c r="H131" s="393"/>
      <c r="I131" s="411">
        <f t="shared" ref="I131:I134" si="118">G131+H131</f>
        <v>0</v>
      </c>
      <c r="J131" s="263"/>
      <c r="K131" s="45"/>
      <c r="L131" s="95">
        <f t="shared" ref="L131:L134" si="119">J131+K131</f>
        <v>0</v>
      </c>
      <c r="M131" s="229"/>
      <c r="N131" s="45"/>
      <c r="O131" s="91">
        <f t="shared" ref="O131:O134" si="120">M131+N131</f>
        <v>0</v>
      </c>
      <c r="P131" s="743" t="s">
        <v>740</v>
      </c>
      <c r="Q131" s="296"/>
    </row>
    <row r="132" spans="1:17" x14ac:dyDescent="0.25">
      <c r="A132" s="30">
        <v>2312</v>
      </c>
      <c r="B132" s="43" t="s">
        <v>128</v>
      </c>
      <c r="C132" s="189">
        <f t="shared" si="100"/>
        <v>1524</v>
      </c>
      <c r="D132" s="263">
        <v>1500</v>
      </c>
      <c r="E132" s="393">
        <v>24</v>
      </c>
      <c r="F132" s="411">
        <f t="shared" si="117"/>
        <v>1524</v>
      </c>
      <c r="G132" s="229"/>
      <c r="H132" s="393"/>
      <c r="I132" s="411">
        <f t="shared" si="118"/>
        <v>0</v>
      </c>
      <c r="J132" s="263"/>
      <c r="K132" s="45"/>
      <c r="L132" s="95">
        <f t="shared" si="119"/>
        <v>0</v>
      </c>
      <c r="M132" s="229"/>
      <c r="N132" s="45"/>
      <c r="O132" s="91">
        <f t="shared" si="120"/>
        <v>0</v>
      </c>
      <c r="P132" s="448" t="s">
        <v>741</v>
      </c>
      <c r="Q132" s="296"/>
    </row>
    <row r="133" spans="1:17" hidden="1" x14ac:dyDescent="0.25">
      <c r="A133" s="30">
        <v>2313</v>
      </c>
      <c r="B133" s="43" t="s">
        <v>129</v>
      </c>
      <c r="C133" s="189">
        <f t="shared" si="100"/>
        <v>0</v>
      </c>
      <c r="D133" s="263"/>
      <c r="E133" s="45"/>
      <c r="F133" s="95">
        <f t="shared" si="117"/>
        <v>0</v>
      </c>
      <c r="G133" s="229"/>
      <c r="H133" s="45"/>
      <c r="I133" s="91">
        <f t="shared" si="118"/>
        <v>0</v>
      </c>
      <c r="J133" s="263"/>
      <c r="K133" s="45"/>
      <c r="L133" s="95">
        <f t="shared" si="119"/>
        <v>0</v>
      </c>
      <c r="M133" s="229"/>
      <c r="N133" s="45"/>
      <c r="O133" s="91">
        <f t="shared" si="120"/>
        <v>0</v>
      </c>
      <c r="P133" s="290" t="s">
        <v>742</v>
      </c>
      <c r="Q133" s="296"/>
    </row>
    <row r="134" spans="1:17" ht="35.25" customHeight="1" x14ac:dyDescent="0.25">
      <c r="A134" s="30">
        <v>2314</v>
      </c>
      <c r="B134" s="43" t="s">
        <v>307</v>
      </c>
      <c r="C134" s="189">
        <f t="shared" si="100"/>
        <v>1344</v>
      </c>
      <c r="D134" s="263">
        <v>950</v>
      </c>
      <c r="E134" s="393">
        <v>119</v>
      </c>
      <c r="F134" s="411">
        <f t="shared" si="117"/>
        <v>1069</v>
      </c>
      <c r="G134" s="229"/>
      <c r="H134" s="393"/>
      <c r="I134" s="411">
        <f t="shared" si="118"/>
        <v>0</v>
      </c>
      <c r="J134" s="263">
        <v>275</v>
      </c>
      <c r="K134" s="45"/>
      <c r="L134" s="95">
        <f t="shared" si="119"/>
        <v>275</v>
      </c>
      <c r="M134" s="229"/>
      <c r="N134" s="45"/>
      <c r="O134" s="91">
        <f t="shared" si="120"/>
        <v>0</v>
      </c>
      <c r="P134" s="336" t="s">
        <v>743</v>
      </c>
      <c r="Q134" s="296"/>
    </row>
    <row r="135" spans="1:17" x14ac:dyDescent="0.25">
      <c r="A135" s="75">
        <v>2320</v>
      </c>
      <c r="B135" s="43" t="s">
        <v>130</v>
      </c>
      <c r="C135" s="189">
        <f t="shared" si="100"/>
        <v>2680</v>
      </c>
      <c r="D135" s="132">
        <f t="shared" ref="D135" si="121">SUM(D136:D138)</f>
        <v>2380</v>
      </c>
      <c r="E135" s="91">
        <f>SUM(E136:E138)</f>
        <v>0</v>
      </c>
      <c r="F135" s="411">
        <f>SUM(F136:F138)</f>
        <v>2380</v>
      </c>
      <c r="G135" s="230">
        <f t="shared" ref="G135" si="122">SUM(G136:G138)</f>
        <v>0</v>
      </c>
      <c r="H135" s="91">
        <f>SUM(H136:H138)</f>
        <v>0</v>
      </c>
      <c r="I135" s="411">
        <f t="shared" ref="I135:N135" si="123">SUM(I136:I138)</f>
        <v>0</v>
      </c>
      <c r="J135" s="132">
        <f t="shared" si="123"/>
        <v>300</v>
      </c>
      <c r="K135" s="76">
        <f t="shared" si="123"/>
        <v>0</v>
      </c>
      <c r="L135" s="95">
        <f t="shared" si="123"/>
        <v>300</v>
      </c>
      <c r="M135" s="230">
        <f t="shared" si="123"/>
        <v>0</v>
      </c>
      <c r="N135" s="76">
        <f t="shared" si="123"/>
        <v>0</v>
      </c>
      <c r="O135" s="91">
        <f>SUM(O136:O138)</f>
        <v>0</v>
      </c>
      <c r="P135" s="290"/>
      <c r="Q135" s="296"/>
    </row>
    <row r="136" spans="1:17" x14ac:dyDescent="0.25">
      <c r="A136" s="30">
        <v>2321</v>
      </c>
      <c r="B136" s="43" t="s">
        <v>131</v>
      </c>
      <c r="C136" s="189">
        <f t="shared" si="100"/>
        <v>1840</v>
      </c>
      <c r="D136" s="263">
        <v>1840</v>
      </c>
      <c r="E136" s="393"/>
      <c r="F136" s="411">
        <f t="shared" ref="F136:F139" si="124">D136+E136</f>
        <v>1840</v>
      </c>
      <c r="G136" s="229"/>
      <c r="H136" s="393"/>
      <c r="I136" s="411">
        <f t="shared" ref="I136:I139" si="125">G136+H136</f>
        <v>0</v>
      </c>
      <c r="J136" s="263"/>
      <c r="K136" s="45"/>
      <c r="L136" s="95">
        <f t="shared" ref="L136:L139" si="126">J136+K136</f>
        <v>0</v>
      </c>
      <c r="M136" s="229"/>
      <c r="N136" s="45"/>
      <c r="O136" s="91">
        <f t="shared" ref="O136:O139" si="127">M136+N136</f>
        <v>0</v>
      </c>
      <c r="P136" s="290"/>
      <c r="Q136" s="296"/>
    </row>
    <row r="137" spans="1:17" x14ac:dyDescent="0.25">
      <c r="A137" s="30">
        <v>2322</v>
      </c>
      <c r="B137" s="43" t="s">
        <v>132</v>
      </c>
      <c r="C137" s="189">
        <f t="shared" si="100"/>
        <v>840</v>
      </c>
      <c r="D137" s="263">
        <v>540</v>
      </c>
      <c r="E137" s="393"/>
      <c r="F137" s="411">
        <f t="shared" si="124"/>
        <v>540</v>
      </c>
      <c r="G137" s="229"/>
      <c r="H137" s="393"/>
      <c r="I137" s="411">
        <f t="shared" si="125"/>
        <v>0</v>
      </c>
      <c r="J137" s="263">
        <v>300</v>
      </c>
      <c r="K137" s="45"/>
      <c r="L137" s="95">
        <f t="shared" si="126"/>
        <v>300</v>
      </c>
      <c r="M137" s="229"/>
      <c r="N137" s="45"/>
      <c r="O137" s="91">
        <f t="shared" si="127"/>
        <v>0</v>
      </c>
      <c r="P137" s="336"/>
      <c r="Q137" s="296"/>
    </row>
    <row r="138" spans="1:17" ht="10.5" hidden="1" customHeight="1" x14ac:dyDescent="0.25">
      <c r="A138" s="30">
        <v>2329</v>
      </c>
      <c r="B138" s="43" t="s">
        <v>133</v>
      </c>
      <c r="C138" s="189">
        <f t="shared" si="100"/>
        <v>0</v>
      </c>
      <c r="D138" s="263"/>
      <c r="E138" s="45"/>
      <c r="F138" s="95">
        <f t="shared" si="124"/>
        <v>0</v>
      </c>
      <c r="G138" s="229"/>
      <c r="H138" s="45"/>
      <c r="I138" s="91">
        <f t="shared" si="125"/>
        <v>0</v>
      </c>
      <c r="J138" s="263"/>
      <c r="K138" s="45"/>
      <c r="L138" s="95">
        <f t="shared" si="126"/>
        <v>0</v>
      </c>
      <c r="M138" s="229"/>
      <c r="N138" s="45"/>
      <c r="O138" s="91">
        <f t="shared" si="127"/>
        <v>0</v>
      </c>
      <c r="P138" s="290"/>
      <c r="Q138" s="296"/>
    </row>
    <row r="139" spans="1:17" hidden="1" x14ac:dyDescent="0.25">
      <c r="A139" s="75">
        <v>2330</v>
      </c>
      <c r="B139" s="43" t="s">
        <v>134</v>
      </c>
      <c r="C139" s="189">
        <f t="shared" si="100"/>
        <v>0</v>
      </c>
      <c r="D139" s="263"/>
      <c r="E139" s="45"/>
      <c r="F139" s="95">
        <f t="shared" si="124"/>
        <v>0</v>
      </c>
      <c r="G139" s="229"/>
      <c r="H139" s="45"/>
      <c r="I139" s="91">
        <f t="shared" si="125"/>
        <v>0</v>
      </c>
      <c r="J139" s="263"/>
      <c r="K139" s="45"/>
      <c r="L139" s="95">
        <f t="shared" si="126"/>
        <v>0</v>
      </c>
      <c r="M139" s="229"/>
      <c r="N139" s="45"/>
      <c r="O139" s="91">
        <f t="shared" si="127"/>
        <v>0</v>
      </c>
      <c r="P139" s="290"/>
      <c r="Q139" s="296"/>
    </row>
    <row r="140" spans="1:17" ht="36" customHeight="1" x14ac:dyDescent="0.25">
      <c r="A140" s="75">
        <v>2340</v>
      </c>
      <c r="B140" s="43" t="s">
        <v>135</v>
      </c>
      <c r="C140" s="189">
        <f t="shared" si="100"/>
        <v>70</v>
      </c>
      <c r="D140" s="132">
        <f t="shared" ref="D140" si="128">SUM(D141:D142)</f>
        <v>70</v>
      </c>
      <c r="E140" s="91">
        <f>SUM(E141:E142)</f>
        <v>0</v>
      </c>
      <c r="F140" s="411">
        <f>SUM(F141:F142)</f>
        <v>70</v>
      </c>
      <c r="G140" s="230">
        <f t="shared" ref="G140:N140" si="129">SUM(G141:G142)</f>
        <v>0</v>
      </c>
      <c r="H140" s="91">
        <f t="shared" si="129"/>
        <v>0</v>
      </c>
      <c r="I140" s="411">
        <f t="shared" si="129"/>
        <v>0</v>
      </c>
      <c r="J140" s="132">
        <f t="shared" si="129"/>
        <v>0</v>
      </c>
      <c r="K140" s="76">
        <f t="shared" si="129"/>
        <v>0</v>
      </c>
      <c r="L140" s="95">
        <f t="shared" si="129"/>
        <v>0</v>
      </c>
      <c r="M140" s="230">
        <f t="shared" si="129"/>
        <v>0</v>
      </c>
      <c r="N140" s="76">
        <f t="shared" si="129"/>
        <v>0</v>
      </c>
      <c r="O140" s="91">
        <f>SUM(O141:O142)</f>
        <v>0</v>
      </c>
      <c r="P140" s="290"/>
      <c r="Q140" s="296"/>
    </row>
    <row r="141" spans="1:17" x14ac:dyDescent="0.25">
      <c r="A141" s="30">
        <v>2341</v>
      </c>
      <c r="B141" s="43" t="s">
        <v>136</v>
      </c>
      <c r="C141" s="189">
        <f t="shared" si="100"/>
        <v>70</v>
      </c>
      <c r="D141" s="263">
        <v>70</v>
      </c>
      <c r="E141" s="393"/>
      <c r="F141" s="411">
        <f t="shared" ref="F141:F142" si="130">D141+E141</f>
        <v>70</v>
      </c>
      <c r="G141" s="229"/>
      <c r="H141" s="393"/>
      <c r="I141" s="411">
        <f t="shared" ref="I141:I142" si="131">G141+H141</f>
        <v>0</v>
      </c>
      <c r="J141" s="263"/>
      <c r="K141" s="45"/>
      <c r="L141" s="95">
        <f t="shared" ref="L141:L142" si="132">J141+K141</f>
        <v>0</v>
      </c>
      <c r="M141" s="229"/>
      <c r="N141" s="45"/>
      <c r="O141" s="91">
        <f t="shared" ref="O141:O142" si="133">M141+N141</f>
        <v>0</v>
      </c>
      <c r="P141" s="290"/>
      <c r="Q141" s="296"/>
    </row>
    <row r="142" spans="1:17" ht="24" hidden="1" x14ac:dyDescent="0.25">
      <c r="A142" s="30">
        <v>2344</v>
      </c>
      <c r="B142" s="43" t="s">
        <v>137</v>
      </c>
      <c r="C142" s="189">
        <f t="shared" si="100"/>
        <v>0</v>
      </c>
      <c r="D142" s="263"/>
      <c r="E142" s="45"/>
      <c r="F142" s="95">
        <f t="shared" si="130"/>
        <v>0</v>
      </c>
      <c r="G142" s="229"/>
      <c r="H142" s="45"/>
      <c r="I142" s="91">
        <f t="shared" si="131"/>
        <v>0</v>
      </c>
      <c r="J142" s="263"/>
      <c r="K142" s="45"/>
      <c r="L142" s="95">
        <f t="shared" si="132"/>
        <v>0</v>
      </c>
      <c r="M142" s="229"/>
      <c r="N142" s="45"/>
      <c r="O142" s="91">
        <f t="shared" si="133"/>
        <v>0</v>
      </c>
      <c r="P142" s="290"/>
      <c r="Q142" s="296"/>
    </row>
    <row r="143" spans="1:17" ht="24" x14ac:dyDescent="0.25">
      <c r="A143" s="73">
        <v>2350</v>
      </c>
      <c r="B143" s="58" t="s">
        <v>138</v>
      </c>
      <c r="C143" s="194">
        <f t="shared" si="100"/>
        <v>4752</v>
      </c>
      <c r="D143" s="86">
        <f t="shared" ref="D143" si="134">SUM(D144:D149)</f>
        <v>4400</v>
      </c>
      <c r="E143" s="154">
        <f>SUM(E144:E149)</f>
        <v>40</v>
      </c>
      <c r="F143" s="410">
        <f>SUM(F144:F149)</f>
        <v>4440</v>
      </c>
      <c r="G143" s="228">
        <f t="shared" ref="G143:N143" si="135">SUM(G144:G149)</f>
        <v>0</v>
      </c>
      <c r="H143" s="154">
        <f t="shared" si="135"/>
        <v>0</v>
      </c>
      <c r="I143" s="410">
        <f t="shared" si="135"/>
        <v>0</v>
      </c>
      <c r="J143" s="86">
        <f t="shared" si="135"/>
        <v>312</v>
      </c>
      <c r="K143" s="74">
        <f t="shared" si="135"/>
        <v>0</v>
      </c>
      <c r="L143" s="174">
        <f t="shared" si="135"/>
        <v>312</v>
      </c>
      <c r="M143" s="228">
        <f t="shared" si="135"/>
        <v>0</v>
      </c>
      <c r="N143" s="74">
        <f t="shared" si="135"/>
        <v>0</v>
      </c>
      <c r="O143" s="154">
        <f>SUM(O144:O149)</f>
        <v>0</v>
      </c>
      <c r="P143" s="291"/>
      <c r="Q143" s="296"/>
    </row>
    <row r="144" spans="1:17" x14ac:dyDescent="0.25">
      <c r="A144" s="27">
        <v>2351</v>
      </c>
      <c r="B144" s="40" t="s">
        <v>139</v>
      </c>
      <c r="C144" s="188">
        <f t="shared" si="100"/>
        <v>1120</v>
      </c>
      <c r="D144" s="262">
        <v>950</v>
      </c>
      <c r="E144" s="390"/>
      <c r="F144" s="402">
        <f t="shared" ref="F144:F149" si="136">D144+E144</f>
        <v>950</v>
      </c>
      <c r="G144" s="219"/>
      <c r="H144" s="390"/>
      <c r="I144" s="402">
        <f t="shared" ref="I144:I149" si="137">G144+H144</f>
        <v>0</v>
      </c>
      <c r="J144" s="262">
        <v>170</v>
      </c>
      <c r="K144" s="42"/>
      <c r="L144" s="176">
        <f t="shared" ref="L144:L149" si="138">J144+K144</f>
        <v>170</v>
      </c>
      <c r="M144" s="219"/>
      <c r="N144" s="42"/>
      <c r="O144" s="90">
        <f t="shared" ref="O144:O149" si="139">M144+N144</f>
        <v>0</v>
      </c>
      <c r="P144" s="337"/>
      <c r="Q144" s="296"/>
    </row>
    <row r="145" spans="1:17" ht="24" x14ac:dyDescent="0.25">
      <c r="A145" s="30">
        <v>2352</v>
      </c>
      <c r="B145" s="43" t="s">
        <v>140</v>
      </c>
      <c r="C145" s="189">
        <f t="shared" si="100"/>
        <v>1532</v>
      </c>
      <c r="D145" s="263">
        <v>1350</v>
      </c>
      <c r="E145" s="393">
        <v>40</v>
      </c>
      <c r="F145" s="411">
        <f t="shared" si="136"/>
        <v>1390</v>
      </c>
      <c r="G145" s="229"/>
      <c r="H145" s="393"/>
      <c r="I145" s="411">
        <f t="shared" si="137"/>
        <v>0</v>
      </c>
      <c r="J145" s="263">
        <v>142</v>
      </c>
      <c r="K145" s="45"/>
      <c r="L145" s="95">
        <f t="shared" si="138"/>
        <v>142</v>
      </c>
      <c r="M145" s="229"/>
      <c r="N145" s="45"/>
      <c r="O145" s="91">
        <f t="shared" si="139"/>
        <v>0</v>
      </c>
      <c r="P145" s="336" t="s">
        <v>744</v>
      </c>
      <c r="Q145" s="296"/>
    </row>
    <row r="146" spans="1:17" ht="24" x14ac:dyDescent="0.25">
      <c r="A146" s="30">
        <v>2353</v>
      </c>
      <c r="B146" s="43" t="s">
        <v>141</v>
      </c>
      <c r="C146" s="189">
        <f t="shared" si="100"/>
        <v>2000</v>
      </c>
      <c r="D146" s="263">
        <v>2000</v>
      </c>
      <c r="E146" s="393"/>
      <c r="F146" s="411">
        <f t="shared" si="136"/>
        <v>2000</v>
      </c>
      <c r="G146" s="229"/>
      <c r="H146" s="393"/>
      <c r="I146" s="411">
        <f t="shared" si="137"/>
        <v>0</v>
      </c>
      <c r="J146" s="263"/>
      <c r="K146" s="45"/>
      <c r="L146" s="95">
        <f t="shared" si="138"/>
        <v>0</v>
      </c>
      <c r="M146" s="229"/>
      <c r="N146" s="45"/>
      <c r="O146" s="91">
        <f t="shared" si="139"/>
        <v>0</v>
      </c>
      <c r="P146" s="290"/>
      <c r="Q146" s="296"/>
    </row>
    <row r="147" spans="1:17" ht="24" hidden="1" x14ac:dyDescent="0.25">
      <c r="A147" s="30">
        <v>2354</v>
      </c>
      <c r="B147" s="43" t="s">
        <v>142</v>
      </c>
      <c r="C147" s="189">
        <f t="shared" si="100"/>
        <v>0</v>
      </c>
      <c r="D147" s="263"/>
      <c r="E147" s="45"/>
      <c r="F147" s="95">
        <f t="shared" si="136"/>
        <v>0</v>
      </c>
      <c r="G147" s="229"/>
      <c r="H147" s="45"/>
      <c r="I147" s="91">
        <f t="shared" si="137"/>
        <v>0</v>
      </c>
      <c r="J147" s="263"/>
      <c r="K147" s="45"/>
      <c r="L147" s="95">
        <f t="shared" si="138"/>
        <v>0</v>
      </c>
      <c r="M147" s="229"/>
      <c r="N147" s="45"/>
      <c r="O147" s="91">
        <f t="shared" si="139"/>
        <v>0</v>
      </c>
      <c r="P147" s="290"/>
      <c r="Q147" s="296"/>
    </row>
    <row r="148" spans="1:17" ht="24" x14ac:dyDescent="0.25">
      <c r="A148" s="30">
        <v>2355</v>
      </c>
      <c r="B148" s="43" t="s">
        <v>143</v>
      </c>
      <c r="C148" s="189">
        <f t="shared" si="100"/>
        <v>100</v>
      </c>
      <c r="D148" s="263">
        <v>100</v>
      </c>
      <c r="E148" s="393"/>
      <c r="F148" s="411">
        <f t="shared" si="136"/>
        <v>100</v>
      </c>
      <c r="G148" s="229"/>
      <c r="H148" s="393"/>
      <c r="I148" s="411">
        <f t="shared" si="137"/>
        <v>0</v>
      </c>
      <c r="J148" s="263"/>
      <c r="K148" s="45"/>
      <c r="L148" s="95">
        <f t="shared" si="138"/>
        <v>0</v>
      </c>
      <c r="M148" s="229"/>
      <c r="N148" s="45"/>
      <c r="O148" s="91">
        <f t="shared" si="139"/>
        <v>0</v>
      </c>
      <c r="P148" s="290"/>
      <c r="Q148" s="296"/>
    </row>
    <row r="149" spans="1:17" ht="24" hidden="1" x14ac:dyDescent="0.25">
      <c r="A149" s="30">
        <v>2359</v>
      </c>
      <c r="B149" s="43" t="s">
        <v>144</v>
      </c>
      <c r="C149" s="189">
        <f t="shared" si="100"/>
        <v>0</v>
      </c>
      <c r="D149" s="263"/>
      <c r="E149" s="45"/>
      <c r="F149" s="95">
        <f t="shared" si="136"/>
        <v>0</v>
      </c>
      <c r="G149" s="229"/>
      <c r="H149" s="45"/>
      <c r="I149" s="91">
        <f t="shared" si="137"/>
        <v>0</v>
      </c>
      <c r="J149" s="263"/>
      <c r="K149" s="45"/>
      <c r="L149" s="95">
        <f t="shared" si="138"/>
        <v>0</v>
      </c>
      <c r="M149" s="229"/>
      <c r="N149" s="45"/>
      <c r="O149" s="91">
        <f t="shared" si="139"/>
        <v>0</v>
      </c>
      <c r="P149" s="290"/>
      <c r="Q149" s="296"/>
    </row>
    <row r="150" spans="1:17" ht="24.75" customHeight="1" x14ac:dyDescent="0.25">
      <c r="A150" s="75">
        <v>2360</v>
      </c>
      <c r="B150" s="43" t="s">
        <v>145</v>
      </c>
      <c r="C150" s="189">
        <f t="shared" si="100"/>
        <v>5216</v>
      </c>
      <c r="D150" s="132">
        <f t="shared" ref="D150" si="140">SUM(D151:D157)</f>
        <v>1803</v>
      </c>
      <c r="E150" s="91">
        <f>SUM(E151:E157)</f>
        <v>0</v>
      </c>
      <c r="F150" s="411">
        <f>SUM(F151:F157)</f>
        <v>1803</v>
      </c>
      <c r="G150" s="230">
        <f t="shared" ref="G150:N150" si="141">SUM(G151:G157)</f>
        <v>0</v>
      </c>
      <c r="H150" s="91">
        <f t="shared" si="141"/>
        <v>0</v>
      </c>
      <c r="I150" s="411">
        <f t="shared" si="141"/>
        <v>0</v>
      </c>
      <c r="J150" s="132">
        <f t="shared" si="141"/>
        <v>3413</v>
      </c>
      <c r="K150" s="76">
        <f t="shared" si="141"/>
        <v>0</v>
      </c>
      <c r="L150" s="95">
        <f t="shared" si="141"/>
        <v>3413</v>
      </c>
      <c r="M150" s="230">
        <f t="shared" si="141"/>
        <v>0</v>
      </c>
      <c r="N150" s="76">
        <f t="shared" si="141"/>
        <v>0</v>
      </c>
      <c r="O150" s="91">
        <f>SUM(O151:O157)</f>
        <v>0</v>
      </c>
      <c r="P150" s="290"/>
      <c r="Q150" s="296"/>
    </row>
    <row r="151" spans="1:17" hidden="1" x14ac:dyDescent="0.25">
      <c r="A151" s="29">
        <v>2361</v>
      </c>
      <c r="B151" s="43" t="s">
        <v>146</v>
      </c>
      <c r="C151" s="189">
        <f t="shared" si="100"/>
        <v>0</v>
      </c>
      <c r="D151" s="263"/>
      <c r="E151" s="45"/>
      <c r="F151" s="95">
        <f t="shared" ref="F151:F158" si="142">D151+E151</f>
        <v>0</v>
      </c>
      <c r="G151" s="229"/>
      <c r="H151" s="45"/>
      <c r="I151" s="91">
        <f t="shared" ref="I151:I158" si="143">G151+H151</f>
        <v>0</v>
      </c>
      <c r="J151" s="263"/>
      <c r="K151" s="45"/>
      <c r="L151" s="95">
        <f t="shared" ref="L151:L158" si="144">J151+K151</f>
        <v>0</v>
      </c>
      <c r="M151" s="229"/>
      <c r="N151" s="45"/>
      <c r="O151" s="91">
        <f t="shared" ref="O151:O158" si="145">M151+N151</f>
        <v>0</v>
      </c>
      <c r="P151" s="290"/>
      <c r="Q151" s="296"/>
    </row>
    <row r="152" spans="1:17" ht="24" hidden="1" x14ac:dyDescent="0.25">
      <c r="A152" s="29">
        <v>2362</v>
      </c>
      <c r="B152" s="43" t="s">
        <v>147</v>
      </c>
      <c r="C152" s="189">
        <f t="shared" si="100"/>
        <v>0</v>
      </c>
      <c r="D152" s="263"/>
      <c r="E152" s="45"/>
      <c r="F152" s="95">
        <f t="shared" si="142"/>
        <v>0</v>
      </c>
      <c r="G152" s="229"/>
      <c r="H152" s="45"/>
      <c r="I152" s="91">
        <f t="shared" si="143"/>
        <v>0</v>
      </c>
      <c r="J152" s="263"/>
      <c r="K152" s="45"/>
      <c r="L152" s="95">
        <f t="shared" si="144"/>
        <v>0</v>
      </c>
      <c r="M152" s="229"/>
      <c r="N152" s="45"/>
      <c r="O152" s="91">
        <f t="shared" si="145"/>
        <v>0</v>
      </c>
      <c r="P152" s="290"/>
      <c r="Q152" s="296"/>
    </row>
    <row r="153" spans="1:17" x14ac:dyDescent="0.25">
      <c r="A153" s="29">
        <v>2363</v>
      </c>
      <c r="B153" s="43" t="s">
        <v>148</v>
      </c>
      <c r="C153" s="189">
        <f t="shared" si="100"/>
        <v>5216</v>
      </c>
      <c r="D153" s="263">
        <v>1803</v>
      </c>
      <c r="E153" s="393"/>
      <c r="F153" s="411">
        <f t="shared" si="142"/>
        <v>1803</v>
      </c>
      <c r="G153" s="229"/>
      <c r="H153" s="393"/>
      <c r="I153" s="411">
        <f t="shared" si="143"/>
        <v>0</v>
      </c>
      <c r="J153" s="263">
        <v>3413</v>
      </c>
      <c r="K153" s="45"/>
      <c r="L153" s="95">
        <f t="shared" si="144"/>
        <v>3413</v>
      </c>
      <c r="M153" s="229"/>
      <c r="N153" s="45"/>
      <c r="O153" s="91">
        <f t="shared" si="145"/>
        <v>0</v>
      </c>
      <c r="P153" s="336"/>
      <c r="Q153" s="296"/>
    </row>
    <row r="154" spans="1:17" hidden="1" x14ac:dyDescent="0.25">
      <c r="A154" s="29">
        <v>2364</v>
      </c>
      <c r="B154" s="43" t="s">
        <v>149</v>
      </c>
      <c r="C154" s="189">
        <f t="shared" si="100"/>
        <v>0</v>
      </c>
      <c r="D154" s="263"/>
      <c r="E154" s="45"/>
      <c r="F154" s="95">
        <f t="shared" si="142"/>
        <v>0</v>
      </c>
      <c r="G154" s="229"/>
      <c r="H154" s="45"/>
      <c r="I154" s="91">
        <f t="shared" si="143"/>
        <v>0</v>
      </c>
      <c r="J154" s="263"/>
      <c r="K154" s="45"/>
      <c r="L154" s="95">
        <f t="shared" si="144"/>
        <v>0</v>
      </c>
      <c r="M154" s="229"/>
      <c r="N154" s="45"/>
      <c r="O154" s="91">
        <f t="shared" si="145"/>
        <v>0</v>
      </c>
      <c r="P154" s="290"/>
      <c r="Q154" s="296"/>
    </row>
    <row r="155" spans="1:17" ht="12.75" hidden="1" customHeight="1" x14ac:dyDescent="0.25">
      <c r="A155" s="29">
        <v>2365</v>
      </c>
      <c r="B155" s="43" t="s">
        <v>150</v>
      </c>
      <c r="C155" s="189">
        <f t="shared" si="100"/>
        <v>0</v>
      </c>
      <c r="D155" s="263"/>
      <c r="E155" s="45"/>
      <c r="F155" s="95">
        <f t="shared" si="142"/>
        <v>0</v>
      </c>
      <c r="G155" s="229"/>
      <c r="H155" s="45"/>
      <c r="I155" s="91">
        <f t="shared" si="143"/>
        <v>0</v>
      </c>
      <c r="J155" s="263"/>
      <c r="K155" s="45"/>
      <c r="L155" s="95">
        <f t="shared" si="144"/>
        <v>0</v>
      </c>
      <c r="M155" s="229"/>
      <c r="N155" s="45"/>
      <c r="O155" s="91">
        <f t="shared" si="145"/>
        <v>0</v>
      </c>
      <c r="P155" s="290"/>
      <c r="Q155" s="296"/>
    </row>
    <row r="156" spans="1:17" ht="36" hidden="1" x14ac:dyDescent="0.25">
      <c r="A156" s="29">
        <v>2366</v>
      </c>
      <c r="B156" s="43" t="s">
        <v>151</v>
      </c>
      <c r="C156" s="189">
        <f t="shared" si="100"/>
        <v>0</v>
      </c>
      <c r="D156" s="263"/>
      <c r="E156" s="45"/>
      <c r="F156" s="95">
        <f t="shared" si="142"/>
        <v>0</v>
      </c>
      <c r="G156" s="229"/>
      <c r="H156" s="45"/>
      <c r="I156" s="91">
        <f t="shared" si="143"/>
        <v>0</v>
      </c>
      <c r="J156" s="263"/>
      <c r="K156" s="45"/>
      <c r="L156" s="95">
        <f t="shared" si="144"/>
        <v>0</v>
      </c>
      <c r="M156" s="229"/>
      <c r="N156" s="45"/>
      <c r="O156" s="91">
        <f t="shared" si="145"/>
        <v>0</v>
      </c>
      <c r="P156" s="290"/>
      <c r="Q156" s="296"/>
    </row>
    <row r="157" spans="1:17" ht="48" hidden="1" x14ac:dyDescent="0.25">
      <c r="A157" s="29">
        <v>2369</v>
      </c>
      <c r="B157" s="43" t="s">
        <v>152</v>
      </c>
      <c r="C157" s="189">
        <f t="shared" si="100"/>
        <v>0</v>
      </c>
      <c r="D157" s="263"/>
      <c r="E157" s="45"/>
      <c r="F157" s="95">
        <f t="shared" si="142"/>
        <v>0</v>
      </c>
      <c r="G157" s="229"/>
      <c r="H157" s="45"/>
      <c r="I157" s="91">
        <f t="shared" si="143"/>
        <v>0</v>
      </c>
      <c r="J157" s="263"/>
      <c r="K157" s="45"/>
      <c r="L157" s="95">
        <f t="shared" si="144"/>
        <v>0</v>
      </c>
      <c r="M157" s="229"/>
      <c r="N157" s="45"/>
      <c r="O157" s="91">
        <f t="shared" si="145"/>
        <v>0</v>
      </c>
      <c r="P157" s="290"/>
      <c r="Q157" s="296"/>
    </row>
    <row r="158" spans="1:17" x14ac:dyDescent="0.25">
      <c r="A158" s="73">
        <v>2370</v>
      </c>
      <c r="B158" s="58" t="s">
        <v>153</v>
      </c>
      <c r="C158" s="194">
        <f t="shared" si="100"/>
        <v>5051</v>
      </c>
      <c r="D158" s="260">
        <v>4484</v>
      </c>
      <c r="E158" s="391">
        <f>100-134</f>
        <v>-34</v>
      </c>
      <c r="F158" s="410">
        <f t="shared" si="142"/>
        <v>4450</v>
      </c>
      <c r="G158" s="231"/>
      <c r="H158" s="391"/>
      <c r="I158" s="410">
        <f t="shared" si="143"/>
        <v>0</v>
      </c>
      <c r="J158" s="260">
        <v>601</v>
      </c>
      <c r="K158" s="77"/>
      <c r="L158" s="174">
        <f t="shared" si="144"/>
        <v>601</v>
      </c>
      <c r="M158" s="231"/>
      <c r="N158" s="77"/>
      <c r="O158" s="154">
        <f t="shared" si="145"/>
        <v>0</v>
      </c>
      <c r="P158" s="448" t="s">
        <v>745</v>
      </c>
      <c r="Q158" s="296"/>
    </row>
    <row r="159" spans="1:17" x14ac:dyDescent="0.25">
      <c r="A159" s="73">
        <v>2380</v>
      </c>
      <c r="B159" s="58" t="s">
        <v>154</v>
      </c>
      <c r="C159" s="194">
        <f t="shared" si="100"/>
        <v>800</v>
      </c>
      <c r="D159" s="86">
        <f t="shared" ref="D159:E159" si="146">SUM(D160:D161)</f>
        <v>800</v>
      </c>
      <c r="E159" s="154">
        <f t="shared" si="146"/>
        <v>0</v>
      </c>
      <c r="F159" s="410">
        <f>SUM(F160:F161)</f>
        <v>800</v>
      </c>
      <c r="G159" s="228">
        <f t="shared" ref="G159:N159" si="147">SUM(G160:G161)</f>
        <v>0</v>
      </c>
      <c r="H159" s="154">
        <f t="shared" si="147"/>
        <v>0</v>
      </c>
      <c r="I159" s="410">
        <f t="shared" si="147"/>
        <v>0</v>
      </c>
      <c r="J159" s="86">
        <f t="shared" si="147"/>
        <v>0</v>
      </c>
      <c r="K159" s="74">
        <f t="shared" si="147"/>
        <v>0</v>
      </c>
      <c r="L159" s="174">
        <f t="shared" si="147"/>
        <v>0</v>
      </c>
      <c r="M159" s="228">
        <f t="shared" si="147"/>
        <v>0</v>
      </c>
      <c r="N159" s="74">
        <f t="shared" si="147"/>
        <v>0</v>
      </c>
      <c r="O159" s="154">
        <f>SUM(O160:O161)</f>
        <v>0</v>
      </c>
      <c r="P159" s="291"/>
      <c r="Q159" s="296"/>
    </row>
    <row r="160" spans="1:17" hidden="1" x14ac:dyDescent="0.25">
      <c r="A160" s="26">
        <v>2381</v>
      </c>
      <c r="B160" s="40" t="s">
        <v>155</v>
      </c>
      <c r="C160" s="188">
        <f t="shared" si="100"/>
        <v>0</v>
      </c>
      <c r="D160" s="262"/>
      <c r="E160" s="42"/>
      <c r="F160" s="176">
        <f t="shared" ref="F160:F163" si="148">D160+E160</f>
        <v>0</v>
      </c>
      <c r="G160" s="219"/>
      <c r="H160" s="42"/>
      <c r="I160" s="90">
        <f t="shared" ref="I160:I163" si="149">G160+H160</f>
        <v>0</v>
      </c>
      <c r="J160" s="262"/>
      <c r="K160" s="42"/>
      <c r="L160" s="176">
        <f t="shared" ref="L160:L163" si="150">J160+K160</f>
        <v>0</v>
      </c>
      <c r="M160" s="219"/>
      <c r="N160" s="42"/>
      <c r="O160" s="90">
        <f t="shared" ref="O160:O163" si="151">M160+N160</f>
        <v>0</v>
      </c>
      <c r="P160" s="289"/>
      <c r="Q160" s="296"/>
    </row>
    <row r="161" spans="1:17" ht="24" x14ac:dyDescent="0.25">
      <c r="A161" s="29">
        <v>2389</v>
      </c>
      <c r="B161" s="43" t="s">
        <v>156</v>
      </c>
      <c r="C161" s="189">
        <f t="shared" si="100"/>
        <v>800</v>
      </c>
      <c r="D161" s="263">
        <v>800</v>
      </c>
      <c r="E161" s="393"/>
      <c r="F161" s="411">
        <f t="shared" si="148"/>
        <v>800</v>
      </c>
      <c r="G161" s="229"/>
      <c r="H161" s="393"/>
      <c r="I161" s="411">
        <f t="shared" si="149"/>
        <v>0</v>
      </c>
      <c r="J161" s="263"/>
      <c r="K161" s="45"/>
      <c r="L161" s="95">
        <f t="shared" si="150"/>
        <v>0</v>
      </c>
      <c r="M161" s="229"/>
      <c r="N161" s="45"/>
      <c r="O161" s="91">
        <f t="shared" si="151"/>
        <v>0</v>
      </c>
      <c r="P161" s="290"/>
      <c r="Q161" s="296"/>
    </row>
    <row r="162" spans="1:17" hidden="1" x14ac:dyDescent="0.25">
      <c r="A162" s="73">
        <v>2390</v>
      </c>
      <c r="B162" s="58" t="s">
        <v>157</v>
      </c>
      <c r="C162" s="194">
        <f t="shared" si="100"/>
        <v>0</v>
      </c>
      <c r="D162" s="260"/>
      <c r="E162" s="77"/>
      <c r="F162" s="174">
        <f t="shared" si="148"/>
        <v>0</v>
      </c>
      <c r="G162" s="231"/>
      <c r="H162" s="77"/>
      <c r="I162" s="154">
        <f t="shared" si="149"/>
        <v>0</v>
      </c>
      <c r="J162" s="260"/>
      <c r="K162" s="77"/>
      <c r="L162" s="174">
        <f t="shared" si="150"/>
        <v>0</v>
      </c>
      <c r="M162" s="231"/>
      <c r="N162" s="77"/>
      <c r="O162" s="154">
        <f t="shared" si="151"/>
        <v>0</v>
      </c>
      <c r="P162" s="291"/>
      <c r="Q162" s="296"/>
    </row>
    <row r="163" spans="1:17" hidden="1" x14ac:dyDescent="0.25">
      <c r="A163" s="35">
        <v>2400</v>
      </c>
      <c r="B163" s="72" t="s">
        <v>158</v>
      </c>
      <c r="C163" s="187">
        <f t="shared" si="100"/>
        <v>0</v>
      </c>
      <c r="D163" s="247"/>
      <c r="E163" s="80"/>
      <c r="F163" s="175">
        <f t="shared" si="148"/>
        <v>0</v>
      </c>
      <c r="G163" s="233"/>
      <c r="H163" s="80"/>
      <c r="I163" s="123">
        <f t="shared" si="149"/>
        <v>0</v>
      </c>
      <c r="J163" s="247"/>
      <c r="K163" s="80"/>
      <c r="L163" s="175">
        <f t="shared" si="150"/>
        <v>0</v>
      </c>
      <c r="M163" s="233"/>
      <c r="N163" s="80"/>
      <c r="O163" s="123">
        <f t="shared" si="151"/>
        <v>0</v>
      </c>
      <c r="P163" s="292"/>
      <c r="Q163" s="296"/>
    </row>
    <row r="164" spans="1:17" ht="24" hidden="1" x14ac:dyDescent="0.25">
      <c r="A164" s="35">
        <v>2500</v>
      </c>
      <c r="B164" s="72" t="s">
        <v>159</v>
      </c>
      <c r="C164" s="187">
        <f t="shared" si="100"/>
        <v>0</v>
      </c>
      <c r="D164" s="130">
        <f t="shared" ref="D164:E164" si="152">SUM(D165,D170)</f>
        <v>0</v>
      </c>
      <c r="E164" s="38">
        <f t="shared" si="152"/>
        <v>0</v>
      </c>
      <c r="F164" s="175">
        <f>SUM(F165,F170)</f>
        <v>0</v>
      </c>
      <c r="G164" s="227">
        <f t="shared" ref="G164:O164" si="153">SUM(G165,G170)</f>
        <v>0</v>
      </c>
      <c r="H164" s="38">
        <f t="shared" si="153"/>
        <v>0</v>
      </c>
      <c r="I164" s="123">
        <f t="shared" si="153"/>
        <v>0</v>
      </c>
      <c r="J164" s="130">
        <f t="shared" si="153"/>
        <v>0</v>
      </c>
      <c r="K164" s="38">
        <f t="shared" si="153"/>
        <v>0</v>
      </c>
      <c r="L164" s="175">
        <f t="shared" si="153"/>
        <v>0</v>
      </c>
      <c r="M164" s="227">
        <f t="shared" si="153"/>
        <v>0</v>
      </c>
      <c r="N164" s="38">
        <f t="shared" si="153"/>
        <v>0</v>
      </c>
      <c r="O164" s="123">
        <f t="shared" si="153"/>
        <v>0</v>
      </c>
      <c r="P164" s="313"/>
      <c r="Q164" s="296"/>
    </row>
    <row r="165" spans="1:17" ht="16.5" hidden="1" customHeight="1" x14ac:dyDescent="0.25">
      <c r="A165" s="340">
        <v>2510</v>
      </c>
      <c r="B165" s="40" t="s">
        <v>160</v>
      </c>
      <c r="C165" s="188">
        <f t="shared" si="100"/>
        <v>0</v>
      </c>
      <c r="D165" s="131">
        <f t="shared" ref="D165:E165" si="154">SUM(D166:D169)</f>
        <v>0</v>
      </c>
      <c r="E165" s="79">
        <f t="shared" si="154"/>
        <v>0</v>
      </c>
      <c r="F165" s="176">
        <f>SUM(F166:F169)</f>
        <v>0</v>
      </c>
      <c r="G165" s="232">
        <f t="shared" ref="G165:O165" si="155">SUM(G166:G169)</f>
        <v>0</v>
      </c>
      <c r="H165" s="79">
        <f t="shared" si="155"/>
        <v>0</v>
      </c>
      <c r="I165" s="90">
        <f t="shared" si="155"/>
        <v>0</v>
      </c>
      <c r="J165" s="131">
        <f t="shared" si="155"/>
        <v>0</v>
      </c>
      <c r="K165" s="79">
        <f t="shared" si="155"/>
        <v>0</v>
      </c>
      <c r="L165" s="176">
        <f t="shared" si="155"/>
        <v>0</v>
      </c>
      <c r="M165" s="232">
        <f t="shared" si="155"/>
        <v>0</v>
      </c>
      <c r="N165" s="79">
        <f t="shared" si="155"/>
        <v>0</v>
      </c>
      <c r="O165" s="155">
        <f t="shared" si="155"/>
        <v>0</v>
      </c>
      <c r="P165" s="294"/>
      <c r="Q165" s="296"/>
    </row>
    <row r="166" spans="1:17" ht="24" hidden="1" x14ac:dyDescent="0.25">
      <c r="A166" s="30">
        <v>2512</v>
      </c>
      <c r="B166" s="43" t="s">
        <v>161</v>
      </c>
      <c r="C166" s="189">
        <f t="shared" si="100"/>
        <v>0</v>
      </c>
      <c r="D166" s="263"/>
      <c r="E166" s="45"/>
      <c r="F166" s="95">
        <f t="shared" ref="F166:F171" si="156">D166+E166</f>
        <v>0</v>
      </c>
      <c r="G166" s="229"/>
      <c r="H166" s="45"/>
      <c r="I166" s="91">
        <f t="shared" ref="I166:I171" si="157">G166+H166</f>
        <v>0</v>
      </c>
      <c r="J166" s="263"/>
      <c r="K166" s="45"/>
      <c r="L166" s="95">
        <f t="shared" ref="L166:L171" si="158">J166+K166</f>
        <v>0</v>
      </c>
      <c r="M166" s="229"/>
      <c r="N166" s="45"/>
      <c r="O166" s="91">
        <f t="shared" ref="O166:O171" si="159">M166+N166</f>
        <v>0</v>
      </c>
      <c r="P166" s="290"/>
      <c r="Q166" s="296"/>
    </row>
    <row r="167" spans="1:17" ht="36" hidden="1" x14ac:dyDescent="0.25">
      <c r="A167" s="30">
        <v>2513</v>
      </c>
      <c r="B167" s="43" t="s">
        <v>162</v>
      </c>
      <c r="C167" s="189">
        <f t="shared" si="100"/>
        <v>0</v>
      </c>
      <c r="D167" s="263"/>
      <c r="E167" s="45"/>
      <c r="F167" s="95">
        <f t="shared" si="156"/>
        <v>0</v>
      </c>
      <c r="G167" s="229"/>
      <c r="H167" s="45"/>
      <c r="I167" s="91">
        <f t="shared" si="157"/>
        <v>0</v>
      </c>
      <c r="J167" s="263"/>
      <c r="K167" s="45"/>
      <c r="L167" s="95">
        <f t="shared" si="158"/>
        <v>0</v>
      </c>
      <c r="M167" s="229"/>
      <c r="N167" s="45"/>
      <c r="O167" s="91">
        <f t="shared" si="159"/>
        <v>0</v>
      </c>
      <c r="P167" s="290"/>
      <c r="Q167" s="296"/>
    </row>
    <row r="168" spans="1:17" ht="24" hidden="1" x14ac:dyDescent="0.25">
      <c r="A168" s="30">
        <v>2515</v>
      </c>
      <c r="B168" s="43" t="s">
        <v>163</v>
      </c>
      <c r="C168" s="189">
        <f t="shared" si="100"/>
        <v>0</v>
      </c>
      <c r="D168" s="263"/>
      <c r="E168" s="45"/>
      <c r="F168" s="95">
        <f t="shared" si="156"/>
        <v>0</v>
      </c>
      <c r="G168" s="229"/>
      <c r="H168" s="45"/>
      <c r="I168" s="91">
        <f t="shared" si="157"/>
        <v>0</v>
      </c>
      <c r="J168" s="263"/>
      <c r="K168" s="45"/>
      <c r="L168" s="95">
        <f t="shared" si="158"/>
        <v>0</v>
      </c>
      <c r="M168" s="229"/>
      <c r="N168" s="45"/>
      <c r="O168" s="91">
        <f t="shared" si="159"/>
        <v>0</v>
      </c>
      <c r="P168" s="290"/>
      <c r="Q168" s="296"/>
    </row>
    <row r="169" spans="1:17" ht="24" hidden="1" x14ac:dyDescent="0.25">
      <c r="A169" s="30">
        <v>2519</v>
      </c>
      <c r="B169" s="43" t="s">
        <v>164</v>
      </c>
      <c r="C169" s="189">
        <f t="shared" si="100"/>
        <v>0</v>
      </c>
      <c r="D169" s="263"/>
      <c r="E169" s="45"/>
      <c r="F169" s="95">
        <f t="shared" si="156"/>
        <v>0</v>
      </c>
      <c r="G169" s="229"/>
      <c r="H169" s="45"/>
      <c r="I169" s="91">
        <f t="shared" si="157"/>
        <v>0</v>
      </c>
      <c r="J169" s="263"/>
      <c r="K169" s="45"/>
      <c r="L169" s="95">
        <f t="shared" si="158"/>
        <v>0</v>
      </c>
      <c r="M169" s="229"/>
      <c r="N169" s="45"/>
      <c r="O169" s="91">
        <f t="shared" si="159"/>
        <v>0</v>
      </c>
      <c r="P169" s="290"/>
      <c r="Q169" s="296"/>
    </row>
    <row r="170" spans="1:17" ht="24" hidden="1" x14ac:dyDescent="0.25">
      <c r="A170" s="75">
        <v>2520</v>
      </c>
      <c r="B170" s="43" t="s">
        <v>165</v>
      </c>
      <c r="C170" s="189">
        <f t="shared" si="100"/>
        <v>0</v>
      </c>
      <c r="D170" s="263"/>
      <c r="E170" s="45"/>
      <c r="F170" s="95">
        <f t="shared" si="156"/>
        <v>0</v>
      </c>
      <c r="G170" s="229"/>
      <c r="H170" s="45"/>
      <c r="I170" s="91">
        <f t="shared" si="157"/>
        <v>0</v>
      </c>
      <c r="J170" s="263"/>
      <c r="K170" s="45"/>
      <c r="L170" s="95">
        <f t="shared" si="158"/>
        <v>0</v>
      </c>
      <c r="M170" s="229"/>
      <c r="N170" s="45"/>
      <c r="O170" s="91">
        <f t="shared" si="159"/>
        <v>0</v>
      </c>
      <c r="P170" s="290"/>
      <c r="Q170" s="296"/>
    </row>
    <row r="171" spans="1:17" s="81" customFormat="1" ht="48" hidden="1" x14ac:dyDescent="0.25">
      <c r="A171" s="17">
        <v>2800</v>
      </c>
      <c r="B171" s="40" t="s">
        <v>166</v>
      </c>
      <c r="C171" s="188">
        <f t="shared" si="100"/>
        <v>0</v>
      </c>
      <c r="D171" s="262"/>
      <c r="E171" s="42"/>
      <c r="F171" s="327">
        <f t="shared" si="156"/>
        <v>0</v>
      </c>
      <c r="G171" s="211"/>
      <c r="H171" s="28"/>
      <c r="I171" s="333">
        <f t="shared" si="157"/>
        <v>0</v>
      </c>
      <c r="J171" s="244"/>
      <c r="K171" s="28"/>
      <c r="L171" s="327">
        <f t="shared" si="158"/>
        <v>0</v>
      </c>
      <c r="M171" s="211"/>
      <c r="N171" s="28"/>
      <c r="O171" s="333">
        <f t="shared" si="159"/>
        <v>0</v>
      </c>
      <c r="P171" s="287"/>
      <c r="Q171" s="299"/>
    </row>
    <row r="172" spans="1:17" hidden="1" x14ac:dyDescent="0.25">
      <c r="A172" s="70">
        <v>3000</v>
      </c>
      <c r="B172" s="70" t="s">
        <v>167</v>
      </c>
      <c r="C172" s="199">
        <f t="shared" si="100"/>
        <v>0</v>
      </c>
      <c r="D172" s="137">
        <f t="shared" ref="D172:E172" si="160">SUM(D173,D183)</f>
        <v>0</v>
      </c>
      <c r="E172" s="71">
        <f t="shared" si="160"/>
        <v>0</v>
      </c>
      <c r="F172" s="172">
        <f>SUM(F173,F183)</f>
        <v>0</v>
      </c>
      <c r="G172" s="226">
        <f t="shared" ref="G172:N172" si="161">SUM(G173,G183)</f>
        <v>0</v>
      </c>
      <c r="H172" s="71">
        <f t="shared" si="161"/>
        <v>0</v>
      </c>
      <c r="I172" s="125">
        <f t="shared" si="161"/>
        <v>0</v>
      </c>
      <c r="J172" s="137">
        <f t="shared" si="161"/>
        <v>0</v>
      </c>
      <c r="K172" s="71">
        <f t="shared" si="161"/>
        <v>0</v>
      </c>
      <c r="L172" s="172">
        <f t="shared" si="161"/>
        <v>0</v>
      </c>
      <c r="M172" s="226">
        <f t="shared" si="161"/>
        <v>0</v>
      </c>
      <c r="N172" s="71">
        <f t="shared" si="161"/>
        <v>0</v>
      </c>
      <c r="O172" s="125">
        <f>SUM(O173,O183)</f>
        <v>0</v>
      </c>
      <c r="P172" s="312"/>
      <c r="Q172" s="296"/>
    </row>
    <row r="173" spans="1:17" ht="24" hidden="1" x14ac:dyDescent="0.25">
      <c r="A173" s="35">
        <v>3200</v>
      </c>
      <c r="B173" s="82" t="s">
        <v>168</v>
      </c>
      <c r="C173" s="187">
        <f t="shared" si="100"/>
        <v>0</v>
      </c>
      <c r="D173" s="130">
        <f t="shared" ref="D173:E173" si="162">SUM(D174,D178)</f>
        <v>0</v>
      </c>
      <c r="E173" s="38">
        <f t="shared" si="162"/>
        <v>0</v>
      </c>
      <c r="F173" s="175">
        <f>SUM(F174,F178)</f>
        <v>0</v>
      </c>
      <c r="G173" s="227">
        <f t="shared" ref="G173:O173" si="163">SUM(G174,G178)</f>
        <v>0</v>
      </c>
      <c r="H173" s="38">
        <f t="shared" si="163"/>
        <v>0</v>
      </c>
      <c r="I173" s="123">
        <f t="shared" si="163"/>
        <v>0</v>
      </c>
      <c r="J173" s="130">
        <f t="shared" si="163"/>
        <v>0</v>
      </c>
      <c r="K173" s="38">
        <f t="shared" si="163"/>
        <v>0</v>
      </c>
      <c r="L173" s="175">
        <f t="shared" si="163"/>
        <v>0</v>
      </c>
      <c r="M173" s="227">
        <f t="shared" si="163"/>
        <v>0</v>
      </c>
      <c r="N173" s="38">
        <f t="shared" si="163"/>
        <v>0</v>
      </c>
      <c r="O173" s="124">
        <f t="shared" si="163"/>
        <v>0</v>
      </c>
      <c r="P173" s="313"/>
      <c r="Q173" s="296"/>
    </row>
    <row r="174" spans="1:17" ht="36" hidden="1" x14ac:dyDescent="0.25">
      <c r="A174" s="340">
        <v>3260</v>
      </c>
      <c r="B174" s="40" t="s">
        <v>169</v>
      </c>
      <c r="C174" s="188">
        <f t="shared" si="100"/>
        <v>0</v>
      </c>
      <c r="D174" s="131">
        <f t="shared" ref="D174:E174" si="164">SUM(D175:D177)</f>
        <v>0</v>
      </c>
      <c r="E174" s="79">
        <f t="shared" si="164"/>
        <v>0</v>
      </c>
      <c r="F174" s="176">
        <f>SUM(F175:F177)</f>
        <v>0</v>
      </c>
      <c r="G174" s="232">
        <f t="shared" ref="G174:N174" si="165">SUM(G175:G177)</f>
        <v>0</v>
      </c>
      <c r="H174" s="79">
        <f t="shared" si="165"/>
        <v>0</v>
      </c>
      <c r="I174" s="90">
        <f t="shared" si="165"/>
        <v>0</v>
      </c>
      <c r="J174" s="131">
        <f t="shared" si="165"/>
        <v>0</v>
      </c>
      <c r="K174" s="79">
        <f t="shared" si="165"/>
        <v>0</v>
      </c>
      <c r="L174" s="176">
        <f t="shared" si="165"/>
        <v>0</v>
      </c>
      <c r="M174" s="232">
        <f t="shared" si="165"/>
        <v>0</v>
      </c>
      <c r="N174" s="79">
        <f t="shared" si="165"/>
        <v>0</v>
      </c>
      <c r="O174" s="90">
        <f>SUM(O175:O177)</f>
        <v>0</v>
      </c>
      <c r="P174" s="289"/>
      <c r="Q174" s="296"/>
    </row>
    <row r="175" spans="1:17" ht="24" hidden="1" x14ac:dyDescent="0.25">
      <c r="A175" s="30">
        <v>3261</v>
      </c>
      <c r="B175" s="43" t="s">
        <v>170</v>
      </c>
      <c r="C175" s="189">
        <f t="shared" si="100"/>
        <v>0</v>
      </c>
      <c r="D175" s="263"/>
      <c r="E175" s="45"/>
      <c r="F175" s="95">
        <f t="shared" ref="F175:F177" si="166">D175+E175</f>
        <v>0</v>
      </c>
      <c r="G175" s="229"/>
      <c r="H175" s="45"/>
      <c r="I175" s="91">
        <f t="shared" ref="I175:I177" si="167">G175+H175</f>
        <v>0</v>
      </c>
      <c r="J175" s="263"/>
      <c r="K175" s="45"/>
      <c r="L175" s="95">
        <f t="shared" ref="L175:L177" si="168">J175+K175</f>
        <v>0</v>
      </c>
      <c r="M175" s="229"/>
      <c r="N175" s="45"/>
      <c r="O175" s="91">
        <f t="shared" ref="O175:O177" si="169">M175+N175</f>
        <v>0</v>
      </c>
      <c r="P175" s="290"/>
      <c r="Q175" s="296"/>
    </row>
    <row r="176" spans="1:17" ht="36" hidden="1" x14ac:dyDescent="0.25">
      <c r="A176" s="30">
        <v>3262</v>
      </c>
      <c r="B176" s="43" t="s">
        <v>171</v>
      </c>
      <c r="C176" s="189">
        <f t="shared" si="100"/>
        <v>0</v>
      </c>
      <c r="D176" s="263"/>
      <c r="E176" s="45"/>
      <c r="F176" s="95">
        <f t="shared" si="166"/>
        <v>0</v>
      </c>
      <c r="G176" s="229"/>
      <c r="H176" s="45"/>
      <c r="I176" s="91">
        <f t="shared" si="167"/>
        <v>0</v>
      </c>
      <c r="J176" s="263"/>
      <c r="K176" s="45"/>
      <c r="L176" s="95">
        <f t="shared" si="168"/>
        <v>0</v>
      </c>
      <c r="M176" s="229"/>
      <c r="N176" s="45"/>
      <c r="O176" s="91">
        <f t="shared" si="169"/>
        <v>0</v>
      </c>
      <c r="P176" s="290"/>
      <c r="Q176" s="296"/>
    </row>
    <row r="177" spans="1:17" ht="24" hidden="1" x14ac:dyDescent="0.25">
      <c r="A177" s="30">
        <v>3263</v>
      </c>
      <c r="B177" s="43" t="s">
        <v>172</v>
      </c>
      <c r="C177" s="189">
        <f t="shared" ref="C177:C240" si="170">SUM(F177,I177,L177,O177)</f>
        <v>0</v>
      </c>
      <c r="D177" s="263"/>
      <c r="E177" s="45"/>
      <c r="F177" s="95">
        <f t="shared" si="166"/>
        <v>0</v>
      </c>
      <c r="G177" s="229"/>
      <c r="H177" s="45"/>
      <c r="I177" s="91">
        <f t="shared" si="167"/>
        <v>0</v>
      </c>
      <c r="J177" s="263"/>
      <c r="K177" s="45"/>
      <c r="L177" s="95">
        <f t="shared" si="168"/>
        <v>0</v>
      </c>
      <c r="M177" s="229"/>
      <c r="N177" s="45"/>
      <c r="O177" s="91">
        <f t="shared" si="169"/>
        <v>0</v>
      </c>
      <c r="P177" s="290"/>
      <c r="Q177" s="296"/>
    </row>
    <row r="178" spans="1:17" ht="84" hidden="1" x14ac:dyDescent="0.25">
      <c r="A178" s="340">
        <v>3290</v>
      </c>
      <c r="B178" s="40" t="s">
        <v>300</v>
      </c>
      <c r="C178" s="200">
        <f t="shared" si="170"/>
        <v>0</v>
      </c>
      <c r="D178" s="131">
        <f t="shared" ref="D178:E178" si="171">SUM(D179:D182)</f>
        <v>0</v>
      </c>
      <c r="E178" s="79">
        <f t="shared" si="171"/>
        <v>0</v>
      </c>
      <c r="F178" s="176">
        <f>SUM(F179:F182)</f>
        <v>0</v>
      </c>
      <c r="G178" s="232">
        <f t="shared" ref="G178:O178" si="172">SUM(G179:G182)</f>
        <v>0</v>
      </c>
      <c r="H178" s="79">
        <f t="shared" si="172"/>
        <v>0</v>
      </c>
      <c r="I178" s="90">
        <f t="shared" si="172"/>
        <v>0</v>
      </c>
      <c r="J178" s="131">
        <f t="shared" si="172"/>
        <v>0</v>
      </c>
      <c r="K178" s="79">
        <f t="shared" si="172"/>
        <v>0</v>
      </c>
      <c r="L178" s="176">
        <f t="shared" si="172"/>
        <v>0</v>
      </c>
      <c r="M178" s="232">
        <f t="shared" si="172"/>
        <v>0</v>
      </c>
      <c r="N178" s="79">
        <f t="shared" si="172"/>
        <v>0</v>
      </c>
      <c r="O178" s="156">
        <f t="shared" si="172"/>
        <v>0</v>
      </c>
      <c r="P178" s="293"/>
      <c r="Q178" s="296"/>
    </row>
    <row r="179" spans="1:17" ht="72" hidden="1" x14ac:dyDescent="0.25">
      <c r="A179" s="30">
        <v>3291</v>
      </c>
      <c r="B179" s="43" t="s">
        <v>173</v>
      </c>
      <c r="C179" s="189">
        <f t="shared" si="170"/>
        <v>0</v>
      </c>
      <c r="D179" s="263"/>
      <c r="E179" s="45"/>
      <c r="F179" s="95">
        <f t="shared" ref="F179:F182" si="173">D179+E179</f>
        <v>0</v>
      </c>
      <c r="G179" s="229"/>
      <c r="H179" s="45"/>
      <c r="I179" s="91">
        <f t="shared" ref="I179:I182" si="174">G179+H179</f>
        <v>0</v>
      </c>
      <c r="J179" s="263"/>
      <c r="K179" s="45"/>
      <c r="L179" s="95">
        <f t="shared" ref="L179:L182" si="175">J179+K179</f>
        <v>0</v>
      </c>
      <c r="M179" s="229"/>
      <c r="N179" s="45"/>
      <c r="O179" s="91">
        <f t="shared" ref="O179:O182" si="176">M179+N179</f>
        <v>0</v>
      </c>
      <c r="P179" s="290"/>
      <c r="Q179" s="296"/>
    </row>
    <row r="180" spans="1:17" ht="72" hidden="1" x14ac:dyDescent="0.25">
      <c r="A180" s="30">
        <v>3292</v>
      </c>
      <c r="B180" s="43" t="s">
        <v>174</v>
      </c>
      <c r="C180" s="189">
        <f t="shared" si="170"/>
        <v>0</v>
      </c>
      <c r="D180" s="263"/>
      <c r="E180" s="45"/>
      <c r="F180" s="95">
        <f t="shared" si="173"/>
        <v>0</v>
      </c>
      <c r="G180" s="229"/>
      <c r="H180" s="45"/>
      <c r="I180" s="91">
        <f t="shared" si="174"/>
        <v>0</v>
      </c>
      <c r="J180" s="263"/>
      <c r="K180" s="45"/>
      <c r="L180" s="95">
        <f t="shared" si="175"/>
        <v>0</v>
      </c>
      <c r="M180" s="229"/>
      <c r="N180" s="45"/>
      <c r="O180" s="91">
        <f t="shared" si="176"/>
        <v>0</v>
      </c>
      <c r="P180" s="290"/>
      <c r="Q180" s="296"/>
    </row>
    <row r="181" spans="1:17" ht="72" hidden="1" x14ac:dyDescent="0.25">
      <c r="A181" s="30">
        <v>3293</v>
      </c>
      <c r="B181" s="43" t="s">
        <v>175</v>
      </c>
      <c r="C181" s="189">
        <f t="shared" si="170"/>
        <v>0</v>
      </c>
      <c r="D181" s="263"/>
      <c r="E181" s="45"/>
      <c r="F181" s="95">
        <f t="shared" si="173"/>
        <v>0</v>
      </c>
      <c r="G181" s="229"/>
      <c r="H181" s="45"/>
      <c r="I181" s="91">
        <f t="shared" si="174"/>
        <v>0</v>
      </c>
      <c r="J181" s="263"/>
      <c r="K181" s="45"/>
      <c r="L181" s="95">
        <f t="shared" si="175"/>
        <v>0</v>
      </c>
      <c r="M181" s="229"/>
      <c r="N181" s="45"/>
      <c r="O181" s="91">
        <f t="shared" si="176"/>
        <v>0</v>
      </c>
      <c r="P181" s="290"/>
      <c r="Q181" s="296"/>
    </row>
    <row r="182" spans="1:17" ht="60" hidden="1" x14ac:dyDescent="0.25">
      <c r="A182" s="83">
        <v>3294</v>
      </c>
      <c r="B182" s="43" t="s">
        <v>176</v>
      </c>
      <c r="C182" s="200">
        <f t="shared" si="170"/>
        <v>0</v>
      </c>
      <c r="D182" s="264"/>
      <c r="E182" s="84"/>
      <c r="F182" s="331">
        <f t="shared" si="173"/>
        <v>0</v>
      </c>
      <c r="G182" s="234"/>
      <c r="H182" s="84"/>
      <c r="I182" s="156">
        <f t="shared" si="174"/>
        <v>0</v>
      </c>
      <c r="J182" s="264"/>
      <c r="K182" s="84"/>
      <c r="L182" s="331">
        <f t="shared" si="175"/>
        <v>0</v>
      </c>
      <c r="M182" s="234"/>
      <c r="N182" s="84"/>
      <c r="O182" s="156">
        <f t="shared" si="176"/>
        <v>0</v>
      </c>
      <c r="P182" s="293"/>
      <c r="Q182" s="296"/>
    </row>
    <row r="183" spans="1:17" ht="48" hidden="1" x14ac:dyDescent="0.25">
      <c r="A183" s="51">
        <v>3300</v>
      </c>
      <c r="B183" s="82" t="s">
        <v>177</v>
      </c>
      <c r="C183" s="201">
        <f t="shared" si="170"/>
        <v>0</v>
      </c>
      <c r="D183" s="138">
        <f t="shared" ref="D183:E183" si="177">SUM(D184:D185)</f>
        <v>0</v>
      </c>
      <c r="E183" s="85">
        <f t="shared" si="177"/>
        <v>0</v>
      </c>
      <c r="F183" s="173">
        <f>SUM(F184:F185)</f>
        <v>0</v>
      </c>
      <c r="G183" s="235">
        <f t="shared" ref="G183:O183" si="178">SUM(G184:G185)</f>
        <v>0</v>
      </c>
      <c r="H183" s="85">
        <f t="shared" si="178"/>
        <v>0</v>
      </c>
      <c r="I183" s="124">
        <f t="shared" si="178"/>
        <v>0</v>
      </c>
      <c r="J183" s="138">
        <f t="shared" si="178"/>
        <v>0</v>
      </c>
      <c r="K183" s="85">
        <f t="shared" si="178"/>
        <v>0</v>
      </c>
      <c r="L183" s="173">
        <f t="shared" si="178"/>
        <v>0</v>
      </c>
      <c r="M183" s="235">
        <f t="shared" si="178"/>
        <v>0</v>
      </c>
      <c r="N183" s="85">
        <f t="shared" si="178"/>
        <v>0</v>
      </c>
      <c r="O183" s="124">
        <f t="shared" si="178"/>
        <v>0</v>
      </c>
      <c r="P183" s="313"/>
      <c r="Q183" s="296"/>
    </row>
    <row r="184" spans="1:17" ht="48" hidden="1" x14ac:dyDescent="0.25">
      <c r="A184" s="57">
        <v>3310</v>
      </c>
      <c r="B184" s="58" t="s">
        <v>178</v>
      </c>
      <c r="C184" s="194">
        <f t="shared" si="170"/>
        <v>0</v>
      </c>
      <c r="D184" s="260"/>
      <c r="E184" s="77"/>
      <c r="F184" s="174">
        <f t="shared" ref="F184:F185" si="179">D184+E184</f>
        <v>0</v>
      </c>
      <c r="G184" s="231"/>
      <c r="H184" s="77"/>
      <c r="I184" s="154">
        <f t="shared" ref="I184:I185" si="180">G184+H184</f>
        <v>0</v>
      </c>
      <c r="J184" s="260"/>
      <c r="K184" s="77"/>
      <c r="L184" s="174">
        <f t="shared" ref="L184:L185" si="181">J184+K184</f>
        <v>0</v>
      </c>
      <c r="M184" s="231"/>
      <c r="N184" s="77"/>
      <c r="O184" s="154">
        <f t="shared" ref="O184:O185" si="182">M184+N184</f>
        <v>0</v>
      </c>
      <c r="P184" s="291"/>
      <c r="Q184" s="296"/>
    </row>
    <row r="185" spans="1:17" ht="60" hidden="1" x14ac:dyDescent="0.25">
      <c r="A185" s="27">
        <v>3320</v>
      </c>
      <c r="B185" s="40" t="s">
        <v>179</v>
      </c>
      <c r="C185" s="188">
        <f t="shared" si="170"/>
        <v>0</v>
      </c>
      <c r="D185" s="262"/>
      <c r="E185" s="42"/>
      <c r="F185" s="176">
        <f t="shared" si="179"/>
        <v>0</v>
      </c>
      <c r="G185" s="219"/>
      <c r="H185" s="42"/>
      <c r="I185" s="90">
        <f t="shared" si="180"/>
        <v>0</v>
      </c>
      <c r="J185" s="262"/>
      <c r="K185" s="42"/>
      <c r="L185" s="176">
        <f t="shared" si="181"/>
        <v>0</v>
      </c>
      <c r="M185" s="219"/>
      <c r="N185" s="42"/>
      <c r="O185" s="90">
        <f t="shared" si="182"/>
        <v>0</v>
      </c>
      <c r="P185" s="289"/>
      <c r="Q185" s="296"/>
    </row>
    <row r="186" spans="1:17" hidden="1" x14ac:dyDescent="0.25">
      <c r="A186" s="87">
        <v>4000</v>
      </c>
      <c r="B186" s="70" t="s">
        <v>180</v>
      </c>
      <c r="C186" s="199">
        <f t="shared" si="170"/>
        <v>0</v>
      </c>
      <c r="D186" s="137">
        <f t="shared" ref="D186:E186" si="183">SUM(D187,D190)</f>
        <v>0</v>
      </c>
      <c r="E186" s="71">
        <f t="shared" si="183"/>
        <v>0</v>
      </c>
      <c r="F186" s="172">
        <f>SUM(F187,F190)</f>
        <v>0</v>
      </c>
      <c r="G186" s="226">
        <f t="shared" ref="G186:N186" si="184">SUM(G187,G190)</f>
        <v>0</v>
      </c>
      <c r="H186" s="71">
        <f t="shared" si="184"/>
        <v>0</v>
      </c>
      <c r="I186" s="125">
        <f t="shared" si="184"/>
        <v>0</v>
      </c>
      <c r="J186" s="137">
        <f t="shared" si="184"/>
        <v>0</v>
      </c>
      <c r="K186" s="71">
        <f t="shared" si="184"/>
        <v>0</v>
      </c>
      <c r="L186" s="172">
        <f t="shared" si="184"/>
        <v>0</v>
      </c>
      <c r="M186" s="226">
        <f t="shared" si="184"/>
        <v>0</v>
      </c>
      <c r="N186" s="71">
        <f t="shared" si="184"/>
        <v>0</v>
      </c>
      <c r="O186" s="125">
        <f>SUM(O187,O190)</f>
        <v>0</v>
      </c>
      <c r="P186" s="312"/>
      <c r="Q186" s="296"/>
    </row>
    <row r="187" spans="1:17" ht="24" hidden="1" x14ac:dyDescent="0.25">
      <c r="A187" s="88">
        <v>4200</v>
      </c>
      <c r="B187" s="72" t="s">
        <v>181</v>
      </c>
      <c r="C187" s="187">
        <f t="shared" si="170"/>
        <v>0</v>
      </c>
      <c r="D187" s="130">
        <f t="shared" ref="D187:E187" si="185">SUM(D188,D189)</f>
        <v>0</v>
      </c>
      <c r="E187" s="38">
        <f t="shared" si="185"/>
        <v>0</v>
      </c>
      <c r="F187" s="175">
        <f>SUM(F188,F189)</f>
        <v>0</v>
      </c>
      <c r="G187" s="227">
        <f t="shared" ref="G187:N187" si="186">SUM(G188,G189)</f>
        <v>0</v>
      </c>
      <c r="H187" s="38">
        <f t="shared" si="186"/>
        <v>0</v>
      </c>
      <c r="I187" s="123">
        <f t="shared" si="186"/>
        <v>0</v>
      </c>
      <c r="J187" s="130">
        <f t="shared" si="186"/>
        <v>0</v>
      </c>
      <c r="K187" s="38">
        <f t="shared" si="186"/>
        <v>0</v>
      </c>
      <c r="L187" s="175">
        <f t="shared" si="186"/>
        <v>0</v>
      </c>
      <c r="M187" s="227">
        <f t="shared" si="186"/>
        <v>0</v>
      </c>
      <c r="N187" s="38">
        <f t="shared" si="186"/>
        <v>0</v>
      </c>
      <c r="O187" s="123">
        <f>SUM(O188,O189)</f>
        <v>0</v>
      </c>
      <c r="P187" s="292"/>
      <c r="Q187" s="296"/>
    </row>
    <row r="188" spans="1:17" ht="36" hidden="1" x14ac:dyDescent="0.25">
      <c r="A188" s="340">
        <v>4240</v>
      </c>
      <c r="B188" s="40" t="s">
        <v>182</v>
      </c>
      <c r="C188" s="188">
        <f t="shared" si="170"/>
        <v>0</v>
      </c>
      <c r="D188" s="262"/>
      <c r="E188" s="42"/>
      <c r="F188" s="176">
        <f t="shared" ref="F188:F189" si="187">D188+E188</f>
        <v>0</v>
      </c>
      <c r="G188" s="219"/>
      <c r="H188" s="42"/>
      <c r="I188" s="90">
        <f t="shared" ref="I188:I189" si="188">G188+H188</f>
        <v>0</v>
      </c>
      <c r="J188" s="262"/>
      <c r="K188" s="42"/>
      <c r="L188" s="176">
        <f t="shared" ref="L188:L189" si="189">J188+K188</f>
        <v>0</v>
      </c>
      <c r="M188" s="219"/>
      <c r="N188" s="42"/>
      <c r="O188" s="90">
        <f t="shared" ref="O188:O189" si="190">M188+N188</f>
        <v>0</v>
      </c>
      <c r="P188" s="289"/>
      <c r="Q188" s="296"/>
    </row>
    <row r="189" spans="1:17" ht="24" hidden="1" x14ac:dyDescent="0.25">
      <c r="A189" s="75">
        <v>4250</v>
      </c>
      <c r="B189" s="43" t="s">
        <v>183</v>
      </c>
      <c r="C189" s="189">
        <f t="shared" si="170"/>
        <v>0</v>
      </c>
      <c r="D189" s="263"/>
      <c r="E189" s="45"/>
      <c r="F189" s="95">
        <f t="shared" si="187"/>
        <v>0</v>
      </c>
      <c r="G189" s="229"/>
      <c r="H189" s="45"/>
      <c r="I189" s="91">
        <f t="shared" si="188"/>
        <v>0</v>
      </c>
      <c r="J189" s="263"/>
      <c r="K189" s="45"/>
      <c r="L189" s="95">
        <f t="shared" si="189"/>
        <v>0</v>
      </c>
      <c r="M189" s="229"/>
      <c r="N189" s="45"/>
      <c r="O189" s="91">
        <f t="shared" si="190"/>
        <v>0</v>
      </c>
      <c r="P189" s="290"/>
      <c r="Q189" s="296"/>
    </row>
    <row r="190" spans="1:17" hidden="1" x14ac:dyDescent="0.25">
      <c r="A190" s="35">
        <v>4300</v>
      </c>
      <c r="B190" s="72" t="s">
        <v>184</v>
      </c>
      <c r="C190" s="187">
        <f t="shared" si="170"/>
        <v>0</v>
      </c>
      <c r="D190" s="130">
        <f t="shared" ref="D190:E190" si="191">SUM(D191)</f>
        <v>0</v>
      </c>
      <c r="E190" s="38">
        <f t="shared" si="191"/>
        <v>0</v>
      </c>
      <c r="F190" s="175">
        <f>SUM(F191)</f>
        <v>0</v>
      </c>
      <c r="G190" s="227">
        <f t="shared" ref="G190:N190" si="192">SUM(G191)</f>
        <v>0</v>
      </c>
      <c r="H190" s="38">
        <f t="shared" si="192"/>
        <v>0</v>
      </c>
      <c r="I190" s="123">
        <f t="shared" si="192"/>
        <v>0</v>
      </c>
      <c r="J190" s="130">
        <f t="shared" si="192"/>
        <v>0</v>
      </c>
      <c r="K190" s="38">
        <f t="shared" si="192"/>
        <v>0</v>
      </c>
      <c r="L190" s="175">
        <f t="shared" si="192"/>
        <v>0</v>
      </c>
      <c r="M190" s="227">
        <f t="shared" si="192"/>
        <v>0</v>
      </c>
      <c r="N190" s="38">
        <f t="shared" si="192"/>
        <v>0</v>
      </c>
      <c r="O190" s="123">
        <f>SUM(O191)</f>
        <v>0</v>
      </c>
      <c r="P190" s="292"/>
      <c r="Q190" s="296"/>
    </row>
    <row r="191" spans="1:17" ht="24" hidden="1" x14ac:dyDescent="0.25">
      <c r="A191" s="340">
        <v>4310</v>
      </c>
      <c r="B191" s="40" t="s">
        <v>185</v>
      </c>
      <c r="C191" s="188">
        <f t="shared" si="170"/>
        <v>0</v>
      </c>
      <c r="D191" s="131">
        <f t="shared" ref="D191:E191" si="193">SUM(D192:D192)</f>
        <v>0</v>
      </c>
      <c r="E191" s="79">
        <f t="shared" si="193"/>
        <v>0</v>
      </c>
      <c r="F191" s="176">
        <f>SUM(F192:F192)</f>
        <v>0</v>
      </c>
      <c r="G191" s="232">
        <f t="shared" ref="G191:N191" si="194">SUM(G192:G192)</f>
        <v>0</v>
      </c>
      <c r="H191" s="79">
        <f t="shared" si="194"/>
        <v>0</v>
      </c>
      <c r="I191" s="90">
        <f t="shared" si="194"/>
        <v>0</v>
      </c>
      <c r="J191" s="131">
        <f t="shared" si="194"/>
        <v>0</v>
      </c>
      <c r="K191" s="79">
        <f t="shared" si="194"/>
        <v>0</v>
      </c>
      <c r="L191" s="176">
        <f t="shared" si="194"/>
        <v>0</v>
      </c>
      <c r="M191" s="232">
        <f t="shared" si="194"/>
        <v>0</v>
      </c>
      <c r="N191" s="79">
        <f t="shared" si="194"/>
        <v>0</v>
      </c>
      <c r="O191" s="90">
        <f>SUM(O192:O192)</f>
        <v>0</v>
      </c>
      <c r="P191" s="289"/>
      <c r="Q191" s="296"/>
    </row>
    <row r="192" spans="1:17" ht="36" hidden="1" x14ac:dyDescent="0.25">
      <c r="A192" s="30">
        <v>4311</v>
      </c>
      <c r="B192" s="43" t="s">
        <v>186</v>
      </c>
      <c r="C192" s="189">
        <f t="shared" si="170"/>
        <v>0</v>
      </c>
      <c r="D192" s="263"/>
      <c r="E192" s="45"/>
      <c r="F192" s="95">
        <f>D192+E192</f>
        <v>0</v>
      </c>
      <c r="G192" s="229"/>
      <c r="H192" s="45"/>
      <c r="I192" s="91">
        <f>G192+H192</f>
        <v>0</v>
      </c>
      <c r="J192" s="263"/>
      <c r="K192" s="45"/>
      <c r="L192" s="95">
        <f>J192+K192</f>
        <v>0</v>
      </c>
      <c r="M192" s="229"/>
      <c r="N192" s="45"/>
      <c r="O192" s="91">
        <f>M192+N192</f>
        <v>0</v>
      </c>
      <c r="P192" s="290"/>
      <c r="Q192" s="296"/>
    </row>
    <row r="193" spans="1:17" s="19" customFormat="1" ht="24" x14ac:dyDescent="0.25">
      <c r="A193" s="89"/>
      <c r="B193" s="17" t="s">
        <v>187</v>
      </c>
      <c r="C193" s="198">
        <f t="shared" si="170"/>
        <v>369</v>
      </c>
      <c r="D193" s="136">
        <f t="shared" ref="D193:E193" si="195">SUM(D194,D229,D268)</f>
        <v>369</v>
      </c>
      <c r="E193" s="274">
        <f t="shared" si="195"/>
        <v>0</v>
      </c>
      <c r="F193" s="407">
        <f>SUM(F194,F229,F268)</f>
        <v>369</v>
      </c>
      <c r="G193" s="225">
        <f t="shared" ref="G193:N193" si="196">SUM(G194,G229,G268)</f>
        <v>0</v>
      </c>
      <c r="H193" s="274">
        <f t="shared" si="196"/>
        <v>0</v>
      </c>
      <c r="I193" s="407">
        <f t="shared" si="196"/>
        <v>0</v>
      </c>
      <c r="J193" s="136">
        <f t="shared" si="196"/>
        <v>0</v>
      </c>
      <c r="K193" s="69">
        <f t="shared" si="196"/>
        <v>0</v>
      </c>
      <c r="L193" s="171">
        <f t="shared" si="196"/>
        <v>0</v>
      </c>
      <c r="M193" s="225">
        <f t="shared" si="196"/>
        <v>0</v>
      </c>
      <c r="N193" s="69">
        <f t="shared" si="196"/>
        <v>0</v>
      </c>
      <c r="O193" s="157">
        <f>SUM(O194,O229,O268)</f>
        <v>0</v>
      </c>
      <c r="P193" s="315"/>
      <c r="Q193" s="181"/>
    </row>
    <row r="194" spans="1:17" x14ac:dyDescent="0.25">
      <c r="A194" s="70">
        <v>5000</v>
      </c>
      <c r="B194" s="70" t="s">
        <v>188</v>
      </c>
      <c r="C194" s="199">
        <f t="shared" si="170"/>
        <v>369</v>
      </c>
      <c r="D194" s="137">
        <f t="shared" ref="D194:E194" si="197">D195+D203</f>
        <v>369</v>
      </c>
      <c r="E194" s="125">
        <f t="shared" si="197"/>
        <v>0</v>
      </c>
      <c r="F194" s="408">
        <f>F195+F203</f>
        <v>369</v>
      </c>
      <c r="G194" s="226">
        <f t="shared" ref="G194:N194" si="198">G195+G203</f>
        <v>0</v>
      </c>
      <c r="H194" s="125">
        <f t="shared" si="198"/>
        <v>0</v>
      </c>
      <c r="I194" s="408">
        <f t="shared" si="198"/>
        <v>0</v>
      </c>
      <c r="J194" s="137">
        <f t="shared" si="198"/>
        <v>0</v>
      </c>
      <c r="K194" s="71">
        <f t="shared" si="198"/>
        <v>0</v>
      </c>
      <c r="L194" s="172">
        <f t="shared" si="198"/>
        <v>0</v>
      </c>
      <c r="M194" s="226">
        <f t="shared" si="198"/>
        <v>0</v>
      </c>
      <c r="N194" s="71">
        <f t="shared" si="198"/>
        <v>0</v>
      </c>
      <c r="O194" s="125">
        <f>O195+O203</f>
        <v>0</v>
      </c>
      <c r="P194" s="312"/>
      <c r="Q194" s="296"/>
    </row>
    <row r="195" spans="1:17" hidden="1" x14ac:dyDescent="0.25">
      <c r="A195" s="35">
        <v>5100</v>
      </c>
      <c r="B195" s="72" t="s">
        <v>189</v>
      </c>
      <c r="C195" s="187">
        <f t="shared" si="170"/>
        <v>0</v>
      </c>
      <c r="D195" s="130">
        <f t="shared" ref="D195:E195" si="199">D196+D197+D200+D201+D202</f>
        <v>0</v>
      </c>
      <c r="E195" s="38">
        <f t="shared" si="199"/>
        <v>0</v>
      </c>
      <c r="F195" s="175">
        <f>F196+F197+F200+F201+F202</f>
        <v>0</v>
      </c>
      <c r="G195" s="227">
        <f t="shared" ref="G195:N195" si="200">G196+G197+G200+G201+G202</f>
        <v>0</v>
      </c>
      <c r="H195" s="38">
        <f t="shared" si="200"/>
        <v>0</v>
      </c>
      <c r="I195" s="123">
        <f t="shared" si="200"/>
        <v>0</v>
      </c>
      <c r="J195" s="130">
        <f t="shared" si="200"/>
        <v>0</v>
      </c>
      <c r="K195" s="38">
        <f t="shared" si="200"/>
        <v>0</v>
      </c>
      <c r="L195" s="175">
        <f t="shared" si="200"/>
        <v>0</v>
      </c>
      <c r="M195" s="227">
        <f t="shared" si="200"/>
        <v>0</v>
      </c>
      <c r="N195" s="38">
        <f t="shared" si="200"/>
        <v>0</v>
      </c>
      <c r="O195" s="123">
        <f>O196+O197+O200+O201+O202</f>
        <v>0</v>
      </c>
      <c r="P195" s="292"/>
      <c r="Q195" s="296"/>
    </row>
    <row r="196" spans="1:17" hidden="1" x14ac:dyDescent="0.25">
      <c r="A196" s="340">
        <v>5110</v>
      </c>
      <c r="B196" s="40" t="s">
        <v>190</v>
      </c>
      <c r="C196" s="188">
        <f t="shared" si="170"/>
        <v>0</v>
      </c>
      <c r="D196" s="262"/>
      <c r="E196" s="42"/>
      <c r="F196" s="176">
        <f>D196+E196</f>
        <v>0</v>
      </c>
      <c r="G196" s="219"/>
      <c r="H196" s="42"/>
      <c r="I196" s="90">
        <f>G196+H196</f>
        <v>0</v>
      </c>
      <c r="J196" s="262"/>
      <c r="K196" s="42"/>
      <c r="L196" s="176">
        <f>J196+K196</f>
        <v>0</v>
      </c>
      <c r="M196" s="219"/>
      <c r="N196" s="42"/>
      <c r="O196" s="90">
        <f>M196+N196</f>
        <v>0</v>
      </c>
      <c r="P196" s="289"/>
      <c r="Q196" s="296"/>
    </row>
    <row r="197" spans="1:17" ht="24" hidden="1" x14ac:dyDescent="0.25">
      <c r="A197" s="75">
        <v>5120</v>
      </c>
      <c r="B197" s="43" t="s">
        <v>191</v>
      </c>
      <c r="C197" s="189">
        <f t="shared" si="170"/>
        <v>0</v>
      </c>
      <c r="D197" s="132">
        <f t="shared" ref="D197:E197" si="201">D198+D199</f>
        <v>0</v>
      </c>
      <c r="E197" s="76">
        <f t="shared" si="201"/>
        <v>0</v>
      </c>
      <c r="F197" s="95">
        <f>F198+F199</f>
        <v>0</v>
      </c>
      <c r="G197" s="230">
        <f t="shared" ref="G197:O197" si="202">G198+G199</f>
        <v>0</v>
      </c>
      <c r="H197" s="76">
        <f t="shared" si="202"/>
        <v>0</v>
      </c>
      <c r="I197" s="91">
        <f t="shared" si="202"/>
        <v>0</v>
      </c>
      <c r="J197" s="132">
        <f t="shared" si="202"/>
        <v>0</v>
      </c>
      <c r="K197" s="76">
        <f t="shared" si="202"/>
        <v>0</v>
      </c>
      <c r="L197" s="95">
        <f t="shared" si="202"/>
        <v>0</v>
      </c>
      <c r="M197" s="230">
        <f t="shared" si="202"/>
        <v>0</v>
      </c>
      <c r="N197" s="76">
        <f t="shared" si="202"/>
        <v>0</v>
      </c>
      <c r="O197" s="91">
        <f t="shared" si="202"/>
        <v>0</v>
      </c>
      <c r="P197" s="290"/>
      <c r="Q197" s="296"/>
    </row>
    <row r="198" spans="1:17" hidden="1" x14ac:dyDescent="0.25">
      <c r="A198" s="30">
        <v>5121</v>
      </c>
      <c r="B198" s="43" t="s">
        <v>192</v>
      </c>
      <c r="C198" s="189">
        <f t="shared" si="170"/>
        <v>0</v>
      </c>
      <c r="D198" s="263"/>
      <c r="E198" s="45"/>
      <c r="F198" s="95">
        <f t="shared" ref="F198:F202" si="203">D198+E198</f>
        <v>0</v>
      </c>
      <c r="G198" s="229"/>
      <c r="H198" s="45"/>
      <c r="I198" s="91">
        <f t="shared" ref="I198:I202" si="204">G198+H198</f>
        <v>0</v>
      </c>
      <c r="J198" s="263"/>
      <c r="K198" s="45"/>
      <c r="L198" s="95">
        <f t="shared" ref="L198:L202" si="205">J198+K198</f>
        <v>0</v>
      </c>
      <c r="M198" s="229"/>
      <c r="N198" s="45"/>
      <c r="O198" s="91">
        <f t="shared" ref="O198:O202" si="206">M198+N198</f>
        <v>0</v>
      </c>
      <c r="P198" s="290"/>
      <c r="Q198" s="296"/>
    </row>
    <row r="199" spans="1:17" ht="24" hidden="1" x14ac:dyDescent="0.25">
      <c r="A199" s="30">
        <v>5129</v>
      </c>
      <c r="B199" s="43" t="s">
        <v>193</v>
      </c>
      <c r="C199" s="189">
        <f t="shared" si="170"/>
        <v>0</v>
      </c>
      <c r="D199" s="263"/>
      <c r="E199" s="45"/>
      <c r="F199" s="95">
        <f t="shared" si="203"/>
        <v>0</v>
      </c>
      <c r="G199" s="229"/>
      <c r="H199" s="45"/>
      <c r="I199" s="91">
        <f t="shared" si="204"/>
        <v>0</v>
      </c>
      <c r="J199" s="263"/>
      <c r="K199" s="45"/>
      <c r="L199" s="95">
        <f t="shared" si="205"/>
        <v>0</v>
      </c>
      <c r="M199" s="229"/>
      <c r="N199" s="45"/>
      <c r="O199" s="91">
        <f t="shared" si="206"/>
        <v>0</v>
      </c>
      <c r="P199" s="290"/>
      <c r="Q199" s="296"/>
    </row>
    <row r="200" spans="1:17" hidden="1" x14ac:dyDescent="0.25">
      <c r="A200" s="75">
        <v>5130</v>
      </c>
      <c r="B200" s="43" t="s">
        <v>194</v>
      </c>
      <c r="C200" s="189">
        <f t="shared" si="170"/>
        <v>0</v>
      </c>
      <c r="D200" s="263"/>
      <c r="E200" s="45"/>
      <c r="F200" s="95">
        <f t="shared" si="203"/>
        <v>0</v>
      </c>
      <c r="G200" s="229"/>
      <c r="H200" s="45"/>
      <c r="I200" s="91">
        <f t="shared" si="204"/>
        <v>0</v>
      </c>
      <c r="J200" s="263"/>
      <c r="K200" s="45"/>
      <c r="L200" s="95">
        <f t="shared" si="205"/>
        <v>0</v>
      </c>
      <c r="M200" s="229"/>
      <c r="N200" s="45"/>
      <c r="O200" s="91">
        <f t="shared" si="206"/>
        <v>0</v>
      </c>
      <c r="P200" s="290"/>
      <c r="Q200" s="296"/>
    </row>
    <row r="201" spans="1:17" hidden="1" x14ac:dyDescent="0.25">
      <c r="A201" s="75">
        <v>5140</v>
      </c>
      <c r="B201" s="43" t="s">
        <v>195</v>
      </c>
      <c r="C201" s="189">
        <f t="shared" si="170"/>
        <v>0</v>
      </c>
      <c r="D201" s="263"/>
      <c r="E201" s="45"/>
      <c r="F201" s="95">
        <f t="shared" si="203"/>
        <v>0</v>
      </c>
      <c r="G201" s="229"/>
      <c r="H201" s="45"/>
      <c r="I201" s="91">
        <f t="shared" si="204"/>
        <v>0</v>
      </c>
      <c r="J201" s="263"/>
      <c r="K201" s="45"/>
      <c r="L201" s="95">
        <f t="shared" si="205"/>
        <v>0</v>
      </c>
      <c r="M201" s="229"/>
      <c r="N201" s="45"/>
      <c r="O201" s="91">
        <f t="shared" si="206"/>
        <v>0</v>
      </c>
      <c r="P201" s="290"/>
      <c r="Q201" s="296"/>
    </row>
    <row r="202" spans="1:17" ht="24" hidden="1" x14ac:dyDescent="0.25">
      <c r="A202" s="75">
        <v>5170</v>
      </c>
      <c r="B202" s="43" t="s">
        <v>196</v>
      </c>
      <c r="C202" s="189">
        <f t="shared" si="170"/>
        <v>0</v>
      </c>
      <c r="D202" s="263"/>
      <c r="E202" s="45"/>
      <c r="F202" s="95">
        <f t="shared" si="203"/>
        <v>0</v>
      </c>
      <c r="G202" s="229"/>
      <c r="H202" s="45"/>
      <c r="I202" s="91">
        <f t="shared" si="204"/>
        <v>0</v>
      </c>
      <c r="J202" s="263"/>
      <c r="K202" s="45"/>
      <c r="L202" s="95">
        <f t="shared" si="205"/>
        <v>0</v>
      </c>
      <c r="M202" s="229"/>
      <c r="N202" s="45"/>
      <c r="O202" s="91">
        <f t="shared" si="206"/>
        <v>0</v>
      </c>
      <c r="P202" s="290"/>
      <c r="Q202" s="296"/>
    </row>
    <row r="203" spans="1:17" x14ac:dyDescent="0.25">
      <c r="A203" s="35">
        <v>5200</v>
      </c>
      <c r="B203" s="72" t="s">
        <v>197</v>
      </c>
      <c r="C203" s="187">
        <f t="shared" si="170"/>
        <v>369</v>
      </c>
      <c r="D203" s="130">
        <f t="shared" ref="D203:E203" si="207">D204+D214+D215+D224+D225+D226+D228</f>
        <v>369</v>
      </c>
      <c r="E203" s="123">
        <f t="shared" si="207"/>
        <v>0</v>
      </c>
      <c r="F203" s="409">
        <f>F204+F214+F215+F224+F225+F226+F228</f>
        <v>369</v>
      </c>
      <c r="G203" s="227">
        <f t="shared" ref="G203:O203" si="208">G204+G214+G215+G224+G225+G226+G228</f>
        <v>0</v>
      </c>
      <c r="H203" s="123">
        <f t="shared" si="208"/>
        <v>0</v>
      </c>
      <c r="I203" s="409">
        <f t="shared" si="208"/>
        <v>0</v>
      </c>
      <c r="J203" s="130">
        <f t="shared" si="208"/>
        <v>0</v>
      </c>
      <c r="K203" s="38">
        <f t="shared" si="208"/>
        <v>0</v>
      </c>
      <c r="L203" s="175">
        <f t="shared" si="208"/>
        <v>0</v>
      </c>
      <c r="M203" s="227">
        <f t="shared" si="208"/>
        <v>0</v>
      </c>
      <c r="N203" s="38">
        <f t="shared" si="208"/>
        <v>0</v>
      </c>
      <c r="O203" s="123">
        <f t="shared" si="208"/>
        <v>0</v>
      </c>
      <c r="P203" s="292"/>
      <c r="Q203" s="296"/>
    </row>
    <row r="204" spans="1:17" hidden="1" x14ac:dyDescent="0.25">
      <c r="A204" s="73">
        <v>5210</v>
      </c>
      <c r="B204" s="58" t="s">
        <v>198</v>
      </c>
      <c r="C204" s="194">
        <f t="shared" si="170"/>
        <v>0</v>
      </c>
      <c r="D204" s="86">
        <f>SUM(D205:D213)</f>
        <v>0</v>
      </c>
      <c r="E204" s="74">
        <f>SUM(E205:E213)</f>
        <v>0</v>
      </c>
      <c r="F204" s="174">
        <f t="shared" ref="F204:N204" si="209">SUM(F205:F213)</f>
        <v>0</v>
      </c>
      <c r="G204" s="228">
        <f t="shared" si="209"/>
        <v>0</v>
      </c>
      <c r="H204" s="74">
        <f t="shared" si="209"/>
        <v>0</v>
      </c>
      <c r="I204" s="154">
        <f t="shared" si="209"/>
        <v>0</v>
      </c>
      <c r="J204" s="86">
        <f t="shared" si="209"/>
        <v>0</v>
      </c>
      <c r="K204" s="74">
        <f t="shared" si="209"/>
        <v>0</v>
      </c>
      <c r="L204" s="174">
        <f t="shared" si="209"/>
        <v>0</v>
      </c>
      <c r="M204" s="228">
        <f t="shared" si="209"/>
        <v>0</v>
      </c>
      <c r="N204" s="74">
        <f t="shared" si="209"/>
        <v>0</v>
      </c>
      <c r="O204" s="154">
        <f>SUM(O205:O213)</f>
        <v>0</v>
      </c>
      <c r="P204" s="291"/>
      <c r="Q204" s="296"/>
    </row>
    <row r="205" spans="1:17" hidden="1" x14ac:dyDescent="0.25">
      <c r="A205" s="27">
        <v>5211</v>
      </c>
      <c r="B205" s="40" t="s">
        <v>199</v>
      </c>
      <c r="C205" s="188">
        <f t="shared" si="170"/>
        <v>0</v>
      </c>
      <c r="D205" s="262"/>
      <c r="E205" s="42"/>
      <c r="F205" s="176">
        <f t="shared" ref="F205:F214" si="210">D205+E205</f>
        <v>0</v>
      </c>
      <c r="G205" s="219"/>
      <c r="H205" s="42"/>
      <c r="I205" s="90">
        <f t="shared" ref="I205:I214" si="211">G205+H205</f>
        <v>0</v>
      </c>
      <c r="J205" s="262"/>
      <c r="K205" s="42"/>
      <c r="L205" s="176">
        <f t="shared" ref="L205:L214" si="212">J205+K205</f>
        <v>0</v>
      </c>
      <c r="M205" s="219"/>
      <c r="N205" s="42"/>
      <c r="O205" s="90">
        <f t="shared" ref="O205:O214" si="213">M205+N205</f>
        <v>0</v>
      </c>
      <c r="P205" s="289"/>
      <c r="Q205" s="296"/>
    </row>
    <row r="206" spans="1:17" hidden="1" x14ac:dyDescent="0.25">
      <c r="A206" s="30">
        <v>5212</v>
      </c>
      <c r="B206" s="43" t="s">
        <v>200</v>
      </c>
      <c r="C206" s="189">
        <f t="shared" si="170"/>
        <v>0</v>
      </c>
      <c r="D206" s="263"/>
      <c r="E206" s="45"/>
      <c r="F206" s="95">
        <f t="shared" si="210"/>
        <v>0</v>
      </c>
      <c r="G206" s="229"/>
      <c r="H206" s="45"/>
      <c r="I206" s="91">
        <f t="shared" si="211"/>
        <v>0</v>
      </c>
      <c r="J206" s="263"/>
      <c r="K206" s="45"/>
      <c r="L206" s="95">
        <f t="shared" si="212"/>
        <v>0</v>
      </c>
      <c r="M206" s="229"/>
      <c r="N206" s="45"/>
      <c r="O206" s="91">
        <f t="shared" si="213"/>
        <v>0</v>
      </c>
      <c r="P206" s="290"/>
      <c r="Q206" s="296"/>
    </row>
    <row r="207" spans="1:17" hidden="1" x14ac:dyDescent="0.25">
      <c r="A207" s="30">
        <v>5213</v>
      </c>
      <c r="B207" s="43" t="s">
        <v>201</v>
      </c>
      <c r="C207" s="189">
        <f t="shared" si="170"/>
        <v>0</v>
      </c>
      <c r="D207" s="263"/>
      <c r="E207" s="45"/>
      <c r="F207" s="95">
        <f t="shared" si="210"/>
        <v>0</v>
      </c>
      <c r="G207" s="229"/>
      <c r="H207" s="45"/>
      <c r="I207" s="91">
        <f t="shared" si="211"/>
        <v>0</v>
      </c>
      <c r="J207" s="263"/>
      <c r="K207" s="45"/>
      <c r="L207" s="95">
        <f t="shared" si="212"/>
        <v>0</v>
      </c>
      <c r="M207" s="229"/>
      <c r="N207" s="45"/>
      <c r="O207" s="91">
        <f t="shared" si="213"/>
        <v>0</v>
      </c>
      <c r="P207" s="290"/>
      <c r="Q207" s="296"/>
    </row>
    <row r="208" spans="1:17" hidden="1" x14ac:dyDescent="0.25">
      <c r="A208" s="30">
        <v>5214</v>
      </c>
      <c r="B208" s="43" t="s">
        <v>202</v>
      </c>
      <c r="C208" s="189">
        <f t="shared" si="170"/>
        <v>0</v>
      </c>
      <c r="D208" s="263"/>
      <c r="E208" s="45"/>
      <c r="F208" s="95">
        <f t="shared" si="210"/>
        <v>0</v>
      </c>
      <c r="G208" s="229"/>
      <c r="H208" s="45"/>
      <c r="I208" s="91">
        <f t="shared" si="211"/>
        <v>0</v>
      </c>
      <c r="J208" s="263"/>
      <c r="K208" s="45"/>
      <c r="L208" s="95">
        <f t="shared" si="212"/>
        <v>0</v>
      </c>
      <c r="M208" s="229"/>
      <c r="N208" s="45"/>
      <c r="O208" s="91">
        <f t="shared" si="213"/>
        <v>0</v>
      </c>
      <c r="P208" s="290"/>
      <c r="Q208" s="296"/>
    </row>
    <row r="209" spans="1:17" hidden="1" x14ac:dyDescent="0.25">
      <c r="A209" s="30">
        <v>5215</v>
      </c>
      <c r="B209" s="43" t="s">
        <v>203</v>
      </c>
      <c r="C209" s="189">
        <f t="shared" si="170"/>
        <v>0</v>
      </c>
      <c r="D209" s="263"/>
      <c r="E209" s="45"/>
      <c r="F209" s="95">
        <f t="shared" si="210"/>
        <v>0</v>
      </c>
      <c r="G209" s="229"/>
      <c r="H209" s="45"/>
      <c r="I209" s="91">
        <f t="shared" si="211"/>
        <v>0</v>
      </c>
      <c r="J209" s="263"/>
      <c r="K209" s="45"/>
      <c r="L209" s="95">
        <f t="shared" si="212"/>
        <v>0</v>
      </c>
      <c r="M209" s="229"/>
      <c r="N209" s="45"/>
      <c r="O209" s="91">
        <f t="shared" si="213"/>
        <v>0</v>
      </c>
      <c r="P209" s="290"/>
      <c r="Q209" s="296"/>
    </row>
    <row r="210" spans="1:17" ht="24" hidden="1" x14ac:dyDescent="0.25">
      <c r="A210" s="30">
        <v>5216</v>
      </c>
      <c r="B210" s="43" t="s">
        <v>204</v>
      </c>
      <c r="C210" s="189">
        <f t="shared" si="170"/>
        <v>0</v>
      </c>
      <c r="D210" s="263"/>
      <c r="E210" s="45"/>
      <c r="F210" s="95">
        <f t="shared" si="210"/>
        <v>0</v>
      </c>
      <c r="G210" s="229"/>
      <c r="H210" s="45"/>
      <c r="I210" s="91">
        <f t="shared" si="211"/>
        <v>0</v>
      </c>
      <c r="J210" s="263"/>
      <c r="K210" s="45"/>
      <c r="L210" s="95">
        <f t="shared" si="212"/>
        <v>0</v>
      </c>
      <c r="M210" s="229"/>
      <c r="N210" s="45"/>
      <c r="O210" s="91">
        <f t="shared" si="213"/>
        <v>0</v>
      </c>
      <c r="P210" s="290"/>
      <c r="Q210" s="296"/>
    </row>
    <row r="211" spans="1:17" hidden="1" x14ac:dyDescent="0.25">
      <c r="A211" s="30">
        <v>5217</v>
      </c>
      <c r="B211" s="43" t="s">
        <v>205</v>
      </c>
      <c r="C211" s="189">
        <f t="shared" si="170"/>
        <v>0</v>
      </c>
      <c r="D211" s="263"/>
      <c r="E211" s="45"/>
      <c r="F211" s="95">
        <f t="shared" si="210"/>
        <v>0</v>
      </c>
      <c r="G211" s="229"/>
      <c r="H211" s="45"/>
      <c r="I211" s="91">
        <f t="shared" si="211"/>
        <v>0</v>
      </c>
      <c r="J211" s="263"/>
      <c r="K211" s="45"/>
      <c r="L211" s="95">
        <f t="shared" si="212"/>
        <v>0</v>
      </c>
      <c r="M211" s="229"/>
      <c r="N211" s="45"/>
      <c r="O211" s="91">
        <f t="shared" si="213"/>
        <v>0</v>
      </c>
      <c r="P211" s="290"/>
      <c r="Q211" s="296"/>
    </row>
    <row r="212" spans="1:17" hidden="1" x14ac:dyDescent="0.25">
      <c r="A212" s="30">
        <v>5218</v>
      </c>
      <c r="B212" s="43" t="s">
        <v>206</v>
      </c>
      <c r="C212" s="189">
        <f t="shared" si="170"/>
        <v>0</v>
      </c>
      <c r="D212" s="263"/>
      <c r="E212" s="45"/>
      <c r="F212" s="95">
        <f t="shared" si="210"/>
        <v>0</v>
      </c>
      <c r="G212" s="229"/>
      <c r="H212" s="45"/>
      <c r="I212" s="91">
        <f t="shared" si="211"/>
        <v>0</v>
      </c>
      <c r="J212" s="263"/>
      <c r="K212" s="45"/>
      <c r="L212" s="95">
        <f t="shared" si="212"/>
        <v>0</v>
      </c>
      <c r="M212" s="229"/>
      <c r="N212" s="45"/>
      <c r="O212" s="91">
        <f t="shared" si="213"/>
        <v>0</v>
      </c>
      <c r="P212" s="290"/>
      <c r="Q212" s="296"/>
    </row>
    <row r="213" spans="1:17" hidden="1" x14ac:dyDescent="0.25">
      <c r="A213" s="30">
        <v>5219</v>
      </c>
      <c r="B213" s="43" t="s">
        <v>207</v>
      </c>
      <c r="C213" s="189">
        <f t="shared" si="170"/>
        <v>0</v>
      </c>
      <c r="D213" s="263"/>
      <c r="E213" s="45"/>
      <c r="F213" s="95">
        <f t="shared" si="210"/>
        <v>0</v>
      </c>
      <c r="G213" s="229"/>
      <c r="H213" s="45"/>
      <c r="I213" s="91">
        <f t="shared" si="211"/>
        <v>0</v>
      </c>
      <c r="J213" s="263"/>
      <c r="K213" s="45"/>
      <c r="L213" s="95">
        <f t="shared" si="212"/>
        <v>0</v>
      </c>
      <c r="M213" s="229"/>
      <c r="N213" s="45"/>
      <c r="O213" s="91">
        <f t="shared" si="213"/>
        <v>0</v>
      </c>
      <c r="P213" s="290"/>
      <c r="Q213" s="296"/>
    </row>
    <row r="214" spans="1:17" ht="13.5" hidden="1" customHeight="1" x14ac:dyDescent="0.25">
      <c r="A214" s="75">
        <v>5220</v>
      </c>
      <c r="B214" s="43" t="s">
        <v>208</v>
      </c>
      <c r="C214" s="189">
        <f t="shared" si="170"/>
        <v>0</v>
      </c>
      <c r="D214" s="263"/>
      <c r="E214" s="45"/>
      <c r="F214" s="95">
        <f t="shared" si="210"/>
        <v>0</v>
      </c>
      <c r="G214" s="229"/>
      <c r="H214" s="45"/>
      <c r="I214" s="91">
        <f t="shared" si="211"/>
        <v>0</v>
      </c>
      <c r="J214" s="263"/>
      <c r="K214" s="45"/>
      <c r="L214" s="95">
        <f t="shared" si="212"/>
        <v>0</v>
      </c>
      <c r="M214" s="229"/>
      <c r="N214" s="45"/>
      <c r="O214" s="91">
        <f t="shared" si="213"/>
        <v>0</v>
      </c>
      <c r="P214" s="290"/>
      <c r="Q214" s="296"/>
    </row>
    <row r="215" spans="1:17" x14ac:dyDescent="0.25">
      <c r="A215" s="75">
        <v>5230</v>
      </c>
      <c r="B215" s="43" t="s">
        <v>209</v>
      </c>
      <c r="C215" s="189">
        <f t="shared" si="170"/>
        <v>369</v>
      </c>
      <c r="D215" s="132">
        <f t="shared" ref="D215:E215" si="214">SUM(D216:D223)</f>
        <v>369</v>
      </c>
      <c r="E215" s="91">
        <f t="shared" si="214"/>
        <v>0</v>
      </c>
      <c r="F215" s="411">
        <f>SUM(F216:F223)</f>
        <v>369</v>
      </c>
      <c r="G215" s="230">
        <f t="shared" ref="G215:N215" si="215">SUM(G216:G223)</f>
        <v>0</v>
      </c>
      <c r="H215" s="91">
        <f t="shared" si="215"/>
        <v>0</v>
      </c>
      <c r="I215" s="411">
        <f t="shared" si="215"/>
        <v>0</v>
      </c>
      <c r="J215" s="132">
        <f t="shared" si="215"/>
        <v>0</v>
      </c>
      <c r="K215" s="76">
        <f t="shared" si="215"/>
        <v>0</v>
      </c>
      <c r="L215" s="95">
        <f t="shared" si="215"/>
        <v>0</v>
      </c>
      <c r="M215" s="230">
        <f t="shared" si="215"/>
        <v>0</v>
      </c>
      <c r="N215" s="76">
        <f t="shared" si="215"/>
        <v>0</v>
      </c>
      <c r="O215" s="91">
        <f>SUM(O216:O223)</f>
        <v>0</v>
      </c>
      <c r="P215" s="290"/>
      <c r="Q215" s="296"/>
    </row>
    <row r="216" spans="1:17" hidden="1" x14ac:dyDescent="0.25">
      <c r="A216" s="30">
        <v>5231</v>
      </c>
      <c r="B216" s="43" t="s">
        <v>210</v>
      </c>
      <c r="C216" s="189">
        <f t="shared" si="170"/>
        <v>0</v>
      </c>
      <c r="D216" s="263"/>
      <c r="E216" s="45"/>
      <c r="F216" s="95">
        <f t="shared" ref="F216:F225" si="216">D216+E216</f>
        <v>0</v>
      </c>
      <c r="G216" s="229"/>
      <c r="H216" s="45"/>
      <c r="I216" s="91">
        <f t="shared" ref="I216:I225" si="217">G216+H216</f>
        <v>0</v>
      </c>
      <c r="J216" s="263"/>
      <c r="K216" s="45"/>
      <c r="L216" s="95">
        <f t="shared" ref="L216:L225" si="218">J216+K216</f>
        <v>0</v>
      </c>
      <c r="M216" s="229"/>
      <c r="N216" s="45"/>
      <c r="O216" s="91">
        <f t="shared" ref="O216:O225" si="219">M216+N216</f>
        <v>0</v>
      </c>
      <c r="P216" s="290"/>
      <c r="Q216" s="296"/>
    </row>
    <row r="217" spans="1:17" hidden="1" x14ac:dyDescent="0.25">
      <c r="A217" s="30">
        <v>5232</v>
      </c>
      <c r="B217" s="43" t="s">
        <v>211</v>
      </c>
      <c r="C217" s="189">
        <f t="shared" si="170"/>
        <v>0</v>
      </c>
      <c r="D217" s="263"/>
      <c r="E217" s="45"/>
      <c r="F217" s="95">
        <f t="shared" si="216"/>
        <v>0</v>
      </c>
      <c r="G217" s="229"/>
      <c r="H217" s="45"/>
      <c r="I217" s="91">
        <f t="shared" si="217"/>
        <v>0</v>
      </c>
      <c r="J217" s="263"/>
      <c r="K217" s="45"/>
      <c r="L217" s="95">
        <f t="shared" si="218"/>
        <v>0</v>
      </c>
      <c r="M217" s="229"/>
      <c r="N217" s="45"/>
      <c r="O217" s="91">
        <f t="shared" si="219"/>
        <v>0</v>
      </c>
      <c r="P217" s="290"/>
      <c r="Q217" s="296"/>
    </row>
    <row r="218" spans="1:17" hidden="1" x14ac:dyDescent="0.25">
      <c r="A218" s="30">
        <v>5233</v>
      </c>
      <c r="B218" s="43" t="s">
        <v>212</v>
      </c>
      <c r="C218" s="189">
        <f t="shared" si="170"/>
        <v>0</v>
      </c>
      <c r="D218" s="263"/>
      <c r="E218" s="45"/>
      <c r="F218" s="95">
        <f t="shared" si="216"/>
        <v>0</v>
      </c>
      <c r="G218" s="229"/>
      <c r="H218" s="45"/>
      <c r="I218" s="91">
        <f t="shared" si="217"/>
        <v>0</v>
      </c>
      <c r="J218" s="263"/>
      <c r="K218" s="45"/>
      <c r="L218" s="95">
        <f t="shared" si="218"/>
        <v>0</v>
      </c>
      <c r="M218" s="229"/>
      <c r="N218" s="45"/>
      <c r="O218" s="91">
        <f t="shared" si="219"/>
        <v>0</v>
      </c>
      <c r="P218" s="290"/>
      <c r="Q218" s="296"/>
    </row>
    <row r="219" spans="1:17" ht="24" hidden="1" x14ac:dyDescent="0.25">
      <c r="A219" s="30">
        <v>5234</v>
      </c>
      <c r="B219" s="43" t="s">
        <v>213</v>
      </c>
      <c r="C219" s="189">
        <f t="shared" si="170"/>
        <v>0</v>
      </c>
      <c r="D219" s="263"/>
      <c r="E219" s="45"/>
      <c r="F219" s="95">
        <f t="shared" si="216"/>
        <v>0</v>
      </c>
      <c r="G219" s="229"/>
      <c r="H219" s="45"/>
      <c r="I219" s="91">
        <f t="shared" si="217"/>
        <v>0</v>
      </c>
      <c r="J219" s="263"/>
      <c r="K219" s="45"/>
      <c r="L219" s="95">
        <f t="shared" si="218"/>
        <v>0</v>
      </c>
      <c r="M219" s="229"/>
      <c r="N219" s="45"/>
      <c r="O219" s="91">
        <f t="shared" si="219"/>
        <v>0</v>
      </c>
      <c r="P219" s="290"/>
      <c r="Q219" s="296"/>
    </row>
    <row r="220" spans="1:17" ht="14.25" hidden="1" customHeight="1" x14ac:dyDescent="0.25">
      <c r="A220" s="30">
        <v>5236</v>
      </c>
      <c r="B220" s="43" t="s">
        <v>214</v>
      </c>
      <c r="C220" s="189">
        <f t="shared" si="170"/>
        <v>0</v>
      </c>
      <c r="D220" s="263"/>
      <c r="E220" s="45"/>
      <c r="F220" s="95">
        <f t="shared" si="216"/>
        <v>0</v>
      </c>
      <c r="G220" s="229"/>
      <c r="H220" s="45"/>
      <c r="I220" s="91">
        <f t="shared" si="217"/>
        <v>0</v>
      </c>
      <c r="J220" s="263"/>
      <c r="K220" s="45"/>
      <c r="L220" s="95">
        <f t="shared" si="218"/>
        <v>0</v>
      </c>
      <c r="M220" s="229"/>
      <c r="N220" s="45"/>
      <c r="O220" s="91">
        <f t="shared" si="219"/>
        <v>0</v>
      </c>
      <c r="P220" s="290"/>
      <c r="Q220" s="296"/>
    </row>
    <row r="221" spans="1:17" ht="14.25" hidden="1" customHeight="1" x14ac:dyDescent="0.25">
      <c r="A221" s="30">
        <v>5237</v>
      </c>
      <c r="B221" s="43" t="s">
        <v>215</v>
      </c>
      <c r="C221" s="189">
        <f t="shared" si="170"/>
        <v>0</v>
      </c>
      <c r="D221" s="263"/>
      <c r="E221" s="45"/>
      <c r="F221" s="95">
        <f t="shared" si="216"/>
        <v>0</v>
      </c>
      <c r="G221" s="229"/>
      <c r="H221" s="45"/>
      <c r="I221" s="91">
        <f t="shared" si="217"/>
        <v>0</v>
      </c>
      <c r="J221" s="263"/>
      <c r="K221" s="45"/>
      <c r="L221" s="95">
        <f t="shared" si="218"/>
        <v>0</v>
      </c>
      <c r="M221" s="229"/>
      <c r="N221" s="45"/>
      <c r="O221" s="91">
        <f t="shared" si="219"/>
        <v>0</v>
      </c>
      <c r="P221" s="290"/>
      <c r="Q221" s="296"/>
    </row>
    <row r="222" spans="1:17" ht="24" hidden="1" x14ac:dyDescent="0.25">
      <c r="A222" s="30">
        <v>5238</v>
      </c>
      <c r="B222" s="43" t="s">
        <v>216</v>
      </c>
      <c r="C222" s="189">
        <f t="shared" si="170"/>
        <v>0</v>
      </c>
      <c r="D222" s="263"/>
      <c r="E222" s="45"/>
      <c r="F222" s="95">
        <f t="shared" si="216"/>
        <v>0</v>
      </c>
      <c r="G222" s="229"/>
      <c r="H222" s="45"/>
      <c r="I222" s="91">
        <f t="shared" si="217"/>
        <v>0</v>
      </c>
      <c r="J222" s="263"/>
      <c r="K222" s="45"/>
      <c r="L222" s="95">
        <f t="shared" si="218"/>
        <v>0</v>
      </c>
      <c r="M222" s="229"/>
      <c r="N222" s="45"/>
      <c r="O222" s="91">
        <f t="shared" si="219"/>
        <v>0</v>
      </c>
      <c r="P222" s="290"/>
      <c r="Q222" s="296"/>
    </row>
    <row r="223" spans="1:17" ht="24" x14ac:dyDescent="0.25">
      <c r="A223" s="30">
        <v>5239</v>
      </c>
      <c r="B223" s="43" t="s">
        <v>217</v>
      </c>
      <c r="C223" s="189">
        <f t="shared" si="170"/>
        <v>369</v>
      </c>
      <c r="D223" s="263">
        <v>369</v>
      </c>
      <c r="E223" s="393"/>
      <c r="F223" s="411">
        <f t="shared" si="216"/>
        <v>369</v>
      </c>
      <c r="G223" s="229"/>
      <c r="H223" s="393"/>
      <c r="I223" s="411">
        <f t="shared" si="217"/>
        <v>0</v>
      </c>
      <c r="J223" s="263"/>
      <c r="K223" s="45"/>
      <c r="L223" s="95">
        <f t="shared" si="218"/>
        <v>0</v>
      </c>
      <c r="M223" s="229"/>
      <c r="N223" s="45"/>
      <c r="O223" s="91">
        <f t="shared" si="219"/>
        <v>0</v>
      </c>
      <c r="P223" s="336"/>
      <c r="Q223" s="296"/>
    </row>
    <row r="224" spans="1:17" ht="24" hidden="1" x14ac:dyDescent="0.25">
      <c r="A224" s="75">
        <v>5240</v>
      </c>
      <c r="B224" s="43" t="s">
        <v>218</v>
      </c>
      <c r="C224" s="189">
        <f t="shared" si="170"/>
        <v>0</v>
      </c>
      <c r="D224" s="263"/>
      <c r="E224" s="45"/>
      <c r="F224" s="95">
        <f t="shared" si="216"/>
        <v>0</v>
      </c>
      <c r="G224" s="229"/>
      <c r="H224" s="45"/>
      <c r="I224" s="91">
        <f t="shared" si="217"/>
        <v>0</v>
      </c>
      <c r="J224" s="263"/>
      <c r="K224" s="45"/>
      <c r="L224" s="95">
        <f t="shared" si="218"/>
        <v>0</v>
      </c>
      <c r="M224" s="229"/>
      <c r="N224" s="45"/>
      <c r="O224" s="91">
        <f t="shared" si="219"/>
        <v>0</v>
      </c>
      <c r="P224" s="290"/>
      <c r="Q224" s="296"/>
    </row>
    <row r="225" spans="1:17" hidden="1" x14ac:dyDescent="0.25">
      <c r="A225" s="75">
        <v>5250</v>
      </c>
      <c r="B225" s="43" t="s">
        <v>219</v>
      </c>
      <c r="C225" s="189">
        <f t="shared" si="170"/>
        <v>0</v>
      </c>
      <c r="D225" s="263"/>
      <c r="E225" s="45"/>
      <c r="F225" s="95">
        <f t="shared" si="216"/>
        <v>0</v>
      </c>
      <c r="G225" s="229"/>
      <c r="H225" s="45"/>
      <c r="I225" s="91">
        <f t="shared" si="217"/>
        <v>0</v>
      </c>
      <c r="J225" s="263"/>
      <c r="K225" s="45"/>
      <c r="L225" s="95">
        <f t="shared" si="218"/>
        <v>0</v>
      </c>
      <c r="M225" s="229"/>
      <c r="N225" s="45"/>
      <c r="O225" s="91">
        <f t="shared" si="219"/>
        <v>0</v>
      </c>
      <c r="P225" s="290"/>
      <c r="Q225" s="296"/>
    </row>
    <row r="226" spans="1:17" hidden="1" x14ac:dyDescent="0.25">
      <c r="A226" s="75">
        <v>5260</v>
      </c>
      <c r="B226" s="43" t="s">
        <v>220</v>
      </c>
      <c r="C226" s="189">
        <f t="shared" si="170"/>
        <v>0</v>
      </c>
      <c r="D226" s="132">
        <f t="shared" ref="D226:E226" si="220">SUM(D227)</f>
        <v>0</v>
      </c>
      <c r="E226" s="76">
        <f t="shared" si="220"/>
        <v>0</v>
      </c>
      <c r="F226" s="95">
        <f>SUM(F227)</f>
        <v>0</v>
      </c>
      <c r="G226" s="230">
        <f t="shared" ref="G226:N226" si="221">SUM(G227)</f>
        <v>0</v>
      </c>
      <c r="H226" s="76">
        <f t="shared" si="221"/>
        <v>0</v>
      </c>
      <c r="I226" s="91">
        <f t="shared" si="221"/>
        <v>0</v>
      </c>
      <c r="J226" s="132">
        <f t="shared" si="221"/>
        <v>0</v>
      </c>
      <c r="K226" s="76">
        <f t="shared" si="221"/>
        <v>0</v>
      </c>
      <c r="L226" s="95">
        <f t="shared" si="221"/>
        <v>0</v>
      </c>
      <c r="M226" s="230">
        <f t="shared" si="221"/>
        <v>0</v>
      </c>
      <c r="N226" s="76">
        <f t="shared" si="221"/>
        <v>0</v>
      </c>
      <c r="O226" s="91">
        <f>SUM(O227)</f>
        <v>0</v>
      </c>
      <c r="P226" s="290"/>
      <c r="Q226" s="296"/>
    </row>
    <row r="227" spans="1:17" ht="24" hidden="1" x14ac:dyDescent="0.25">
      <c r="A227" s="30">
        <v>5269</v>
      </c>
      <c r="B227" s="43" t="s">
        <v>221</v>
      </c>
      <c r="C227" s="189">
        <f t="shared" si="170"/>
        <v>0</v>
      </c>
      <c r="D227" s="263"/>
      <c r="E227" s="45"/>
      <c r="F227" s="95">
        <f t="shared" ref="F227:F228" si="222">D227+E227</f>
        <v>0</v>
      </c>
      <c r="G227" s="229"/>
      <c r="H227" s="45"/>
      <c r="I227" s="91">
        <f t="shared" ref="I227:I228" si="223">G227+H227</f>
        <v>0</v>
      </c>
      <c r="J227" s="263"/>
      <c r="K227" s="45"/>
      <c r="L227" s="95">
        <f t="shared" ref="L227:L228" si="224">J227+K227</f>
        <v>0</v>
      </c>
      <c r="M227" s="229"/>
      <c r="N227" s="45"/>
      <c r="O227" s="91">
        <f t="shared" ref="O227:O228" si="225">M227+N227</f>
        <v>0</v>
      </c>
      <c r="P227" s="290"/>
      <c r="Q227" s="296"/>
    </row>
    <row r="228" spans="1:17" ht="24" hidden="1" x14ac:dyDescent="0.25">
      <c r="A228" s="73">
        <v>5270</v>
      </c>
      <c r="B228" s="58" t="s">
        <v>222</v>
      </c>
      <c r="C228" s="194">
        <f t="shared" si="170"/>
        <v>0</v>
      </c>
      <c r="D228" s="260"/>
      <c r="E228" s="77"/>
      <c r="F228" s="174">
        <f t="shared" si="222"/>
        <v>0</v>
      </c>
      <c r="G228" s="231"/>
      <c r="H228" s="77"/>
      <c r="I228" s="154">
        <f t="shared" si="223"/>
        <v>0</v>
      </c>
      <c r="J228" s="260"/>
      <c r="K228" s="77"/>
      <c r="L228" s="174">
        <f t="shared" si="224"/>
        <v>0</v>
      </c>
      <c r="M228" s="231"/>
      <c r="N228" s="77"/>
      <c r="O228" s="154">
        <f t="shared" si="225"/>
        <v>0</v>
      </c>
      <c r="P228" s="291"/>
      <c r="Q228" s="296"/>
    </row>
    <row r="229" spans="1:17" hidden="1" x14ac:dyDescent="0.25">
      <c r="A229" s="70">
        <v>6000</v>
      </c>
      <c r="B229" s="70" t="s">
        <v>223</v>
      </c>
      <c r="C229" s="199">
        <f t="shared" si="170"/>
        <v>0</v>
      </c>
      <c r="D229" s="137">
        <f t="shared" ref="D229:E229" si="226">D230+D250+D258</f>
        <v>0</v>
      </c>
      <c r="E229" s="71">
        <f t="shared" si="226"/>
        <v>0</v>
      </c>
      <c r="F229" s="172">
        <f>F230+F250+F258</f>
        <v>0</v>
      </c>
      <c r="G229" s="226">
        <f t="shared" ref="G229:N229" si="227">G230+G250+G258</f>
        <v>0</v>
      </c>
      <c r="H229" s="71">
        <f t="shared" si="227"/>
        <v>0</v>
      </c>
      <c r="I229" s="125">
        <f t="shared" si="227"/>
        <v>0</v>
      </c>
      <c r="J229" s="137">
        <f t="shared" si="227"/>
        <v>0</v>
      </c>
      <c r="K229" s="71">
        <f t="shared" si="227"/>
        <v>0</v>
      </c>
      <c r="L229" s="172">
        <f t="shared" si="227"/>
        <v>0</v>
      </c>
      <c r="M229" s="226">
        <f t="shared" si="227"/>
        <v>0</v>
      </c>
      <c r="N229" s="71">
        <f t="shared" si="227"/>
        <v>0</v>
      </c>
      <c r="O229" s="125">
        <f>O230+O250+O258</f>
        <v>0</v>
      </c>
      <c r="P229" s="312"/>
      <c r="Q229" s="296"/>
    </row>
    <row r="230" spans="1:17" ht="14.25" hidden="1" customHeight="1" x14ac:dyDescent="0.25">
      <c r="A230" s="51">
        <v>6200</v>
      </c>
      <c r="B230" s="82" t="s">
        <v>224</v>
      </c>
      <c r="C230" s="201">
        <f t="shared" si="170"/>
        <v>0</v>
      </c>
      <c r="D230" s="138">
        <f t="shared" ref="D230:E230" si="228">SUM(D231,D232,D234,D237,D243,D244,D245)</f>
        <v>0</v>
      </c>
      <c r="E230" s="85">
        <f t="shared" si="228"/>
        <v>0</v>
      </c>
      <c r="F230" s="173">
        <f>SUM(F231,F232,F234,F237,F243,F244,F245)</f>
        <v>0</v>
      </c>
      <c r="G230" s="235">
        <f t="shared" ref="G230:N230" si="229">SUM(G231,G232,G234,G237,G243,G244,G245)</f>
        <v>0</v>
      </c>
      <c r="H230" s="85">
        <f t="shared" si="229"/>
        <v>0</v>
      </c>
      <c r="I230" s="124">
        <f t="shared" si="229"/>
        <v>0</v>
      </c>
      <c r="J230" s="138">
        <f t="shared" si="229"/>
        <v>0</v>
      </c>
      <c r="K230" s="85">
        <f t="shared" si="229"/>
        <v>0</v>
      </c>
      <c r="L230" s="173">
        <f t="shared" si="229"/>
        <v>0</v>
      </c>
      <c r="M230" s="235">
        <f t="shared" si="229"/>
        <v>0</v>
      </c>
      <c r="N230" s="85">
        <f t="shared" si="229"/>
        <v>0</v>
      </c>
      <c r="O230" s="124">
        <f>SUM(O231,O232,O234,O237,O243,O244,O245)</f>
        <v>0</v>
      </c>
      <c r="P230" s="313"/>
      <c r="Q230" s="296"/>
    </row>
    <row r="231" spans="1:17" ht="24" hidden="1" x14ac:dyDescent="0.25">
      <c r="A231" s="340">
        <v>6220</v>
      </c>
      <c r="B231" s="40" t="s">
        <v>225</v>
      </c>
      <c r="C231" s="188">
        <f t="shared" si="170"/>
        <v>0</v>
      </c>
      <c r="D231" s="262"/>
      <c r="E231" s="42"/>
      <c r="F231" s="176">
        <f>D231+E231</f>
        <v>0</v>
      </c>
      <c r="G231" s="219"/>
      <c r="H231" s="42"/>
      <c r="I231" s="90">
        <f>G231+H231</f>
        <v>0</v>
      </c>
      <c r="J231" s="262"/>
      <c r="K231" s="42"/>
      <c r="L231" s="176">
        <f>J231+K231</f>
        <v>0</v>
      </c>
      <c r="M231" s="219"/>
      <c r="N231" s="42"/>
      <c r="O231" s="90">
        <f>M231+N231</f>
        <v>0</v>
      </c>
      <c r="P231" s="289"/>
      <c r="Q231" s="296"/>
    </row>
    <row r="232" spans="1:17" hidden="1" x14ac:dyDescent="0.25">
      <c r="A232" s="75">
        <v>6230</v>
      </c>
      <c r="B232" s="43" t="s">
        <v>226</v>
      </c>
      <c r="C232" s="189">
        <f t="shared" si="170"/>
        <v>0</v>
      </c>
      <c r="D232" s="132">
        <f t="shared" ref="D232:O232" si="230">SUM(D233)</f>
        <v>0</v>
      </c>
      <c r="E232" s="76">
        <f t="shared" si="230"/>
        <v>0</v>
      </c>
      <c r="F232" s="95">
        <f t="shared" si="230"/>
        <v>0</v>
      </c>
      <c r="G232" s="230">
        <f t="shared" si="230"/>
        <v>0</v>
      </c>
      <c r="H232" s="76">
        <f t="shared" si="230"/>
        <v>0</v>
      </c>
      <c r="I232" s="91">
        <f t="shared" si="230"/>
        <v>0</v>
      </c>
      <c r="J232" s="132">
        <f t="shared" si="230"/>
        <v>0</v>
      </c>
      <c r="K232" s="76">
        <f t="shared" si="230"/>
        <v>0</v>
      </c>
      <c r="L232" s="95">
        <f t="shared" si="230"/>
        <v>0</v>
      </c>
      <c r="M232" s="230">
        <f t="shared" si="230"/>
        <v>0</v>
      </c>
      <c r="N232" s="76">
        <f t="shared" si="230"/>
        <v>0</v>
      </c>
      <c r="O232" s="91">
        <f t="shared" si="230"/>
        <v>0</v>
      </c>
      <c r="P232" s="290"/>
      <c r="Q232" s="296"/>
    </row>
    <row r="233" spans="1:17" ht="24" hidden="1" x14ac:dyDescent="0.25">
      <c r="A233" s="30">
        <v>6239</v>
      </c>
      <c r="B233" s="40" t="s">
        <v>227</v>
      </c>
      <c r="C233" s="189">
        <f t="shared" si="170"/>
        <v>0</v>
      </c>
      <c r="D233" s="262"/>
      <c r="E233" s="42"/>
      <c r="F233" s="176">
        <f>D233+E233</f>
        <v>0</v>
      </c>
      <c r="G233" s="219"/>
      <c r="H233" s="42"/>
      <c r="I233" s="90">
        <f>G233+H233</f>
        <v>0</v>
      </c>
      <c r="J233" s="262"/>
      <c r="K233" s="42"/>
      <c r="L233" s="176">
        <f>J233+K233</f>
        <v>0</v>
      </c>
      <c r="M233" s="219"/>
      <c r="N233" s="42"/>
      <c r="O233" s="90">
        <f>M233+N233</f>
        <v>0</v>
      </c>
      <c r="P233" s="289"/>
      <c r="Q233" s="296"/>
    </row>
    <row r="234" spans="1:17" ht="24" hidden="1" x14ac:dyDescent="0.25">
      <c r="A234" s="75">
        <v>6240</v>
      </c>
      <c r="B234" s="43" t="s">
        <v>228</v>
      </c>
      <c r="C234" s="189">
        <f t="shared" si="170"/>
        <v>0</v>
      </c>
      <c r="D234" s="132">
        <f t="shared" ref="D234:E234" si="231">SUM(D235:D236)</f>
        <v>0</v>
      </c>
      <c r="E234" s="76">
        <f t="shared" si="231"/>
        <v>0</v>
      </c>
      <c r="F234" s="95">
        <f>SUM(F235:F236)</f>
        <v>0</v>
      </c>
      <c r="G234" s="230">
        <f t="shared" ref="G234:N234" si="232">SUM(G235:G236)</f>
        <v>0</v>
      </c>
      <c r="H234" s="76">
        <f t="shared" si="232"/>
        <v>0</v>
      </c>
      <c r="I234" s="91">
        <f t="shared" si="232"/>
        <v>0</v>
      </c>
      <c r="J234" s="132">
        <f t="shared" si="232"/>
        <v>0</v>
      </c>
      <c r="K234" s="76">
        <f t="shared" si="232"/>
        <v>0</v>
      </c>
      <c r="L234" s="95">
        <f t="shared" si="232"/>
        <v>0</v>
      </c>
      <c r="M234" s="230">
        <f t="shared" si="232"/>
        <v>0</v>
      </c>
      <c r="N234" s="76">
        <f t="shared" si="232"/>
        <v>0</v>
      </c>
      <c r="O234" s="91">
        <f>SUM(O235:O236)</f>
        <v>0</v>
      </c>
      <c r="P234" s="290"/>
      <c r="Q234" s="296"/>
    </row>
    <row r="235" spans="1:17" hidden="1" x14ac:dyDescent="0.25">
      <c r="A235" s="30">
        <v>6241</v>
      </c>
      <c r="B235" s="43" t="s">
        <v>229</v>
      </c>
      <c r="C235" s="189">
        <f t="shared" si="170"/>
        <v>0</v>
      </c>
      <c r="D235" s="263"/>
      <c r="E235" s="45"/>
      <c r="F235" s="95">
        <f t="shared" ref="F235:F236" si="233">D235+E235</f>
        <v>0</v>
      </c>
      <c r="G235" s="229"/>
      <c r="H235" s="45"/>
      <c r="I235" s="91">
        <f t="shared" ref="I235:I236" si="234">G235+H235</f>
        <v>0</v>
      </c>
      <c r="J235" s="263"/>
      <c r="K235" s="45"/>
      <c r="L235" s="95">
        <f t="shared" ref="L235:L236" si="235">J235+K235</f>
        <v>0</v>
      </c>
      <c r="M235" s="229"/>
      <c r="N235" s="45"/>
      <c r="O235" s="91">
        <f t="shared" ref="O235:O236" si="236">M235+N235</f>
        <v>0</v>
      </c>
      <c r="P235" s="290"/>
      <c r="Q235" s="296"/>
    </row>
    <row r="236" spans="1:17" hidden="1" x14ac:dyDescent="0.25">
      <c r="A236" s="30">
        <v>6242</v>
      </c>
      <c r="B236" s="43" t="s">
        <v>230</v>
      </c>
      <c r="C236" s="189">
        <f t="shared" si="170"/>
        <v>0</v>
      </c>
      <c r="D236" s="263"/>
      <c r="E236" s="45"/>
      <c r="F236" s="95">
        <f t="shared" si="233"/>
        <v>0</v>
      </c>
      <c r="G236" s="229"/>
      <c r="H236" s="45"/>
      <c r="I236" s="91">
        <f t="shared" si="234"/>
        <v>0</v>
      </c>
      <c r="J236" s="263"/>
      <c r="K236" s="45"/>
      <c r="L236" s="95">
        <f t="shared" si="235"/>
        <v>0</v>
      </c>
      <c r="M236" s="229"/>
      <c r="N236" s="45"/>
      <c r="O236" s="91">
        <f t="shared" si="236"/>
        <v>0</v>
      </c>
      <c r="P236" s="290"/>
      <c r="Q236" s="296"/>
    </row>
    <row r="237" spans="1:17" ht="25.5" hidden="1" customHeight="1" x14ac:dyDescent="0.25">
      <c r="A237" s="75">
        <v>6250</v>
      </c>
      <c r="B237" s="43" t="s">
        <v>231</v>
      </c>
      <c r="C237" s="189">
        <f t="shared" si="170"/>
        <v>0</v>
      </c>
      <c r="D237" s="132">
        <f t="shared" ref="D237:E237" si="237">SUM(D238:D242)</f>
        <v>0</v>
      </c>
      <c r="E237" s="76">
        <f t="shared" si="237"/>
        <v>0</v>
      </c>
      <c r="F237" s="95">
        <f>SUM(F238:F242)</f>
        <v>0</v>
      </c>
      <c r="G237" s="230">
        <f t="shared" ref="G237:N237" si="238">SUM(G238:G242)</f>
        <v>0</v>
      </c>
      <c r="H237" s="76">
        <f t="shared" si="238"/>
        <v>0</v>
      </c>
      <c r="I237" s="91">
        <f t="shared" si="238"/>
        <v>0</v>
      </c>
      <c r="J237" s="132">
        <f t="shared" si="238"/>
        <v>0</v>
      </c>
      <c r="K237" s="76">
        <f t="shared" si="238"/>
        <v>0</v>
      </c>
      <c r="L237" s="95">
        <f t="shared" si="238"/>
        <v>0</v>
      </c>
      <c r="M237" s="230">
        <f t="shared" si="238"/>
        <v>0</v>
      </c>
      <c r="N237" s="76">
        <f t="shared" si="238"/>
        <v>0</v>
      </c>
      <c r="O237" s="91">
        <f>SUM(O238:O242)</f>
        <v>0</v>
      </c>
      <c r="P237" s="290"/>
      <c r="Q237" s="296"/>
    </row>
    <row r="238" spans="1:17" ht="14.25" hidden="1" customHeight="1" x14ac:dyDescent="0.25">
      <c r="A238" s="30">
        <v>6252</v>
      </c>
      <c r="B238" s="43" t="s">
        <v>232</v>
      </c>
      <c r="C238" s="189">
        <f t="shared" si="170"/>
        <v>0</v>
      </c>
      <c r="D238" s="263"/>
      <c r="E238" s="45"/>
      <c r="F238" s="95">
        <f t="shared" ref="F238:F244" si="239">D238+E238</f>
        <v>0</v>
      </c>
      <c r="G238" s="229"/>
      <c r="H238" s="45"/>
      <c r="I238" s="91">
        <f t="shared" ref="I238:I244" si="240">G238+H238</f>
        <v>0</v>
      </c>
      <c r="J238" s="263"/>
      <c r="K238" s="45"/>
      <c r="L238" s="95">
        <f t="shared" ref="L238:L244" si="241">J238+K238</f>
        <v>0</v>
      </c>
      <c r="M238" s="229"/>
      <c r="N238" s="45"/>
      <c r="O238" s="91">
        <f t="shared" ref="O238:O244" si="242">M238+N238</f>
        <v>0</v>
      </c>
      <c r="P238" s="290"/>
      <c r="Q238" s="296"/>
    </row>
    <row r="239" spans="1:17" ht="14.25" hidden="1" customHeight="1" x14ac:dyDescent="0.25">
      <c r="A239" s="30">
        <v>6253</v>
      </c>
      <c r="B239" s="43" t="s">
        <v>233</v>
      </c>
      <c r="C239" s="189">
        <f t="shared" si="170"/>
        <v>0</v>
      </c>
      <c r="D239" s="263"/>
      <c r="E239" s="45"/>
      <c r="F239" s="95">
        <f t="shared" si="239"/>
        <v>0</v>
      </c>
      <c r="G239" s="229"/>
      <c r="H239" s="45"/>
      <c r="I239" s="91">
        <f t="shared" si="240"/>
        <v>0</v>
      </c>
      <c r="J239" s="263"/>
      <c r="K239" s="45"/>
      <c r="L239" s="95">
        <f t="shared" si="241"/>
        <v>0</v>
      </c>
      <c r="M239" s="229"/>
      <c r="N239" s="45"/>
      <c r="O239" s="91">
        <f t="shared" si="242"/>
        <v>0</v>
      </c>
      <c r="P239" s="290"/>
      <c r="Q239" s="296"/>
    </row>
    <row r="240" spans="1:17" ht="24" hidden="1" x14ac:dyDescent="0.25">
      <c r="A240" s="30">
        <v>6254</v>
      </c>
      <c r="B240" s="43" t="s">
        <v>234</v>
      </c>
      <c r="C240" s="189">
        <f t="shared" si="170"/>
        <v>0</v>
      </c>
      <c r="D240" s="263"/>
      <c r="E240" s="45"/>
      <c r="F240" s="95">
        <f t="shared" si="239"/>
        <v>0</v>
      </c>
      <c r="G240" s="229"/>
      <c r="H240" s="45"/>
      <c r="I240" s="91">
        <f t="shared" si="240"/>
        <v>0</v>
      </c>
      <c r="J240" s="263"/>
      <c r="K240" s="45"/>
      <c r="L240" s="95">
        <f t="shared" si="241"/>
        <v>0</v>
      </c>
      <c r="M240" s="229"/>
      <c r="N240" s="45"/>
      <c r="O240" s="91">
        <f t="shared" si="242"/>
        <v>0</v>
      </c>
      <c r="P240" s="290"/>
      <c r="Q240" s="296"/>
    </row>
    <row r="241" spans="1:17" ht="24" hidden="1" x14ac:dyDescent="0.25">
      <c r="A241" s="30">
        <v>6255</v>
      </c>
      <c r="B241" s="43" t="s">
        <v>235</v>
      </c>
      <c r="C241" s="189">
        <f t="shared" ref="C241:C295" si="243">SUM(F241,I241,L241,O241)</f>
        <v>0</v>
      </c>
      <c r="D241" s="263"/>
      <c r="E241" s="45"/>
      <c r="F241" s="95">
        <f t="shared" si="239"/>
        <v>0</v>
      </c>
      <c r="G241" s="229"/>
      <c r="H241" s="45"/>
      <c r="I241" s="91">
        <f t="shared" si="240"/>
        <v>0</v>
      </c>
      <c r="J241" s="263"/>
      <c r="K241" s="45"/>
      <c r="L241" s="95">
        <f t="shared" si="241"/>
        <v>0</v>
      </c>
      <c r="M241" s="229"/>
      <c r="N241" s="45"/>
      <c r="O241" s="91">
        <f t="shared" si="242"/>
        <v>0</v>
      </c>
      <c r="P241" s="290"/>
      <c r="Q241" s="296"/>
    </row>
    <row r="242" spans="1:17" hidden="1" x14ac:dyDescent="0.25">
      <c r="A242" s="30">
        <v>6259</v>
      </c>
      <c r="B242" s="43" t="s">
        <v>236</v>
      </c>
      <c r="C242" s="189">
        <f t="shared" si="243"/>
        <v>0</v>
      </c>
      <c r="D242" s="263"/>
      <c r="E242" s="45"/>
      <c r="F242" s="95">
        <f t="shared" si="239"/>
        <v>0</v>
      </c>
      <c r="G242" s="229"/>
      <c r="H242" s="45"/>
      <c r="I242" s="91">
        <f t="shared" si="240"/>
        <v>0</v>
      </c>
      <c r="J242" s="263"/>
      <c r="K242" s="45"/>
      <c r="L242" s="95">
        <f t="shared" si="241"/>
        <v>0</v>
      </c>
      <c r="M242" s="229"/>
      <c r="N242" s="45"/>
      <c r="O242" s="91">
        <f t="shared" si="242"/>
        <v>0</v>
      </c>
      <c r="P242" s="290"/>
      <c r="Q242" s="296"/>
    </row>
    <row r="243" spans="1:17" ht="24" hidden="1" x14ac:dyDescent="0.25">
      <c r="A243" s="75">
        <v>6260</v>
      </c>
      <c r="B243" s="43" t="s">
        <v>237</v>
      </c>
      <c r="C243" s="189">
        <f t="shared" si="243"/>
        <v>0</v>
      </c>
      <c r="D243" s="263"/>
      <c r="E243" s="45"/>
      <c r="F243" s="95">
        <f t="shared" si="239"/>
        <v>0</v>
      </c>
      <c r="G243" s="229"/>
      <c r="H243" s="45"/>
      <c r="I243" s="91">
        <f t="shared" si="240"/>
        <v>0</v>
      </c>
      <c r="J243" s="263"/>
      <c r="K243" s="45"/>
      <c r="L243" s="95">
        <f t="shared" si="241"/>
        <v>0</v>
      </c>
      <c r="M243" s="229"/>
      <c r="N243" s="45"/>
      <c r="O243" s="91">
        <f t="shared" si="242"/>
        <v>0</v>
      </c>
      <c r="P243" s="290"/>
      <c r="Q243" s="296"/>
    </row>
    <row r="244" spans="1:17" hidden="1" x14ac:dyDescent="0.25">
      <c r="A244" s="75">
        <v>6270</v>
      </c>
      <c r="B244" s="43" t="s">
        <v>238</v>
      </c>
      <c r="C244" s="189">
        <f t="shared" si="243"/>
        <v>0</v>
      </c>
      <c r="D244" s="263"/>
      <c r="E244" s="45"/>
      <c r="F244" s="95">
        <f t="shared" si="239"/>
        <v>0</v>
      </c>
      <c r="G244" s="229"/>
      <c r="H244" s="45"/>
      <c r="I244" s="91">
        <f t="shared" si="240"/>
        <v>0</v>
      </c>
      <c r="J244" s="263"/>
      <c r="K244" s="45"/>
      <c r="L244" s="95">
        <f t="shared" si="241"/>
        <v>0</v>
      </c>
      <c r="M244" s="229"/>
      <c r="N244" s="45"/>
      <c r="O244" s="91">
        <f t="shared" si="242"/>
        <v>0</v>
      </c>
      <c r="P244" s="290"/>
      <c r="Q244" s="296"/>
    </row>
    <row r="245" spans="1:17" ht="24" hidden="1" x14ac:dyDescent="0.25">
      <c r="A245" s="340">
        <v>6290</v>
      </c>
      <c r="B245" s="40" t="s">
        <v>239</v>
      </c>
      <c r="C245" s="200">
        <f t="shared" si="243"/>
        <v>0</v>
      </c>
      <c r="D245" s="131">
        <f t="shared" ref="D245:E245" si="244">SUM(D246:D249)</f>
        <v>0</v>
      </c>
      <c r="E245" s="79">
        <f t="shared" si="244"/>
        <v>0</v>
      </c>
      <c r="F245" s="176">
        <f>SUM(F246:F249)</f>
        <v>0</v>
      </c>
      <c r="G245" s="232">
        <f t="shared" ref="G245:O245" si="245">SUM(G246:G249)</f>
        <v>0</v>
      </c>
      <c r="H245" s="79">
        <f t="shared" si="245"/>
        <v>0</v>
      </c>
      <c r="I245" s="90">
        <f t="shared" si="245"/>
        <v>0</v>
      </c>
      <c r="J245" s="131">
        <f t="shared" si="245"/>
        <v>0</v>
      </c>
      <c r="K245" s="79">
        <f t="shared" si="245"/>
        <v>0</v>
      </c>
      <c r="L245" s="176">
        <f t="shared" si="245"/>
        <v>0</v>
      </c>
      <c r="M245" s="232">
        <f t="shared" si="245"/>
        <v>0</v>
      </c>
      <c r="N245" s="79">
        <f t="shared" si="245"/>
        <v>0</v>
      </c>
      <c r="O245" s="90">
        <f t="shared" si="245"/>
        <v>0</v>
      </c>
      <c r="P245" s="293"/>
      <c r="Q245" s="296"/>
    </row>
    <row r="246" spans="1:17" hidden="1" x14ac:dyDescent="0.25">
      <c r="A246" s="30">
        <v>6291</v>
      </c>
      <c r="B246" s="43" t="s">
        <v>240</v>
      </c>
      <c r="C246" s="189">
        <f t="shared" si="243"/>
        <v>0</v>
      </c>
      <c r="D246" s="263"/>
      <c r="E246" s="45"/>
      <c r="F246" s="95">
        <f t="shared" ref="F246:F249" si="246">D246+E246</f>
        <v>0</v>
      </c>
      <c r="G246" s="229"/>
      <c r="H246" s="45"/>
      <c r="I246" s="91">
        <f t="shared" ref="I246:I249" si="247">G246+H246</f>
        <v>0</v>
      </c>
      <c r="J246" s="263"/>
      <c r="K246" s="45"/>
      <c r="L246" s="95">
        <f t="shared" ref="L246:L249" si="248">J246+K246</f>
        <v>0</v>
      </c>
      <c r="M246" s="229"/>
      <c r="N246" s="45"/>
      <c r="O246" s="91">
        <f t="shared" ref="O246:O249" si="249">M246+N246</f>
        <v>0</v>
      </c>
      <c r="P246" s="290"/>
      <c r="Q246" s="296"/>
    </row>
    <row r="247" spans="1:17" hidden="1" x14ac:dyDescent="0.25">
      <c r="A247" s="30">
        <v>6292</v>
      </c>
      <c r="B247" s="43" t="s">
        <v>241</v>
      </c>
      <c r="C247" s="189">
        <f t="shared" si="243"/>
        <v>0</v>
      </c>
      <c r="D247" s="263"/>
      <c r="E247" s="45"/>
      <c r="F247" s="95">
        <f t="shared" si="246"/>
        <v>0</v>
      </c>
      <c r="G247" s="229"/>
      <c r="H247" s="45"/>
      <c r="I247" s="91">
        <f t="shared" si="247"/>
        <v>0</v>
      </c>
      <c r="J247" s="263"/>
      <c r="K247" s="45"/>
      <c r="L247" s="95">
        <f t="shared" si="248"/>
        <v>0</v>
      </c>
      <c r="M247" s="229"/>
      <c r="N247" s="45"/>
      <c r="O247" s="91">
        <f t="shared" si="249"/>
        <v>0</v>
      </c>
      <c r="P247" s="290"/>
      <c r="Q247" s="296"/>
    </row>
    <row r="248" spans="1:17" ht="72" hidden="1" x14ac:dyDescent="0.25">
      <c r="A248" s="30">
        <v>6296</v>
      </c>
      <c r="B248" s="43" t="s">
        <v>242</v>
      </c>
      <c r="C248" s="189">
        <f t="shared" si="243"/>
        <v>0</v>
      </c>
      <c r="D248" s="263"/>
      <c r="E248" s="45"/>
      <c r="F248" s="95">
        <f t="shared" si="246"/>
        <v>0</v>
      </c>
      <c r="G248" s="229"/>
      <c r="H248" s="45"/>
      <c r="I248" s="91">
        <f t="shared" si="247"/>
        <v>0</v>
      </c>
      <c r="J248" s="263"/>
      <c r="K248" s="45"/>
      <c r="L248" s="95">
        <f t="shared" si="248"/>
        <v>0</v>
      </c>
      <c r="M248" s="229"/>
      <c r="N248" s="45"/>
      <c r="O248" s="91">
        <f t="shared" si="249"/>
        <v>0</v>
      </c>
      <c r="P248" s="290"/>
      <c r="Q248" s="296"/>
    </row>
    <row r="249" spans="1:17" ht="39.75" hidden="1" customHeight="1" x14ac:dyDescent="0.25">
      <c r="A249" s="30">
        <v>6299</v>
      </c>
      <c r="B249" s="43" t="s">
        <v>243</v>
      </c>
      <c r="C249" s="189">
        <f t="shared" si="243"/>
        <v>0</v>
      </c>
      <c r="D249" s="263"/>
      <c r="E249" s="45"/>
      <c r="F249" s="95">
        <f t="shared" si="246"/>
        <v>0</v>
      </c>
      <c r="G249" s="229"/>
      <c r="H249" s="45"/>
      <c r="I249" s="91">
        <f t="shared" si="247"/>
        <v>0</v>
      </c>
      <c r="J249" s="263"/>
      <c r="K249" s="45"/>
      <c r="L249" s="95">
        <f t="shared" si="248"/>
        <v>0</v>
      </c>
      <c r="M249" s="229"/>
      <c r="N249" s="45"/>
      <c r="O249" s="91">
        <f t="shared" si="249"/>
        <v>0</v>
      </c>
      <c r="P249" s="290"/>
      <c r="Q249" s="296"/>
    </row>
    <row r="250" spans="1:17" hidden="1" x14ac:dyDescent="0.25">
      <c r="A250" s="35">
        <v>6300</v>
      </c>
      <c r="B250" s="72" t="s">
        <v>244</v>
      </c>
      <c r="C250" s="187">
        <f t="shared" si="243"/>
        <v>0</v>
      </c>
      <c r="D250" s="130">
        <f t="shared" ref="D250:E250" si="250">SUM(D251,D256,D257)</f>
        <v>0</v>
      </c>
      <c r="E250" s="38">
        <f t="shared" si="250"/>
        <v>0</v>
      </c>
      <c r="F250" s="175">
        <f>SUM(F251,F256,F257)</f>
        <v>0</v>
      </c>
      <c r="G250" s="227">
        <f t="shared" ref="G250:O250" si="251">SUM(G251,G256,G257)</f>
        <v>0</v>
      </c>
      <c r="H250" s="38">
        <f t="shared" si="251"/>
        <v>0</v>
      </c>
      <c r="I250" s="123">
        <f t="shared" si="251"/>
        <v>0</v>
      </c>
      <c r="J250" s="130">
        <f t="shared" si="251"/>
        <v>0</v>
      </c>
      <c r="K250" s="38">
        <f t="shared" si="251"/>
        <v>0</v>
      </c>
      <c r="L250" s="175">
        <f t="shared" si="251"/>
        <v>0</v>
      </c>
      <c r="M250" s="227">
        <f t="shared" si="251"/>
        <v>0</v>
      </c>
      <c r="N250" s="38">
        <f t="shared" si="251"/>
        <v>0</v>
      </c>
      <c r="O250" s="123">
        <f t="shared" si="251"/>
        <v>0</v>
      </c>
      <c r="P250" s="314"/>
      <c r="Q250" s="296"/>
    </row>
    <row r="251" spans="1:17" ht="24" hidden="1" x14ac:dyDescent="0.25">
      <c r="A251" s="340">
        <v>6320</v>
      </c>
      <c r="B251" s="40" t="s">
        <v>245</v>
      </c>
      <c r="C251" s="200">
        <f t="shared" si="243"/>
        <v>0</v>
      </c>
      <c r="D251" s="131">
        <f t="shared" ref="D251:E251" si="252">SUM(D252:D255)</f>
        <v>0</v>
      </c>
      <c r="E251" s="79">
        <f t="shared" si="252"/>
        <v>0</v>
      </c>
      <c r="F251" s="176">
        <f>SUM(F252:F255)</f>
        <v>0</v>
      </c>
      <c r="G251" s="232">
        <f t="shared" ref="G251:O251" si="253">SUM(G252:G255)</f>
        <v>0</v>
      </c>
      <c r="H251" s="79">
        <f t="shared" si="253"/>
        <v>0</v>
      </c>
      <c r="I251" s="90">
        <f t="shared" si="253"/>
        <v>0</v>
      </c>
      <c r="J251" s="131">
        <f t="shared" si="253"/>
        <v>0</v>
      </c>
      <c r="K251" s="79">
        <f t="shared" si="253"/>
        <v>0</v>
      </c>
      <c r="L251" s="176">
        <f t="shared" si="253"/>
        <v>0</v>
      </c>
      <c r="M251" s="232">
        <f t="shared" si="253"/>
        <v>0</v>
      </c>
      <c r="N251" s="79">
        <f t="shared" si="253"/>
        <v>0</v>
      </c>
      <c r="O251" s="90">
        <f t="shared" si="253"/>
        <v>0</v>
      </c>
      <c r="P251" s="289"/>
      <c r="Q251" s="296"/>
    </row>
    <row r="252" spans="1:17" hidden="1" x14ac:dyDescent="0.25">
      <c r="A252" s="30">
        <v>6322</v>
      </c>
      <c r="B252" s="43" t="s">
        <v>246</v>
      </c>
      <c r="C252" s="189">
        <f t="shared" si="243"/>
        <v>0</v>
      </c>
      <c r="D252" s="263"/>
      <c r="E252" s="45"/>
      <c r="F252" s="95">
        <f t="shared" ref="F252:F257" si="254">D252+E252</f>
        <v>0</v>
      </c>
      <c r="G252" s="229"/>
      <c r="H252" s="45"/>
      <c r="I252" s="91">
        <f t="shared" ref="I252:I257" si="255">G252+H252</f>
        <v>0</v>
      </c>
      <c r="J252" s="263"/>
      <c r="K252" s="45"/>
      <c r="L252" s="95">
        <f t="shared" ref="L252:L257" si="256">J252+K252</f>
        <v>0</v>
      </c>
      <c r="M252" s="229"/>
      <c r="N252" s="45"/>
      <c r="O252" s="91">
        <f t="shared" ref="O252:O257" si="257">M252+N252</f>
        <v>0</v>
      </c>
      <c r="P252" s="290"/>
      <c r="Q252" s="296"/>
    </row>
    <row r="253" spans="1:17" ht="24" hidden="1" x14ac:dyDescent="0.25">
      <c r="A253" s="30">
        <v>6323</v>
      </c>
      <c r="B253" s="43" t="s">
        <v>247</v>
      </c>
      <c r="C253" s="189">
        <f t="shared" si="243"/>
        <v>0</v>
      </c>
      <c r="D253" s="263"/>
      <c r="E253" s="45"/>
      <c r="F253" s="95">
        <f t="shared" si="254"/>
        <v>0</v>
      </c>
      <c r="G253" s="229"/>
      <c r="H253" s="45"/>
      <c r="I253" s="91">
        <f t="shared" si="255"/>
        <v>0</v>
      </c>
      <c r="J253" s="263"/>
      <c r="K253" s="45"/>
      <c r="L253" s="95">
        <f t="shared" si="256"/>
        <v>0</v>
      </c>
      <c r="M253" s="229"/>
      <c r="N253" s="45"/>
      <c r="O253" s="91">
        <f t="shared" si="257"/>
        <v>0</v>
      </c>
      <c r="P253" s="290"/>
      <c r="Q253" s="296"/>
    </row>
    <row r="254" spans="1:17" ht="24" hidden="1" x14ac:dyDescent="0.25">
      <c r="A254" s="30">
        <v>6324</v>
      </c>
      <c r="B254" s="43" t="s">
        <v>301</v>
      </c>
      <c r="C254" s="189">
        <f t="shared" si="243"/>
        <v>0</v>
      </c>
      <c r="D254" s="263"/>
      <c r="E254" s="45"/>
      <c r="F254" s="95">
        <f t="shared" si="254"/>
        <v>0</v>
      </c>
      <c r="G254" s="229"/>
      <c r="H254" s="45"/>
      <c r="I254" s="91">
        <f t="shared" si="255"/>
        <v>0</v>
      </c>
      <c r="J254" s="263"/>
      <c r="K254" s="45"/>
      <c r="L254" s="95">
        <f t="shared" si="256"/>
        <v>0</v>
      </c>
      <c r="M254" s="229"/>
      <c r="N254" s="45"/>
      <c r="O254" s="91">
        <f t="shared" si="257"/>
        <v>0</v>
      </c>
      <c r="P254" s="290"/>
      <c r="Q254" s="296"/>
    </row>
    <row r="255" spans="1:17" hidden="1" x14ac:dyDescent="0.25">
      <c r="A255" s="27">
        <v>6329</v>
      </c>
      <c r="B255" s="40" t="s">
        <v>302</v>
      </c>
      <c r="C255" s="188">
        <f t="shared" si="243"/>
        <v>0</v>
      </c>
      <c r="D255" s="262"/>
      <c r="E255" s="42"/>
      <c r="F255" s="176">
        <f t="shared" si="254"/>
        <v>0</v>
      </c>
      <c r="G255" s="219"/>
      <c r="H255" s="42"/>
      <c r="I255" s="90">
        <f t="shared" si="255"/>
        <v>0</v>
      </c>
      <c r="J255" s="262"/>
      <c r="K255" s="42"/>
      <c r="L255" s="176">
        <f t="shared" si="256"/>
        <v>0</v>
      </c>
      <c r="M255" s="219"/>
      <c r="N255" s="42"/>
      <c r="O255" s="90">
        <f t="shared" si="257"/>
        <v>0</v>
      </c>
      <c r="P255" s="289"/>
      <c r="Q255" s="296"/>
    </row>
    <row r="256" spans="1:17" ht="24" hidden="1" x14ac:dyDescent="0.25">
      <c r="A256" s="92">
        <v>6330</v>
      </c>
      <c r="B256" s="93" t="s">
        <v>248</v>
      </c>
      <c r="C256" s="200">
        <f t="shared" si="243"/>
        <v>0</v>
      </c>
      <c r="D256" s="264"/>
      <c r="E256" s="84"/>
      <c r="F256" s="331">
        <f t="shared" si="254"/>
        <v>0</v>
      </c>
      <c r="G256" s="234"/>
      <c r="H256" s="84"/>
      <c r="I256" s="156">
        <f t="shared" si="255"/>
        <v>0</v>
      </c>
      <c r="J256" s="264"/>
      <c r="K256" s="84"/>
      <c r="L256" s="331">
        <f t="shared" si="256"/>
        <v>0</v>
      </c>
      <c r="M256" s="234"/>
      <c r="N256" s="84"/>
      <c r="O256" s="156">
        <f t="shared" si="257"/>
        <v>0</v>
      </c>
      <c r="P256" s="293"/>
      <c r="Q256" s="296"/>
    </row>
    <row r="257" spans="1:17" hidden="1" x14ac:dyDescent="0.25">
      <c r="A257" s="75">
        <v>6360</v>
      </c>
      <c r="B257" s="43" t="s">
        <v>249</v>
      </c>
      <c r="C257" s="189">
        <f t="shared" si="243"/>
        <v>0</v>
      </c>
      <c r="D257" s="263"/>
      <c r="E257" s="45"/>
      <c r="F257" s="95">
        <f t="shared" si="254"/>
        <v>0</v>
      </c>
      <c r="G257" s="229"/>
      <c r="H257" s="45"/>
      <c r="I257" s="91">
        <f t="shared" si="255"/>
        <v>0</v>
      </c>
      <c r="J257" s="263"/>
      <c r="K257" s="45"/>
      <c r="L257" s="95">
        <f t="shared" si="256"/>
        <v>0</v>
      </c>
      <c r="M257" s="229"/>
      <c r="N257" s="45"/>
      <c r="O257" s="91">
        <f t="shared" si="257"/>
        <v>0</v>
      </c>
      <c r="P257" s="290"/>
      <c r="Q257" s="296"/>
    </row>
    <row r="258" spans="1:17" ht="36" hidden="1" x14ac:dyDescent="0.25">
      <c r="A258" s="35">
        <v>6400</v>
      </c>
      <c r="B258" s="72" t="s">
        <v>250</v>
      </c>
      <c r="C258" s="187">
        <f t="shared" si="243"/>
        <v>0</v>
      </c>
      <c r="D258" s="130">
        <f t="shared" ref="D258:E258" si="258">SUM(D259,D263)</f>
        <v>0</v>
      </c>
      <c r="E258" s="38">
        <f t="shared" si="258"/>
        <v>0</v>
      </c>
      <c r="F258" s="175">
        <f>SUM(F259,F263)</f>
        <v>0</v>
      </c>
      <c r="G258" s="227">
        <f t="shared" ref="G258:O258" si="259">SUM(G259,G263)</f>
        <v>0</v>
      </c>
      <c r="H258" s="38">
        <f t="shared" si="259"/>
        <v>0</v>
      </c>
      <c r="I258" s="123">
        <f t="shared" si="259"/>
        <v>0</v>
      </c>
      <c r="J258" s="130">
        <f t="shared" si="259"/>
        <v>0</v>
      </c>
      <c r="K258" s="38">
        <f t="shared" si="259"/>
        <v>0</v>
      </c>
      <c r="L258" s="175">
        <f t="shared" si="259"/>
        <v>0</v>
      </c>
      <c r="M258" s="227">
        <f t="shared" si="259"/>
        <v>0</v>
      </c>
      <c r="N258" s="38">
        <f t="shared" si="259"/>
        <v>0</v>
      </c>
      <c r="O258" s="123">
        <f t="shared" si="259"/>
        <v>0</v>
      </c>
      <c r="P258" s="314"/>
      <c r="Q258" s="296"/>
    </row>
    <row r="259" spans="1:17" ht="24" hidden="1" x14ac:dyDescent="0.25">
      <c r="A259" s="340">
        <v>6410</v>
      </c>
      <c r="B259" s="40" t="s">
        <v>251</v>
      </c>
      <c r="C259" s="188">
        <f t="shared" si="243"/>
        <v>0</v>
      </c>
      <c r="D259" s="131">
        <f t="shared" ref="D259:E259" si="260">SUM(D260:D262)</f>
        <v>0</v>
      </c>
      <c r="E259" s="79">
        <f t="shared" si="260"/>
        <v>0</v>
      </c>
      <c r="F259" s="176">
        <f>SUM(F260:F262)</f>
        <v>0</v>
      </c>
      <c r="G259" s="232">
        <f t="shared" ref="G259:O259" si="261">SUM(G260:G262)</f>
        <v>0</v>
      </c>
      <c r="H259" s="79">
        <f t="shared" si="261"/>
        <v>0</v>
      </c>
      <c r="I259" s="90">
        <f t="shared" si="261"/>
        <v>0</v>
      </c>
      <c r="J259" s="131">
        <f t="shared" si="261"/>
        <v>0</v>
      </c>
      <c r="K259" s="79">
        <f t="shared" si="261"/>
        <v>0</v>
      </c>
      <c r="L259" s="176">
        <f t="shared" si="261"/>
        <v>0</v>
      </c>
      <c r="M259" s="232">
        <f t="shared" si="261"/>
        <v>0</v>
      </c>
      <c r="N259" s="79">
        <f t="shared" si="261"/>
        <v>0</v>
      </c>
      <c r="O259" s="155">
        <f t="shared" si="261"/>
        <v>0</v>
      </c>
      <c r="P259" s="294"/>
      <c r="Q259" s="296"/>
    </row>
    <row r="260" spans="1:17" hidden="1" x14ac:dyDescent="0.25">
      <c r="A260" s="30">
        <v>6411</v>
      </c>
      <c r="B260" s="94" t="s">
        <v>252</v>
      </c>
      <c r="C260" s="189">
        <f t="shared" si="243"/>
        <v>0</v>
      </c>
      <c r="D260" s="263"/>
      <c r="E260" s="45"/>
      <c r="F260" s="95">
        <f t="shared" ref="F260:F262" si="262">D260+E260</f>
        <v>0</v>
      </c>
      <c r="G260" s="229"/>
      <c r="H260" s="45"/>
      <c r="I260" s="91">
        <f t="shared" ref="I260:I262" si="263">G260+H260</f>
        <v>0</v>
      </c>
      <c r="J260" s="263"/>
      <c r="K260" s="45"/>
      <c r="L260" s="95">
        <f t="shared" ref="L260:L262" si="264">J260+K260</f>
        <v>0</v>
      </c>
      <c r="M260" s="229"/>
      <c r="N260" s="45"/>
      <c r="O260" s="91">
        <f t="shared" ref="O260:O262" si="265">M260+N260</f>
        <v>0</v>
      </c>
      <c r="P260" s="290"/>
      <c r="Q260" s="296"/>
    </row>
    <row r="261" spans="1:17" ht="36" hidden="1" x14ac:dyDescent="0.25">
      <c r="A261" s="30">
        <v>6412</v>
      </c>
      <c r="B261" s="43" t="s">
        <v>253</v>
      </c>
      <c r="C261" s="189">
        <f t="shared" si="243"/>
        <v>0</v>
      </c>
      <c r="D261" s="263"/>
      <c r="E261" s="45"/>
      <c r="F261" s="95">
        <f t="shared" si="262"/>
        <v>0</v>
      </c>
      <c r="G261" s="229"/>
      <c r="H261" s="45"/>
      <c r="I261" s="91">
        <f t="shared" si="263"/>
        <v>0</v>
      </c>
      <c r="J261" s="263"/>
      <c r="K261" s="45"/>
      <c r="L261" s="95">
        <f t="shared" si="264"/>
        <v>0</v>
      </c>
      <c r="M261" s="229"/>
      <c r="N261" s="45"/>
      <c r="O261" s="91">
        <f t="shared" si="265"/>
        <v>0</v>
      </c>
      <c r="P261" s="290"/>
      <c r="Q261" s="296"/>
    </row>
    <row r="262" spans="1:17" ht="36" hidden="1" x14ac:dyDescent="0.25">
      <c r="A262" s="30">
        <v>6419</v>
      </c>
      <c r="B262" s="43" t="s">
        <v>254</v>
      </c>
      <c r="C262" s="189">
        <f t="shared" si="243"/>
        <v>0</v>
      </c>
      <c r="D262" s="263"/>
      <c r="E262" s="45"/>
      <c r="F262" s="95">
        <f t="shared" si="262"/>
        <v>0</v>
      </c>
      <c r="G262" s="229"/>
      <c r="H262" s="45"/>
      <c r="I262" s="91">
        <f t="shared" si="263"/>
        <v>0</v>
      </c>
      <c r="J262" s="263"/>
      <c r="K262" s="45"/>
      <c r="L262" s="95">
        <f t="shared" si="264"/>
        <v>0</v>
      </c>
      <c r="M262" s="229"/>
      <c r="N262" s="45"/>
      <c r="O262" s="91">
        <f t="shared" si="265"/>
        <v>0</v>
      </c>
      <c r="P262" s="290"/>
      <c r="Q262" s="296"/>
    </row>
    <row r="263" spans="1:17" ht="36" hidden="1" x14ac:dyDescent="0.25">
      <c r="A263" s="75">
        <v>6420</v>
      </c>
      <c r="B263" s="43" t="s">
        <v>255</v>
      </c>
      <c r="C263" s="189">
        <f t="shared" si="243"/>
        <v>0</v>
      </c>
      <c r="D263" s="132">
        <f t="shared" ref="D263:E263" si="266">SUM(D264:D267)</f>
        <v>0</v>
      </c>
      <c r="E263" s="76">
        <f t="shared" si="266"/>
        <v>0</v>
      </c>
      <c r="F263" s="95">
        <f>SUM(F264:F267)</f>
        <v>0</v>
      </c>
      <c r="G263" s="230">
        <f t="shared" ref="G263:N263" si="267">SUM(G264:G267)</f>
        <v>0</v>
      </c>
      <c r="H263" s="76">
        <f t="shared" si="267"/>
        <v>0</v>
      </c>
      <c r="I263" s="91">
        <f t="shared" si="267"/>
        <v>0</v>
      </c>
      <c r="J263" s="132">
        <f t="shared" si="267"/>
        <v>0</v>
      </c>
      <c r="K263" s="76">
        <f t="shared" si="267"/>
        <v>0</v>
      </c>
      <c r="L263" s="95">
        <f t="shared" si="267"/>
        <v>0</v>
      </c>
      <c r="M263" s="230">
        <f t="shared" si="267"/>
        <v>0</v>
      </c>
      <c r="N263" s="76">
        <f t="shared" si="267"/>
        <v>0</v>
      </c>
      <c r="O263" s="91">
        <f>SUM(O264:O267)</f>
        <v>0</v>
      </c>
      <c r="P263" s="290"/>
      <c r="Q263" s="296"/>
    </row>
    <row r="264" spans="1:17" hidden="1" x14ac:dyDescent="0.25">
      <c r="A264" s="30">
        <v>6421</v>
      </c>
      <c r="B264" s="43" t="s">
        <v>256</v>
      </c>
      <c r="C264" s="189">
        <f t="shared" si="243"/>
        <v>0</v>
      </c>
      <c r="D264" s="263"/>
      <c r="E264" s="45"/>
      <c r="F264" s="95">
        <f t="shared" ref="F264:F267" si="268">D264+E264</f>
        <v>0</v>
      </c>
      <c r="G264" s="229"/>
      <c r="H264" s="45"/>
      <c r="I264" s="91">
        <f t="shared" ref="I264:I267" si="269">G264+H264</f>
        <v>0</v>
      </c>
      <c r="J264" s="263"/>
      <c r="K264" s="45"/>
      <c r="L264" s="95">
        <f t="shared" ref="L264:L267" si="270">J264+K264</f>
        <v>0</v>
      </c>
      <c r="M264" s="229"/>
      <c r="N264" s="45"/>
      <c r="O264" s="91">
        <f t="shared" ref="O264:O267" si="271">M264+N264</f>
        <v>0</v>
      </c>
      <c r="P264" s="290"/>
      <c r="Q264" s="296"/>
    </row>
    <row r="265" spans="1:17" hidden="1" x14ac:dyDescent="0.25">
      <c r="A265" s="30">
        <v>6422</v>
      </c>
      <c r="B265" s="43" t="s">
        <v>257</v>
      </c>
      <c r="C265" s="189">
        <f t="shared" si="243"/>
        <v>0</v>
      </c>
      <c r="D265" s="263"/>
      <c r="E265" s="45"/>
      <c r="F265" s="95">
        <f t="shared" si="268"/>
        <v>0</v>
      </c>
      <c r="G265" s="229"/>
      <c r="H265" s="45"/>
      <c r="I265" s="91">
        <f t="shared" si="269"/>
        <v>0</v>
      </c>
      <c r="J265" s="263"/>
      <c r="K265" s="45"/>
      <c r="L265" s="95">
        <f t="shared" si="270"/>
        <v>0</v>
      </c>
      <c r="M265" s="229"/>
      <c r="N265" s="45"/>
      <c r="O265" s="91">
        <f t="shared" si="271"/>
        <v>0</v>
      </c>
      <c r="P265" s="290"/>
      <c r="Q265" s="296"/>
    </row>
    <row r="266" spans="1:17" ht="24" hidden="1" x14ac:dyDescent="0.25">
      <c r="A266" s="30">
        <v>6423</v>
      </c>
      <c r="B266" s="43" t="s">
        <v>258</v>
      </c>
      <c r="C266" s="189">
        <f t="shared" si="243"/>
        <v>0</v>
      </c>
      <c r="D266" s="263"/>
      <c r="E266" s="45"/>
      <c r="F266" s="95">
        <f t="shared" si="268"/>
        <v>0</v>
      </c>
      <c r="G266" s="229"/>
      <c r="H266" s="45"/>
      <c r="I266" s="91">
        <f t="shared" si="269"/>
        <v>0</v>
      </c>
      <c r="J266" s="263"/>
      <c r="K266" s="45"/>
      <c r="L266" s="95">
        <f t="shared" si="270"/>
        <v>0</v>
      </c>
      <c r="M266" s="229"/>
      <c r="N266" s="45"/>
      <c r="O266" s="91">
        <f t="shared" si="271"/>
        <v>0</v>
      </c>
      <c r="P266" s="290"/>
      <c r="Q266" s="296"/>
    </row>
    <row r="267" spans="1:17" ht="36" hidden="1" x14ac:dyDescent="0.25">
      <c r="A267" s="30">
        <v>6424</v>
      </c>
      <c r="B267" s="43" t="s">
        <v>259</v>
      </c>
      <c r="C267" s="189">
        <f t="shared" si="243"/>
        <v>0</v>
      </c>
      <c r="D267" s="263"/>
      <c r="E267" s="45"/>
      <c r="F267" s="95">
        <f t="shared" si="268"/>
        <v>0</v>
      </c>
      <c r="G267" s="229"/>
      <c r="H267" s="45"/>
      <c r="I267" s="91">
        <f t="shared" si="269"/>
        <v>0</v>
      </c>
      <c r="J267" s="263"/>
      <c r="K267" s="45"/>
      <c r="L267" s="95">
        <f t="shared" si="270"/>
        <v>0</v>
      </c>
      <c r="M267" s="229"/>
      <c r="N267" s="45"/>
      <c r="O267" s="91">
        <f t="shared" si="271"/>
        <v>0</v>
      </c>
      <c r="P267" s="290"/>
      <c r="Q267" s="296"/>
    </row>
    <row r="268" spans="1:17" ht="36" hidden="1" x14ac:dyDescent="0.25">
      <c r="A268" s="97">
        <v>7000</v>
      </c>
      <c r="B268" s="97" t="s">
        <v>260</v>
      </c>
      <c r="C268" s="202">
        <f>SUM(F268,I268,L268,O268)</f>
        <v>0</v>
      </c>
      <c r="D268" s="139">
        <f t="shared" ref="D268:E268" si="272">SUM(D269,D279)</f>
        <v>0</v>
      </c>
      <c r="E268" s="98">
        <f t="shared" si="272"/>
        <v>0</v>
      </c>
      <c r="F268" s="265">
        <f>SUM(F269,F279)</f>
        <v>0</v>
      </c>
      <c r="G268" s="236">
        <f t="shared" ref="G268:N268" si="273">SUM(G269,G279)</f>
        <v>0</v>
      </c>
      <c r="H268" s="98">
        <f t="shared" si="273"/>
        <v>0</v>
      </c>
      <c r="I268" s="275">
        <f t="shared" si="273"/>
        <v>0</v>
      </c>
      <c r="J268" s="139">
        <f t="shared" si="273"/>
        <v>0</v>
      </c>
      <c r="K268" s="98">
        <f t="shared" si="273"/>
        <v>0</v>
      </c>
      <c r="L268" s="265">
        <f t="shared" si="273"/>
        <v>0</v>
      </c>
      <c r="M268" s="236">
        <f t="shared" si="273"/>
        <v>0</v>
      </c>
      <c r="N268" s="98">
        <f t="shared" si="273"/>
        <v>0</v>
      </c>
      <c r="O268" s="158">
        <f>SUM(O269,O279)</f>
        <v>0</v>
      </c>
      <c r="P268" s="316"/>
      <c r="Q268" s="296"/>
    </row>
    <row r="269" spans="1:17" ht="24" hidden="1" x14ac:dyDescent="0.25">
      <c r="A269" s="35">
        <v>7200</v>
      </c>
      <c r="B269" s="72" t="s">
        <v>261</v>
      </c>
      <c r="C269" s="187">
        <f t="shared" si="243"/>
        <v>0</v>
      </c>
      <c r="D269" s="130">
        <f t="shared" ref="D269:E269" si="274">SUM(D270,D271,D274,D275,D278)</f>
        <v>0</v>
      </c>
      <c r="E269" s="38">
        <f t="shared" si="274"/>
        <v>0</v>
      </c>
      <c r="F269" s="175">
        <f>SUM(F270,F271,F274,F275,F278)</f>
        <v>0</v>
      </c>
      <c r="G269" s="227"/>
      <c r="H269" s="38"/>
      <c r="I269" s="123">
        <f>SUM(I270,I271,I274,I275,I278)</f>
        <v>0</v>
      </c>
      <c r="J269" s="130"/>
      <c r="K269" s="38"/>
      <c r="L269" s="175">
        <f>SUM(L270,L271,L274,L275,L278)</f>
        <v>0</v>
      </c>
      <c r="M269" s="227"/>
      <c r="N269" s="38"/>
      <c r="O269" s="124">
        <f>SUM(O270,O271,O274,O275,O278)</f>
        <v>0</v>
      </c>
      <c r="P269" s="313"/>
      <c r="Q269" s="296"/>
    </row>
    <row r="270" spans="1:17" ht="24" hidden="1" x14ac:dyDescent="0.25">
      <c r="A270" s="340">
        <v>7210</v>
      </c>
      <c r="B270" s="40" t="s">
        <v>262</v>
      </c>
      <c r="C270" s="188">
        <f t="shared" si="243"/>
        <v>0</v>
      </c>
      <c r="D270" s="262"/>
      <c r="E270" s="42"/>
      <c r="F270" s="176">
        <f>D270+E270</f>
        <v>0</v>
      </c>
      <c r="G270" s="219"/>
      <c r="H270" s="42"/>
      <c r="I270" s="90">
        <f>G270+H270</f>
        <v>0</v>
      </c>
      <c r="J270" s="262"/>
      <c r="K270" s="42"/>
      <c r="L270" s="176">
        <f>J270+K270</f>
        <v>0</v>
      </c>
      <c r="M270" s="219"/>
      <c r="N270" s="42"/>
      <c r="O270" s="90">
        <f>M270+N270</f>
        <v>0</v>
      </c>
      <c r="P270" s="289"/>
      <c r="Q270" s="296"/>
    </row>
    <row r="271" spans="1:17" s="96" customFormat="1" ht="36" hidden="1" x14ac:dyDescent="0.25">
      <c r="A271" s="75">
        <v>7220</v>
      </c>
      <c r="B271" s="43" t="s">
        <v>263</v>
      </c>
      <c r="C271" s="189">
        <f t="shared" si="243"/>
        <v>0</v>
      </c>
      <c r="D271" s="132">
        <f t="shared" ref="D271:E271" si="275">SUM(D272:D273)</f>
        <v>0</v>
      </c>
      <c r="E271" s="76">
        <f t="shared" si="275"/>
        <v>0</v>
      </c>
      <c r="F271" s="95">
        <f>SUM(F272:F273)</f>
        <v>0</v>
      </c>
      <c r="G271" s="230">
        <f t="shared" ref="G271:O271" si="276">SUM(G272:G273)</f>
        <v>0</v>
      </c>
      <c r="H271" s="76">
        <f t="shared" si="276"/>
        <v>0</v>
      </c>
      <c r="I271" s="91">
        <f t="shared" si="276"/>
        <v>0</v>
      </c>
      <c r="J271" s="132">
        <f t="shared" si="276"/>
        <v>0</v>
      </c>
      <c r="K271" s="76">
        <f t="shared" si="276"/>
        <v>0</v>
      </c>
      <c r="L271" s="95">
        <f t="shared" si="276"/>
        <v>0</v>
      </c>
      <c r="M271" s="230">
        <f t="shared" si="276"/>
        <v>0</v>
      </c>
      <c r="N271" s="76">
        <f t="shared" si="276"/>
        <v>0</v>
      </c>
      <c r="O271" s="91">
        <f t="shared" si="276"/>
        <v>0</v>
      </c>
      <c r="P271" s="290"/>
      <c r="Q271" s="300"/>
    </row>
    <row r="272" spans="1:17" s="96" customFormat="1" ht="36" hidden="1" x14ac:dyDescent="0.25">
      <c r="A272" s="30">
        <v>7221</v>
      </c>
      <c r="B272" s="43" t="s">
        <v>264</v>
      </c>
      <c r="C272" s="189">
        <f t="shared" si="243"/>
        <v>0</v>
      </c>
      <c r="D272" s="263"/>
      <c r="E272" s="45"/>
      <c r="F272" s="95">
        <f t="shared" ref="F272:F274" si="277">D272+E272</f>
        <v>0</v>
      </c>
      <c r="G272" s="229"/>
      <c r="H272" s="45"/>
      <c r="I272" s="91">
        <f t="shared" ref="I272:I274" si="278">G272+H272</f>
        <v>0</v>
      </c>
      <c r="J272" s="263"/>
      <c r="K272" s="45"/>
      <c r="L272" s="95">
        <f t="shared" ref="L272:L274" si="279">J272+K272</f>
        <v>0</v>
      </c>
      <c r="M272" s="229"/>
      <c r="N272" s="45"/>
      <c r="O272" s="91">
        <f t="shared" ref="O272:O274" si="280">M272+N272</f>
        <v>0</v>
      </c>
      <c r="P272" s="290"/>
      <c r="Q272" s="300"/>
    </row>
    <row r="273" spans="1:17" s="96" customFormat="1" ht="36" hidden="1" x14ac:dyDescent="0.25">
      <c r="A273" s="30">
        <v>7222</v>
      </c>
      <c r="B273" s="43" t="s">
        <v>265</v>
      </c>
      <c r="C273" s="189">
        <f t="shared" si="243"/>
        <v>0</v>
      </c>
      <c r="D273" s="263"/>
      <c r="E273" s="45"/>
      <c r="F273" s="95">
        <f t="shared" si="277"/>
        <v>0</v>
      </c>
      <c r="G273" s="229"/>
      <c r="H273" s="45"/>
      <c r="I273" s="91">
        <f t="shared" si="278"/>
        <v>0</v>
      </c>
      <c r="J273" s="263"/>
      <c r="K273" s="45"/>
      <c r="L273" s="95">
        <f t="shared" si="279"/>
        <v>0</v>
      </c>
      <c r="M273" s="229"/>
      <c r="N273" s="45"/>
      <c r="O273" s="91">
        <f t="shared" si="280"/>
        <v>0</v>
      </c>
      <c r="P273" s="290"/>
      <c r="Q273" s="300"/>
    </row>
    <row r="274" spans="1:17" ht="24" hidden="1" x14ac:dyDescent="0.25">
      <c r="A274" s="75">
        <v>7230</v>
      </c>
      <c r="B274" s="43" t="s">
        <v>308</v>
      </c>
      <c r="C274" s="189">
        <f t="shared" si="243"/>
        <v>0</v>
      </c>
      <c r="D274" s="263"/>
      <c r="E274" s="45"/>
      <c r="F274" s="95">
        <f t="shared" si="277"/>
        <v>0</v>
      </c>
      <c r="G274" s="229"/>
      <c r="H274" s="45"/>
      <c r="I274" s="91">
        <f t="shared" si="278"/>
        <v>0</v>
      </c>
      <c r="J274" s="263"/>
      <c r="K274" s="45"/>
      <c r="L274" s="95">
        <f t="shared" si="279"/>
        <v>0</v>
      </c>
      <c r="M274" s="229"/>
      <c r="N274" s="45"/>
      <c r="O274" s="91">
        <f t="shared" si="280"/>
        <v>0</v>
      </c>
      <c r="P274" s="290"/>
      <c r="Q274" s="296"/>
    </row>
    <row r="275" spans="1:17" ht="24" hidden="1" x14ac:dyDescent="0.25">
      <c r="A275" s="75">
        <v>7240</v>
      </c>
      <c r="B275" s="43" t="s">
        <v>266</v>
      </c>
      <c r="C275" s="189">
        <f t="shared" si="243"/>
        <v>0</v>
      </c>
      <c r="D275" s="132">
        <f t="shared" ref="D275:E275" si="281">SUM(D276:D277)</f>
        <v>0</v>
      </c>
      <c r="E275" s="76">
        <f t="shared" si="281"/>
        <v>0</v>
      </c>
      <c r="F275" s="95">
        <f>SUM(F276:F277)</f>
        <v>0</v>
      </c>
      <c r="G275" s="230">
        <f t="shared" ref="G275:O275" si="282">SUM(G276:G277)</f>
        <v>0</v>
      </c>
      <c r="H275" s="76">
        <f t="shared" si="282"/>
        <v>0</v>
      </c>
      <c r="I275" s="91">
        <f t="shared" si="282"/>
        <v>0</v>
      </c>
      <c r="J275" s="132">
        <f t="shared" si="282"/>
        <v>0</v>
      </c>
      <c r="K275" s="76">
        <f t="shared" si="282"/>
        <v>0</v>
      </c>
      <c r="L275" s="95">
        <f t="shared" si="282"/>
        <v>0</v>
      </c>
      <c r="M275" s="230">
        <f t="shared" si="282"/>
        <v>0</v>
      </c>
      <c r="N275" s="76">
        <f t="shared" si="282"/>
        <v>0</v>
      </c>
      <c r="O275" s="91">
        <f t="shared" si="282"/>
        <v>0</v>
      </c>
      <c r="P275" s="290"/>
      <c r="Q275" s="296"/>
    </row>
    <row r="276" spans="1:17" ht="48" hidden="1" x14ac:dyDescent="0.25">
      <c r="A276" s="30">
        <v>7245</v>
      </c>
      <c r="B276" s="43" t="s">
        <v>267</v>
      </c>
      <c r="C276" s="189">
        <f t="shared" si="243"/>
        <v>0</v>
      </c>
      <c r="D276" s="263"/>
      <c r="E276" s="45"/>
      <c r="F276" s="95">
        <f t="shared" ref="F276:F278" si="283">D276+E276</f>
        <v>0</v>
      </c>
      <c r="G276" s="229"/>
      <c r="H276" s="45"/>
      <c r="I276" s="91">
        <f t="shared" ref="I276:I278" si="284">G276+H276</f>
        <v>0</v>
      </c>
      <c r="J276" s="263"/>
      <c r="K276" s="45"/>
      <c r="L276" s="95">
        <f t="shared" ref="L276:L278" si="285">J276+K276</f>
        <v>0</v>
      </c>
      <c r="M276" s="229"/>
      <c r="N276" s="45"/>
      <c r="O276" s="91">
        <f t="shared" ref="O276:O278" si="286">M276+N276</f>
        <v>0</v>
      </c>
      <c r="P276" s="290"/>
      <c r="Q276" s="296"/>
    </row>
    <row r="277" spans="1:17" ht="96" hidden="1" x14ac:dyDescent="0.25">
      <c r="A277" s="30">
        <v>7246</v>
      </c>
      <c r="B277" s="43" t="s">
        <v>268</v>
      </c>
      <c r="C277" s="189">
        <f t="shared" si="243"/>
        <v>0</v>
      </c>
      <c r="D277" s="263"/>
      <c r="E277" s="45"/>
      <c r="F277" s="95">
        <f t="shared" si="283"/>
        <v>0</v>
      </c>
      <c r="G277" s="229"/>
      <c r="H277" s="45"/>
      <c r="I277" s="91">
        <f t="shared" si="284"/>
        <v>0</v>
      </c>
      <c r="J277" s="263"/>
      <c r="K277" s="45"/>
      <c r="L277" s="95">
        <f t="shared" si="285"/>
        <v>0</v>
      </c>
      <c r="M277" s="229"/>
      <c r="N277" s="45"/>
      <c r="O277" s="91">
        <f t="shared" si="286"/>
        <v>0</v>
      </c>
      <c r="P277" s="290"/>
      <c r="Q277" s="296"/>
    </row>
    <row r="278" spans="1:17" ht="24" hidden="1" x14ac:dyDescent="0.25">
      <c r="A278" s="92">
        <v>7260</v>
      </c>
      <c r="B278" s="40" t="s">
        <v>269</v>
      </c>
      <c r="C278" s="188">
        <f t="shared" si="243"/>
        <v>0</v>
      </c>
      <c r="D278" s="262"/>
      <c r="E278" s="42"/>
      <c r="F278" s="176">
        <f t="shared" si="283"/>
        <v>0</v>
      </c>
      <c r="G278" s="219"/>
      <c r="H278" s="42"/>
      <c r="I278" s="90">
        <f t="shared" si="284"/>
        <v>0</v>
      </c>
      <c r="J278" s="262"/>
      <c r="K278" s="42"/>
      <c r="L278" s="176">
        <f t="shared" si="285"/>
        <v>0</v>
      </c>
      <c r="M278" s="219"/>
      <c r="N278" s="42"/>
      <c r="O278" s="90">
        <f t="shared" si="286"/>
        <v>0</v>
      </c>
      <c r="P278" s="289"/>
      <c r="Q278" s="296"/>
    </row>
    <row r="279" spans="1:17" hidden="1" x14ac:dyDescent="0.25">
      <c r="A279" s="55">
        <v>7700</v>
      </c>
      <c r="B279" s="105" t="s">
        <v>298</v>
      </c>
      <c r="C279" s="203">
        <f t="shared" si="243"/>
        <v>0</v>
      </c>
      <c r="D279" s="140">
        <f t="shared" ref="D279:O279" si="287">D280</f>
        <v>0</v>
      </c>
      <c r="E279" s="106">
        <f t="shared" si="287"/>
        <v>0</v>
      </c>
      <c r="F279" s="177">
        <f t="shared" si="287"/>
        <v>0</v>
      </c>
      <c r="G279" s="237">
        <f t="shared" si="287"/>
        <v>0</v>
      </c>
      <c r="H279" s="106">
        <f t="shared" si="287"/>
        <v>0</v>
      </c>
      <c r="I279" s="276">
        <f t="shared" si="287"/>
        <v>0</v>
      </c>
      <c r="J279" s="140">
        <f t="shared" si="287"/>
        <v>0</v>
      </c>
      <c r="K279" s="106">
        <f t="shared" si="287"/>
        <v>0</v>
      </c>
      <c r="L279" s="177">
        <f t="shared" si="287"/>
        <v>0</v>
      </c>
      <c r="M279" s="237">
        <f t="shared" si="287"/>
        <v>0</v>
      </c>
      <c r="N279" s="106">
        <f t="shared" si="287"/>
        <v>0</v>
      </c>
      <c r="O279" s="276">
        <f t="shared" si="287"/>
        <v>0</v>
      </c>
      <c r="P279" s="314"/>
      <c r="Q279" s="296"/>
    </row>
    <row r="280" spans="1:17" hidden="1" x14ac:dyDescent="0.25">
      <c r="A280" s="73">
        <v>7720</v>
      </c>
      <c r="B280" s="40" t="s">
        <v>299</v>
      </c>
      <c r="C280" s="190">
        <f t="shared" si="243"/>
        <v>0</v>
      </c>
      <c r="D280" s="255"/>
      <c r="E280" s="49"/>
      <c r="F280" s="332">
        <f>D280+E280</f>
        <v>0</v>
      </c>
      <c r="G280" s="238"/>
      <c r="H280" s="49"/>
      <c r="I280" s="155">
        <f>G280+H280</f>
        <v>0</v>
      </c>
      <c r="J280" s="255"/>
      <c r="K280" s="49"/>
      <c r="L280" s="332">
        <f>J280+K280</f>
        <v>0</v>
      </c>
      <c r="M280" s="238"/>
      <c r="N280" s="49"/>
      <c r="O280" s="155">
        <f>M280+N280</f>
        <v>0</v>
      </c>
      <c r="P280" s="294"/>
      <c r="Q280" s="296"/>
    </row>
    <row r="281" spans="1:17" hidden="1" x14ac:dyDescent="0.25">
      <c r="A281" s="94"/>
      <c r="B281" s="43" t="s">
        <v>270</v>
      </c>
      <c r="C281" s="189">
        <f t="shared" si="243"/>
        <v>0</v>
      </c>
      <c r="D281" s="132">
        <f t="shared" ref="D281:E281" si="288">SUM(D282:D283)</f>
        <v>0</v>
      </c>
      <c r="E281" s="76">
        <f t="shared" si="288"/>
        <v>0</v>
      </c>
      <c r="F281" s="95">
        <f>SUM(F282:F283)</f>
        <v>0</v>
      </c>
      <c r="G281" s="230">
        <f t="shared" ref="G281:O281" si="289">SUM(G282:G283)</f>
        <v>0</v>
      </c>
      <c r="H281" s="76">
        <f t="shared" si="289"/>
        <v>0</v>
      </c>
      <c r="I281" s="91">
        <f t="shared" si="289"/>
        <v>0</v>
      </c>
      <c r="J281" s="132">
        <f t="shared" si="289"/>
        <v>0</v>
      </c>
      <c r="K281" s="76">
        <f t="shared" si="289"/>
        <v>0</v>
      </c>
      <c r="L281" s="95">
        <f t="shared" si="289"/>
        <v>0</v>
      </c>
      <c r="M281" s="230">
        <f t="shared" si="289"/>
        <v>0</v>
      </c>
      <c r="N281" s="76">
        <f t="shared" si="289"/>
        <v>0</v>
      </c>
      <c r="O281" s="91">
        <f t="shared" si="289"/>
        <v>0</v>
      </c>
      <c r="P281" s="290"/>
      <c r="Q281" s="296"/>
    </row>
    <row r="282" spans="1:17" hidden="1" x14ac:dyDescent="0.25">
      <c r="A282" s="94" t="s">
        <v>271</v>
      </c>
      <c r="B282" s="30" t="s">
        <v>272</v>
      </c>
      <c r="C282" s="189">
        <f t="shared" si="243"/>
        <v>0</v>
      </c>
      <c r="D282" s="263"/>
      <c r="E282" s="45"/>
      <c r="F282" s="95">
        <f>E282+D282</f>
        <v>0</v>
      </c>
      <c r="G282" s="229"/>
      <c r="H282" s="45"/>
      <c r="I282" s="91">
        <f>H282+G282</f>
        <v>0</v>
      </c>
      <c r="J282" s="263"/>
      <c r="K282" s="45"/>
      <c r="L282" s="95">
        <f>K282+J282</f>
        <v>0</v>
      </c>
      <c r="M282" s="229"/>
      <c r="N282" s="45"/>
      <c r="O282" s="91">
        <f>N282+M282</f>
        <v>0</v>
      </c>
      <c r="P282" s="290"/>
      <c r="Q282" s="296"/>
    </row>
    <row r="283" spans="1:17" ht="24" hidden="1" x14ac:dyDescent="0.25">
      <c r="A283" s="94" t="s">
        <v>273</v>
      </c>
      <c r="B283" s="99" t="s">
        <v>274</v>
      </c>
      <c r="C283" s="188">
        <f t="shared" si="243"/>
        <v>0</v>
      </c>
      <c r="D283" s="262"/>
      <c r="E283" s="42"/>
      <c r="F283" s="176">
        <f>E283+D283</f>
        <v>0</v>
      </c>
      <c r="G283" s="219"/>
      <c r="H283" s="42"/>
      <c r="I283" s="90">
        <f>H283+G283</f>
        <v>0</v>
      </c>
      <c r="J283" s="262"/>
      <c r="K283" s="42"/>
      <c r="L283" s="176">
        <f>K283+J283</f>
        <v>0</v>
      </c>
      <c r="M283" s="219"/>
      <c r="N283" s="42"/>
      <c r="O283" s="90">
        <f>N283+M283</f>
        <v>0</v>
      </c>
      <c r="P283" s="289"/>
      <c r="Q283" s="296"/>
    </row>
    <row r="284" spans="1:17" ht="12.75" thickBot="1" x14ac:dyDescent="0.3">
      <c r="A284" s="110"/>
      <c r="B284" s="110" t="s">
        <v>275</v>
      </c>
      <c r="C284" s="204">
        <f t="shared" si="243"/>
        <v>308953</v>
      </c>
      <c r="D284" s="141">
        <f t="shared" ref="D284:O284" si="290">SUM(D281,D268,D229,D194,D186,D172,D74,D52)</f>
        <v>236133</v>
      </c>
      <c r="E284" s="277">
        <f t="shared" si="290"/>
        <v>0</v>
      </c>
      <c r="F284" s="413">
        <f t="shared" si="290"/>
        <v>236133</v>
      </c>
      <c r="G284" s="239">
        <f t="shared" si="290"/>
        <v>60584</v>
      </c>
      <c r="H284" s="277">
        <f t="shared" si="290"/>
        <v>0</v>
      </c>
      <c r="I284" s="413">
        <f t="shared" si="290"/>
        <v>60584</v>
      </c>
      <c r="J284" s="141">
        <f t="shared" si="290"/>
        <v>12236</v>
      </c>
      <c r="K284" s="111">
        <f t="shared" si="290"/>
        <v>0</v>
      </c>
      <c r="L284" s="112">
        <f t="shared" si="290"/>
        <v>12236</v>
      </c>
      <c r="M284" s="239">
        <f t="shared" si="290"/>
        <v>0</v>
      </c>
      <c r="N284" s="111">
        <f t="shared" si="290"/>
        <v>0</v>
      </c>
      <c r="O284" s="277">
        <f t="shared" si="290"/>
        <v>0</v>
      </c>
      <c r="P284" s="317"/>
      <c r="Q284" s="296"/>
    </row>
    <row r="285" spans="1:17" s="19" customFormat="1" ht="13.5" thickTop="1" thickBot="1" x14ac:dyDescent="0.3">
      <c r="A285" s="744" t="s">
        <v>276</v>
      </c>
      <c r="B285" s="745"/>
      <c r="C285" s="205">
        <f t="shared" si="243"/>
        <v>-199</v>
      </c>
      <c r="D285" s="142">
        <f>SUM(D24,D25,D41,D42)-D50</f>
        <v>0</v>
      </c>
      <c r="E285" s="126">
        <f t="shared" ref="E285:F285" si="291">SUM(E24,E25,E41,E42)-E50</f>
        <v>0</v>
      </c>
      <c r="F285" s="414">
        <f t="shared" si="291"/>
        <v>0</v>
      </c>
      <c r="G285" s="240">
        <f>SUM(G24,G42)-G50</f>
        <v>0</v>
      </c>
      <c r="H285" s="126">
        <f t="shared" ref="H285:I285" si="292">SUM(H24,H42)-H50</f>
        <v>0</v>
      </c>
      <c r="I285" s="414">
        <f t="shared" si="292"/>
        <v>0</v>
      </c>
      <c r="J285" s="142">
        <f>SUM(J26,J42)-J50</f>
        <v>-199</v>
      </c>
      <c r="K285" s="114">
        <f t="shared" ref="K285:L285" si="293">SUM(K26,K42)-K50</f>
        <v>0</v>
      </c>
      <c r="L285" s="115">
        <f t="shared" si="293"/>
        <v>-199</v>
      </c>
      <c r="M285" s="240">
        <f>SUM(M44)-M50</f>
        <v>0</v>
      </c>
      <c r="N285" s="114">
        <f t="shared" ref="N285:O285" si="294">SUM(N44)-N50</f>
        <v>0</v>
      </c>
      <c r="O285" s="126">
        <f t="shared" si="294"/>
        <v>0</v>
      </c>
      <c r="P285" s="295"/>
      <c r="Q285" s="181"/>
    </row>
    <row r="286" spans="1:17" s="19" customFormat="1" ht="12.75" thickTop="1" x14ac:dyDescent="0.25">
      <c r="A286" s="746" t="s">
        <v>277</v>
      </c>
      <c r="B286" s="747"/>
      <c r="C286" s="206">
        <f t="shared" si="243"/>
        <v>199</v>
      </c>
      <c r="D286" s="143">
        <f>SUM(D287,D288)-D295+D296</f>
        <v>0</v>
      </c>
      <c r="E286" s="113">
        <f t="shared" ref="E286:O286" si="295">SUM(E287,E288)-E295+E296</f>
        <v>0</v>
      </c>
      <c r="F286" s="415">
        <f t="shared" si="295"/>
        <v>0</v>
      </c>
      <c r="G286" s="241">
        <f t="shared" si="295"/>
        <v>0</v>
      </c>
      <c r="H286" s="113">
        <f t="shared" si="295"/>
        <v>0</v>
      </c>
      <c r="I286" s="415">
        <f t="shared" si="295"/>
        <v>0</v>
      </c>
      <c r="J286" s="143">
        <f t="shared" si="295"/>
        <v>199</v>
      </c>
      <c r="K286" s="103">
        <f t="shared" si="295"/>
        <v>0</v>
      </c>
      <c r="L286" s="109">
        <f t="shared" si="295"/>
        <v>199</v>
      </c>
      <c r="M286" s="241">
        <f t="shared" si="295"/>
        <v>0</v>
      </c>
      <c r="N286" s="103">
        <f t="shared" si="295"/>
        <v>0</v>
      </c>
      <c r="O286" s="113">
        <f t="shared" si="295"/>
        <v>0</v>
      </c>
      <c r="P286" s="318"/>
      <c r="Q286" s="181"/>
    </row>
    <row r="287" spans="1:17" s="19" customFormat="1" ht="12.75" thickBot="1" x14ac:dyDescent="0.3">
      <c r="A287" s="63" t="s">
        <v>278</v>
      </c>
      <c r="B287" s="63" t="s">
        <v>279</v>
      </c>
      <c r="C287" s="196">
        <f t="shared" si="243"/>
        <v>199</v>
      </c>
      <c r="D287" s="134">
        <f t="shared" ref="D287:O287" si="296">D21-D281</f>
        <v>0</v>
      </c>
      <c r="E287" s="117">
        <f t="shared" si="296"/>
        <v>0</v>
      </c>
      <c r="F287" s="405">
        <f t="shared" si="296"/>
        <v>0</v>
      </c>
      <c r="G287" s="223">
        <f t="shared" si="296"/>
        <v>0</v>
      </c>
      <c r="H287" s="117">
        <f t="shared" si="296"/>
        <v>0</v>
      </c>
      <c r="I287" s="405">
        <f t="shared" si="296"/>
        <v>0</v>
      </c>
      <c r="J287" s="134">
        <f t="shared" si="296"/>
        <v>199</v>
      </c>
      <c r="K287" s="64">
        <f t="shared" si="296"/>
        <v>0</v>
      </c>
      <c r="L287" s="169">
        <f t="shared" si="296"/>
        <v>199</v>
      </c>
      <c r="M287" s="223">
        <f t="shared" si="296"/>
        <v>0</v>
      </c>
      <c r="N287" s="64">
        <f t="shared" si="296"/>
        <v>0</v>
      </c>
      <c r="O287" s="117">
        <f t="shared" si="296"/>
        <v>0</v>
      </c>
      <c r="P287" s="309"/>
      <c r="Q287" s="181"/>
    </row>
    <row r="288" spans="1:17" s="19" customFormat="1" ht="12.75" hidden="1" thickTop="1" x14ac:dyDescent="0.25">
      <c r="A288" s="116" t="s">
        <v>280</v>
      </c>
      <c r="B288" s="116" t="s">
        <v>281</v>
      </c>
      <c r="C288" s="206">
        <f t="shared" si="243"/>
        <v>0</v>
      </c>
      <c r="D288" s="143">
        <f t="shared" ref="D288:O288" si="297">SUM(D289,D291,D293)-SUM(D290,D292,D294)</f>
        <v>0</v>
      </c>
      <c r="E288" s="103">
        <f t="shared" si="297"/>
        <v>0</v>
      </c>
      <c r="F288" s="109">
        <f t="shared" si="297"/>
        <v>0</v>
      </c>
      <c r="G288" s="241">
        <f t="shared" si="297"/>
        <v>0</v>
      </c>
      <c r="H288" s="103">
        <f t="shared" si="297"/>
        <v>0</v>
      </c>
      <c r="I288" s="113">
        <f t="shared" si="297"/>
        <v>0</v>
      </c>
      <c r="J288" s="143">
        <f t="shared" si="297"/>
        <v>0</v>
      </c>
      <c r="K288" s="103">
        <f t="shared" si="297"/>
        <v>0</v>
      </c>
      <c r="L288" s="109">
        <f t="shared" si="297"/>
        <v>0</v>
      </c>
      <c r="M288" s="241">
        <f t="shared" si="297"/>
        <v>0</v>
      </c>
      <c r="N288" s="103">
        <f t="shared" si="297"/>
        <v>0</v>
      </c>
      <c r="O288" s="113">
        <f t="shared" si="297"/>
        <v>0</v>
      </c>
      <c r="P288" s="318"/>
      <c r="Q288" s="181"/>
    </row>
    <row r="289" spans="1:17" ht="12.75" hidden="1" thickTop="1" x14ac:dyDescent="0.25">
      <c r="A289" s="100" t="s">
        <v>282</v>
      </c>
      <c r="B289" s="60" t="s">
        <v>283</v>
      </c>
      <c r="C289" s="190">
        <f t="shared" si="243"/>
        <v>0</v>
      </c>
      <c r="D289" s="255"/>
      <c r="E289" s="49"/>
      <c r="F289" s="332">
        <f t="shared" ref="F289:F296" si="298">E289+D289</f>
        <v>0</v>
      </c>
      <c r="G289" s="238"/>
      <c r="H289" s="49"/>
      <c r="I289" s="155">
        <f t="shared" ref="I289:I296" si="299">H289+G289</f>
        <v>0</v>
      </c>
      <c r="J289" s="255"/>
      <c r="K289" s="49"/>
      <c r="L289" s="332">
        <f t="shared" ref="L289:L296" si="300">K289+J289</f>
        <v>0</v>
      </c>
      <c r="M289" s="238"/>
      <c r="N289" s="49"/>
      <c r="O289" s="155">
        <f t="shared" ref="O289:O296" si="301">N289+M289</f>
        <v>0</v>
      </c>
      <c r="P289" s="294"/>
      <c r="Q289" s="296"/>
    </row>
    <row r="290" spans="1:17" ht="24.75" hidden="1" thickTop="1" x14ac:dyDescent="0.25">
      <c r="A290" s="94" t="s">
        <v>284</v>
      </c>
      <c r="B290" s="29" t="s">
        <v>285</v>
      </c>
      <c r="C290" s="189">
        <f t="shared" si="243"/>
        <v>0</v>
      </c>
      <c r="D290" s="263"/>
      <c r="E290" s="45"/>
      <c r="F290" s="95">
        <f t="shared" si="298"/>
        <v>0</v>
      </c>
      <c r="G290" s="229"/>
      <c r="H290" s="45"/>
      <c r="I290" s="91">
        <f t="shared" si="299"/>
        <v>0</v>
      </c>
      <c r="J290" s="263"/>
      <c r="K290" s="45"/>
      <c r="L290" s="95">
        <f t="shared" si="300"/>
        <v>0</v>
      </c>
      <c r="M290" s="229"/>
      <c r="N290" s="45"/>
      <c r="O290" s="91">
        <f t="shared" si="301"/>
        <v>0</v>
      </c>
      <c r="P290" s="290"/>
      <c r="Q290" s="296"/>
    </row>
    <row r="291" spans="1:17" ht="12.75" hidden="1" thickTop="1" x14ac:dyDescent="0.25">
      <c r="A291" s="94" t="s">
        <v>286</v>
      </c>
      <c r="B291" s="29" t="s">
        <v>287</v>
      </c>
      <c r="C291" s="189">
        <f t="shared" si="243"/>
        <v>0</v>
      </c>
      <c r="D291" s="263"/>
      <c r="E291" s="45"/>
      <c r="F291" s="95">
        <f t="shared" si="298"/>
        <v>0</v>
      </c>
      <c r="G291" s="229"/>
      <c r="H291" s="45"/>
      <c r="I291" s="91">
        <f t="shared" si="299"/>
        <v>0</v>
      </c>
      <c r="J291" s="263"/>
      <c r="K291" s="45"/>
      <c r="L291" s="95">
        <f t="shared" si="300"/>
        <v>0</v>
      </c>
      <c r="M291" s="229"/>
      <c r="N291" s="45"/>
      <c r="O291" s="91">
        <f t="shared" si="301"/>
        <v>0</v>
      </c>
      <c r="P291" s="290"/>
      <c r="Q291" s="296"/>
    </row>
    <row r="292" spans="1:17" ht="24.75" hidden="1" thickTop="1" x14ac:dyDescent="0.25">
      <c r="A292" s="94" t="s">
        <v>288</v>
      </c>
      <c r="B292" s="29" t="s">
        <v>289</v>
      </c>
      <c r="C292" s="189">
        <f>SUM(F292,I292,L292,O292)</f>
        <v>0</v>
      </c>
      <c r="D292" s="263"/>
      <c r="E292" s="45"/>
      <c r="F292" s="95">
        <f t="shared" si="298"/>
        <v>0</v>
      </c>
      <c r="G292" s="229"/>
      <c r="H292" s="45"/>
      <c r="I292" s="91">
        <f t="shared" si="299"/>
        <v>0</v>
      </c>
      <c r="J292" s="263"/>
      <c r="K292" s="45"/>
      <c r="L292" s="95">
        <f t="shared" si="300"/>
        <v>0</v>
      </c>
      <c r="M292" s="229"/>
      <c r="N292" s="45"/>
      <c r="O292" s="91">
        <f t="shared" si="301"/>
        <v>0</v>
      </c>
      <c r="P292" s="290"/>
      <c r="Q292" s="296"/>
    </row>
    <row r="293" spans="1:17" ht="12.75" hidden="1" thickTop="1" x14ac:dyDescent="0.25">
      <c r="A293" s="94" t="s">
        <v>290</v>
      </c>
      <c r="B293" s="29" t="s">
        <v>291</v>
      </c>
      <c r="C293" s="189">
        <f t="shared" si="243"/>
        <v>0</v>
      </c>
      <c r="D293" s="263"/>
      <c r="E293" s="45"/>
      <c r="F293" s="95">
        <f t="shared" si="298"/>
        <v>0</v>
      </c>
      <c r="G293" s="229"/>
      <c r="H293" s="45"/>
      <c r="I293" s="91">
        <f t="shared" si="299"/>
        <v>0</v>
      </c>
      <c r="J293" s="263"/>
      <c r="K293" s="45"/>
      <c r="L293" s="95">
        <f t="shared" si="300"/>
        <v>0</v>
      </c>
      <c r="M293" s="229"/>
      <c r="N293" s="45"/>
      <c r="O293" s="91">
        <f t="shared" si="301"/>
        <v>0</v>
      </c>
      <c r="P293" s="290"/>
      <c r="Q293" s="296"/>
    </row>
    <row r="294" spans="1:17" ht="24.75" hidden="1" thickTop="1" x14ac:dyDescent="0.25">
      <c r="A294" s="101" t="s">
        <v>292</v>
      </c>
      <c r="B294" s="102" t="s">
        <v>293</v>
      </c>
      <c r="C294" s="200">
        <f t="shared" si="243"/>
        <v>0</v>
      </c>
      <c r="D294" s="264"/>
      <c r="E294" s="84"/>
      <c r="F294" s="331">
        <f t="shared" si="298"/>
        <v>0</v>
      </c>
      <c r="G294" s="234"/>
      <c r="H294" s="84"/>
      <c r="I294" s="156">
        <f t="shared" si="299"/>
        <v>0</v>
      </c>
      <c r="J294" s="264"/>
      <c r="K294" s="84"/>
      <c r="L294" s="331">
        <f t="shared" si="300"/>
        <v>0</v>
      </c>
      <c r="M294" s="234"/>
      <c r="N294" s="84"/>
      <c r="O294" s="156">
        <f t="shared" si="301"/>
        <v>0</v>
      </c>
      <c r="P294" s="293"/>
      <c r="Q294" s="296"/>
    </row>
    <row r="295" spans="1:17" s="19" customFormat="1" ht="13.5" hidden="1" thickTop="1" thickBot="1" x14ac:dyDescent="0.3">
      <c r="A295" s="118" t="s">
        <v>294</v>
      </c>
      <c r="B295" s="118" t="s">
        <v>295</v>
      </c>
      <c r="C295" s="205">
        <f t="shared" si="243"/>
        <v>0</v>
      </c>
      <c r="D295" s="266"/>
      <c r="E295" s="119"/>
      <c r="F295" s="115">
        <f t="shared" si="298"/>
        <v>0</v>
      </c>
      <c r="G295" s="242"/>
      <c r="H295" s="119"/>
      <c r="I295" s="126">
        <f t="shared" si="299"/>
        <v>0</v>
      </c>
      <c r="J295" s="266"/>
      <c r="K295" s="119"/>
      <c r="L295" s="115">
        <f t="shared" si="300"/>
        <v>0</v>
      </c>
      <c r="M295" s="242"/>
      <c r="N295" s="119"/>
      <c r="O295" s="126">
        <f t="shared" si="301"/>
        <v>0</v>
      </c>
      <c r="P295" s="295"/>
      <c r="Q295" s="181"/>
    </row>
    <row r="296" spans="1:17" s="19" customFormat="1" ht="48.75" hidden="1" thickTop="1" x14ac:dyDescent="0.25">
      <c r="A296" s="116" t="s">
        <v>296</v>
      </c>
      <c r="B296" s="104" t="s">
        <v>297</v>
      </c>
      <c r="C296" s="206">
        <f>SUM(F296,I296,L296,O296)</f>
        <v>0</v>
      </c>
      <c r="D296" s="267"/>
      <c r="E296" s="179"/>
      <c r="F296" s="175">
        <f t="shared" si="298"/>
        <v>0</v>
      </c>
      <c r="G296" s="233"/>
      <c r="H296" s="80"/>
      <c r="I296" s="123">
        <f t="shared" si="299"/>
        <v>0</v>
      </c>
      <c r="J296" s="247"/>
      <c r="K296" s="80"/>
      <c r="L296" s="175">
        <f t="shared" si="300"/>
        <v>0</v>
      </c>
      <c r="M296" s="233"/>
      <c r="N296" s="80"/>
      <c r="O296" s="123">
        <f t="shared" si="301"/>
        <v>0</v>
      </c>
      <c r="P296" s="292"/>
      <c r="Q296" s="181"/>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sheetData>
  <sheetProtection algorithmName="SHA-512" hashValue="zTgcmeq0RpD9njnGLKAIFbqx5Nhx4TrqOVhJDxDATsTIIL1NIvrF23UlNY28AFYe+hE6so2Dhld5ZN5mkNNaog==" saltValue="9JCVFDDKgKewpC0I2cdqpg==" spinCount="100000" sheet="1" objects="1" scenarios="1" formatCells="0" formatColumns="0" formatRows="0"/>
  <autoFilter ref="A18:P296">
    <filterColumn colId="2">
      <filters blank="1">
        <filter val="1 120"/>
        <filter val="1 123"/>
        <filter val="1 344"/>
        <filter val="1 383"/>
        <filter val="1 415"/>
        <filter val="1 524"/>
        <filter val="1 532"/>
        <filter val="1 633"/>
        <filter val="1 840"/>
        <filter val="100"/>
        <filter val="11 115"/>
        <filter val="11 578"/>
        <filter val="12 037"/>
        <filter val="12 615"/>
        <filter val="13 572"/>
        <filter val="173 559"/>
        <filter val="18"/>
        <filter val="19 002"/>
        <filter val="199"/>
        <filter val="-199"/>
        <filter val="2 000"/>
        <filter val="2 654"/>
        <filter val="2 680"/>
        <filter val="2 732"/>
        <filter val="203 212"/>
        <filter val="22 034"/>
        <filter val="22 342"/>
        <filter val="250"/>
        <filter val="255"/>
        <filter val="266 527"/>
        <filter val="296 717"/>
        <filter val="3 237"/>
        <filter val="3 709"/>
        <filter val="3 773"/>
        <filter val="3 918"/>
        <filter val="308 584"/>
        <filter val="308 953"/>
        <filter val="320"/>
        <filter val="369"/>
        <filter val="379"/>
        <filter val="392"/>
        <filter val="4 752"/>
        <filter val="4 979"/>
        <filter val="42 057"/>
        <filter val="47"/>
        <filter val="48"/>
        <filter val="5 051"/>
        <filter val="5 216"/>
        <filter val="50"/>
        <filter val="50 700"/>
        <filter val="505"/>
        <filter val="587"/>
        <filter val="592"/>
        <filter val="60"/>
        <filter val="602"/>
        <filter val="63 315"/>
        <filter val="635"/>
        <filter val="7 044"/>
        <filter val="7 055"/>
        <filter val="7 619"/>
        <filter val="70"/>
        <filter val="700"/>
        <filter val="713"/>
        <filter val="747"/>
        <filter val="78"/>
        <filter val="800"/>
        <filter val="840"/>
        <filter val="905"/>
        <filter val="976"/>
        <filter val="98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102.pielikums Jūrmalas pilsētas domes
2017.gada 26.oktobra saistošajiem noteikumiem Nr.31
(protokols Nr.18, 9.punkts)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4"/>
  <sheetViews>
    <sheetView showGridLines="0" view="pageLayout" zoomScaleNormal="100" workbookViewId="0">
      <selection activeCell="U7" sqref="U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460</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461</v>
      </c>
      <c r="D3" s="779"/>
      <c r="E3" s="779"/>
      <c r="F3" s="779"/>
      <c r="G3" s="779"/>
      <c r="H3" s="779"/>
      <c r="I3" s="779"/>
      <c r="J3" s="779"/>
      <c r="K3" s="779"/>
      <c r="L3" s="779"/>
      <c r="M3" s="779"/>
      <c r="N3" s="779"/>
      <c r="O3" s="779"/>
      <c r="P3" s="780"/>
      <c r="Q3" s="296"/>
    </row>
    <row r="4" spans="1:17" ht="12.75" customHeight="1" x14ac:dyDescent="0.25">
      <c r="A4" s="4" t="s">
        <v>1</v>
      </c>
      <c r="B4" s="5"/>
      <c r="C4" s="779" t="s">
        <v>462</v>
      </c>
      <c r="D4" s="779"/>
      <c r="E4" s="779"/>
      <c r="F4" s="779"/>
      <c r="G4" s="779"/>
      <c r="H4" s="779"/>
      <c r="I4" s="779"/>
      <c r="J4" s="779"/>
      <c r="K4" s="779"/>
      <c r="L4" s="779"/>
      <c r="M4" s="779"/>
      <c r="N4" s="779"/>
      <c r="O4" s="779"/>
      <c r="P4" s="780"/>
      <c r="Q4" s="296"/>
    </row>
    <row r="5" spans="1:17" ht="12.75" customHeight="1" x14ac:dyDescent="0.25">
      <c r="A5" s="2" t="s">
        <v>2</v>
      </c>
      <c r="B5" s="3"/>
      <c r="C5" s="754" t="s">
        <v>463</v>
      </c>
      <c r="D5" s="754"/>
      <c r="E5" s="754"/>
      <c r="F5" s="754"/>
      <c r="G5" s="754"/>
      <c r="H5" s="754"/>
      <c r="I5" s="754"/>
      <c r="J5" s="754"/>
      <c r="K5" s="754"/>
      <c r="L5" s="754"/>
      <c r="M5" s="754"/>
      <c r="N5" s="754"/>
      <c r="O5" s="754"/>
      <c r="P5" s="755"/>
      <c r="Q5" s="296"/>
    </row>
    <row r="6" spans="1:17" ht="12.75" customHeight="1" x14ac:dyDescent="0.25">
      <c r="A6" s="2" t="s">
        <v>3</v>
      </c>
      <c r="B6" s="3"/>
      <c r="C6" s="754" t="s">
        <v>347</v>
      </c>
      <c r="D6" s="754"/>
      <c r="E6" s="754"/>
      <c r="F6" s="754"/>
      <c r="G6" s="754"/>
      <c r="H6" s="754"/>
      <c r="I6" s="754"/>
      <c r="J6" s="754"/>
      <c r="K6" s="754"/>
      <c r="L6" s="754"/>
      <c r="M6" s="754"/>
      <c r="N6" s="754"/>
      <c r="O6" s="754"/>
      <c r="P6" s="755"/>
      <c r="Q6" s="296"/>
    </row>
    <row r="7" spans="1:17" ht="25.5" customHeight="1" x14ac:dyDescent="0.25">
      <c r="A7" s="2" t="s">
        <v>4</v>
      </c>
      <c r="B7" s="3"/>
      <c r="C7" s="779" t="s">
        <v>348</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464</v>
      </c>
      <c r="D9" s="754"/>
      <c r="E9" s="754"/>
      <c r="F9" s="754"/>
      <c r="G9" s="754"/>
      <c r="H9" s="754"/>
      <c r="I9" s="754"/>
      <c r="J9" s="754"/>
      <c r="K9" s="754"/>
      <c r="L9" s="754"/>
      <c r="M9" s="754"/>
      <c r="N9" s="754"/>
      <c r="O9" s="754"/>
      <c r="P9" s="755"/>
      <c r="Q9" s="296"/>
    </row>
    <row r="10" spans="1:17" ht="12.75" customHeight="1" x14ac:dyDescent="0.25">
      <c r="A10" s="2"/>
      <c r="B10" s="3" t="s">
        <v>7</v>
      </c>
      <c r="C10" s="754" t="s">
        <v>465</v>
      </c>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t="s">
        <v>466</v>
      </c>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0" t="s">
        <v>311</v>
      </c>
      <c r="F16" s="789" t="s">
        <v>14</v>
      </c>
      <c r="G16" s="767" t="s">
        <v>310</v>
      </c>
      <c r="H16" s="750" t="s">
        <v>317</v>
      </c>
      <c r="I16" s="783" t="s">
        <v>15</v>
      </c>
      <c r="J16" s="785" t="s">
        <v>312</v>
      </c>
      <c r="K16" s="750" t="s">
        <v>313</v>
      </c>
      <c r="L16" s="791" t="s">
        <v>16</v>
      </c>
      <c r="M16" s="773" t="s">
        <v>314</v>
      </c>
      <c r="N16" s="750" t="s">
        <v>315</v>
      </c>
      <c r="O16" s="752" t="s">
        <v>17</v>
      </c>
      <c r="P16" s="757" t="s">
        <v>316</v>
      </c>
      <c r="Q16" s="297"/>
    </row>
    <row r="17" spans="1:17" s="13" customFormat="1" ht="66" customHeight="1" thickBot="1" x14ac:dyDescent="0.3">
      <c r="A17" s="758"/>
      <c r="B17" s="760"/>
      <c r="C17" s="788"/>
      <c r="D17" s="786"/>
      <c r="E17" s="751"/>
      <c r="F17" s="790"/>
      <c r="G17" s="768"/>
      <c r="H17" s="751"/>
      <c r="I17" s="784"/>
      <c r="J17" s="786"/>
      <c r="K17" s="751"/>
      <c r="L17" s="792"/>
      <c r="M17" s="774"/>
      <c r="N17" s="751"/>
      <c r="O17" s="753"/>
      <c r="P17" s="758"/>
      <c r="Q17" s="298"/>
    </row>
    <row r="18" spans="1:17" s="13" customFormat="1" ht="9.75" customHeight="1" thickTop="1" x14ac:dyDescent="0.25">
      <c r="A18" s="14" t="s">
        <v>18</v>
      </c>
      <c r="B18" s="14">
        <v>2</v>
      </c>
      <c r="C18" s="180">
        <v>3</v>
      </c>
      <c r="D18" s="127">
        <v>4</v>
      </c>
      <c r="E18" s="15">
        <v>5</v>
      </c>
      <c r="F18" s="159">
        <v>6</v>
      </c>
      <c r="G18" s="207">
        <v>7</v>
      </c>
      <c r="H18" s="15">
        <v>8</v>
      </c>
      <c r="I18" s="144">
        <v>9</v>
      </c>
      <c r="J18" s="127">
        <v>10</v>
      </c>
      <c r="K18" s="15">
        <v>11</v>
      </c>
      <c r="L18" s="159">
        <v>12</v>
      </c>
      <c r="M18" s="207">
        <v>13</v>
      </c>
      <c r="N18" s="15">
        <v>14</v>
      </c>
      <c r="O18" s="144">
        <v>15</v>
      </c>
      <c r="P18" s="14">
        <v>16</v>
      </c>
      <c r="Q18" s="298"/>
    </row>
    <row r="19" spans="1:17" s="19" customFormat="1" x14ac:dyDescent="0.25">
      <c r="A19" s="16"/>
      <c r="B19" s="17" t="s">
        <v>19</v>
      </c>
      <c r="C19" s="181"/>
      <c r="D19" s="243"/>
      <c r="E19" s="18"/>
      <c r="F19" s="160"/>
      <c r="G19" s="208"/>
      <c r="H19" s="18"/>
      <c r="I19" s="145"/>
      <c r="J19" s="243"/>
      <c r="K19" s="18"/>
      <c r="L19" s="160"/>
      <c r="M19" s="208"/>
      <c r="N19" s="18"/>
      <c r="O19" s="145"/>
      <c r="P19" s="286"/>
      <c r="Q19" s="181"/>
    </row>
    <row r="20" spans="1:17" s="19" customFormat="1" ht="12.75" thickBot="1" x14ac:dyDescent="0.3">
      <c r="A20" s="20"/>
      <c r="B20" s="21" t="s">
        <v>20</v>
      </c>
      <c r="C20" s="182">
        <f>SUM(F20,I20,L20,O20)</f>
        <v>892521</v>
      </c>
      <c r="D20" s="128">
        <f>SUM(D21,D24,D25,D41,D42)</f>
        <v>357281</v>
      </c>
      <c r="E20" s="22">
        <f>SUM(E21,E24,E25,E41,E42)</f>
        <v>0</v>
      </c>
      <c r="F20" s="161">
        <f>SUM(F21,F24,F25,F41,F42)</f>
        <v>357281</v>
      </c>
      <c r="G20" s="209">
        <f>SUM(G21,G24,G42)</f>
        <v>519729</v>
      </c>
      <c r="H20" s="22">
        <f t="shared" ref="H20:I20" si="0">SUM(H21,H24,H42)</f>
        <v>0</v>
      </c>
      <c r="I20" s="268">
        <f t="shared" si="0"/>
        <v>519729</v>
      </c>
      <c r="J20" s="128">
        <f>SUM(J21,J26,J42)</f>
        <v>15511</v>
      </c>
      <c r="K20" s="22">
        <f t="shared" ref="K20:L20" si="1">SUM(K21,K26,K42)</f>
        <v>0</v>
      </c>
      <c r="L20" s="161">
        <f t="shared" si="1"/>
        <v>15511</v>
      </c>
      <c r="M20" s="209">
        <f>SUM(M21,M44)</f>
        <v>0</v>
      </c>
      <c r="N20" s="22">
        <f t="shared" ref="N20:O20" si="2">SUM(N21,N44)</f>
        <v>0</v>
      </c>
      <c r="O20" s="268">
        <f t="shared" si="2"/>
        <v>0</v>
      </c>
      <c r="P20" s="301"/>
      <c r="Q20" s="181"/>
    </row>
    <row r="21" spans="1:17" ht="12.75" thickTop="1" x14ac:dyDescent="0.25">
      <c r="A21" s="23"/>
      <c r="B21" s="24" t="s">
        <v>21</v>
      </c>
      <c r="C21" s="183">
        <f t="shared" ref="C21" si="3">SUM(F21,I21,L21,O21)</f>
        <v>3112</v>
      </c>
      <c r="D21" s="129">
        <f t="shared" ref="D21:E21" si="4">SUM(D22:D23)</f>
        <v>0</v>
      </c>
      <c r="E21" s="25">
        <f t="shared" si="4"/>
        <v>0</v>
      </c>
      <c r="F21" s="162">
        <f>SUM(F22:F23)</f>
        <v>0</v>
      </c>
      <c r="G21" s="210">
        <f t="shared" ref="G21:O21" si="5">SUM(G22:G23)</f>
        <v>0</v>
      </c>
      <c r="H21" s="25">
        <f t="shared" si="5"/>
        <v>0</v>
      </c>
      <c r="I21" s="269">
        <f t="shared" si="5"/>
        <v>0</v>
      </c>
      <c r="J21" s="129">
        <f t="shared" si="5"/>
        <v>3112</v>
      </c>
      <c r="K21" s="25">
        <f t="shared" si="5"/>
        <v>0</v>
      </c>
      <c r="L21" s="162">
        <f t="shared" si="5"/>
        <v>3112</v>
      </c>
      <c r="M21" s="210">
        <f>SUM(M22:M23)</f>
        <v>0</v>
      </c>
      <c r="N21" s="25">
        <f t="shared" si="5"/>
        <v>0</v>
      </c>
      <c r="O21" s="269">
        <f t="shared" si="5"/>
        <v>0</v>
      </c>
      <c r="P21" s="302"/>
      <c r="Q21" s="296"/>
    </row>
    <row r="22" spans="1:17"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row>
    <row r="23" spans="1:17" x14ac:dyDescent="0.25">
      <c r="A23" s="29"/>
      <c r="B23" s="30" t="s">
        <v>23</v>
      </c>
      <c r="C23" s="185">
        <f t="shared" ref="C23" si="7">SUM(F23,I23,L23,O23)</f>
        <v>3112</v>
      </c>
      <c r="D23" s="245"/>
      <c r="E23" s="31"/>
      <c r="F23" s="328">
        <f t="shared" ref="F23:F24" si="8">D23+E23</f>
        <v>0</v>
      </c>
      <c r="G23" s="212"/>
      <c r="H23" s="31"/>
      <c r="I23" s="146">
        <f>G23+H23</f>
        <v>0</v>
      </c>
      <c r="J23" s="245">
        <v>3112</v>
      </c>
      <c r="K23" s="31"/>
      <c r="L23" s="328">
        <f>J23+K23</f>
        <v>3112</v>
      </c>
      <c r="M23" s="212"/>
      <c r="N23" s="31"/>
      <c r="O23" s="146">
        <f>M23+N23</f>
        <v>0</v>
      </c>
      <c r="P23" s="463"/>
      <c r="Q23" s="296"/>
    </row>
    <row r="24" spans="1:17" s="19" customFormat="1" ht="24.75" thickBot="1" x14ac:dyDescent="0.3">
      <c r="A24" s="32">
        <v>19300</v>
      </c>
      <c r="B24" s="32" t="s">
        <v>24</v>
      </c>
      <c r="C24" s="186">
        <f>SUM(F24,I24)</f>
        <v>877010</v>
      </c>
      <c r="D24" s="246">
        <v>357281</v>
      </c>
      <c r="E24" s="33"/>
      <c r="F24" s="329">
        <f t="shared" si="8"/>
        <v>357281</v>
      </c>
      <c r="G24" s="213">
        <v>519729</v>
      </c>
      <c r="H24" s="33"/>
      <c r="I24" s="446">
        <f t="shared" ref="I24" si="9">G24+H24</f>
        <v>519729</v>
      </c>
      <c r="J24" s="285" t="s">
        <v>25</v>
      </c>
      <c r="K24" s="34" t="s">
        <v>25</v>
      </c>
      <c r="L24" s="163" t="s">
        <v>25</v>
      </c>
      <c r="M24" s="278" t="s">
        <v>25</v>
      </c>
      <c r="N24" s="147" t="s">
        <v>25</v>
      </c>
      <c r="O24" s="147" t="s">
        <v>25</v>
      </c>
      <c r="P24" s="356"/>
      <c r="Q24" s="181"/>
    </row>
    <row r="25" spans="1:17" s="19" customFormat="1" ht="24.75" hidden="1" thickTop="1" x14ac:dyDescent="0.25">
      <c r="A25" s="121">
        <v>18630</v>
      </c>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row>
    <row r="26" spans="1:17" s="19" customFormat="1" ht="36.75" thickTop="1" x14ac:dyDescent="0.25">
      <c r="A26" s="35">
        <v>21300</v>
      </c>
      <c r="B26" s="35" t="s">
        <v>27</v>
      </c>
      <c r="C26" s="187">
        <f>SUM(L26)</f>
        <v>12399</v>
      </c>
      <c r="D26" s="248" t="s">
        <v>25</v>
      </c>
      <c r="E26" s="37" t="s">
        <v>25</v>
      </c>
      <c r="F26" s="164" t="s">
        <v>25</v>
      </c>
      <c r="G26" s="214" t="s">
        <v>25</v>
      </c>
      <c r="H26" s="37" t="s">
        <v>25</v>
      </c>
      <c r="I26" s="122" t="s">
        <v>25</v>
      </c>
      <c r="J26" s="130">
        <f t="shared" ref="J26:K26" si="10">SUM(J27,J31,J33,J36)</f>
        <v>12399</v>
      </c>
      <c r="K26" s="38">
        <f t="shared" si="10"/>
        <v>0</v>
      </c>
      <c r="L26" s="175">
        <f>SUM(L27,L31,L33,L36)</f>
        <v>12399</v>
      </c>
      <c r="M26" s="279" t="s">
        <v>25</v>
      </c>
      <c r="N26" s="122" t="s">
        <v>25</v>
      </c>
      <c r="O26" s="122" t="s">
        <v>25</v>
      </c>
      <c r="P26" s="303"/>
      <c r="Q26" s="181"/>
    </row>
    <row r="27" spans="1:17" s="19" customFormat="1" ht="24" hidden="1" x14ac:dyDescent="0.25">
      <c r="A27" s="39">
        <v>21350</v>
      </c>
      <c r="B27" s="35" t="s">
        <v>28</v>
      </c>
      <c r="C27" s="187">
        <f t="shared" ref="C27:C40" si="11">SUM(L27)</f>
        <v>0</v>
      </c>
      <c r="D27" s="248" t="s">
        <v>25</v>
      </c>
      <c r="E27" s="37" t="s">
        <v>25</v>
      </c>
      <c r="F27" s="164" t="s">
        <v>25</v>
      </c>
      <c r="G27" s="214" t="s">
        <v>25</v>
      </c>
      <c r="H27" s="37" t="s">
        <v>25</v>
      </c>
      <c r="I27" s="122" t="s">
        <v>25</v>
      </c>
      <c r="J27" s="130">
        <f t="shared" ref="J27:K27" si="12">SUM(J28:J30)</f>
        <v>0</v>
      </c>
      <c r="K27" s="38">
        <f t="shared" si="12"/>
        <v>0</v>
      </c>
      <c r="L27" s="175">
        <f>SUM(L28:L30)</f>
        <v>0</v>
      </c>
      <c r="M27" s="279" t="s">
        <v>25</v>
      </c>
      <c r="N27" s="122" t="s">
        <v>25</v>
      </c>
      <c r="O27" s="122" t="s">
        <v>25</v>
      </c>
      <c r="P27" s="303"/>
      <c r="Q27" s="181"/>
    </row>
    <row r="28" spans="1:17" hidden="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row>
    <row r="29" spans="1:17" hidden="1" x14ac:dyDescent="0.25">
      <c r="A29" s="29">
        <v>21352</v>
      </c>
      <c r="B29" s="43" t="s">
        <v>30</v>
      </c>
      <c r="C29" s="189">
        <f t="shared" si="11"/>
        <v>0</v>
      </c>
      <c r="D29" s="250" t="s">
        <v>25</v>
      </c>
      <c r="E29" s="44" t="s">
        <v>25</v>
      </c>
      <c r="F29" s="166" t="s">
        <v>25</v>
      </c>
      <c r="G29" s="216" t="s">
        <v>25</v>
      </c>
      <c r="H29" s="44" t="s">
        <v>25</v>
      </c>
      <c r="I29" s="149" t="s">
        <v>25</v>
      </c>
      <c r="J29" s="321"/>
      <c r="K29" s="322"/>
      <c r="L29" s="95">
        <f t="shared" si="13"/>
        <v>0</v>
      </c>
      <c r="M29" s="281" t="s">
        <v>25</v>
      </c>
      <c r="N29" s="149" t="s">
        <v>25</v>
      </c>
      <c r="O29" s="149" t="s">
        <v>25</v>
      </c>
      <c r="P29" s="305"/>
      <c r="Q29" s="296"/>
    </row>
    <row r="30" spans="1:17" ht="24" hidden="1" x14ac:dyDescent="0.25">
      <c r="A30" s="29">
        <v>21359</v>
      </c>
      <c r="B30" s="43" t="s">
        <v>31</v>
      </c>
      <c r="C30" s="189">
        <f t="shared" si="11"/>
        <v>0</v>
      </c>
      <c r="D30" s="250" t="s">
        <v>25</v>
      </c>
      <c r="E30" s="44" t="s">
        <v>25</v>
      </c>
      <c r="F30" s="166" t="s">
        <v>25</v>
      </c>
      <c r="G30" s="216" t="s">
        <v>25</v>
      </c>
      <c r="H30" s="44" t="s">
        <v>25</v>
      </c>
      <c r="I30" s="149" t="s">
        <v>25</v>
      </c>
      <c r="J30" s="321"/>
      <c r="K30" s="322"/>
      <c r="L30" s="95">
        <f t="shared" si="13"/>
        <v>0</v>
      </c>
      <c r="M30" s="281" t="s">
        <v>25</v>
      </c>
      <c r="N30" s="149" t="s">
        <v>25</v>
      </c>
      <c r="O30" s="149" t="s">
        <v>25</v>
      </c>
      <c r="P30" s="305"/>
      <c r="Q30" s="296"/>
    </row>
    <row r="31" spans="1:17" s="19" customFormat="1" ht="36" hidden="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row>
    <row r="32" spans="1:17" ht="36" hidden="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row>
    <row r="33" spans="1:17" s="19" customFormat="1" x14ac:dyDescent="0.25">
      <c r="A33" s="39">
        <v>21380</v>
      </c>
      <c r="B33" s="35" t="s">
        <v>34</v>
      </c>
      <c r="C33" s="187">
        <f t="shared" si="11"/>
        <v>7598</v>
      </c>
      <c r="D33" s="248" t="s">
        <v>25</v>
      </c>
      <c r="E33" s="37" t="s">
        <v>25</v>
      </c>
      <c r="F33" s="164" t="s">
        <v>25</v>
      </c>
      <c r="G33" s="214" t="s">
        <v>25</v>
      </c>
      <c r="H33" s="37" t="s">
        <v>25</v>
      </c>
      <c r="I33" s="122" t="s">
        <v>25</v>
      </c>
      <c r="J33" s="130">
        <f t="shared" ref="J33:K33" si="15">SUM(J34:J35)</f>
        <v>7598</v>
      </c>
      <c r="K33" s="38">
        <f t="shared" si="15"/>
        <v>0</v>
      </c>
      <c r="L33" s="175">
        <f>SUM(L34:L35)</f>
        <v>7598</v>
      </c>
      <c r="M33" s="279" t="s">
        <v>25</v>
      </c>
      <c r="N33" s="122" t="s">
        <v>25</v>
      </c>
      <c r="O33" s="122" t="s">
        <v>25</v>
      </c>
      <c r="P33" s="303"/>
      <c r="Q33" s="181"/>
    </row>
    <row r="34" spans="1:17" x14ac:dyDescent="0.25">
      <c r="A34" s="27">
        <v>21381</v>
      </c>
      <c r="B34" s="40" t="s">
        <v>35</v>
      </c>
      <c r="C34" s="188">
        <f t="shared" si="11"/>
        <v>7598</v>
      </c>
      <c r="D34" s="249" t="s">
        <v>25</v>
      </c>
      <c r="E34" s="41" t="s">
        <v>25</v>
      </c>
      <c r="F34" s="165" t="s">
        <v>25</v>
      </c>
      <c r="G34" s="215" t="s">
        <v>25</v>
      </c>
      <c r="H34" s="41" t="s">
        <v>25</v>
      </c>
      <c r="I34" s="148" t="s">
        <v>25</v>
      </c>
      <c r="J34" s="319">
        <v>7598</v>
      </c>
      <c r="K34" s="320"/>
      <c r="L34" s="176">
        <f t="shared" ref="L34:L35" si="16">J34+K34</f>
        <v>7598</v>
      </c>
      <c r="M34" s="280" t="s">
        <v>25</v>
      </c>
      <c r="N34" s="148" t="s">
        <v>25</v>
      </c>
      <c r="O34" s="148" t="s">
        <v>25</v>
      </c>
      <c r="P34" s="304"/>
      <c r="Q34" s="296"/>
    </row>
    <row r="35" spans="1:17" ht="24" hidden="1" x14ac:dyDescent="0.25">
      <c r="A35" s="30">
        <v>21383</v>
      </c>
      <c r="B35" s="43" t="s">
        <v>36</v>
      </c>
      <c r="C35" s="189">
        <f t="shared" si="11"/>
        <v>0</v>
      </c>
      <c r="D35" s="250" t="s">
        <v>25</v>
      </c>
      <c r="E35" s="44" t="s">
        <v>25</v>
      </c>
      <c r="F35" s="166" t="s">
        <v>25</v>
      </c>
      <c r="G35" s="216" t="s">
        <v>25</v>
      </c>
      <c r="H35" s="44" t="s">
        <v>25</v>
      </c>
      <c r="I35" s="149" t="s">
        <v>25</v>
      </c>
      <c r="J35" s="321"/>
      <c r="K35" s="322"/>
      <c r="L35" s="95">
        <f t="shared" si="16"/>
        <v>0</v>
      </c>
      <c r="M35" s="281" t="s">
        <v>25</v>
      </c>
      <c r="N35" s="149" t="s">
        <v>25</v>
      </c>
      <c r="O35" s="149" t="s">
        <v>25</v>
      </c>
      <c r="P35" s="305"/>
      <c r="Q35" s="296"/>
    </row>
    <row r="36" spans="1:17" s="19" customFormat="1" ht="24" x14ac:dyDescent="0.25">
      <c r="A36" s="39">
        <v>21390</v>
      </c>
      <c r="B36" s="35" t="s">
        <v>37</v>
      </c>
      <c r="C36" s="187">
        <f t="shared" si="11"/>
        <v>4801</v>
      </c>
      <c r="D36" s="248" t="s">
        <v>25</v>
      </c>
      <c r="E36" s="37" t="s">
        <v>25</v>
      </c>
      <c r="F36" s="164" t="s">
        <v>25</v>
      </c>
      <c r="G36" s="214" t="s">
        <v>25</v>
      </c>
      <c r="H36" s="37" t="s">
        <v>25</v>
      </c>
      <c r="I36" s="122" t="s">
        <v>25</v>
      </c>
      <c r="J36" s="130">
        <f t="shared" ref="J36:K36" si="17">SUM(J37:J40)</f>
        <v>4801</v>
      </c>
      <c r="K36" s="38">
        <f t="shared" si="17"/>
        <v>0</v>
      </c>
      <c r="L36" s="175">
        <f>SUM(L37:L40)</f>
        <v>4801</v>
      </c>
      <c r="M36" s="279" t="s">
        <v>25</v>
      </c>
      <c r="N36" s="122" t="s">
        <v>25</v>
      </c>
      <c r="O36" s="122" t="s">
        <v>25</v>
      </c>
      <c r="P36" s="303"/>
      <c r="Q36" s="181"/>
    </row>
    <row r="37" spans="1:17" ht="24" hidden="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row>
    <row r="38" spans="1:17" hidden="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row>
    <row r="39" spans="1:17" hidden="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row>
    <row r="40" spans="1:17" ht="24" x14ac:dyDescent="0.25">
      <c r="A40" s="30">
        <v>21399</v>
      </c>
      <c r="B40" s="43" t="s">
        <v>41</v>
      </c>
      <c r="C40" s="189">
        <f t="shared" si="11"/>
        <v>4801</v>
      </c>
      <c r="D40" s="250" t="s">
        <v>25</v>
      </c>
      <c r="E40" s="44" t="s">
        <v>25</v>
      </c>
      <c r="F40" s="166" t="s">
        <v>25</v>
      </c>
      <c r="G40" s="216" t="s">
        <v>25</v>
      </c>
      <c r="H40" s="44" t="s">
        <v>25</v>
      </c>
      <c r="I40" s="149" t="s">
        <v>25</v>
      </c>
      <c r="J40" s="321">
        <v>4801</v>
      </c>
      <c r="K40" s="322"/>
      <c r="L40" s="95">
        <f t="shared" si="18"/>
        <v>4801</v>
      </c>
      <c r="M40" s="281" t="s">
        <v>25</v>
      </c>
      <c r="N40" s="149" t="s">
        <v>25</v>
      </c>
      <c r="O40" s="149" t="s">
        <v>25</v>
      </c>
      <c r="P40" s="290"/>
      <c r="Q40" s="296"/>
    </row>
    <row r="41" spans="1:17"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row>
    <row r="42" spans="1:17" s="19" customFormat="1" ht="24" hidden="1" x14ac:dyDescent="0.25">
      <c r="A42" s="50">
        <v>21490</v>
      </c>
      <c r="B42" s="51" t="s">
        <v>43</v>
      </c>
      <c r="C42" s="191">
        <f>SUM(F42,I42,L42)</f>
        <v>0</v>
      </c>
      <c r="D42" s="253">
        <f t="shared" ref="D42:E42" si="19">D43</f>
        <v>0</v>
      </c>
      <c r="E42" s="52">
        <f t="shared" si="19"/>
        <v>0</v>
      </c>
      <c r="F42" s="254">
        <f>F43</f>
        <v>0</v>
      </c>
      <c r="G42" s="218">
        <f t="shared" ref="G42:K42" si="20">G43</f>
        <v>0</v>
      </c>
      <c r="H42" s="52">
        <f t="shared" si="20"/>
        <v>0</v>
      </c>
      <c r="I42" s="270">
        <f t="shared" si="20"/>
        <v>0</v>
      </c>
      <c r="J42" s="253">
        <f t="shared" si="20"/>
        <v>0</v>
      </c>
      <c r="K42" s="52">
        <f t="shared" si="20"/>
        <v>0</v>
      </c>
      <c r="L42" s="254">
        <f>L43</f>
        <v>0</v>
      </c>
      <c r="M42" s="279" t="s">
        <v>25</v>
      </c>
      <c r="N42" s="122" t="s">
        <v>25</v>
      </c>
      <c r="O42" s="122" t="s">
        <v>25</v>
      </c>
      <c r="P42" s="303"/>
      <c r="Q42" s="181"/>
    </row>
    <row r="43" spans="1:17" s="19" customFormat="1" ht="24" hidden="1" x14ac:dyDescent="0.25">
      <c r="A43" s="30">
        <v>21499</v>
      </c>
      <c r="B43" s="43" t="s">
        <v>44</v>
      </c>
      <c r="C43" s="192">
        <f>SUM(F43,I43,L43)</f>
        <v>0</v>
      </c>
      <c r="D43" s="255"/>
      <c r="E43" s="49"/>
      <c r="F43" s="176">
        <f>D43+E43</f>
        <v>0</v>
      </c>
      <c r="G43" s="219"/>
      <c r="H43" s="42"/>
      <c r="I43" s="90">
        <f>G43+H43</f>
        <v>0</v>
      </c>
      <c r="J43" s="262"/>
      <c r="K43" s="42"/>
      <c r="L43" s="176">
        <f>J43+K43</f>
        <v>0</v>
      </c>
      <c r="M43" s="282" t="s">
        <v>25</v>
      </c>
      <c r="N43" s="150" t="s">
        <v>25</v>
      </c>
      <c r="O43" s="150" t="s">
        <v>25</v>
      </c>
      <c r="P43" s="306"/>
      <c r="Q43" s="181"/>
    </row>
    <row r="44" spans="1:17" ht="24" hidden="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row>
    <row r="45" spans="1:17"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row>
    <row r="46" spans="1:17"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row>
    <row r="47" spans="1:17" x14ac:dyDescent="0.25">
      <c r="A47" s="60"/>
      <c r="B47" s="58"/>
      <c r="C47" s="194"/>
      <c r="D47" s="260"/>
      <c r="E47" s="77"/>
      <c r="F47" s="259"/>
      <c r="G47" s="221"/>
      <c r="H47" s="59"/>
      <c r="I47" s="272"/>
      <c r="J47" s="258"/>
      <c r="K47" s="59"/>
      <c r="L47" s="167"/>
      <c r="M47" s="284"/>
      <c r="N47" s="107"/>
      <c r="O47" s="152"/>
      <c r="P47" s="288"/>
      <c r="Q47" s="296"/>
    </row>
    <row r="48" spans="1:17" s="19" customFormat="1" x14ac:dyDescent="0.25">
      <c r="A48" s="61"/>
      <c r="B48" s="62" t="s">
        <v>48</v>
      </c>
      <c r="C48" s="195"/>
      <c r="D48" s="261"/>
      <c r="E48" s="447"/>
      <c r="F48" s="168"/>
      <c r="G48" s="222"/>
      <c r="H48" s="108"/>
      <c r="I48" s="153"/>
      <c r="J48" s="133"/>
      <c r="K48" s="108"/>
      <c r="L48" s="168"/>
      <c r="M48" s="222"/>
      <c r="N48" s="108"/>
      <c r="O48" s="153"/>
      <c r="P48" s="308"/>
      <c r="Q48" s="181"/>
    </row>
    <row r="49" spans="1:17" s="19" customFormat="1" ht="12.75" thickBot="1" x14ac:dyDescent="0.3">
      <c r="A49" s="63"/>
      <c r="B49" s="20" t="s">
        <v>49</v>
      </c>
      <c r="C49" s="196">
        <f t="shared" ref="C49:C112" si="24">SUM(F49,I49,L49,O49)</f>
        <v>892521</v>
      </c>
      <c r="D49" s="134">
        <f t="shared" ref="D49:E49" si="25">SUM(D50,D281)</f>
        <v>357281</v>
      </c>
      <c r="E49" s="64">
        <f t="shared" si="25"/>
        <v>0</v>
      </c>
      <c r="F49" s="169">
        <f>SUM(F50,F281)</f>
        <v>357281</v>
      </c>
      <c r="G49" s="223">
        <f t="shared" ref="G49:O49" si="26">SUM(G50,G281)</f>
        <v>519729</v>
      </c>
      <c r="H49" s="64">
        <f t="shared" si="26"/>
        <v>0</v>
      </c>
      <c r="I49" s="117">
        <f t="shared" si="26"/>
        <v>519729</v>
      </c>
      <c r="J49" s="134">
        <f t="shared" si="26"/>
        <v>15511</v>
      </c>
      <c r="K49" s="64">
        <f t="shared" si="26"/>
        <v>0</v>
      </c>
      <c r="L49" s="169">
        <f t="shared" si="26"/>
        <v>15511</v>
      </c>
      <c r="M49" s="223">
        <f t="shared" si="26"/>
        <v>0</v>
      </c>
      <c r="N49" s="64">
        <f t="shared" si="26"/>
        <v>0</v>
      </c>
      <c r="O49" s="117">
        <f t="shared" si="26"/>
        <v>0</v>
      </c>
      <c r="P49" s="309"/>
      <c r="Q49" s="181"/>
    </row>
    <row r="50" spans="1:17" s="19" customFormat="1" ht="36.75" thickTop="1" x14ac:dyDescent="0.25">
      <c r="A50" s="65"/>
      <c r="B50" s="66" t="s">
        <v>50</v>
      </c>
      <c r="C50" s="197">
        <f t="shared" si="24"/>
        <v>892521</v>
      </c>
      <c r="D50" s="135">
        <f t="shared" ref="D50:E50" si="27">SUM(D51,D193)</f>
        <v>357281</v>
      </c>
      <c r="E50" s="67">
        <f t="shared" si="27"/>
        <v>0</v>
      </c>
      <c r="F50" s="170">
        <f>SUM(F51,F193)</f>
        <v>357281</v>
      </c>
      <c r="G50" s="224">
        <f t="shared" ref="G50:O50" si="28">SUM(G51,G193)</f>
        <v>519729</v>
      </c>
      <c r="H50" s="67">
        <f t="shared" si="28"/>
        <v>0</v>
      </c>
      <c r="I50" s="273">
        <f t="shared" si="28"/>
        <v>519729</v>
      </c>
      <c r="J50" s="135">
        <f t="shared" si="28"/>
        <v>15511</v>
      </c>
      <c r="K50" s="67">
        <f t="shared" si="28"/>
        <v>0</v>
      </c>
      <c r="L50" s="170">
        <f t="shared" si="28"/>
        <v>15511</v>
      </c>
      <c r="M50" s="224">
        <f t="shared" si="28"/>
        <v>0</v>
      </c>
      <c r="N50" s="67">
        <f t="shared" si="28"/>
        <v>0</v>
      </c>
      <c r="O50" s="273">
        <f t="shared" si="28"/>
        <v>0</v>
      </c>
      <c r="P50" s="310"/>
      <c r="Q50" s="181"/>
    </row>
    <row r="51" spans="1:17" s="19" customFormat="1" ht="24" x14ac:dyDescent="0.25">
      <c r="A51" s="68"/>
      <c r="B51" s="16" t="s">
        <v>51</v>
      </c>
      <c r="C51" s="198">
        <f t="shared" si="24"/>
        <v>883528</v>
      </c>
      <c r="D51" s="136">
        <f t="shared" ref="D51:E51" si="29">SUM(D52,D74,D172,D186)</f>
        <v>351278</v>
      </c>
      <c r="E51" s="69">
        <f t="shared" si="29"/>
        <v>0</v>
      </c>
      <c r="F51" s="171">
        <f>SUM(F52,F74,F172,F186)</f>
        <v>351278</v>
      </c>
      <c r="G51" s="225">
        <f t="shared" ref="G51:O51" si="30">SUM(G52,G74,G172,G186)</f>
        <v>517489</v>
      </c>
      <c r="H51" s="69">
        <f t="shared" si="30"/>
        <v>0</v>
      </c>
      <c r="I51" s="274">
        <f t="shared" si="30"/>
        <v>517489</v>
      </c>
      <c r="J51" s="136">
        <f t="shared" si="30"/>
        <v>14761</v>
      </c>
      <c r="K51" s="69">
        <f t="shared" si="30"/>
        <v>0</v>
      </c>
      <c r="L51" s="171">
        <f t="shared" si="30"/>
        <v>14761</v>
      </c>
      <c r="M51" s="225">
        <f t="shared" si="30"/>
        <v>0</v>
      </c>
      <c r="N51" s="69">
        <f t="shared" si="30"/>
        <v>0</v>
      </c>
      <c r="O51" s="274">
        <f t="shared" si="30"/>
        <v>0</v>
      </c>
      <c r="P51" s="311"/>
      <c r="Q51" s="181"/>
    </row>
    <row r="52" spans="1:17" s="19" customFormat="1" x14ac:dyDescent="0.25">
      <c r="A52" s="70">
        <v>1000</v>
      </c>
      <c r="B52" s="70" t="s">
        <v>52</v>
      </c>
      <c r="C52" s="199">
        <f t="shared" si="24"/>
        <v>779033</v>
      </c>
      <c r="D52" s="137">
        <f t="shared" ref="D52:E52" si="31">SUM(D53,D66)</f>
        <v>265444</v>
      </c>
      <c r="E52" s="71">
        <f t="shared" si="31"/>
        <v>0</v>
      </c>
      <c r="F52" s="172">
        <f>SUM(F53,F66)</f>
        <v>265444</v>
      </c>
      <c r="G52" s="226">
        <f t="shared" ref="G52:O52" si="32">SUM(G53,G66)</f>
        <v>513489</v>
      </c>
      <c r="H52" s="71">
        <f t="shared" si="32"/>
        <v>0</v>
      </c>
      <c r="I52" s="125">
        <f t="shared" si="32"/>
        <v>513489</v>
      </c>
      <c r="J52" s="137">
        <f t="shared" si="32"/>
        <v>100</v>
      </c>
      <c r="K52" s="71">
        <f t="shared" si="32"/>
        <v>0</v>
      </c>
      <c r="L52" s="172">
        <f t="shared" si="32"/>
        <v>100</v>
      </c>
      <c r="M52" s="226">
        <f t="shared" si="32"/>
        <v>0</v>
      </c>
      <c r="N52" s="71">
        <f t="shared" si="32"/>
        <v>0</v>
      </c>
      <c r="O52" s="125">
        <f t="shared" si="32"/>
        <v>0</v>
      </c>
      <c r="P52" s="312"/>
      <c r="Q52" s="181"/>
    </row>
    <row r="53" spans="1:17" x14ac:dyDescent="0.25">
      <c r="A53" s="35">
        <v>1100</v>
      </c>
      <c r="B53" s="72" t="s">
        <v>53</v>
      </c>
      <c r="C53" s="187">
        <f t="shared" si="24"/>
        <v>592345</v>
      </c>
      <c r="D53" s="130">
        <f t="shared" ref="D53:E53" si="33">SUM(D54,D57,D65)</f>
        <v>180550</v>
      </c>
      <c r="E53" s="38">
        <f t="shared" si="33"/>
        <v>0</v>
      </c>
      <c r="F53" s="175">
        <f>SUM(F54,F57,F65)</f>
        <v>180550</v>
      </c>
      <c r="G53" s="227">
        <f t="shared" ref="G53:N53" si="34">SUM(G54,G57,G65)</f>
        <v>411795</v>
      </c>
      <c r="H53" s="38">
        <f t="shared" si="34"/>
        <v>0</v>
      </c>
      <c r="I53" s="123">
        <f t="shared" si="34"/>
        <v>411795</v>
      </c>
      <c r="J53" s="130">
        <f t="shared" si="34"/>
        <v>0</v>
      </c>
      <c r="K53" s="38">
        <f t="shared" si="34"/>
        <v>0</v>
      </c>
      <c r="L53" s="175">
        <f t="shared" si="34"/>
        <v>0</v>
      </c>
      <c r="M53" s="227">
        <f t="shared" si="34"/>
        <v>0</v>
      </c>
      <c r="N53" s="38">
        <f t="shared" si="34"/>
        <v>0</v>
      </c>
      <c r="O53" s="123">
        <f>SUM(O54,O57,O65)</f>
        <v>0</v>
      </c>
      <c r="P53" s="313"/>
      <c r="Q53" s="296"/>
    </row>
    <row r="54" spans="1:17" x14ac:dyDescent="0.25">
      <c r="A54" s="73">
        <v>1110</v>
      </c>
      <c r="B54" s="58" t="s">
        <v>54</v>
      </c>
      <c r="C54" s="194">
        <f>SUM(F54,I54,L54,O54)</f>
        <v>506722</v>
      </c>
      <c r="D54" s="86">
        <f>SUM(D55:D56)</f>
        <v>146751</v>
      </c>
      <c r="E54" s="74">
        <f>SUM(E55:E56)</f>
        <v>0</v>
      </c>
      <c r="F54" s="174">
        <f>SUM(F55:F56)</f>
        <v>146751</v>
      </c>
      <c r="G54" s="228">
        <f t="shared" ref="G54:H54" si="35">SUM(G55:G56)</f>
        <v>359971</v>
      </c>
      <c r="H54" s="74">
        <f t="shared" si="35"/>
        <v>0</v>
      </c>
      <c r="I54" s="154">
        <f>SUM(I55:I56)</f>
        <v>359971</v>
      </c>
      <c r="J54" s="86">
        <f t="shared" ref="J54:K54" si="36">SUM(J55:J56)</f>
        <v>0</v>
      </c>
      <c r="K54" s="74">
        <f t="shared" si="36"/>
        <v>0</v>
      </c>
      <c r="L54" s="174">
        <f>SUM(L55:L56)</f>
        <v>0</v>
      </c>
      <c r="M54" s="228">
        <f t="shared" ref="M54:N54" si="37">SUM(M55:M56)</f>
        <v>0</v>
      </c>
      <c r="N54" s="74">
        <f t="shared" si="37"/>
        <v>0</v>
      </c>
      <c r="O54" s="154">
        <f>SUM(O55:O56)</f>
        <v>0</v>
      </c>
      <c r="P54" s="291"/>
      <c r="Q54" s="296"/>
    </row>
    <row r="55" spans="1:17"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row>
    <row r="56" spans="1:17" ht="34.5" customHeight="1" x14ac:dyDescent="0.25">
      <c r="A56" s="30">
        <v>1119</v>
      </c>
      <c r="B56" s="43" t="s">
        <v>56</v>
      </c>
      <c r="C56" s="189">
        <f t="shared" si="24"/>
        <v>506722</v>
      </c>
      <c r="D56" s="263">
        <v>146751</v>
      </c>
      <c r="E56" s="45"/>
      <c r="F56" s="95">
        <f>D56+E56</f>
        <v>146751</v>
      </c>
      <c r="G56" s="229">
        <v>359971</v>
      </c>
      <c r="H56" s="45"/>
      <c r="I56" s="91">
        <f>G56+H56</f>
        <v>359971</v>
      </c>
      <c r="J56" s="263"/>
      <c r="K56" s="45"/>
      <c r="L56" s="95">
        <f>J56+K56</f>
        <v>0</v>
      </c>
      <c r="M56" s="229"/>
      <c r="N56" s="45"/>
      <c r="O56" s="91">
        <f>M56+N56</f>
        <v>0</v>
      </c>
      <c r="P56" s="336"/>
      <c r="Q56" s="296"/>
    </row>
    <row r="57" spans="1:17" ht="23.25" customHeight="1" x14ac:dyDescent="0.25">
      <c r="A57" s="75">
        <v>1140</v>
      </c>
      <c r="B57" s="43" t="s">
        <v>57</v>
      </c>
      <c r="C57" s="189">
        <f t="shared" si="24"/>
        <v>82913</v>
      </c>
      <c r="D57" s="132">
        <f t="shared" ref="D57:E57" si="38">SUM(D58:D64)</f>
        <v>31089</v>
      </c>
      <c r="E57" s="76">
        <f t="shared" si="38"/>
        <v>0</v>
      </c>
      <c r="F57" s="95">
        <f>SUM(F58:F64)</f>
        <v>31089</v>
      </c>
      <c r="G57" s="230">
        <f t="shared" ref="G57:N57" si="39">SUM(G58:G64)</f>
        <v>51824</v>
      </c>
      <c r="H57" s="76">
        <f t="shared" si="39"/>
        <v>0</v>
      </c>
      <c r="I57" s="91">
        <f t="shared" si="39"/>
        <v>51824</v>
      </c>
      <c r="J57" s="132">
        <f t="shared" si="39"/>
        <v>0</v>
      </c>
      <c r="K57" s="76">
        <f t="shared" si="39"/>
        <v>0</v>
      </c>
      <c r="L57" s="95">
        <f t="shared" si="39"/>
        <v>0</v>
      </c>
      <c r="M57" s="230">
        <f t="shared" si="39"/>
        <v>0</v>
      </c>
      <c r="N57" s="76">
        <f t="shared" si="39"/>
        <v>0</v>
      </c>
      <c r="O57" s="91">
        <f>SUM(O58:O64)</f>
        <v>0</v>
      </c>
      <c r="P57" s="290"/>
      <c r="Q57" s="296"/>
    </row>
    <row r="58" spans="1:17" x14ac:dyDescent="0.25">
      <c r="A58" s="30">
        <v>1141</v>
      </c>
      <c r="B58" s="43" t="s">
        <v>58</v>
      </c>
      <c r="C58" s="189">
        <f t="shared" si="24"/>
        <v>3809</v>
      </c>
      <c r="D58" s="263">
        <v>3809</v>
      </c>
      <c r="E58" s="45"/>
      <c r="F58" s="95">
        <f t="shared" ref="F58:F65" si="40">D58+E58</f>
        <v>3809</v>
      </c>
      <c r="G58" s="229"/>
      <c r="H58" s="45"/>
      <c r="I58" s="91">
        <f t="shared" ref="I58:I65" si="41">G58+H58</f>
        <v>0</v>
      </c>
      <c r="J58" s="263"/>
      <c r="K58" s="45"/>
      <c r="L58" s="95">
        <f t="shared" ref="L58:L65" si="42">J58+K58</f>
        <v>0</v>
      </c>
      <c r="M58" s="229"/>
      <c r="N58" s="45"/>
      <c r="O58" s="91">
        <f t="shared" ref="O58:O65" si="43">M58+N58</f>
        <v>0</v>
      </c>
      <c r="P58" s="290"/>
      <c r="Q58" s="296"/>
    </row>
    <row r="59" spans="1:17" ht="24.75" customHeight="1" x14ac:dyDescent="0.25">
      <c r="A59" s="30">
        <v>1142</v>
      </c>
      <c r="B59" s="43" t="s">
        <v>59</v>
      </c>
      <c r="C59" s="189">
        <f t="shared" si="24"/>
        <v>1026</v>
      </c>
      <c r="D59" s="263">
        <v>1026</v>
      </c>
      <c r="E59" s="45"/>
      <c r="F59" s="95">
        <f t="shared" si="40"/>
        <v>1026</v>
      </c>
      <c r="G59" s="229"/>
      <c r="H59" s="45"/>
      <c r="I59" s="91">
        <f t="shared" si="41"/>
        <v>0</v>
      </c>
      <c r="J59" s="263"/>
      <c r="K59" s="45"/>
      <c r="L59" s="95">
        <f t="shared" si="42"/>
        <v>0</v>
      </c>
      <c r="M59" s="229"/>
      <c r="N59" s="45"/>
      <c r="O59" s="91">
        <f t="shared" si="43"/>
        <v>0</v>
      </c>
      <c r="P59" s="290"/>
      <c r="Q59" s="296"/>
    </row>
    <row r="60" spans="1:17" ht="24" hidden="1" x14ac:dyDescent="0.25">
      <c r="A60" s="30">
        <v>1145</v>
      </c>
      <c r="B60" s="43" t="s">
        <v>60</v>
      </c>
      <c r="C60" s="189">
        <f t="shared" si="24"/>
        <v>0</v>
      </c>
      <c r="D60" s="263"/>
      <c r="E60" s="45"/>
      <c r="F60" s="95">
        <f t="shared" si="40"/>
        <v>0</v>
      </c>
      <c r="G60" s="229"/>
      <c r="H60" s="45"/>
      <c r="I60" s="91">
        <f t="shared" si="41"/>
        <v>0</v>
      </c>
      <c r="J60" s="263"/>
      <c r="K60" s="45"/>
      <c r="L60" s="95">
        <f t="shared" si="42"/>
        <v>0</v>
      </c>
      <c r="M60" s="229"/>
      <c r="N60" s="45"/>
      <c r="O60" s="91">
        <f t="shared" si="43"/>
        <v>0</v>
      </c>
      <c r="P60" s="290"/>
      <c r="Q60" s="296"/>
    </row>
    <row r="61" spans="1:17" ht="27.75" hidden="1" customHeight="1" x14ac:dyDescent="0.25">
      <c r="A61" s="30">
        <v>1146</v>
      </c>
      <c r="B61" s="43" t="s">
        <v>61</v>
      </c>
      <c r="C61" s="189">
        <f t="shared" si="24"/>
        <v>0</v>
      </c>
      <c r="D61" s="263"/>
      <c r="E61" s="45"/>
      <c r="F61" s="95">
        <f t="shared" si="40"/>
        <v>0</v>
      </c>
      <c r="G61" s="229"/>
      <c r="H61" s="45"/>
      <c r="I61" s="91">
        <f t="shared" si="41"/>
        <v>0</v>
      </c>
      <c r="J61" s="263"/>
      <c r="K61" s="45"/>
      <c r="L61" s="95">
        <f t="shared" si="42"/>
        <v>0</v>
      </c>
      <c r="M61" s="229"/>
      <c r="N61" s="45"/>
      <c r="O61" s="91">
        <f t="shared" si="43"/>
        <v>0</v>
      </c>
      <c r="P61" s="290"/>
      <c r="Q61" s="296"/>
    </row>
    <row r="62" spans="1:17" x14ac:dyDescent="0.25">
      <c r="A62" s="30">
        <v>1147</v>
      </c>
      <c r="B62" s="43" t="s">
        <v>62</v>
      </c>
      <c r="C62" s="189">
        <f t="shared" si="24"/>
        <v>3212</v>
      </c>
      <c r="D62" s="263">
        <v>3212</v>
      </c>
      <c r="E62" s="45"/>
      <c r="F62" s="95">
        <f t="shared" si="40"/>
        <v>3212</v>
      </c>
      <c r="G62" s="229"/>
      <c r="H62" s="45"/>
      <c r="I62" s="91">
        <f t="shared" si="41"/>
        <v>0</v>
      </c>
      <c r="J62" s="263"/>
      <c r="K62" s="45"/>
      <c r="L62" s="95">
        <f t="shared" si="42"/>
        <v>0</v>
      </c>
      <c r="M62" s="229"/>
      <c r="N62" s="45"/>
      <c r="O62" s="91">
        <f t="shared" si="43"/>
        <v>0</v>
      </c>
      <c r="P62" s="290"/>
      <c r="Q62" s="296"/>
    </row>
    <row r="63" spans="1:17" x14ac:dyDescent="0.25">
      <c r="A63" s="30">
        <v>1148</v>
      </c>
      <c r="B63" s="43" t="s">
        <v>63</v>
      </c>
      <c r="C63" s="189">
        <f t="shared" si="24"/>
        <v>22802</v>
      </c>
      <c r="D63" s="263">
        <v>22802</v>
      </c>
      <c r="E63" s="45"/>
      <c r="F63" s="95">
        <f t="shared" si="40"/>
        <v>22802</v>
      </c>
      <c r="G63" s="229"/>
      <c r="H63" s="45"/>
      <c r="I63" s="91">
        <f t="shared" si="41"/>
        <v>0</v>
      </c>
      <c r="J63" s="263"/>
      <c r="K63" s="45"/>
      <c r="L63" s="95">
        <f t="shared" si="42"/>
        <v>0</v>
      </c>
      <c r="M63" s="229"/>
      <c r="N63" s="45"/>
      <c r="O63" s="91">
        <f t="shared" si="43"/>
        <v>0</v>
      </c>
      <c r="P63" s="336"/>
      <c r="Q63" s="296"/>
    </row>
    <row r="64" spans="1:17" ht="36" x14ac:dyDescent="0.25">
      <c r="A64" s="30">
        <v>1149</v>
      </c>
      <c r="B64" s="43" t="s">
        <v>64</v>
      </c>
      <c r="C64" s="189">
        <f t="shared" si="24"/>
        <v>52064</v>
      </c>
      <c r="D64" s="263">
        <v>240</v>
      </c>
      <c r="E64" s="45"/>
      <c r="F64" s="95">
        <f t="shared" si="40"/>
        <v>240</v>
      </c>
      <c r="G64" s="229">
        <v>51824</v>
      </c>
      <c r="H64" s="45"/>
      <c r="I64" s="91">
        <f t="shared" si="41"/>
        <v>51824</v>
      </c>
      <c r="J64" s="263"/>
      <c r="K64" s="45"/>
      <c r="L64" s="95">
        <f t="shared" si="42"/>
        <v>0</v>
      </c>
      <c r="M64" s="229"/>
      <c r="N64" s="45"/>
      <c r="O64" s="91">
        <f t="shared" si="43"/>
        <v>0</v>
      </c>
      <c r="P64" s="336"/>
      <c r="Q64" s="296"/>
    </row>
    <row r="65" spans="1:17" ht="36" x14ac:dyDescent="0.25">
      <c r="A65" s="73">
        <v>1150</v>
      </c>
      <c r="B65" s="58" t="s">
        <v>65</v>
      </c>
      <c r="C65" s="194">
        <f t="shared" si="24"/>
        <v>2710</v>
      </c>
      <c r="D65" s="260">
        <v>2710</v>
      </c>
      <c r="E65" s="77"/>
      <c r="F65" s="174">
        <f t="shared" si="40"/>
        <v>2710</v>
      </c>
      <c r="G65" s="231"/>
      <c r="H65" s="77"/>
      <c r="I65" s="154">
        <f t="shared" si="41"/>
        <v>0</v>
      </c>
      <c r="J65" s="260"/>
      <c r="K65" s="77"/>
      <c r="L65" s="174">
        <f t="shared" si="42"/>
        <v>0</v>
      </c>
      <c r="M65" s="231"/>
      <c r="N65" s="77"/>
      <c r="O65" s="154">
        <f t="shared" si="43"/>
        <v>0</v>
      </c>
      <c r="P65" s="291"/>
      <c r="Q65" s="296"/>
    </row>
    <row r="66" spans="1:17" ht="36" x14ac:dyDescent="0.25">
      <c r="A66" s="35">
        <v>1200</v>
      </c>
      <c r="B66" s="72" t="s">
        <v>66</v>
      </c>
      <c r="C66" s="187">
        <f t="shared" si="24"/>
        <v>186688</v>
      </c>
      <c r="D66" s="130">
        <f t="shared" ref="D66:E66" si="44">SUM(D67:D68)</f>
        <v>84894</v>
      </c>
      <c r="E66" s="38">
        <f t="shared" si="44"/>
        <v>0</v>
      </c>
      <c r="F66" s="175">
        <f>SUM(F67:F68)</f>
        <v>84894</v>
      </c>
      <c r="G66" s="227">
        <f t="shared" ref="G66:N66" si="45">SUM(G67:G68)</f>
        <v>101694</v>
      </c>
      <c r="H66" s="38">
        <f t="shared" si="45"/>
        <v>0</v>
      </c>
      <c r="I66" s="123">
        <f t="shared" si="45"/>
        <v>101694</v>
      </c>
      <c r="J66" s="130">
        <f t="shared" si="45"/>
        <v>100</v>
      </c>
      <c r="K66" s="38">
        <f t="shared" si="45"/>
        <v>0</v>
      </c>
      <c r="L66" s="175">
        <f t="shared" si="45"/>
        <v>100</v>
      </c>
      <c r="M66" s="227">
        <f t="shared" si="45"/>
        <v>0</v>
      </c>
      <c r="N66" s="38">
        <f t="shared" si="45"/>
        <v>0</v>
      </c>
      <c r="O66" s="123">
        <f>SUM(O67:O68)</f>
        <v>0</v>
      </c>
      <c r="P66" s="292"/>
      <c r="Q66" s="296"/>
    </row>
    <row r="67" spans="1:17" ht="24" x14ac:dyDescent="0.25">
      <c r="A67" s="340">
        <v>1210</v>
      </c>
      <c r="B67" s="40" t="s">
        <v>67</v>
      </c>
      <c r="C67" s="188">
        <f t="shared" si="24"/>
        <v>147393</v>
      </c>
      <c r="D67" s="262">
        <v>48913</v>
      </c>
      <c r="E67" s="42">
        <v>-214</v>
      </c>
      <c r="F67" s="176">
        <f>D67+E67</f>
        <v>48699</v>
      </c>
      <c r="G67" s="219">
        <v>98694</v>
      </c>
      <c r="H67" s="42"/>
      <c r="I67" s="90">
        <f>G67+H67</f>
        <v>98694</v>
      </c>
      <c r="J67" s="262"/>
      <c r="K67" s="42"/>
      <c r="L67" s="176">
        <f>J67+K67</f>
        <v>0</v>
      </c>
      <c r="M67" s="219"/>
      <c r="N67" s="42"/>
      <c r="O67" s="90">
        <f>M67+N67</f>
        <v>0</v>
      </c>
      <c r="P67" s="337" t="s">
        <v>467</v>
      </c>
      <c r="Q67" s="296"/>
    </row>
    <row r="68" spans="1:17" ht="24" x14ac:dyDescent="0.25">
      <c r="A68" s="75">
        <v>1220</v>
      </c>
      <c r="B68" s="43" t="s">
        <v>68</v>
      </c>
      <c r="C68" s="189">
        <f t="shared" si="24"/>
        <v>39295</v>
      </c>
      <c r="D68" s="132">
        <f t="shared" ref="D68:E68" si="46">SUM(D69:D73)</f>
        <v>35981</v>
      </c>
      <c r="E68" s="76">
        <f t="shared" si="46"/>
        <v>214</v>
      </c>
      <c r="F68" s="95">
        <f>SUM(F69:F73)</f>
        <v>36195</v>
      </c>
      <c r="G68" s="230">
        <f t="shared" ref="G68:O68" si="47">SUM(G69:G73)</f>
        <v>3000</v>
      </c>
      <c r="H68" s="76">
        <f t="shared" si="47"/>
        <v>0</v>
      </c>
      <c r="I68" s="91">
        <f t="shared" si="47"/>
        <v>3000</v>
      </c>
      <c r="J68" s="132">
        <f t="shared" si="47"/>
        <v>100</v>
      </c>
      <c r="K68" s="76">
        <f t="shared" si="47"/>
        <v>0</v>
      </c>
      <c r="L68" s="95">
        <f t="shared" si="47"/>
        <v>100</v>
      </c>
      <c r="M68" s="230">
        <f t="shared" si="47"/>
        <v>0</v>
      </c>
      <c r="N68" s="76">
        <f t="shared" si="47"/>
        <v>0</v>
      </c>
      <c r="O68" s="91">
        <f t="shared" si="47"/>
        <v>0</v>
      </c>
      <c r="P68" s="290"/>
      <c r="Q68" s="296"/>
    </row>
    <row r="69" spans="1:17" ht="53.25" customHeight="1" x14ac:dyDescent="0.25">
      <c r="A69" s="30">
        <v>1221</v>
      </c>
      <c r="B69" s="43" t="s">
        <v>69</v>
      </c>
      <c r="C69" s="189">
        <f t="shared" si="24"/>
        <v>24154</v>
      </c>
      <c r="D69" s="263">
        <v>21154</v>
      </c>
      <c r="E69" s="45"/>
      <c r="F69" s="95">
        <f t="shared" ref="F69:F73" si="48">D69+E69</f>
        <v>21154</v>
      </c>
      <c r="G69" s="229">
        <v>3000</v>
      </c>
      <c r="H69" s="45"/>
      <c r="I69" s="91">
        <f t="shared" ref="I69:I73" si="49">G69+H69</f>
        <v>3000</v>
      </c>
      <c r="J69" s="263"/>
      <c r="K69" s="45"/>
      <c r="L69" s="95">
        <f t="shared" ref="L69:L73" si="50">J69+K69</f>
        <v>0</v>
      </c>
      <c r="M69" s="229"/>
      <c r="N69" s="45"/>
      <c r="O69" s="91">
        <f t="shared" ref="O69:O73" si="51">M69+N69</f>
        <v>0</v>
      </c>
      <c r="P69" s="290"/>
      <c r="Q69" s="296"/>
    </row>
    <row r="70" spans="1:17"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row>
    <row r="71" spans="1:17"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row>
    <row r="72" spans="1:17" ht="36" x14ac:dyDescent="0.25">
      <c r="A72" s="30">
        <v>1227</v>
      </c>
      <c r="B72" s="43" t="s">
        <v>72</v>
      </c>
      <c r="C72" s="189">
        <f t="shared" si="24"/>
        <v>13853</v>
      </c>
      <c r="D72" s="263">
        <v>13853</v>
      </c>
      <c r="E72" s="45"/>
      <c r="F72" s="95">
        <f t="shared" si="48"/>
        <v>13853</v>
      </c>
      <c r="G72" s="229"/>
      <c r="H72" s="45"/>
      <c r="I72" s="91">
        <f t="shared" si="49"/>
        <v>0</v>
      </c>
      <c r="J72" s="263"/>
      <c r="K72" s="45"/>
      <c r="L72" s="95">
        <f t="shared" si="50"/>
        <v>0</v>
      </c>
      <c r="M72" s="229"/>
      <c r="N72" s="45"/>
      <c r="O72" s="91">
        <f t="shared" si="51"/>
        <v>0</v>
      </c>
      <c r="P72" s="290"/>
      <c r="Q72" s="296"/>
    </row>
    <row r="73" spans="1:17" ht="60" x14ac:dyDescent="0.25">
      <c r="A73" s="30">
        <v>1228</v>
      </c>
      <c r="B73" s="43" t="s">
        <v>73</v>
      </c>
      <c r="C73" s="189">
        <f t="shared" si="24"/>
        <v>1288</v>
      </c>
      <c r="D73" s="263">
        <v>974</v>
      </c>
      <c r="E73" s="45">
        <v>214</v>
      </c>
      <c r="F73" s="95">
        <f t="shared" si="48"/>
        <v>1188</v>
      </c>
      <c r="G73" s="229"/>
      <c r="H73" s="45"/>
      <c r="I73" s="91">
        <f t="shared" si="49"/>
        <v>0</v>
      </c>
      <c r="J73" s="263">
        <v>100</v>
      </c>
      <c r="K73" s="45"/>
      <c r="L73" s="95">
        <f t="shared" si="50"/>
        <v>100</v>
      </c>
      <c r="M73" s="229"/>
      <c r="N73" s="45"/>
      <c r="O73" s="91">
        <f t="shared" si="51"/>
        <v>0</v>
      </c>
      <c r="P73" s="336" t="s">
        <v>468</v>
      </c>
      <c r="Q73" s="296"/>
    </row>
    <row r="74" spans="1:17" x14ac:dyDescent="0.25">
      <c r="A74" s="70">
        <v>2000</v>
      </c>
      <c r="B74" s="70" t="s">
        <v>74</v>
      </c>
      <c r="C74" s="199">
        <f t="shared" si="24"/>
        <v>104495</v>
      </c>
      <c r="D74" s="137">
        <f t="shared" ref="D74:E74" si="52">SUM(D75,D82,D129,D163,D164,D171)</f>
        <v>85834</v>
      </c>
      <c r="E74" s="71">
        <f t="shared" si="52"/>
        <v>0</v>
      </c>
      <c r="F74" s="172">
        <f>SUM(F75,F82,F129,F163,F164,F171)</f>
        <v>85834</v>
      </c>
      <c r="G74" s="226">
        <f t="shared" ref="G74:O74" si="53">SUM(G75,G82,G129,G163,G164,G171)</f>
        <v>4000</v>
      </c>
      <c r="H74" s="71">
        <f t="shared" si="53"/>
        <v>0</v>
      </c>
      <c r="I74" s="125">
        <f t="shared" si="53"/>
        <v>4000</v>
      </c>
      <c r="J74" s="137">
        <f t="shared" si="53"/>
        <v>14661</v>
      </c>
      <c r="K74" s="71">
        <f t="shared" si="53"/>
        <v>0</v>
      </c>
      <c r="L74" s="172">
        <f t="shared" si="53"/>
        <v>14661</v>
      </c>
      <c r="M74" s="226">
        <f t="shared" si="53"/>
        <v>0</v>
      </c>
      <c r="N74" s="71">
        <f t="shared" si="53"/>
        <v>0</v>
      </c>
      <c r="O74" s="125">
        <f t="shared" si="53"/>
        <v>0</v>
      </c>
      <c r="P74" s="312"/>
      <c r="Q74" s="296"/>
    </row>
    <row r="75" spans="1:17" ht="24" x14ac:dyDescent="0.25">
      <c r="A75" s="35">
        <v>2100</v>
      </c>
      <c r="B75" s="72" t="s">
        <v>75</v>
      </c>
      <c r="C75" s="187">
        <f t="shared" si="24"/>
        <v>1071</v>
      </c>
      <c r="D75" s="130">
        <f t="shared" ref="D75:E75" si="54">SUM(D76,D79)</f>
        <v>118</v>
      </c>
      <c r="E75" s="38">
        <f t="shared" si="54"/>
        <v>0</v>
      </c>
      <c r="F75" s="175">
        <f>SUM(F76,F79)</f>
        <v>118</v>
      </c>
      <c r="G75" s="227">
        <f t="shared" ref="G75:O75" si="55">SUM(G76,G79)</f>
        <v>0</v>
      </c>
      <c r="H75" s="38">
        <f t="shared" si="55"/>
        <v>0</v>
      </c>
      <c r="I75" s="123">
        <f t="shared" si="55"/>
        <v>0</v>
      </c>
      <c r="J75" s="130">
        <f t="shared" si="55"/>
        <v>953</v>
      </c>
      <c r="K75" s="38">
        <f t="shared" si="55"/>
        <v>0</v>
      </c>
      <c r="L75" s="175">
        <f t="shared" si="55"/>
        <v>953</v>
      </c>
      <c r="M75" s="227">
        <f t="shared" si="55"/>
        <v>0</v>
      </c>
      <c r="N75" s="38">
        <f t="shared" si="55"/>
        <v>0</v>
      </c>
      <c r="O75" s="123">
        <f t="shared" si="55"/>
        <v>0</v>
      </c>
      <c r="P75" s="292"/>
      <c r="Q75" s="296"/>
    </row>
    <row r="76" spans="1:17" ht="24" x14ac:dyDescent="0.25">
      <c r="A76" s="340">
        <v>2110</v>
      </c>
      <c r="B76" s="40" t="s">
        <v>76</v>
      </c>
      <c r="C76" s="188">
        <f t="shared" si="24"/>
        <v>246</v>
      </c>
      <c r="D76" s="131">
        <f t="shared" ref="D76:E76" si="56">SUM(D77:D78)</f>
        <v>118</v>
      </c>
      <c r="E76" s="79">
        <f t="shared" si="56"/>
        <v>0</v>
      </c>
      <c r="F76" s="176">
        <f>SUM(F77:F78)</f>
        <v>118</v>
      </c>
      <c r="G76" s="232">
        <f t="shared" ref="G76:O76" si="57">SUM(G77:G78)</f>
        <v>0</v>
      </c>
      <c r="H76" s="79">
        <f t="shared" si="57"/>
        <v>0</v>
      </c>
      <c r="I76" s="90">
        <f t="shared" si="57"/>
        <v>0</v>
      </c>
      <c r="J76" s="131">
        <f t="shared" si="57"/>
        <v>128</v>
      </c>
      <c r="K76" s="79">
        <f t="shared" si="57"/>
        <v>0</v>
      </c>
      <c r="L76" s="176">
        <f t="shared" si="57"/>
        <v>128</v>
      </c>
      <c r="M76" s="232">
        <f t="shared" si="57"/>
        <v>0</v>
      </c>
      <c r="N76" s="79">
        <f t="shared" si="57"/>
        <v>0</v>
      </c>
      <c r="O76" s="90">
        <f t="shared" si="57"/>
        <v>0</v>
      </c>
      <c r="P76" s="289"/>
      <c r="Q76" s="296"/>
    </row>
    <row r="77" spans="1:17" x14ac:dyDescent="0.25">
      <c r="A77" s="30">
        <v>2111</v>
      </c>
      <c r="B77" s="43" t="s">
        <v>77</v>
      </c>
      <c r="C77" s="189">
        <f t="shared" si="24"/>
        <v>60</v>
      </c>
      <c r="D77" s="263">
        <v>18</v>
      </c>
      <c r="E77" s="45"/>
      <c r="F77" s="95">
        <f t="shared" ref="F77:F78" si="58">D77+E77</f>
        <v>18</v>
      </c>
      <c r="G77" s="229"/>
      <c r="H77" s="45"/>
      <c r="I77" s="91">
        <f t="shared" ref="I77:I78" si="59">G77+H77</f>
        <v>0</v>
      </c>
      <c r="J77" s="263">
        <v>42</v>
      </c>
      <c r="K77" s="45"/>
      <c r="L77" s="95">
        <f t="shared" ref="L77:L78" si="60">J77+K77</f>
        <v>42</v>
      </c>
      <c r="M77" s="229"/>
      <c r="N77" s="45"/>
      <c r="O77" s="91">
        <f t="shared" ref="O77:O78" si="61">M77+N77</f>
        <v>0</v>
      </c>
      <c r="P77" s="336"/>
      <c r="Q77" s="296"/>
    </row>
    <row r="78" spans="1:17" ht="24" x14ac:dyDescent="0.25">
      <c r="A78" s="30">
        <v>2112</v>
      </c>
      <c r="B78" s="43" t="s">
        <v>78</v>
      </c>
      <c r="C78" s="189">
        <f t="shared" si="24"/>
        <v>186</v>
      </c>
      <c r="D78" s="263">
        <v>100</v>
      </c>
      <c r="E78" s="45"/>
      <c r="F78" s="95">
        <f t="shared" si="58"/>
        <v>100</v>
      </c>
      <c r="G78" s="229"/>
      <c r="H78" s="45"/>
      <c r="I78" s="91">
        <f t="shared" si="59"/>
        <v>0</v>
      </c>
      <c r="J78" s="263">
        <v>86</v>
      </c>
      <c r="K78" s="45"/>
      <c r="L78" s="95">
        <f t="shared" si="60"/>
        <v>86</v>
      </c>
      <c r="M78" s="229"/>
      <c r="N78" s="45"/>
      <c r="O78" s="91">
        <f t="shared" si="61"/>
        <v>0</v>
      </c>
      <c r="P78" s="290"/>
      <c r="Q78" s="296"/>
    </row>
    <row r="79" spans="1:17" ht="24" x14ac:dyDescent="0.25">
      <c r="A79" s="75">
        <v>2120</v>
      </c>
      <c r="B79" s="43" t="s">
        <v>79</v>
      </c>
      <c r="C79" s="189">
        <f t="shared" si="24"/>
        <v>825</v>
      </c>
      <c r="D79" s="132">
        <f t="shared" ref="D79:E79" si="62">SUM(D80:D81)</f>
        <v>0</v>
      </c>
      <c r="E79" s="76">
        <f t="shared" si="62"/>
        <v>0</v>
      </c>
      <c r="F79" s="95">
        <f>SUM(F80:F81)</f>
        <v>0</v>
      </c>
      <c r="G79" s="230">
        <f t="shared" ref="G79:O79" si="63">SUM(G80:G81)</f>
        <v>0</v>
      </c>
      <c r="H79" s="76">
        <f t="shared" si="63"/>
        <v>0</v>
      </c>
      <c r="I79" s="91">
        <f t="shared" si="63"/>
        <v>0</v>
      </c>
      <c r="J79" s="132">
        <f t="shared" si="63"/>
        <v>825</v>
      </c>
      <c r="K79" s="76">
        <f t="shared" si="63"/>
        <v>0</v>
      </c>
      <c r="L79" s="95">
        <f t="shared" si="63"/>
        <v>825</v>
      </c>
      <c r="M79" s="230">
        <f t="shared" si="63"/>
        <v>0</v>
      </c>
      <c r="N79" s="76">
        <f t="shared" si="63"/>
        <v>0</v>
      </c>
      <c r="O79" s="91">
        <f t="shared" si="63"/>
        <v>0</v>
      </c>
      <c r="P79" s="336"/>
      <c r="Q79" s="296"/>
    </row>
    <row r="80" spans="1:17" x14ac:dyDescent="0.25">
      <c r="A80" s="30">
        <v>2121</v>
      </c>
      <c r="B80" s="43" t="s">
        <v>77</v>
      </c>
      <c r="C80" s="189">
        <f t="shared" si="24"/>
        <v>145</v>
      </c>
      <c r="D80" s="263"/>
      <c r="E80" s="45"/>
      <c r="F80" s="95">
        <f t="shared" ref="F80:F81" si="64">D80+E80</f>
        <v>0</v>
      </c>
      <c r="G80" s="229"/>
      <c r="H80" s="45"/>
      <c r="I80" s="91">
        <f t="shared" ref="I80:I81" si="65">G80+H80</f>
        <v>0</v>
      </c>
      <c r="J80" s="263">
        <v>145</v>
      </c>
      <c r="K80" s="45"/>
      <c r="L80" s="95">
        <f t="shared" ref="L80:L81" si="66">J80+K80</f>
        <v>145</v>
      </c>
      <c r="M80" s="229"/>
      <c r="N80" s="45"/>
      <c r="O80" s="91">
        <f t="shared" ref="O80:O81" si="67">M80+N80</f>
        <v>0</v>
      </c>
      <c r="P80" s="290"/>
      <c r="Q80" s="296"/>
    </row>
    <row r="81" spans="1:17" ht="24" x14ac:dyDescent="0.25">
      <c r="A81" s="30">
        <v>2122</v>
      </c>
      <c r="B81" s="43" t="s">
        <v>78</v>
      </c>
      <c r="C81" s="189">
        <f t="shared" si="24"/>
        <v>680</v>
      </c>
      <c r="D81" s="263"/>
      <c r="E81" s="45"/>
      <c r="F81" s="95">
        <f t="shared" si="64"/>
        <v>0</v>
      </c>
      <c r="G81" s="229"/>
      <c r="H81" s="45"/>
      <c r="I81" s="91">
        <f t="shared" si="65"/>
        <v>0</v>
      </c>
      <c r="J81" s="263">
        <v>680</v>
      </c>
      <c r="K81" s="45"/>
      <c r="L81" s="95">
        <f t="shared" si="66"/>
        <v>680</v>
      </c>
      <c r="M81" s="229"/>
      <c r="N81" s="45"/>
      <c r="O81" s="91">
        <f t="shared" si="67"/>
        <v>0</v>
      </c>
      <c r="P81" s="336"/>
      <c r="Q81" s="296"/>
    </row>
    <row r="82" spans="1:17" x14ac:dyDescent="0.25">
      <c r="A82" s="35">
        <v>2200</v>
      </c>
      <c r="B82" s="72" t="s">
        <v>80</v>
      </c>
      <c r="C82" s="187">
        <f t="shared" si="24"/>
        <v>72097</v>
      </c>
      <c r="D82" s="130">
        <f t="shared" ref="D82:E82" si="68">SUM(D83,D88,D94,D102,D111,D115,D121,D127)</f>
        <v>61317</v>
      </c>
      <c r="E82" s="38">
        <f t="shared" si="68"/>
        <v>0</v>
      </c>
      <c r="F82" s="175">
        <f>SUM(F83,F88,F94,F102,F111,F115,F121,F127)</f>
        <v>61317</v>
      </c>
      <c r="G82" s="227">
        <f t="shared" ref="G82:O82" si="69">SUM(G83,G88,G94,G102,G111,G115,G121,G127)</f>
        <v>0</v>
      </c>
      <c r="H82" s="38">
        <f t="shared" si="69"/>
        <v>0</v>
      </c>
      <c r="I82" s="123">
        <f t="shared" si="69"/>
        <v>0</v>
      </c>
      <c r="J82" s="130">
        <f t="shared" si="69"/>
        <v>10780</v>
      </c>
      <c r="K82" s="38">
        <f t="shared" si="69"/>
        <v>0</v>
      </c>
      <c r="L82" s="175">
        <f t="shared" si="69"/>
        <v>10780</v>
      </c>
      <c r="M82" s="227">
        <f t="shared" si="69"/>
        <v>0</v>
      </c>
      <c r="N82" s="38">
        <f t="shared" si="69"/>
        <v>0</v>
      </c>
      <c r="O82" s="123">
        <f t="shared" si="69"/>
        <v>0</v>
      </c>
      <c r="P82" s="314"/>
      <c r="Q82" s="296"/>
    </row>
    <row r="83" spans="1:17" ht="24" x14ac:dyDescent="0.25">
      <c r="A83" s="73">
        <v>2210</v>
      </c>
      <c r="B83" s="58" t="s">
        <v>81</v>
      </c>
      <c r="C83" s="194">
        <f t="shared" si="24"/>
        <v>2063</v>
      </c>
      <c r="D83" s="86">
        <f t="shared" ref="D83:E83" si="70">SUM(D84:D87)</f>
        <v>1971</v>
      </c>
      <c r="E83" s="74">
        <f t="shared" si="70"/>
        <v>0</v>
      </c>
      <c r="F83" s="174">
        <f>SUM(F84:F87)</f>
        <v>1971</v>
      </c>
      <c r="G83" s="228">
        <f t="shared" ref="G83:O83" si="71">SUM(G84:G87)</f>
        <v>0</v>
      </c>
      <c r="H83" s="74">
        <f t="shared" si="71"/>
        <v>0</v>
      </c>
      <c r="I83" s="154">
        <f t="shared" si="71"/>
        <v>0</v>
      </c>
      <c r="J83" s="86">
        <f t="shared" si="71"/>
        <v>92</v>
      </c>
      <c r="K83" s="74">
        <f t="shared" si="71"/>
        <v>0</v>
      </c>
      <c r="L83" s="174">
        <f t="shared" si="71"/>
        <v>92</v>
      </c>
      <c r="M83" s="228">
        <f t="shared" si="71"/>
        <v>0</v>
      </c>
      <c r="N83" s="74">
        <f t="shared" si="71"/>
        <v>0</v>
      </c>
      <c r="O83" s="154">
        <f t="shared" si="71"/>
        <v>0</v>
      </c>
      <c r="P83" s="291"/>
      <c r="Q83" s="296"/>
    </row>
    <row r="84" spans="1:17"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row>
    <row r="85" spans="1:17" ht="36" x14ac:dyDescent="0.25">
      <c r="A85" s="30">
        <v>2212</v>
      </c>
      <c r="B85" s="43" t="s">
        <v>83</v>
      </c>
      <c r="C85" s="189">
        <f t="shared" si="24"/>
        <v>1585</v>
      </c>
      <c r="D85" s="263">
        <v>1565</v>
      </c>
      <c r="E85" s="45"/>
      <c r="F85" s="95">
        <f t="shared" si="72"/>
        <v>1565</v>
      </c>
      <c r="G85" s="229"/>
      <c r="H85" s="45"/>
      <c r="I85" s="91">
        <f t="shared" si="73"/>
        <v>0</v>
      </c>
      <c r="J85" s="263">
        <v>20</v>
      </c>
      <c r="K85" s="45"/>
      <c r="L85" s="95">
        <f t="shared" si="74"/>
        <v>20</v>
      </c>
      <c r="M85" s="229"/>
      <c r="N85" s="45"/>
      <c r="O85" s="91">
        <f t="shared" si="75"/>
        <v>0</v>
      </c>
      <c r="P85" s="290"/>
      <c r="Q85" s="296"/>
    </row>
    <row r="86" spans="1:17" ht="24" x14ac:dyDescent="0.25">
      <c r="A86" s="30">
        <v>2214</v>
      </c>
      <c r="B86" s="43" t="s">
        <v>84</v>
      </c>
      <c r="C86" s="189">
        <f t="shared" si="24"/>
        <v>409</v>
      </c>
      <c r="D86" s="263">
        <v>359</v>
      </c>
      <c r="E86" s="45"/>
      <c r="F86" s="95">
        <f t="shared" si="72"/>
        <v>359</v>
      </c>
      <c r="G86" s="229"/>
      <c r="H86" s="45"/>
      <c r="I86" s="91">
        <f t="shared" si="73"/>
        <v>0</v>
      </c>
      <c r="J86" s="263">
        <v>50</v>
      </c>
      <c r="K86" s="45"/>
      <c r="L86" s="95">
        <f t="shared" si="74"/>
        <v>50</v>
      </c>
      <c r="M86" s="229"/>
      <c r="N86" s="45"/>
      <c r="O86" s="91">
        <f t="shared" si="75"/>
        <v>0</v>
      </c>
      <c r="P86" s="290"/>
      <c r="Q86" s="296"/>
    </row>
    <row r="87" spans="1:17" x14ac:dyDescent="0.25">
      <c r="A87" s="30">
        <v>2219</v>
      </c>
      <c r="B87" s="43" t="s">
        <v>85</v>
      </c>
      <c r="C87" s="189">
        <f t="shared" si="24"/>
        <v>69</v>
      </c>
      <c r="D87" s="263">
        <v>47</v>
      </c>
      <c r="E87" s="45"/>
      <c r="F87" s="95">
        <f t="shared" si="72"/>
        <v>47</v>
      </c>
      <c r="G87" s="229"/>
      <c r="H87" s="45"/>
      <c r="I87" s="91">
        <f t="shared" si="73"/>
        <v>0</v>
      </c>
      <c r="J87" s="263">
        <v>22</v>
      </c>
      <c r="K87" s="45"/>
      <c r="L87" s="95">
        <f t="shared" si="74"/>
        <v>22</v>
      </c>
      <c r="M87" s="229"/>
      <c r="N87" s="45"/>
      <c r="O87" s="91">
        <f t="shared" si="75"/>
        <v>0</v>
      </c>
      <c r="P87" s="290"/>
      <c r="Q87" s="296"/>
    </row>
    <row r="88" spans="1:17" ht="24" x14ac:dyDescent="0.25">
      <c r="A88" s="75">
        <v>2220</v>
      </c>
      <c r="B88" s="43" t="s">
        <v>86</v>
      </c>
      <c r="C88" s="189">
        <f t="shared" si="24"/>
        <v>58250</v>
      </c>
      <c r="D88" s="132">
        <f t="shared" ref="D88:E88" si="76">SUM(D89:D93)</f>
        <v>50744</v>
      </c>
      <c r="E88" s="76">
        <f t="shared" si="76"/>
        <v>0</v>
      </c>
      <c r="F88" s="95">
        <f>SUM(F89:F93)</f>
        <v>50744</v>
      </c>
      <c r="G88" s="230">
        <f t="shared" ref="G88:O88" si="77">SUM(G89:G93)</f>
        <v>0</v>
      </c>
      <c r="H88" s="76">
        <f t="shared" si="77"/>
        <v>0</v>
      </c>
      <c r="I88" s="91">
        <f t="shared" si="77"/>
        <v>0</v>
      </c>
      <c r="J88" s="132">
        <f t="shared" si="77"/>
        <v>7506</v>
      </c>
      <c r="K88" s="76">
        <f t="shared" si="77"/>
        <v>0</v>
      </c>
      <c r="L88" s="95">
        <f t="shared" si="77"/>
        <v>7506</v>
      </c>
      <c r="M88" s="230">
        <f t="shared" si="77"/>
        <v>0</v>
      </c>
      <c r="N88" s="76">
        <f t="shared" si="77"/>
        <v>0</v>
      </c>
      <c r="O88" s="91">
        <f t="shared" si="77"/>
        <v>0</v>
      </c>
      <c r="P88" s="290"/>
      <c r="Q88" s="296"/>
    </row>
    <row r="89" spans="1:17" ht="24" x14ac:dyDescent="0.25">
      <c r="A89" s="30">
        <v>2221</v>
      </c>
      <c r="B89" s="43" t="s">
        <v>305</v>
      </c>
      <c r="C89" s="189">
        <f t="shared" si="24"/>
        <v>35120</v>
      </c>
      <c r="D89" s="263">
        <v>33770</v>
      </c>
      <c r="E89" s="45"/>
      <c r="F89" s="95">
        <f t="shared" ref="F89:F93" si="78">D89+E89</f>
        <v>33770</v>
      </c>
      <c r="G89" s="229"/>
      <c r="H89" s="45"/>
      <c r="I89" s="91">
        <f t="shared" ref="I89:I93" si="79">G89+H89</f>
        <v>0</v>
      </c>
      <c r="J89" s="263">
        <v>1350</v>
      </c>
      <c r="K89" s="45"/>
      <c r="L89" s="95">
        <f t="shared" ref="L89:L93" si="80">J89+K89</f>
        <v>1350</v>
      </c>
      <c r="M89" s="229"/>
      <c r="N89" s="45"/>
      <c r="O89" s="91">
        <f t="shared" ref="O89:O93" si="81">M89+N89</f>
        <v>0</v>
      </c>
      <c r="P89" s="336"/>
      <c r="Q89" s="296"/>
    </row>
    <row r="90" spans="1:17" x14ac:dyDescent="0.25">
      <c r="A90" s="30">
        <v>2222</v>
      </c>
      <c r="B90" s="43" t="s">
        <v>87</v>
      </c>
      <c r="C90" s="189">
        <f t="shared" si="24"/>
        <v>3881</v>
      </c>
      <c r="D90" s="263">
        <v>2329</v>
      </c>
      <c r="E90" s="45"/>
      <c r="F90" s="95">
        <f t="shared" si="78"/>
        <v>2329</v>
      </c>
      <c r="G90" s="229"/>
      <c r="H90" s="45"/>
      <c r="I90" s="91">
        <f t="shared" si="79"/>
        <v>0</v>
      </c>
      <c r="J90" s="263">
        <v>1552</v>
      </c>
      <c r="K90" s="45"/>
      <c r="L90" s="95">
        <f t="shared" si="80"/>
        <v>1552</v>
      </c>
      <c r="M90" s="229"/>
      <c r="N90" s="45"/>
      <c r="O90" s="91">
        <f t="shared" si="81"/>
        <v>0</v>
      </c>
      <c r="P90" s="290"/>
      <c r="Q90" s="296"/>
    </row>
    <row r="91" spans="1:17" x14ac:dyDescent="0.25">
      <c r="A91" s="30">
        <v>2223</v>
      </c>
      <c r="B91" s="43" t="s">
        <v>88</v>
      </c>
      <c r="C91" s="189">
        <f t="shared" si="24"/>
        <v>18390</v>
      </c>
      <c r="D91" s="263">
        <v>13980</v>
      </c>
      <c r="E91" s="45"/>
      <c r="F91" s="95">
        <f t="shared" si="78"/>
        <v>13980</v>
      </c>
      <c r="G91" s="229"/>
      <c r="H91" s="45"/>
      <c r="I91" s="91">
        <f t="shared" si="79"/>
        <v>0</v>
      </c>
      <c r="J91" s="263">
        <v>4410</v>
      </c>
      <c r="K91" s="45"/>
      <c r="L91" s="95">
        <f t="shared" si="80"/>
        <v>4410</v>
      </c>
      <c r="M91" s="229"/>
      <c r="N91" s="45"/>
      <c r="O91" s="91">
        <f t="shared" si="81"/>
        <v>0</v>
      </c>
      <c r="P91" s="290"/>
      <c r="Q91" s="296"/>
    </row>
    <row r="92" spans="1:17" ht="48" x14ac:dyDescent="0.25">
      <c r="A92" s="30">
        <v>2224</v>
      </c>
      <c r="B92" s="43" t="s">
        <v>89</v>
      </c>
      <c r="C92" s="189">
        <f t="shared" si="24"/>
        <v>859</v>
      </c>
      <c r="D92" s="263">
        <v>665</v>
      </c>
      <c r="E92" s="45"/>
      <c r="F92" s="95">
        <f t="shared" si="78"/>
        <v>665</v>
      </c>
      <c r="G92" s="229"/>
      <c r="H92" s="45"/>
      <c r="I92" s="91">
        <f t="shared" si="79"/>
        <v>0</v>
      </c>
      <c r="J92" s="263">
        <v>194</v>
      </c>
      <c r="K92" s="45"/>
      <c r="L92" s="95">
        <f t="shared" si="80"/>
        <v>194</v>
      </c>
      <c r="M92" s="229"/>
      <c r="N92" s="45"/>
      <c r="O92" s="91">
        <f t="shared" si="81"/>
        <v>0</v>
      </c>
      <c r="P92" s="336"/>
      <c r="Q92" s="296"/>
    </row>
    <row r="93" spans="1:17"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row>
    <row r="94" spans="1:17" ht="36" x14ac:dyDescent="0.25">
      <c r="A94" s="75">
        <v>2230</v>
      </c>
      <c r="B94" s="43" t="s">
        <v>91</v>
      </c>
      <c r="C94" s="189">
        <f t="shared" si="24"/>
        <v>1346</v>
      </c>
      <c r="D94" s="132">
        <f t="shared" ref="D94:E94" si="82">SUM(D95:D101)</f>
        <v>1146</v>
      </c>
      <c r="E94" s="76">
        <f t="shared" si="82"/>
        <v>0</v>
      </c>
      <c r="F94" s="95">
        <f>SUM(F95:F101)</f>
        <v>1146</v>
      </c>
      <c r="G94" s="230">
        <f t="shared" ref="G94:N94" si="83">SUM(G95:G101)</f>
        <v>0</v>
      </c>
      <c r="H94" s="76">
        <f t="shared" si="83"/>
        <v>0</v>
      </c>
      <c r="I94" s="91">
        <f t="shared" si="83"/>
        <v>0</v>
      </c>
      <c r="J94" s="132">
        <f t="shared" si="83"/>
        <v>200</v>
      </c>
      <c r="K94" s="76">
        <f t="shared" si="83"/>
        <v>0</v>
      </c>
      <c r="L94" s="95">
        <f t="shared" si="83"/>
        <v>200</v>
      </c>
      <c r="M94" s="230">
        <f t="shared" si="83"/>
        <v>0</v>
      </c>
      <c r="N94" s="76">
        <f t="shared" si="83"/>
        <v>0</v>
      </c>
      <c r="O94" s="91">
        <f>SUM(O95:O101)</f>
        <v>0</v>
      </c>
      <c r="P94" s="290"/>
      <c r="Q94" s="296"/>
    </row>
    <row r="95" spans="1:17"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row>
    <row r="96" spans="1:17"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row>
    <row r="97" spans="1:17"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row>
    <row r="98" spans="1:17"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row>
    <row r="99" spans="1:17" ht="24" x14ac:dyDescent="0.25">
      <c r="A99" s="30">
        <v>2235</v>
      </c>
      <c r="B99" s="43" t="s">
        <v>96</v>
      </c>
      <c r="C99" s="189">
        <f t="shared" si="24"/>
        <v>200</v>
      </c>
      <c r="D99" s="263"/>
      <c r="E99" s="45"/>
      <c r="F99" s="95">
        <f t="shared" si="84"/>
        <v>0</v>
      </c>
      <c r="G99" s="229"/>
      <c r="H99" s="45"/>
      <c r="I99" s="91">
        <f t="shared" si="85"/>
        <v>0</v>
      </c>
      <c r="J99" s="263">
        <v>200</v>
      </c>
      <c r="K99" s="45"/>
      <c r="L99" s="95">
        <f t="shared" si="86"/>
        <v>200</v>
      </c>
      <c r="M99" s="229"/>
      <c r="N99" s="45"/>
      <c r="O99" s="91">
        <f t="shared" si="87"/>
        <v>0</v>
      </c>
      <c r="P99" s="336"/>
      <c r="Q99" s="296"/>
    </row>
    <row r="100" spans="1:17" hidden="1" x14ac:dyDescent="0.25">
      <c r="A100" s="30">
        <v>2236</v>
      </c>
      <c r="B100" s="43" t="s">
        <v>97</v>
      </c>
      <c r="C100" s="189">
        <f t="shared" si="24"/>
        <v>0</v>
      </c>
      <c r="D100" s="263"/>
      <c r="E100" s="45"/>
      <c r="F100" s="95">
        <f t="shared" si="84"/>
        <v>0</v>
      </c>
      <c r="G100" s="229"/>
      <c r="H100" s="45"/>
      <c r="I100" s="91">
        <f t="shared" si="85"/>
        <v>0</v>
      </c>
      <c r="J100" s="263"/>
      <c r="K100" s="45"/>
      <c r="L100" s="95">
        <f t="shared" si="86"/>
        <v>0</v>
      </c>
      <c r="M100" s="229"/>
      <c r="N100" s="45"/>
      <c r="O100" s="91">
        <f t="shared" si="87"/>
        <v>0</v>
      </c>
      <c r="P100" s="290"/>
      <c r="Q100" s="296"/>
    </row>
    <row r="101" spans="1:17" ht="24" x14ac:dyDescent="0.25">
      <c r="A101" s="30">
        <v>2239</v>
      </c>
      <c r="B101" s="43" t="s">
        <v>98</v>
      </c>
      <c r="C101" s="189">
        <f t="shared" si="24"/>
        <v>1146</v>
      </c>
      <c r="D101" s="263">
        <v>1146</v>
      </c>
      <c r="E101" s="45"/>
      <c r="F101" s="95">
        <f t="shared" si="84"/>
        <v>1146</v>
      </c>
      <c r="G101" s="229"/>
      <c r="H101" s="45"/>
      <c r="I101" s="91">
        <f t="shared" si="85"/>
        <v>0</v>
      </c>
      <c r="J101" s="263"/>
      <c r="K101" s="45"/>
      <c r="L101" s="95">
        <f t="shared" si="86"/>
        <v>0</v>
      </c>
      <c r="M101" s="229"/>
      <c r="N101" s="45"/>
      <c r="O101" s="91">
        <f t="shared" si="87"/>
        <v>0</v>
      </c>
      <c r="P101" s="290"/>
      <c r="Q101" s="296"/>
    </row>
    <row r="102" spans="1:17" ht="36" x14ac:dyDescent="0.25">
      <c r="A102" s="75">
        <v>2240</v>
      </c>
      <c r="B102" s="43" t="s">
        <v>99</v>
      </c>
      <c r="C102" s="189">
        <f t="shared" si="24"/>
        <v>8652</v>
      </c>
      <c r="D102" s="132">
        <f t="shared" ref="D102:E102" si="88">SUM(D103:D110)</f>
        <v>6553</v>
      </c>
      <c r="E102" s="76">
        <f t="shared" si="88"/>
        <v>0</v>
      </c>
      <c r="F102" s="95">
        <f>SUM(F103:F110)</f>
        <v>6553</v>
      </c>
      <c r="G102" s="230">
        <f t="shared" ref="G102:N102" si="89">SUM(G103:G110)</f>
        <v>0</v>
      </c>
      <c r="H102" s="76">
        <f t="shared" si="89"/>
        <v>0</v>
      </c>
      <c r="I102" s="91">
        <f t="shared" si="89"/>
        <v>0</v>
      </c>
      <c r="J102" s="132">
        <f t="shared" si="89"/>
        <v>2099</v>
      </c>
      <c r="K102" s="76">
        <f t="shared" si="89"/>
        <v>0</v>
      </c>
      <c r="L102" s="95">
        <f t="shared" si="89"/>
        <v>2099</v>
      </c>
      <c r="M102" s="230">
        <f t="shared" si="89"/>
        <v>0</v>
      </c>
      <c r="N102" s="76">
        <f t="shared" si="89"/>
        <v>0</v>
      </c>
      <c r="O102" s="91">
        <f>SUM(O103:O110)</f>
        <v>0</v>
      </c>
      <c r="P102" s="290"/>
      <c r="Q102" s="296"/>
    </row>
    <row r="103" spans="1:17"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row>
    <row r="104" spans="1:17" ht="24" x14ac:dyDescent="0.25">
      <c r="A104" s="30">
        <v>2242</v>
      </c>
      <c r="B104" s="43" t="s">
        <v>101</v>
      </c>
      <c r="C104" s="189">
        <f t="shared" si="24"/>
        <v>1885</v>
      </c>
      <c r="D104" s="263">
        <v>851</v>
      </c>
      <c r="E104" s="45"/>
      <c r="F104" s="95">
        <f t="shared" si="90"/>
        <v>851</v>
      </c>
      <c r="G104" s="229"/>
      <c r="H104" s="45"/>
      <c r="I104" s="91">
        <f t="shared" si="91"/>
        <v>0</v>
      </c>
      <c r="J104" s="263">
        <v>1034</v>
      </c>
      <c r="K104" s="45"/>
      <c r="L104" s="95">
        <f t="shared" si="92"/>
        <v>1034</v>
      </c>
      <c r="M104" s="229"/>
      <c r="N104" s="45"/>
      <c r="O104" s="91">
        <f t="shared" si="93"/>
        <v>0</v>
      </c>
      <c r="P104" s="336"/>
      <c r="Q104" s="296"/>
    </row>
    <row r="105" spans="1:17" ht="24" x14ac:dyDescent="0.25">
      <c r="A105" s="30">
        <v>2243</v>
      </c>
      <c r="B105" s="43" t="s">
        <v>102</v>
      </c>
      <c r="C105" s="189">
        <f t="shared" si="24"/>
        <v>1457</v>
      </c>
      <c r="D105" s="263">
        <v>944</v>
      </c>
      <c r="E105" s="45"/>
      <c r="F105" s="95">
        <f t="shared" si="90"/>
        <v>944</v>
      </c>
      <c r="G105" s="229"/>
      <c r="H105" s="45"/>
      <c r="I105" s="91">
        <f t="shared" si="91"/>
        <v>0</v>
      </c>
      <c r="J105" s="263">
        <v>513</v>
      </c>
      <c r="K105" s="45"/>
      <c r="L105" s="95">
        <f t="shared" si="92"/>
        <v>513</v>
      </c>
      <c r="M105" s="229"/>
      <c r="N105" s="45"/>
      <c r="O105" s="91">
        <f t="shared" si="93"/>
        <v>0</v>
      </c>
      <c r="P105" s="336"/>
      <c r="Q105" s="296"/>
    </row>
    <row r="106" spans="1:17" x14ac:dyDescent="0.25">
      <c r="A106" s="30">
        <v>2244</v>
      </c>
      <c r="B106" s="43" t="s">
        <v>103</v>
      </c>
      <c r="C106" s="189">
        <f t="shared" si="24"/>
        <v>4572</v>
      </c>
      <c r="D106" s="263">
        <v>4572</v>
      </c>
      <c r="E106" s="45"/>
      <c r="F106" s="95">
        <f t="shared" si="90"/>
        <v>4572</v>
      </c>
      <c r="G106" s="229"/>
      <c r="H106" s="45"/>
      <c r="I106" s="91">
        <f t="shared" si="91"/>
        <v>0</v>
      </c>
      <c r="J106" s="263"/>
      <c r="K106" s="45"/>
      <c r="L106" s="95">
        <f t="shared" si="92"/>
        <v>0</v>
      </c>
      <c r="M106" s="229"/>
      <c r="N106" s="45"/>
      <c r="O106" s="91">
        <f t="shared" si="93"/>
        <v>0</v>
      </c>
      <c r="P106" s="290"/>
      <c r="Q106" s="296"/>
    </row>
    <row r="107" spans="1:17"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row>
    <row r="108" spans="1:17" x14ac:dyDescent="0.25">
      <c r="A108" s="30">
        <v>2247</v>
      </c>
      <c r="B108" s="43" t="s">
        <v>105</v>
      </c>
      <c r="C108" s="189">
        <f t="shared" si="24"/>
        <v>486</v>
      </c>
      <c r="D108" s="263">
        <v>186</v>
      </c>
      <c r="E108" s="45"/>
      <c r="F108" s="95">
        <f t="shared" si="90"/>
        <v>186</v>
      </c>
      <c r="G108" s="229"/>
      <c r="H108" s="45"/>
      <c r="I108" s="91">
        <f t="shared" si="91"/>
        <v>0</v>
      </c>
      <c r="J108" s="263">
        <v>300</v>
      </c>
      <c r="K108" s="45"/>
      <c r="L108" s="95">
        <f t="shared" si="92"/>
        <v>300</v>
      </c>
      <c r="M108" s="229"/>
      <c r="N108" s="45"/>
      <c r="O108" s="91">
        <f t="shared" si="93"/>
        <v>0</v>
      </c>
      <c r="P108" s="336"/>
      <c r="Q108" s="296"/>
    </row>
    <row r="109" spans="1:17"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row>
    <row r="110" spans="1:17" ht="24" x14ac:dyDescent="0.25">
      <c r="A110" s="30">
        <v>2249</v>
      </c>
      <c r="B110" s="43" t="s">
        <v>107</v>
      </c>
      <c r="C110" s="189">
        <f t="shared" si="24"/>
        <v>252</v>
      </c>
      <c r="D110" s="263"/>
      <c r="E110" s="45"/>
      <c r="F110" s="95">
        <f t="shared" si="90"/>
        <v>0</v>
      </c>
      <c r="G110" s="229"/>
      <c r="H110" s="45"/>
      <c r="I110" s="91">
        <f t="shared" si="91"/>
        <v>0</v>
      </c>
      <c r="J110" s="263">
        <v>252</v>
      </c>
      <c r="K110" s="45"/>
      <c r="L110" s="95">
        <f t="shared" si="92"/>
        <v>252</v>
      </c>
      <c r="M110" s="229"/>
      <c r="N110" s="45"/>
      <c r="O110" s="91">
        <f t="shared" si="93"/>
        <v>0</v>
      </c>
      <c r="P110" s="290"/>
      <c r="Q110" s="296"/>
    </row>
    <row r="111" spans="1:17" x14ac:dyDescent="0.25">
      <c r="A111" s="75">
        <v>2250</v>
      </c>
      <c r="B111" s="43" t="s">
        <v>108</v>
      </c>
      <c r="C111" s="189">
        <f t="shared" si="24"/>
        <v>1014</v>
      </c>
      <c r="D111" s="132">
        <f t="shared" ref="D111:E111" si="94">SUM(D112:D114)</f>
        <v>711</v>
      </c>
      <c r="E111" s="76">
        <f t="shared" si="94"/>
        <v>0</v>
      </c>
      <c r="F111" s="95">
        <f>SUM(F112:F114)</f>
        <v>711</v>
      </c>
      <c r="G111" s="230">
        <f t="shared" ref="G111:N111" si="95">SUM(G112:G114)</f>
        <v>0</v>
      </c>
      <c r="H111" s="76">
        <f t="shared" si="95"/>
        <v>0</v>
      </c>
      <c r="I111" s="91">
        <f t="shared" si="95"/>
        <v>0</v>
      </c>
      <c r="J111" s="132">
        <f t="shared" si="95"/>
        <v>303</v>
      </c>
      <c r="K111" s="76">
        <f t="shared" si="95"/>
        <v>0</v>
      </c>
      <c r="L111" s="95">
        <f t="shared" si="95"/>
        <v>303</v>
      </c>
      <c r="M111" s="230">
        <f t="shared" si="95"/>
        <v>0</v>
      </c>
      <c r="N111" s="76">
        <f t="shared" si="95"/>
        <v>0</v>
      </c>
      <c r="O111" s="91">
        <f>SUM(O112:O114)</f>
        <v>0</v>
      </c>
      <c r="P111" s="290"/>
      <c r="Q111" s="296"/>
    </row>
    <row r="112" spans="1:17" x14ac:dyDescent="0.25">
      <c r="A112" s="30">
        <v>2251</v>
      </c>
      <c r="B112" s="43" t="s">
        <v>109</v>
      </c>
      <c r="C112" s="189">
        <f t="shared" si="24"/>
        <v>85</v>
      </c>
      <c r="D112" s="263">
        <v>85</v>
      </c>
      <c r="E112" s="45"/>
      <c r="F112" s="95">
        <f t="shared" ref="F112:F114" si="96">D112+E112</f>
        <v>85</v>
      </c>
      <c r="G112" s="229"/>
      <c r="H112" s="45"/>
      <c r="I112" s="91">
        <f t="shared" ref="I112:I114" si="97">G112+H112</f>
        <v>0</v>
      </c>
      <c r="J112" s="263"/>
      <c r="K112" s="45"/>
      <c r="L112" s="95">
        <f t="shared" ref="L112:L114" si="98">J112+K112</f>
        <v>0</v>
      </c>
      <c r="M112" s="229"/>
      <c r="N112" s="45"/>
      <c r="O112" s="91">
        <f t="shared" ref="O112:O114" si="99">M112+N112</f>
        <v>0</v>
      </c>
      <c r="P112" s="290"/>
      <c r="Q112" s="296"/>
    </row>
    <row r="113" spans="1:17"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row>
    <row r="114" spans="1:17" ht="24" x14ac:dyDescent="0.25">
      <c r="A114" s="30">
        <v>2259</v>
      </c>
      <c r="B114" s="43" t="s">
        <v>111</v>
      </c>
      <c r="C114" s="189">
        <f t="shared" si="100"/>
        <v>929</v>
      </c>
      <c r="D114" s="263">
        <v>626</v>
      </c>
      <c r="E114" s="45"/>
      <c r="F114" s="95">
        <f t="shared" si="96"/>
        <v>626</v>
      </c>
      <c r="G114" s="229"/>
      <c r="H114" s="45"/>
      <c r="I114" s="91">
        <f t="shared" si="97"/>
        <v>0</v>
      </c>
      <c r="J114" s="263">
        <v>303</v>
      </c>
      <c r="K114" s="45"/>
      <c r="L114" s="95">
        <f t="shared" si="98"/>
        <v>303</v>
      </c>
      <c r="M114" s="229"/>
      <c r="N114" s="45"/>
      <c r="O114" s="91">
        <f t="shared" si="99"/>
        <v>0</v>
      </c>
      <c r="P114" s="336"/>
      <c r="Q114" s="296"/>
    </row>
    <row r="115" spans="1:17" x14ac:dyDescent="0.25">
      <c r="A115" s="75">
        <v>2260</v>
      </c>
      <c r="B115" s="43" t="s">
        <v>112</v>
      </c>
      <c r="C115" s="189">
        <f t="shared" si="100"/>
        <v>47</v>
      </c>
      <c r="D115" s="132">
        <f t="shared" ref="D115:E115" si="101">SUM(D116:D120)</f>
        <v>47</v>
      </c>
      <c r="E115" s="76">
        <f t="shared" si="101"/>
        <v>0</v>
      </c>
      <c r="F115" s="95">
        <f>SUM(F116:F120)</f>
        <v>47</v>
      </c>
      <c r="G115" s="230">
        <f t="shared" ref="G115:N115" si="102">SUM(G116:G120)</f>
        <v>0</v>
      </c>
      <c r="H115" s="76">
        <f t="shared" si="102"/>
        <v>0</v>
      </c>
      <c r="I115" s="91">
        <f t="shared" si="102"/>
        <v>0</v>
      </c>
      <c r="J115" s="132">
        <f t="shared" si="102"/>
        <v>0</v>
      </c>
      <c r="K115" s="76">
        <f t="shared" si="102"/>
        <v>0</v>
      </c>
      <c r="L115" s="95">
        <f t="shared" si="102"/>
        <v>0</v>
      </c>
      <c r="M115" s="230">
        <f t="shared" si="102"/>
        <v>0</v>
      </c>
      <c r="N115" s="76">
        <f t="shared" si="102"/>
        <v>0</v>
      </c>
      <c r="O115" s="91">
        <f>SUM(O116:O120)</f>
        <v>0</v>
      </c>
      <c r="P115" s="336"/>
      <c r="Q115" s="296"/>
    </row>
    <row r="116" spans="1:17"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row>
    <row r="117" spans="1:17" hidden="1" x14ac:dyDescent="0.25">
      <c r="A117" s="30">
        <v>2262</v>
      </c>
      <c r="B117" s="43" t="s">
        <v>114</v>
      </c>
      <c r="C117" s="189">
        <f t="shared" si="100"/>
        <v>0</v>
      </c>
      <c r="D117" s="263"/>
      <c r="E117" s="45"/>
      <c r="F117" s="95">
        <f t="shared" si="103"/>
        <v>0</v>
      </c>
      <c r="G117" s="229"/>
      <c r="H117" s="45"/>
      <c r="I117" s="91">
        <f t="shared" si="104"/>
        <v>0</v>
      </c>
      <c r="J117" s="263"/>
      <c r="K117" s="45"/>
      <c r="L117" s="95">
        <f t="shared" si="105"/>
        <v>0</v>
      </c>
      <c r="M117" s="229"/>
      <c r="N117" s="45"/>
      <c r="O117" s="91">
        <f t="shared" si="106"/>
        <v>0</v>
      </c>
      <c r="P117" s="290"/>
      <c r="Q117" s="296"/>
    </row>
    <row r="118" spans="1:17"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row>
    <row r="119" spans="1:17"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row>
    <row r="120" spans="1:17" x14ac:dyDescent="0.25">
      <c r="A120" s="30">
        <v>2269</v>
      </c>
      <c r="B120" s="43" t="s">
        <v>117</v>
      </c>
      <c r="C120" s="189">
        <f t="shared" si="100"/>
        <v>47</v>
      </c>
      <c r="D120" s="263">
        <v>47</v>
      </c>
      <c r="E120" s="45"/>
      <c r="F120" s="95">
        <f t="shared" si="103"/>
        <v>47</v>
      </c>
      <c r="G120" s="229"/>
      <c r="H120" s="45"/>
      <c r="I120" s="91">
        <f t="shared" si="104"/>
        <v>0</v>
      </c>
      <c r="J120" s="263"/>
      <c r="K120" s="45"/>
      <c r="L120" s="95">
        <f t="shared" si="105"/>
        <v>0</v>
      </c>
      <c r="M120" s="229"/>
      <c r="N120" s="45"/>
      <c r="O120" s="91">
        <f t="shared" si="106"/>
        <v>0</v>
      </c>
      <c r="P120" s="290"/>
      <c r="Q120" s="296"/>
    </row>
    <row r="121" spans="1:17" x14ac:dyDescent="0.25">
      <c r="A121" s="75">
        <v>2270</v>
      </c>
      <c r="B121" s="43" t="s">
        <v>118</v>
      </c>
      <c r="C121" s="189">
        <f t="shared" si="100"/>
        <v>725</v>
      </c>
      <c r="D121" s="132">
        <f t="shared" ref="D121:E121" si="107">SUM(D122:D126)</f>
        <v>145</v>
      </c>
      <c r="E121" s="76">
        <f t="shared" si="107"/>
        <v>0</v>
      </c>
      <c r="F121" s="95">
        <f>SUM(F122:F126)</f>
        <v>145</v>
      </c>
      <c r="G121" s="230">
        <f t="shared" ref="G121:N121" si="108">SUM(G122:G126)</f>
        <v>0</v>
      </c>
      <c r="H121" s="76">
        <f t="shared" si="108"/>
        <v>0</v>
      </c>
      <c r="I121" s="91">
        <f t="shared" si="108"/>
        <v>0</v>
      </c>
      <c r="J121" s="132">
        <f t="shared" si="108"/>
        <v>580</v>
      </c>
      <c r="K121" s="76">
        <f t="shared" si="108"/>
        <v>0</v>
      </c>
      <c r="L121" s="95">
        <f t="shared" si="108"/>
        <v>580</v>
      </c>
      <c r="M121" s="230">
        <f t="shared" si="108"/>
        <v>0</v>
      </c>
      <c r="N121" s="76">
        <f t="shared" si="108"/>
        <v>0</v>
      </c>
      <c r="O121" s="91">
        <f>SUM(O122:O126)</f>
        <v>0</v>
      </c>
      <c r="P121" s="290"/>
      <c r="Q121" s="296"/>
    </row>
    <row r="122" spans="1:17"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row>
    <row r="123" spans="1:17"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row>
    <row r="124" spans="1:17" ht="24" x14ac:dyDescent="0.25">
      <c r="A124" s="30">
        <v>2275</v>
      </c>
      <c r="B124" s="43" t="s">
        <v>120</v>
      </c>
      <c r="C124" s="189">
        <f t="shared" si="100"/>
        <v>580</v>
      </c>
      <c r="D124" s="263"/>
      <c r="E124" s="45"/>
      <c r="F124" s="95">
        <f t="shared" si="109"/>
        <v>0</v>
      </c>
      <c r="G124" s="229"/>
      <c r="H124" s="45"/>
      <c r="I124" s="91">
        <f t="shared" si="110"/>
        <v>0</v>
      </c>
      <c r="J124" s="263">
        <v>580</v>
      </c>
      <c r="K124" s="45"/>
      <c r="L124" s="95">
        <f t="shared" si="111"/>
        <v>580</v>
      </c>
      <c r="M124" s="229"/>
      <c r="N124" s="45"/>
      <c r="O124" s="91">
        <f t="shared" si="112"/>
        <v>0</v>
      </c>
      <c r="P124" s="290"/>
      <c r="Q124" s="296"/>
    </row>
    <row r="125" spans="1:17"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row>
    <row r="126" spans="1:17" ht="24" x14ac:dyDescent="0.25">
      <c r="A126" s="30">
        <v>2279</v>
      </c>
      <c r="B126" s="43" t="s">
        <v>122</v>
      </c>
      <c r="C126" s="189">
        <f t="shared" si="100"/>
        <v>145</v>
      </c>
      <c r="D126" s="263">
        <v>145</v>
      </c>
      <c r="E126" s="507"/>
      <c r="F126" s="95">
        <f t="shared" si="109"/>
        <v>145</v>
      </c>
      <c r="G126" s="229"/>
      <c r="H126" s="45"/>
      <c r="I126" s="91">
        <f t="shared" si="110"/>
        <v>0</v>
      </c>
      <c r="J126" s="263"/>
      <c r="K126" s="45"/>
      <c r="L126" s="95">
        <f t="shared" si="111"/>
        <v>0</v>
      </c>
      <c r="M126" s="229"/>
      <c r="N126" s="45"/>
      <c r="O126" s="91">
        <f t="shared" si="112"/>
        <v>0</v>
      </c>
      <c r="P126" s="290"/>
      <c r="Q126" s="296"/>
    </row>
    <row r="127" spans="1:17" ht="24" hidden="1" x14ac:dyDescent="0.25">
      <c r="A127" s="340">
        <v>2280</v>
      </c>
      <c r="B127" s="40" t="s">
        <v>123</v>
      </c>
      <c r="C127" s="188">
        <f t="shared" si="100"/>
        <v>0</v>
      </c>
      <c r="D127" s="131">
        <f t="shared" ref="D127:O127" si="113">SUM(D128)</f>
        <v>0</v>
      </c>
      <c r="E127" s="79">
        <f>SUM(E128)</f>
        <v>0</v>
      </c>
      <c r="F127" s="176">
        <f t="shared" si="113"/>
        <v>0</v>
      </c>
      <c r="G127" s="232">
        <f t="shared" si="113"/>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row>
    <row r="128" spans="1:17"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row>
    <row r="129" spans="1:17" ht="38.25" customHeight="1" x14ac:dyDescent="0.25">
      <c r="A129" s="35">
        <v>2300</v>
      </c>
      <c r="B129" s="72" t="s">
        <v>125</v>
      </c>
      <c r="C129" s="187">
        <f t="shared" si="100"/>
        <v>31040</v>
      </c>
      <c r="D129" s="130">
        <f t="shared" ref="D129:E129" si="114">SUM(D130,D135,D139,D140,D143,D150,D158,D159,D162)</f>
        <v>24112</v>
      </c>
      <c r="E129" s="38">
        <f t="shared" si="114"/>
        <v>0</v>
      </c>
      <c r="F129" s="175">
        <f>SUM(F130,F135,F139,F140,F143,F150,F158,F159,F162)</f>
        <v>24112</v>
      </c>
      <c r="G129" s="227">
        <f t="shared" ref="G129:N129" si="115">SUM(G130,G135,G139,G140,G143,G150,G158,G159,G162)</f>
        <v>4000</v>
      </c>
      <c r="H129" s="38">
        <f t="shared" si="115"/>
        <v>0</v>
      </c>
      <c r="I129" s="123">
        <f t="shared" si="115"/>
        <v>4000</v>
      </c>
      <c r="J129" s="130">
        <f t="shared" si="115"/>
        <v>2928</v>
      </c>
      <c r="K129" s="38">
        <f t="shared" si="115"/>
        <v>0</v>
      </c>
      <c r="L129" s="175">
        <f t="shared" si="115"/>
        <v>2928</v>
      </c>
      <c r="M129" s="227">
        <f t="shared" si="115"/>
        <v>0</v>
      </c>
      <c r="N129" s="38">
        <f t="shared" si="115"/>
        <v>0</v>
      </c>
      <c r="O129" s="123">
        <f>SUM(O130,O135,O139,O140,O143,O150,O158,O159,O162)</f>
        <v>0</v>
      </c>
      <c r="P129" s="292"/>
      <c r="Q129" s="296"/>
    </row>
    <row r="130" spans="1:17" ht="24" x14ac:dyDescent="0.25">
      <c r="A130" s="340">
        <v>2310</v>
      </c>
      <c r="B130" s="40" t="s">
        <v>126</v>
      </c>
      <c r="C130" s="188">
        <f t="shared" si="100"/>
        <v>12429</v>
      </c>
      <c r="D130" s="131">
        <f t="shared" ref="D130:O130" si="116">SUM(D131:D134)</f>
        <v>12293</v>
      </c>
      <c r="E130" s="79">
        <f t="shared" si="116"/>
        <v>0</v>
      </c>
      <c r="F130" s="176">
        <f t="shared" si="116"/>
        <v>12293</v>
      </c>
      <c r="G130" s="232">
        <f t="shared" si="116"/>
        <v>0</v>
      </c>
      <c r="H130" s="79">
        <f t="shared" si="116"/>
        <v>0</v>
      </c>
      <c r="I130" s="90">
        <f t="shared" si="116"/>
        <v>0</v>
      </c>
      <c r="J130" s="131">
        <f t="shared" si="116"/>
        <v>136</v>
      </c>
      <c r="K130" s="79">
        <f t="shared" si="116"/>
        <v>0</v>
      </c>
      <c r="L130" s="176">
        <f t="shared" si="116"/>
        <v>136</v>
      </c>
      <c r="M130" s="232">
        <f t="shared" si="116"/>
        <v>0</v>
      </c>
      <c r="N130" s="79">
        <f t="shared" si="116"/>
        <v>0</v>
      </c>
      <c r="O130" s="90">
        <f t="shared" si="116"/>
        <v>0</v>
      </c>
      <c r="P130" s="289"/>
      <c r="Q130" s="296"/>
    </row>
    <row r="131" spans="1:17" x14ac:dyDescent="0.25">
      <c r="A131" s="30">
        <v>2311</v>
      </c>
      <c r="B131" s="43" t="s">
        <v>127</v>
      </c>
      <c r="C131" s="189">
        <f t="shared" si="100"/>
        <v>1614</v>
      </c>
      <c r="D131" s="263">
        <v>1614</v>
      </c>
      <c r="E131" s="45"/>
      <c r="F131" s="95">
        <f t="shared" ref="F131:F134" si="117">D131+E131</f>
        <v>1614</v>
      </c>
      <c r="G131" s="229"/>
      <c r="H131" s="45"/>
      <c r="I131" s="91">
        <f t="shared" ref="I131:I134" si="118">G131+H131</f>
        <v>0</v>
      </c>
      <c r="J131" s="263"/>
      <c r="K131" s="45"/>
      <c r="L131" s="95">
        <f t="shared" ref="L131:L134" si="119">J131+K131</f>
        <v>0</v>
      </c>
      <c r="M131" s="229"/>
      <c r="N131" s="45"/>
      <c r="O131" s="91">
        <f t="shared" ref="O131:O134" si="120">M131+N131</f>
        <v>0</v>
      </c>
      <c r="P131" s="290"/>
      <c r="Q131" s="296"/>
    </row>
    <row r="132" spans="1:17" x14ac:dyDescent="0.25">
      <c r="A132" s="30">
        <v>2312</v>
      </c>
      <c r="B132" s="43" t="s">
        <v>128</v>
      </c>
      <c r="C132" s="189">
        <f t="shared" si="100"/>
        <v>10239</v>
      </c>
      <c r="D132" s="263">
        <v>10239</v>
      </c>
      <c r="E132" s="45"/>
      <c r="F132" s="95">
        <f t="shared" si="117"/>
        <v>10239</v>
      </c>
      <c r="G132" s="229"/>
      <c r="H132" s="45"/>
      <c r="I132" s="91">
        <f t="shared" si="118"/>
        <v>0</v>
      </c>
      <c r="J132" s="263"/>
      <c r="K132" s="45"/>
      <c r="L132" s="95">
        <f t="shared" si="119"/>
        <v>0</v>
      </c>
      <c r="M132" s="229"/>
      <c r="N132" s="45"/>
      <c r="O132" s="91">
        <f t="shared" si="120"/>
        <v>0</v>
      </c>
      <c r="P132" s="290"/>
      <c r="Q132" s="296"/>
    </row>
    <row r="133" spans="1:17" hidden="1" x14ac:dyDescent="0.25">
      <c r="A133" s="30">
        <v>2313</v>
      </c>
      <c r="B133" s="43" t="s">
        <v>129</v>
      </c>
      <c r="C133" s="189">
        <f t="shared" si="100"/>
        <v>0</v>
      </c>
      <c r="D133" s="263"/>
      <c r="E133" s="45"/>
      <c r="F133" s="95">
        <f t="shared" si="117"/>
        <v>0</v>
      </c>
      <c r="G133" s="229"/>
      <c r="H133" s="45"/>
      <c r="I133" s="91">
        <f t="shared" si="118"/>
        <v>0</v>
      </c>
      <c r="J133" s="263"/>
      <c r="K133" s="45"/>
      <c r="L133" s="95">
        <f t="shared" si="119"/>
        <v>0</v>
      </c>
      <c r="M133" s="229"/>
      <c r="N133" s="45"/>
      <c r="O133" s="91">
        <f t="shared" si="120"/>
        <v>0</v>
      </c>
      <c r="P133" s="290"/>
      <c r="Q133" s="296"/>
    </row>
    <row r="134" spans="1:17" ht="47.25" customHeight="1" x14ac:dyDescent="0.25">
      <c r="A134" s="30">
        <v>2314</v>
      </c>
      <c r="B134" s="43" t="s">
        <v>307</v>
      </c>
      <c r="C134" s="189">
        <f t="shared" si="100"/>
        <v>576</v>
      </c>
      <c r="D134" s="263">
        <v>440</v>
      </c>
      <c r="E134" s="45"/>
      <c r="F134" s="95">
        <f t="shared" si="117"/>
        <v>440</v>
      </c>
      <c r="G134" s="229"/>
      <c r="H134" s="45"/>
      <c r="I134" s="91">
        <f t="shared" si="118"/>
        <v>0</v>
      </c>
      <c r="J134" s="263">
        <v>136</v>
      </c>
      <c r="K134" s="45"/>
      <c r="L134" s="95">
        <f t="shared" si="119"/>
        <v>136</v>
      </c>
      <c r="M134" s="229"/>
      <c r="N134" s="45"/>
      <c r="O134" s="91">
        <f t="shared" si="120"/>
        <v>0</v>
      </c>
      <c r="P134" s="290"/>
      <c r="Q134" s="296"/>
    </row>
    <row r="135" spans="1:17" x14ac:dyDescent="0.25">
      <c r="A135" s="75">
        <v>2320</v>
      </c>
      <c r="B135" s="43" t="s">
        <v>130</v>
      </c>
      <c r="C135" s="189">
        <f t="shared" si="100"/>
        <v>4079</v>
      </c>
      <c r="D135" s="132">
        <f t="shared" ref="D135" si="121">SUM(D136:D138)</f>
        <v>2406</v>
      </c>
      <c r="E135" s="76">
        <f>SUM(E136:E138)</f>
        <v>0</v>
      </c>
      <c r="F135" s="95">
        <f>SUM(F136:F138)</f>
        <v>2406</v>
      </c>
      <c r="G135" s="230">
        <f t="shared" ref="G135" si="122">SUM(G136:G138)</f>
        <v>0</v>
      </c>
      <c r="H135" s="76">
        <f>SUM(H136:H138)</f>
        <v>0</v>
      </c>
      <c r="I135" s="91">
        <f t="shared" ref="I135:N135" si="123">SUM(I136:I138)</f>
        <v>0</v>
      </c>
      <c r="J135" s="132">
        <f t="shared" si="123"/>
        <v>1673</v>
      </c>
      <c r="K135" s="76">
        <f t="shared" si="123"/>
        <v>0</v>
      </c>
      <c r="L135" s="95">
        <f t="shared" si="123"/>
        <v>1673</v>
      </c>
      <c r="M135" s="230">
        <f t="shared" si="123"/>
        <v>0</v>
      </c>
      <c r="N135" s="76">
        <f t="shared" si="123"/>
        <v>0</v>
      </c>
      <c r="O135" s="91">
        <f>SUM(O136:O138)</f>
        <v>0</v>
      </c>
      <c r="P135" s="290"/>
      <c r="Q135" s="296"/>
    </row>
    <row r="136" spans="1:17" hidden="1" x14ac:dyDescent="0.25">
      <c r="A136" s="30">
        <v>2321</v>
      </c>
      <c r="B136" s="43" t="s">
        <v>131</v>
      </c>
      <c r="C136" s="189">
        <f t="shared" si="100"/>
        <v>0</v>
      </c>
      <c r="D136" s="263"/>
      <c r="E136" s="45"/>
      <c r="F136" s="95">
        <f t="shared" ref="F136:F139" si="124">D136+E136</f>
        <v>0</v>
      </c>
      <c r="G136" s="229"/>
      <c r="H136" s="45"/>
      <c r="I136" s="91">
        <f t="shared" ref="I136:I139" si="125">G136+H136</f>
        <v>0</v>
      </c>
      <c r="J136" s="263"/>
      <c r="K136" s="45"/>
      <c r="L136" s="95">
        <f t="shared" ref="L136:L139" si="126">J136+K136</f>
        <v>0</v>
      </c>
      <c r="M136" s="229"/>
      <c r="N136" s="45"/>
      <c r="O136" s="91">
        <f t="shared" ref="O136:O139" si="127">M136+N136</f>
        <v>0</v>
      </c>
      <c r="P136" s="290"/>
      <c r="Q136" s="296"/>
    </row>
    <row r="137" spans="1:17" x14ac:dyDescent="0.25">
      <c r="A137" s="30">
        <v>2322</v>
      </c>
      <c r="B137" s="43" t="s">
        <v>132</v>
      </c>
      <c r="C137" s="189">
        <f t="shared" si="100"/>
        <v>4079</v>
      </c>
      <c r="D137" s="263">
        <v>2406</v>
      </c>
      <c r="E137" s="45"/>
      <c r="F137" s="95">
        <f t="shared" si="124"/>
        <v>2406</v>
      </c>
      <c r="G137" s="229"/>
      <c r="H137" s="45"/>
      <c r="I137" s="91">
        <f t="shared" si="125"/>
        <v>0</v>
      </c>
      <c r="J137" s="263">
        <v>1673</v>
      </c>
      <c r="K137" s="45"/>
      <c r="L137" s="95">
        <f t="shared" si="126"/>
        <v>1673</v>
      </c>
      <c r="M137" s="229"/>
      <c r="N137" s="45"/>
      <c r="O137" s="91">
        <f t="shared" si="127"/>
        <v>0</v>
      </c>
      <c r="P137" s="290"/>
      <c r="Q137" s="296"/>
    </row>
    <row r="138" spans="1:17" ht="10.5" hidden="1" customHeight="1" x14ac:dyDescent="0.25">
      <c r="A138" s="30">
        <v>2329</v>
      </c>
      <c r="B138" s="43" t="s">
        <v>133</v>
      </c>
      <c r="C138" s="189">
        <f t="shared" si="100"/>
        <v>0</v>
      </c>
      <c r="D138" s="263"/>
      <c r="E138" s="45"/>
      <c r="F138" s="95">
        <f t="shared" si="124"/>
        <v>0</v>
      </c>
      <c r="G138" s="229"/>
      <c r="H138" s="45"/>
      <c r="I138" s="91">
        <f t="shared" si="125"/>
        <v>0</v>
      </c>
      <c r="J138" s="263"/>
      <c r="K138" s="45"/>
      <c r="L138" s="95">
        <f t="shared" si="126"/>
        <v>0</v>
      </c>
      <c r="M138" s="229"/>
      <c r="N138" s="45"/>
      <c r="O138" s="91">
        <f t="shared" si="127"/>
        <v>0</v>
      </c>
      <c r="P138" s="290"/>
      <c r="Q138" s="296"/>
    </row>
    <row r="139" spans="1:17" hidden="1" x14ac:dyDescent="0.25">
      <c r="A139" s="75">
        <v>2330</v>
      </c>
      <c r="B139" s="43" t="s">
        <v>134</v>
      </c>
      <c r="C139" s="189">
        <f t="shared" si="100"/>
        <v>0</v>
      </c>
      <c r="D139" s="263"/>
      <c r="E139" s="45"/>
      <c r="F139" s="95">
        <f t="shared" si="124"/>
        <v>0</v>
      </c>
      <c r="G139" s="229"/>
      <c r="H139" s="45"/>
      <c r="I139" s="91">
        <f t="shared" si="125"/>
        <v>0</v>
      </c>
      <c r="J139" s="263"/>
      <c r="K139" s="45"/>
      <c r="L139" s="95">
        <f t="shared" si="126"/>
        <v>0</v>
      </c>
      <c r="M139" s="229"/>
      <c r="N139" s="45"/>
      <c r="O139" s="91">
        <f t="shared" si="127"/>
        <v>0</v>
      </c>
      <c r="P139" s="290"/>
      <c r="Q139" s="296"/>
    </row>
    <row r="140" spans="1:17" ht="48" x14ac:dyDescent="0.25">
      <c r="A140" s="75">
        <v>2340</v>
      </c>
      <c r="B140" s="43" t="s">
        <v>135</v>
      </c>
      <c r="C140" s="189">
        <f t="shared" si="100"/>
        <v>315</v>
      </c>
      <c r="D140" s="132">
        <f t="shared" ref="D140" si="128">SUM(D141:D142)</f>
        <v>315</v>
      </c>
      <c r="E140" s="76">
        <f>SUM(E141:E142)</f>
        <v>0</v>
      </c>
      <c r="F140" s="95">
        <f>SUM(F141:F142)</f>
        <v>315</v>
      </c>
      <c r="G140" s="230">
        <f t="shared" ref="G140:N140" si="129">SUM(G141:G142)</f>
        <v>0</v>
      </c>
      <c r="H140" s="76">
        <f t="shared" si="129"/>
        <v>0</v>
      </c>
      <c r="I140" s="91">
        <f t="shared" si="129"/>
        <v>0</v>
      </c>
      <c r="J140" s="132">
        <f t="shared" si="129"/>
        <v>0</v>
      </c>
      <c r="K140" s="76">
        <f t="shared" si="129"/>
        <v>0</v>
      </c>
      <c r="L140" s="95">
        <f t="shared" si="129"/>
        <v>0</v>
      </c>
      <c r="M140" s="230">
        <f t="shared" si="129"/>
        <v>0</v>
      </c>
      <c r="N140" s="76">
        <f t="shared" si="129"/>
        <v>0</v>
      </c>
      <c r="O140" s="91">
        <f>SUM(O141:O142)</f>
        <v>0</v>
      </c>
      <c r="P140" s="290"/>
      <c r="Q140" s="296"/>
    </row>
    <row r="141" spans="1:17" x14ac:dyDescent="0.25">
      <c r="A141" s="30">
        <v>2341</v>
      </c>
      <c r="B141" s="43" t="s">
        <v>136</v>
      </c>
      <c r="C141" s="189">
        <f t="shared" si="100"/>
        <v>315</v>
      </c>
      <c r="D141" s="263">
        <v>315</v>
      </c>
      <c r="E141" s="45"/>
      <c r="F141" s="95">
        <f t="shared" ref="F141:F142" si="130">D141+E141</f>
        <v>315</v>
      </c>
      <c r="G141" s="229"/>
      <c r="H141" s="45"/>
      <c r="I141" s="91">
        <f t="shared" ref="I141:I142" si="131">G141+H141</f>
        <v>0</v>
      </c>
      <c r="J141" s="263"/>
      <c r="K141" s="45"/>
      <c r="L141" s="95">
        <f t="shared" ref="L141:L142" si="132">J141+K141</f>
        <v>0</v>
      </c>
      <c r="M141" s="229"/>
      <c r="N141" s="45"/>
      <c r="O141" s="91">
        <f t="shared" ref="O141:O142" si="133">M141+N141</f>
        <v>0</v>
      </c>
      <c r="P141" s="290"/>
      <c r="Q141" s="296"/>
    </row>
    <row r="142" spans="1:17" ht="24" hidden="1" x14ac:dyDescent="0.25">
      <c r="A142" s="30">
        <v>2344</v>
      </c>
      <c r="B142" s="43" t="s">
        <v>137</v>
      </c>
      <c r="C142" s="189">
        <f t="shared" si="100"/>
        <v>0</v>
      </c>
      <c r="D142" s="263"/>
      <c r="E142" s="45"/>
      <c r="F142" s="95">
        <f t="shared" si="130"/>
        <v>0</v>
      </c>
      <c r="G142" s="229"/>
      <c r="H142" s="45"/>
      <c r="I142" s="91">
        <f t="shared" si="131"/>
        <v>0</v>
      </c>
      <c r="J142" s="263"/>
      <c r="K142" s="45"/>
      <c r="L142" s="95">
        <f t="shared" si="132"/>
        <v>0</v>
      </c>
      <c r="M142" s="229"/>
      <c r="N142" s="45"/>
      <c r="O142" s="91">
        <f t="shared" si="133"/>
        <v>0</v>
      </c>
      <c r="P142" s="290"/>
      <c r="Q142" s="296"/>
    </row>
    <row r="143" spans="1:17" ht="24" x14ac:dyDescent="0.25">
      <c r="A143" s="73">
        <v>2350</v>
      </c>
      <c r="B143" s="58" t="s">
        <v>138</v>
      </c>
      <c r="C143" s="194">
        <f t="shared" si="100"/>
        <v>3929</v>
      </c>
      <c r="D143" s="86">
        <f t="shared" ref="D143" si="134">SUM(D144:D149)</f>
        <v>2810</v>
      </c>
      <c r="E143" s="74">
        <f>SUM(E144:E149)</f>
        <v>0</v>
      </c>
      <c r="F143" s="174">
        <f>SUM(F144:F149)</f>
        <v>2810</v>
      </c>
      <c r="G143" s="228">
        <f t="shared" ref="G143:N143" si="135">SUM(G144:G149)</f>
        <v>0</v>
      </c>
      <c r="H143" s="74">
        <f t="shared" si="135"/>
        <v>0</v>
      </c>
      <c r="I143" s="154">
        <f t="shared" si="135"/>
        <v>0</v>
      </c>
      <c r="J143" s="86">
        <f t="shared" si="135"/>
        <v>1119</v>
      </c>
      <c r="K143" s="74">
        <f t="shared" si="135"/>
        <v>0</v>
      </c>
      <c r="L143" s="174">
        <f t="shared" si="135"/>
        <v>1119</v>
      </c>
      <c r="M143" s="228">
        <f t="shared" si="135"/>
        <v>0</v>
      </c>
      <c r="N143" s="74">
        <f t="shared" si="135"/>
        <v>0</v>
      </c>
      <c r="O143" s="154">
        <f>SUM(O144:O149)</f>
        <v>0</v>
      </c>
      <c r="P143" s="291"/>
      <c r="Q143" s="296"/>
    </row>
    <row r="144" spans="1:17" x14ac:dyDescent="0.25">
      <c r="A144" s="27">
        <v>2351</v>
      </c>
      <c r="B144" s="40" t="s">
        <v>139</v>
      </c>
      <c r="C144" s="188">
        <f t="shared" si="100"/>
        <v>904</v>
      </c>
      <c r="D144" s="262">
        <v>650</v>
      </c>
      <c r="E144" s="42"/>
      <c r="F144" s="176">
        <f t="shared" ref="F144:F149" si="136">D144+E144</f>
        <v>650</v>
      </c>
      <c r="G144" s="219"/>
      <c r="H144" s="42"/>
      <c r="I144" s="90">
        <f t="shared" ref="I144:I149" si="137">G144+H144</f>
        <v>0</v>
      </c>
      <c r="J144" s="262">
        <v>254</v>
      </c>
      <c r="K144" s="42"/>
      <c r="L144" s="176">
        <f t="shared" ref="L144:L149" si="138">J144+K144</f>
        <v>254</v>
      </c>
      <c r="M144" s="219"/>
      <c r="N144" s="42"/>
      <c r="O144" s="90">
        <f t="shared" ref="O144:O149" si="139">M144+N144</f>
        <v>0</v>
      </c>
      <c r="P144" s="289"/>
      <c r="Q144" s="296"/>
    </row>
    <row r="145" spans="1:17" x14ac:dyDescent="0.25">
      <c r="A145" s="30">
        <v>2352</v>
      </c>
      <c r="B145" s="43" t="s">
        <v>140</v>
      </c>
      <c r="C145" s="189">
        <f t="shared" si="100"/>
        <v>1920</v>
      </c>
      <c r="D145" s="263">
        <v>1720</v>
      </c>
      <c r="E145" s="45"/>
      <c r="F145" s="95">
        <f t="shared" si="136"/>
        <v>1720</v>
      </c>
      <c r="G145" s="229"/>
      <c r="H145" s="45"/>
      <c r="I145" s="91">
        <f t="shared" si="137"/>
        <v>0</v>
      </c>
      <c r="J145" s="263">
        <v>200</v>
      </c>
      <c r="K145" s="45"/>
      <c r="L145" s="95">
        <f t="shared" si="138"/>
        <v>200</v>
      </c>
      <c r="M145" s="229"/>
      <c r="N145" s="45"/>
      <c r="O145" s="91">
        <f t="shared" si="139"/>
        <v>0</v>
      </c>
      <c r="P145" s="290"/>
      <c r="Q145" s="296"/>
    </row>
    <row r="146" spans="1:17" ht="24" x14ac:dyDescent="0.25">
      <c r="A146" s="30">
        <v>2353</v>
      </c>
      <c r="B146" s="43" t="s">
        <v>141</v>
      </c>
      <c r="C146" s="189">
        <f t="shared" si="100"/>
        <v>200</v>
      </c>
      <c r="D146" s="263">
        <v>200</v>
      </c>
      <c r="E146" s="45"/>
      <c r="F146" s="95">
        <f t="shared" si="136"/>
        <v>200</v>
      </c>
      <c r="G146" s="229"/>
      <c r="H146" s="45"/>
      <c r="I146" s="91">
        <f t="shared" si="137"/>
        <v>0</v>
      </c>
      <c r="J146" s="263"/>
      <c r="K146" s="45"/>
      <c r="L146" s="95">
        <f t="shared" si="138"/>
        <v>0</v>
      </c>
      <c r="M146" s="229"/>
      <c r="N146" s="45"/>
      <c r="O146" s="91">
        <f t="shared" si="139"/>
        <v>0</v>
      </c>
      <c r="P146" s="290"/>
      <c r="Q146" s="296"/>
    </row>
    <row r="147" spans="1:17" ht="24" x14ac:dyDescent="0.25">
      <c r="A147" s="30">
        <v>2354</v>
      </c>
      <c r="B147" s="43" t="s">
        <v>142</v>
      </c>
      <c r="C147" s="189">
        <f t="shared" si="100"/>
        <v>665</v>
      </c>
      <c r="D147" s="263"/>
      <c r="E147" s="45"/>
      <c r="F147" s="95">
        <f t="shared" si="136"/>
        <v>0</v>
      </c>
      <c r="G147" s="229"/>
      <c r="H147" s="45"/>
      <c r="I147" s="91">
        <f t="shared" si="137"/>
        <v>0</v>
      </c>
      <c r="J147" s="263">
        <v>665</v>
      </c>
      <c r="K147" s="45"/>
      <c r="L147" s="95">
        <f t="shared" si="138"/>
        <v>665</v>
      </c>
      <c r="M147" s="229"/>
      <c r="N147" s="45"/>
      <c r="O147" s="91">
        <f t="shared" si="139"/>
        <v>0</v>
      </c>
      <c r="P147" s="290"/>
      <c r="Q147" s="296"/>
    </row>
    <row r="148" spans="1:17" ht="24" x14ac:dyDescent="0.25">
      <c r="A148" s="30">
        <v>2355</v>
      </c>
      <c r="B148" s="43" t="s">
        <v>143</v>
      </c>
      <c r="C148" s="189">
        <f t="shared" si="100"/>
        <v>240</v>
      </c>
      <c r="D148" s="263">
        <v>240</v>
      </c>
      <c r="E148" s="45"/>
      <c r="F148" s="95">
        <f t="shared" si="136"/>
        <v>240</v>
      </c>
      <c r="G148" s="229"/>
      <c r="H148" s="45"/>
      <c r="I148" s="91">
        <f t="shared" si="137"/>
        <v>0</v>
      </c>
      <c r="J148" s="263"/>
      <c r="K148" s="45"/>
      <c r="L148" s="95">
        <f t="shared" si="138"/>
        <v>0</v>
      </c>
      <c r="M148" s="229"/>
      <c r="N148" s="45"/>
      <c r="O148" s="91">
        <f t="shared" si="139"/>
        <v>0</v>
      </c>
      <c r="P148" s="290"/>
      <c r="Q148" s="296"/>
    </row>
    <row r="149" spans="1:17" ht="24" hidden="1" x14ac:dyDescent="0.25">
      <c r="A149" s="30">
        <v>2359</v>
      </c>
      <c r="B149" s="43" t="s">
        <v>144</v>
      </c>
      <c r="C149" s="189">
        <f t="shared" si="100"/>
        <v>0</v>
      </c>
      <c r="D149" s="263"/>
      <c r="E149" s="45"/>
      <c r="F149" s="95">
        <f t="shared" si="136"/>
        <v>0</v>
      </c>
      <c r="G149" s="229"/>
      <c r="H149" s="45"/>
      <c r="I149" s="91">
        <f t="shared" si="137"/>
        <v>0</v>
      </c>
      <c r="J149" s="263"/>
      <c r="K149" s="45"/>
      <c r="L149" s="95">
        <f t="shared" si="138"/>
        <v>0</v>
      </c>
      <c r="M149" s="229"/>
      <c r="N149" s="45"/>
      <c r="O149" s="91">
        <f t="shared" si="139"/>
        <v>0</v>
      </c>
      <c r="P149" s="290"/>
      <c r="Q149" s="296"/>
    </row>
    <row r="150" spans="1:17" ht="24.75" customHeight="1" x14ac:dyDescent="0.25">
      <c r="A150" s="75">
        <v>2360</v>
      </c>
      <c r="B150" s="43" t="s">
        <v>145</v>
      </c>
      <c r="C150" s="189">
        <f t="shared" si="100"/>
        <v>1400</v>
      </c>
      <c r="D150" s="132">
        <f t="shared" ref="D150" si="140">SUM(D151:D157)</f>
        <v>1400</v>
      </c>
      <c r="E150" s="76">
        <f>SUM(E151:E157)</f>
        <v>0</v>
      </c>
      <c r="F150" s="95">
        <f>SUM(F151:F157)</f>
        <v>1400</v>
      </c>
      <c r="G150" s="230">
        <f t="shared" ref="G150:N150" si="141">SUM(G151:G157)</f>
        <v>0</v>
      </c>
      <c r="H150" s="76">
        <f t="shared" si="141"/>
        <v>0</v>
      </c>
      <c r="I150" s="91">
        <f t="shared" si="141"/>
        <v>0</v>
      </c>
      <c r="J150" s="132">
        <f t="shared" si="141"/>
        <v>0</v>
      </c>
      <c r="K150" s="76">
        <f t="shared" si="141"/>
        <v>0</v>
      </c>
      <c r="L150" s="95">
        <f t="shared" si="141"/>
        <v>0</v>
      </c>
      <c r="M150" s="230">
        <f t="shared" si="141"/>
        <v>0</v>
      </c>
      <c r="N150" s="76">
        <f t="shared" si="141"/>
        <v>0</v>
      </c>
      <c r="O150" s="91">
        <f>SUM(O151:O157)</f>
        <v>0</v>
      </c>
      <c r="P150" s="290"/>
      <c r="Q150" s="296"/>
    </row>
    <row r="151" spans="1:17" hidden="1" x14ac:dyDescent="0.25">
      <c r="A151" s="29">
        <v>2361</v>
      </c>
      <c r="B151" s="43" t="s">
        <v>146</v>
      </c>
      <c r="C151" s="189">
        <f t="shared" si="100"/>
        <v>0</v>
      </c>
      <c r="D151" s="263"/>
      <c r="E151" s="45"/>
      <c r="F151" s="95">
        <f t="shared" ref="F151:F158" si="142">D151+E151</f>
        <v>0</v>
      </c>
      <c r="G151" s="229"/>
      <c r="H151" s="45"/>
      <c r="I151" s="91">
        <f t="shared" ref="I151:I158" si="143">G151+H151</f>
        <v>0</v>
      </c>
      <c r="J151" s="263"/>
      <c r="K151" s="45"/>
      <c r="L151" s="95">
        <f t="shared" ref="L151:L158" si="144">J151+K151</f>
        <v>0</v>
      </c>
      <c r="M151" s="229"/>
      <c r="N151" s="45"/>
      <c r="O151" s="91">
        <f t="shared" ref="O151:O158" si="145">M151+N151</f>
        <v>0</v>
      </c>
      <c r="P151" s="290"/>
      <c r="Q151" s="296"/>
    </row>
    <row r="152" spans="1:17" ht="24" hidden="1" x14ac:dyDescent="0.25">
      <c r="A152" s="29">
        <v>2362</v>
      </c>
      <c r="B152" s="43" t="s">
        <v>147</v>
      </c>
      <c r="C152" s="189">
        <f t="shared" si="100"/>
        <v>0</v>
      </c>
      <c r="D152" s="263"/>
      <c r="E152" s="45"/>
      <c r="F152" s="95">
        <f t="shared" si="142"/>
        <v>0</v>
      </c>
      <c r="G152" s="229"/>
      <c r="H152" s="45"/>
      <c r="I152" s="91">
        <f t="shared" si="143"/>
        <v>0</v>
      </c>
      <c r="J152" s="263"/>
      <c r="K152" s="45"/>
      <c r="L152" s="95">
        <f t="shared" si="144"/>
        <v>0</v>
      </c>
      <c r="M152" s="229"/>
      <c r="N152" s="45"/>
      <c r="O152" s="91">
        <f t="shared" si="145"/>
        <v>0</v>
      </c>
      <c r="P152" s="290"/>
      <c r="Q152" s="296"/>
    </row>
    <row r="153" spans="1:17" x14ac:dyDescent="0.25">
      <c r="A153" s="29">
        <v>2363</v>
      </c>
      <c r="B153" s="43" t="s">
        <v>148</v>
      </c>
      <c r="C153" s="189">
        <f t="shared" si="100"/>
        <v>1400</v>
      </c>
      <c r="D153" s="263">
        <v>1400</v>
      </c>
      <c r="E153" s="45"/>
      <c r="F153" s="95">
        <f t="shared" si="142"/>
        <v>1400</v>
      </c>
      <c r="G153" s="229"/>
      <c r="H153" s="45"/>
      <c r="I153" s="91">
        <f t="shared" si="143"/>
        <v>0</v>
      </c>
      <c r="J153" s="263"/>
      <c r="K153" s="45"/>
      <c r="L153" s="95">
        <f t="shared" si="144"/>
        <v>0</v>
      </c>
      <c r="M153" s="229"/>
      <c r="N153" s="45"/>
      <c r="O153" s="91">
        <f t="shared" si="145"/>
        <v>0</v>
      </c>
      <c r="P153" s="290"/>
      <c r="Q153" s="296"/>
    </row>
    <row r="154" spans="1:17" hidden="1" x14ac:dyDescent="0.25">
      <c r="A154" s="29">
        <v>2364</v>
      </c>
      <c r="B154" s="43" t="s">
        <v>149</v>
      </c>
      <c r="C154" s="189">
        <f t="shared" si="100"/>
        <v>0</v>
      </c>
      <c r="D154" s="263"/>
      <c r="E154" s="45"/>
      <c r="F154" s="95">
        <f t="shared" si="142"/>
        <v>0</v>
      </c>
      <c r="G154" s="229"/>
      <c r="H154" s="45"/>
      <c r="I154" s="91">
        <f t="shared" si="143"/>
        <v>0</v>
      </c>
      <c r="J154" s="263"/>
      <c r="K154" s="45"/>
      <c r="L154" s="95">
        <f t="shared" si="144"/>
        <v>0</v>
      </c>
      <c r="M154" s="229"/>
      <c r="N154" s="45"/>
      <c r="O154" s="91">
        <f t="shared" si="145"/>
        <v>0</v>
      </c>
      <c r="P154" s="290"/>
      <c r="Q154" s="296"/>
    </row>
    <row r="155" spans="1:17" ht="12.75" hidden="1" customHeight="1" x14ac:dyDescent="0.25">
      <c r="A155" s="29">
        <v>2365</v>
      </c>
      <c r="B155" s="43" t="s">
        <v>150</v>
      </c>
      <c r="C155" s="189">
        <f t="shared" si="100"/>
        <v>0</v>
      </c>
      <c r="D155" s="263"/>
      <c r="E155" s="45"/>
      <c r="F155" s="95">
        <f t="shared" si="142"/>
        <v>0</v>
      </c>
      <c r="G155" s="229"/>
      <c r="H155" s="45"/>
      <c r="I155" s="91">
        <f t="shared" si="143"/>
        <v>0</v>
      </c>
      <c r="J155" s="263"/>
      <c r="K155" s="45"/>
      <c r="L155" s="95">
        <f t="shared" si="144"/>
        <v>0</v>
      </c>
      <c r="M155" s="229"/>
      <c r="N155" s="45"/>
      <c r="O155" s="91">
        <f t="shared" si="145"/>
        <v>0</v>
      </c>
      <c r="P155" s="290"/>
      <c r="Q155" s="296"/>
    </row>
    <row r="156" spans="1:17" ht="36" hidden="1" x14ac:dyDescent="0.25">
      <c r="A156" s="29">
        <v>2366</v>
      </c>
      <c r="B156" s="43" t="s">
        <v>151</v>
      </c>
      <c r="C156" s="189">
        <f t="shared" si="100"/>
        <v>0</v>
      </c>
      <c r="D156" s="263"/>
      <c r="E156" s="45"/>
      <c r="F156" s="95">
        <f t="shared" si="142"/>
        <v>0</v>
      </c>
      <c r="G156" s="229"/>
      <c r="H156" s="45"/>
      <c r="I156" s="91">
        <f t="shared" si="143"/>
        <v>0</v>
      </c>
      <c r="J156" s="263"/>
      <c r="K156" s="45"/>
      <c r="L156" s="95">
        <f t="shared" si="144"/>
        <v>0</v>
      </c>
      <c r="M156" s="229"/>
      <c r="N156" s="45"/>
      <c r="O156" s="91">
        <f t="shared" si="145"/>
        <v>0</v>
      </c>
      <c r="P156" s="290"/>
      <c r="Q156" s="296"/>
    </row>
    <row r="157" spans="1:17" ht="48" hidden="1" x14ac:dyDescent="0.25">
      <c r="A157" s="29">
        <v>2369</v>
      </c>
      <c r="B157" s="43" t="s">
        <v>152</v>
      </c>
      <c r="C157" s="189">
        <f t="shared" si="100"/>
        <v>0</v>
      </c>
      <c r="D157" s="263"/>
      <c r="E157" s="45"/>
      <c r="F157" s="95">
        <f t="shared" si="142"/>
        <v>0</v>
      </c>
      <c r="G157" s="229"/>
      <c r="H157" s="45"/>
      <c r="I157" s="91">
        <f t="shared" si="143"/>
        <v>0</v>
      </c>
      <c r="J157" s="263"/>
      <c r="K157" s="45"/>
      <c r="L157" s="95">
        <f t="shared" si="144"/>
        <v>0</v>
      </c>
      <c r="M157" s="229"/>
      <c r="N157" s="45"/>
      <c r="O157" s="91">
        <f t="shared" si="145"/>
        <v>0</v>
      </c>
      <c r="P157" s="290"/>
      <c r="Q157" s="296"/>
    </row>
    <row r="158" spans="1:17" x14ac:dyDescent="0.25">
      <c r="A158" s="73">
        <v>2370</v>
      </c>
      <c r="B158" s="58" t="s">
        <v>153</v>
      </c>
      <c r="C158" s="194">
        <f t="shared" si="100"/>
        <v>8888</v>
      </c>
      <c r="D158" s="260">
        <v>4888</v>
      </c>
      <c r="E158" s="77"/>
      <c r="F158" s="174">
        <f t="shared" si="142"/>
        <v>4888</v>
      </c>
      <c r="G158" s="231">
        <v>4000</v>
      </c>
      <c r="H158" s="77"/>
      <c r="I158" s="154">
        <f t="shared" si="143"/>
        <v>4000</v>
      </c>
      <c r="J158" s="260"/>
      <c r="K158" s="77"/>
      <c r="L158" s="174">
        <f t="shared" si="144"/>
        <v>0</v>
      </c>
      <c r="M158" s="231"/>
      <c r="N158" s="77"/>
      <c r="O158" s="154">
        <f t="shared" si="145"/>
        <v>0</v>
      </c>
      <c r="P158" s="291"/>
      <c r="Q158" s="296"/>
    </row>
    <row r="159" spans="1:17" hidden="1" x14ac:dyDescent="0.25">
      <c r="A159" s="73">
        <v>2380</v>
      </c>
      <c r="B159" s="58" t="s">
        <v>154</v>
      </c>
      <c r="C159" s="194">
        <f t="shared" si="100"/>
        <v>0</v>
      </c>
      <c r="D159" s="86">
        <f t="shared" ref="D159:E159" si="146">SUM(D160:D161)</f>
        <v>0</v>
      </c>
      <c r="E159" s="74">
        <f t="shared" si="146"/>
        <v>0</v>
      </c>
      <c r="F159" s="174">
        <f>SUM(F160:F161)</f>
        <v>0</v>
      </c>
      <c r="G159" s="228">
        <f t="shared" ref="G159:N159" si="147">SUM(G160:G161)</f>
        <v>0</v>
      </c>
      <c r="H159" s="74">
        <f t="shared" si="147"/>
        <v>0</v>
      </c>
      <c r="I159" s="154">
        <f t="shared" si="147"/>
        <v>0</v>
      </c>
      <c r="J159" s="86">
        <f t="shared" si="147"/>
        <v>0</v>
      </c>
      <c r="K159" s="74">
        <f t="shared" si="147"/>
        <v>0</v>
      </c>
      <c r="L159" s="174">
        <f t="shared" si="147"/>
        <v>0</v>
      </c>
      <c r="M159" s="228">
        <f t="shared" si="147"/>
        <v>0</v>
      </c>
      <c r="N159" s="74">
        <f t="shared" si="147"/>
        <v>0</v>
      </c>
      <c r="O159" s="154">
        <f>SUM(O160:O161)</f>
        <v>0</v>
      </c>
      <c r="P159" s="291"/>
      <c r="Q159" s="296"/>
    </row>
    <row r="160" spans="1:17" hidden="1" x14ac:dyDescent="0.25">
      <c r="A160" s="26">
        <v>2381</v>
      </c>
      <c r="B160" s="40" t="s">
        <v>155</v>
      </c>
      <c r="C160" s="188">
        <f t="shared" si="100"/>
        <v>0</v>
      </c>
      <c r="D160" s="262"/>
      <c r="E160" s="42"/>
      <c r="F160" s="176">
        <f t="shared" ref="F160:F163" si="148">D160+E160</f>
        <v>0</v>
      </c>
      <c r="G160" s="219"/>
      <c r="H160" s="42"/>
      <c r="I160" s="90">
        <f t="shared" ref="I160:I163" si="149">G160+H160</f>
        <v>0</v>
      </c>
      <c r="J160" s="262"/>
      <c r="K160" s="42"/>
      <c r="L160" s="176">
        <f t="shared" ref="L160:L163" si="150">J160+K160</f>
        <v>0</v>
      </c>
      <c r="M160" s="219"/>
      <c r="N160" s="42"/>
      <c r="O160" s="90">
        <f t="shared" ref="O160:O163" si="151">M160+N160</f>
        <v>0</v>
      </c>
      <c r="P160" s="289"/>
      <c r="Q160" s="296"/>
    </row>
    <row r="161" spans="1:17" ht="24" hidden="1" x14ac:dyDescent="0.25">
      <c r="A161" s="29">
        <v>2389</v>
      </c>
      <c r="B161" s="43" t="s">
        <v>156</v>
      </c>
      <c r="C161" s="189">
        <f t="shared" si="100"/>
        <v>0</v>
      </c>
      <c r="D161" s="263"/>
      <c r="E161" s="45"/>
      <c r="F161" s="95">
        <f t="shared" si="148"/>
        <v>0</v>
      </c>
      <c r="G161" s="229"/>
      <c r="H161" s="45"/>
      <c r="I161" s="91">
        <f t="shared" si="149"/>
        <v>0</v>
      </c>
      <c r="J161" s="263"/>
      <c r="K161" s="45"/>
      <c r="L161" s="95">
        <f t="shared" si="150"/>
        <v>0</v>
      </c>
      <c r="M161" s="229"/>
      <c r="N161" s="45"/>
      <c r="O161" s="91">
        <f t="shared" si="151"/>
        <v>0</v>
      </c>
      <c r="P161" s="290"/>
      <c r="Q161" s="296"/>
    </row>
    <row r="162" spans="1:17" hidden="1" x14ac:dyDescent="0.25">
      <c r="A162" s="73">
        <v>2390</v>
      </c>
      <c r="B162" s="58" t="s">
        <v>157</v>
      </c>
      <c r="C162" s="194">
        <f t="shared" si="100"/>
        <v>0</v>
      </c>
      <c r="D162" s="260"/>
      <c r="E162" s="77"/>
      <c r="F162" s="174">
        <f t="shared" si="148"/>
        <v>0</v>
      </c>
      <c r="G162" s="231"/>
      <c r="H162" s="77"/>
      <c r="I162" s="154">
        <f t="shared" si="149"/>
        <v>0</v>
      </c>
      <c r="J162" s="260"/>
      <c r="K162" s="77"/>
      <c r="L162" s="174">
        <f t="shared" si="150"/>
        <v>0</v>
      </c>
      <c r="M162" s="231"/>
      <c r="N162" s="77"/>
      <c r="O162" s="154">
        <f t="shared" si="151"/>
        <v>0</v>
      </c>
      <c r="P162" s="291"/>
      <c r="Q162" s="296"/>
    </row>
    <row r="163" spans="1:17" x14ac:dyDescent="0.25">
      <c r="A163" s="35">
        <v>2400</v>
      </c>
      <c r="B163" s="72" t="s">
        <v>158</v>
      </c>
      <c r="C163" s="187">
        <f t="shared" si="100"/>
        <v>176</v>
      </c>
      <c r="D163" s="247">
        <v>176</v>
      </c>
      <c r="E163" s="80"/>
      <c r="F163" s="175">
        <f t="shared" si="148"/>
        <v>176</v>
      </c>
      <c r="G163" s="233"/>
      <c r="H163" s="80"/>
      <c r="I163" s="123">
        <f t="shared" si="149"/>
        <v>0</v>
      </c>
      <c r="J163" s="247"/>
      <c r="K163" s="80"/>
      <c r="L163" s="175">
        <f t="shared" si="150"/>
        <v>0</v>
      </c>
      <c r="M163" s="233"/>
      <c r="N163" s="80"/>
      <c r="O163" s="123">
        <f t="shared" si="151"/>
        <v>0</v>
      </c>
      <c r="P163" s="292"/>
      <c r="Q163" s="296"/>
    </row>
    <row r="164" spans="1:17" ht="24" x14ac:dyDescent="0.25">
      <c r="A164" s="35">
        <v>2500</v>
      </c>
      <c r="B164" s="72" t="s">
        <v>159</v>
      </c>
      <c r="C164" s="187">
        <f t="shared" si="100"/>
        <v>111</v>
      </c>
      <c r="D164" s="130">
        <f t="shared" ref="D164:E164" si="152">SUM(D165,D170)</f>
        <v>111</v>
      </c>
      <c r="E164" s="38">
        <f t="shared" si="152"/>
        <v>0</v>
      </c>
      <c r="F164" s="175">
        <f>SUM(F165,F170)</f>
        <v>111</v>
      </c>
      <c r="G164" s="227">
        <f t="shared" ref="G164:O164" si="153">SUM(G165,G170)</f>
        <v>0</v>
      </c>
      <c r="H164" s="38">
        <f t="shared" si="153"/>
        <v>0</v>
      </c>
      <c r="I164" s="123">
        <f t="shared" si="153"/>
        <v>0</v>
      </c>
      <c r="J164" s="130">
        <f t="shared" si="153"/>
        <v>0</v>
      </c>
      <c r="K164" s="38">
        <f t="shared" si="153"/>
        <v>0</v>
      </c>
      <c r="L164" s="175">
        <f t="shared" si="153"/>
        <v>0</v>
      </c>
      <c r="M164" s="227">
        <f t="shared" si="153"/>
        <v>0</v>
      </c>
      <c r="N164" s="38">
        <f t="shared" si="153"/>
        <v>0</v>
      </c>
      <c r="O164" s="123">
        <f t="shared" si="153"/>
        <v>0</v>
      </c>
      <c r="P164" s="313"/>
      <c r="Q164" s="296"/>
    </row>
    <row r="165" spans="1:17" ht="16.5" customHeight="1" x14ac:dyDescent="0.25">
      <c r="A165" s="340">
        <v>2510</v>
      </c>
      <c r="B165" s="40" t="s">
        <v>160</v>
      </c>
      <c r="C165" s="188">
        <f t="shared" si="100"/>
        <v>111</v>
      </c>
      <c r="D165" s="131">
        <f t="shared" ref="D165:E165" si="154">SUM(D166:D169)</f>
        <v>111</v>
      </c>
      <c r="E165" s="79">
        <f t="shared" si="154"/>
        <v>0</v>
      </c>
      <c r="F165" s="176">
        <f>SUM(F166:F169)</f>
        <v>111</v>
      </c>
      <c r="G165" s="232">
        <f t="shared" ref="G165:O165" si="155">SUM(G166:G169)</f>
        <v>0</v>
      </c>
      <c r="H165" s="79">
        <f t="shared" si="155"/>
        <v>0</v>
      </c>
      <c r="I165" s="90">
        <f t="shared" si="155"/>
        <v>0</v>
      </c>
      <c r="J165" s="131">
        <f t="shared" si="155"/>
        <v>0</v>
      </c>
      <c r="K165" s="79">
        <f t="shared" si="155"/>
        <v>0</v>
      </c>
      <c r="L165" s="176">
        <f t="shared" si="155"/>
        <v>0</v>
      </c>
      <c r="M165" s="232">
        <f t="shared" si="155"/>
        <v>0</v>
      </c>
      <c r="N165" s="79">
        <f t="shared" si="155"/>
        <v>0</v>
      </c>
      <c r="O165" s="155">
        <f t="shared" si="155"/>
        <v>0</v>
      </c>
      <c r="P165" s="294"/>
      <c r="Q165" s="296"/>
    </row>
    <row r="166" spans="1:17" ht="24" hidden="1" x14ac:dyDescent="0.25">
      <c r="A166" s="30">
        <v>2512</v>
      </c>
      <c r="B166" s="43" t="s">
        <v>161</v>
      </c>
      <c r="C166" s="189">
        <f t="shared" si="100"/>
        <v>0</v>
      </c>
      <c r="D166" s="263"/>
      <c r="E166" s="45"/>
      <c r="F166" s="95">
        <f t="shared" ref="F166:F171" si="156">D166+E166</f>
        <v>0</v>
      </c>
      <c r="G166" s="229"/>
      <c r="H166" s="45"/>
      <c r="I166" s="91">
        <f t="shared" ref="I166:I171" si="157">G166+H166</f>
        <v>0</v>
      </c>
      <c r="J166" s="263"/>
      <c r="K166" s="45"/>
      <c r="L166" s="95">
        <f t="shared" ref="L166:L171" si="158">J166+K166</f>
        <v>0</v>
      </c>
      <c r="M166" s="229"/>
      <c r="N166" s="45"/>
      <c r="O166" s="91">
        <f t="shared" ref="O166:O171" si="159">M166+N166</f>
        <v>0</v>
      </c>
      <c r="P166" s="290"/>
      <c r="Q166" s="296"/>
    </row>
    <row r="167" spans="1:17" ht="36" hidden="1" x14ac:dyDescent="0.25">
      <c r="A167" s="30">
        <v>2513</v>
      </c>
      <c r="B167" s="43" t="s">
        <v>162</v>
      </c>
      <c r="C167" s="189">
        <f t="shared" si="100"/>
        <v>0</v>
      </c>
      <c r="D167" s="263"/>
      <c r="E167" s="45"/>
      <c r="F167" s="95">
        <f t="shared" si="156"/>
        <v>0</v>
      </c>
      <c r="G167" s="229"/>
      <c r="H167" s="45"/>
      <c r="I167" s="91">
        <f t="shared" si="157"/>
        <v>0</v>
      </c>
      <c r="J167" s="263"/>
      <c r="K167" s="45"/>
      <c r="L167" s="95">
        <f t="shared" si="158"/>
        <v>0</v>
      </c>
      <c r="M167" s="229"/>
      <c r="N167" s="45"/>
      <c r="O167" s="91">
        <f t="shared" si="159"/>
        <v>0</v>
      </c>
      <c r="P167" s="290"/>
      <c r="Q167" s="296"/>
    </row>
    <row r="168" spans="1:17" ht="24" hidden="1" x14ac:dyDescent="0.25">
      <c r="A168" s="30">
        <v>2515</v>
      </c>
      <c r="B168" s="43" t="s">
        <v>163</v>
      </c>
      <c r="C168" s="189">
        <f t="shared" si="100"/>
        <v>0</v>
      </c>
      <c r="D168" s="263"/>
      <c r="E168" s="45"/>
      <c r="F168" s="95">
        <f t="shared" si="156"/>
        <v>0</v>
      </c>
      <c r="G168" s="229"/>
      <c r="H168" s="45"/>
      <c r="I168" s="91">
        <f t="shared" si="157"/>
        <v>0</v>
      </c>
      <c r="J168" s="263"/>
      <c r="K168" s="45"/>
      <c r="L168" s="95">
        <f t="shared" si="158"/>
        <v>0</v>
      </c>
      <c r="M168" s="229"/>
      <c r="N168" s="45"/>
      <c r="O168" s="91">
        <f t="shared" si="159"/>
        <v>0</v>
      </c>
      <c r="P168" s="290"/>
      <c r="Q168" s="296"/>
    </row>
    <row r="169" spans="1:17" ht="24" x14ac:dyDescent="0.25">
      <c r="A169" s="30">
        <v>2519</v>
      </c>
      <c r="B169" s="43" t="s">
        <v>164</v>
      </c>
      <c r="C169" s="189">
        <f t="shared" si="100"/>
        <v>111</v>
      </c>
      <c r="D169" s="263">
        <v>111</v>
      </c>
      <c r="E169" s="45"/>
      <c r="F169" s="95">
        <f t="shared" si="156"/>
        <v>111</v>
      </c>
      <c r="G169" s="229"/>
      <c r="H169" s="45"/>
      <c r="I169" s="91">
        <f t="shared" si="157"/>
        <v>0</v>
      </c>
      <c r="J169" s="263"/>
      <c r="K169" s="45"/>
      <c r="L169" s="95">
        <f t="shared" si="158"/>
        <v>0</v>
      </c>
      <c r="M169" s="229"/>
      <c r="N169" s="45"/>
      <c r="O169" s="91">
        <f t="shared" si="159"/>
        <v>0</v>
      </c>
      <c r="P169" s="290"/>
      <c r="Q169" s="296"/>
    </row>
    <row r="170" spans="1:17" ht="24" hidden="1" x14ac:dyDescent="0.25">
      <c r="A170" s="75">
        <v>2520</v>
      </c>
      <c r="B170" s="43" t="s">
        <v>165</v>
      </c>
      <c r="C170" s="189">
        <f t="shared" si="100"/>
        <v>0</v>
      </c>
      <c r="D170" s="263"/>
      <c r="E170" s="45"/>
      <c r="F170" s="95">
        <f t="shared" si="156"/>
        <v>0</v>
      </c>
      <c r="G170" s="229"/>
      <c r="H170" s="45"/>
      <c r="I170" s="91">
        <f t="shared" si="157"/>
        <v>0</v>
      </c>
      <c r="J170" s="263"/>
      <c r="K170" s="45"/>
      <c r="L170" s="95">
        <f t="shared" si="158"/>
        <v>0</v>
      </c>
      <c r="M170" s="229"/>
      <c r="N170" s="45"/>
      <c r="O170" s="91">
        <f t="shared" si="159"/>
        <v>0</v>
      </c>
      <c r="P170" s="290"/>
      <c r="Q170" s="296"/>
    </row>
    <row r="171" spans="1:17" s="81" customFormat="1" ht="48" hidden="1" x14ac:dyDescent="0.25">
      <c r="A171" s="17">
        <v>2800</v>
      </c>
      <c r="B171" s="40" t="s">
        <v>166</v>
      </c>
      <c r="C171" s="188">
        <f t="shared" si="100"/>
        <v>0</v>
      </c>
      <c r="D171" s="262"/>
      <c r="E171" s="42"/>
      <c r="F171" s="327">
        <f t="shared" si="156"/>
        <v>0</v>
      </c>
      <c r="G171" s="211"/>
      <c r="H171" s="28"/>
      <c r="I171" s="333">
        <f t="shared" si="157"/>
        <v>0</v>
      </c>
      <c r="J171" s="244"/>
      <c r="K171" s="28"/>
      <c r="L171" s="327">
        <f t="shared" si="158"/>
        <v>0</v>
      </c>
      <c r="M171" s="211"/>
      <c r="N171" s="28"/>
      <c r="O171" s="333">
        <f t="shared" si="159"/>
        <v>0</v>
      </c>
      <c r="P171" s="287"/>
      <c r="Q171" s="299"/>
    </row>
    <row r="172" spans="1:17" hidden="1" x14ac:dyDescent="0.25">
      <c r="A172" s="70">
        <v>3000</v>
      </c>
      <c r="B172" s="70" t="s">
        <v>167</v>
      </c>
      <c r="C172" s="199">
        <f t="shared" si="100"/>
        <v>0</v>
      </c>
      <c r="D172" s="137">
        <f t="shared" ref="D172:E172" si="160">SUM(D173,D183)</f>
        <v>0</v>
      </c>
      <c r="E172" s="71">
        <f t="shared" si="160"/>
        <v>0</v>
      </c>
      <c r="F172" s="172">
        <f>SUM(F173,F183)</f>
        <v>0</v>
      </c>
      <c r="G172" s="226">
        <f t="shared" ref="G172:N172" si="161">SUM(G173,G183)</f>
        <v>0</v>
      </c>
      <c r="H172" s="71">
        <f t="shared" si="161"/>
        <v>0</v>
      </c>
      <c r="I172" s="125">
        <f t="shared" si="161"/>
        <v>0</v>
      </c>
      <c r="J172" s="137">
        <f t="shared" si="161"/>
        <v>0</v>
      </c>
      <c r="K172" s="71">
        <f t="shared" si="161"/>
        <v>0</v>
      </c>
      <c r="L172" s="172">
        <f t="shared" si="161"/>
        <v>0</v>
      </c>
      <c r="M172" s="226">
        <f t="shared" si="161"/>
        <v>0</v>
      </c>
      <c r="N172" s="71">
        <f t="shared" si="161"/>
        <v>0</v>
      </c>
      <c r="O172" s="125">
        <f>SUM(O173,O183)</f>
        <v>0</v>
      </c>
      <c r="P172" s="312"/>
      <c r="Q172" s="296"/>
    </row>
    <row r="173" spans="1:17" ht="24" hidden="1" x14ac:dyDescent="0.25">
      <c r="A173" s="35">
        <v>3200</v>
      </c>
      <c r="B173" s="82" t="s">
        <v>168</v>
      </c>
      <c r="C173" s="187">
        <f t="shared" si="100"/>
        <v>0</v>
      </c>
      <c r="D173" s="130">
        <f t="shared" ref="D173:E173" si="162">SUM(D174,D178)</f>
        <v>0</v>
      </c>
      <c r="E173" s="38">
        <f t="shared" si="162"/>
        <v>0</v>
      </c>
      <c r="F173" s="175">
        <f>SUM(F174,F178)</f>
        <v>0</v>
      </c>
      <c r="G173" s="227">
        <f t="shared" ref="G173:O173" si="163">SUM(G174,G178)</f>
        <v>0</v>
      </c>
      <c r="H173" s="38">
        <f t="shared" si="163"/>
        <v>0</v>
      </c>
      <c r="I173" s="123">
        <f t="shared" si="163"/>
        <v>0</v>
      </c>
      <c r="J173" s="130">
        <f t="shared" si="163"/>
        <v>0</v>
      </c>
      <c r="K173" s="38">
        <f t="shared" si="163"/>
        <v>0</v>
      </c>
      <c r="L173" s="175">
        <f t="shared" si="163"/>
        <v>0</v>
      </c>
      <c r="M173" s="227">
        <f t="shared" si="163"/>
        <v>0</v>
      </c>
      <c r="N173" s="38">
        <f t="shared" si="163"/>
        <v>0</v>
      </c>
      <c r="O173" s="124">
        <f t="shared" si="163"/>
        <v>0</v>
      </c>
      <c r="P173" s="313"/>
      <c r="Q173" s="296"/>
    </row>
    <row r="174" spans="1:17" ht="36" hidden="1" x14ac:dyDescent="0.25">
      <c r="A174" s="340">
        <v>3260</v>
      </c>
      <c r="B174" s="40" t="s">
        <v>169</v>
      </c>
      <c r="C174" s="188">
        <f t="shared" si="100"/>
        <v>0</v>
      </c>
      <c r="D174" s="131">
        <f t="shared" ref="D174:E174" si="164">SUM(D175:D177)</f>
        <v>0</v>
      </c>
      <c r="E174" s="79">
        <f t="shared" si="164"/>
        <v>0</v>
      </c>
      <c r="F174" s="176">
        <f>SUM(F175:F177)</f>
        <v>0</v>
      </c>
      <c r="G174" s="232">
        <f t="shared" ref="G174:N174" si="165">SUM(G175:G177)</f>
        <v>0</v>
      </c>
      <c r="H174" s="79">
        <f t="shared" si="165"/>
        <v>0</v>
      </c>
      <c r="I174" s="90">
        <f t="shared" si="165"/>
        <v>0</v>
      </c>
      <c r="J174" s="131">
        <f t="shared" si="165"/>
        <v>0</v>
      </c>
      <c r="K174" s="79">
        <f t="shared" si="165"/>
        <v>0</v>
      </c>
      <c r="L174" s="176">
        <f t="shared" si="165"/>
        <v>0</v>
      </c>
      <c r="M174" s="232">
        <f t="shared" si="165"/>
        <v>0</v>
      </c>
      <c r="N174" s="79">
        <f t="shared" si="165"/>
        <v>0</v>
      </c>
      <c r="O174" s="90">
        <f>SUM(O175:O177)</f>
        <v>0</v>
      </c>
      <c r="P174" s="289"/>
      <c r="Q174" s="296"/>
    </row>
    <row r="175" spans="1:17" ht="24" hidden="1" x14ac:dyDescent="0.25">
      <c r="A175" s="30">
        <v>3261</v>
      </c>
      <c r="B175" s="43" t="s">
        <v>170</v>
      </c>
      <c r="C175" s="189">
        <f t="shared" si="100"/>
        <v>0</v>
      </c>
      <c r="D175" s="263"/>
      <c r="E175" s="45"/>
      <c r="F175" s="95">
        <f t="shared" ref="F175:F177" si="166">D175+E175</f>
        <v>0</v>
      </c>
      <c r="G175" s="229"/>
      <c r="H175" s="45"/>
      <c r="I175" s="91">
        <f t="shared" ref="I175:I177" si="167">G175+H175</f>
        <v>0</v>
      </c>
      <c r="J175" s="263"/>
      <c r="K175" s="45"/>
      <c r="L175" s="95">
        <f t="shared" ref="L175:L177" si="168">J175+K175</f>
        <v>0</v>
      </c>
      <c r="M175" s="229"/>
      <c r="N175" s="45"/>
      <c r="O175" s="91">
        <f t="shared" ref="O175:O177" si="169">M175+N175</f>
        <v>0</v>
      </c>
      <c r="P175" s="290"/>
      <c r="Q175" s="296"/>
    </row>
    <row r="176" spans="1:17" ht="36" hidden="1" x14ac:dyDescent="0.25">
      <c r="A176" s="30">
        <v>3262</v>
      </c>
      <c r="B176" s="43" t="s">
        <v>171</v>
      </c>
      <c r="C176" s="189">
        <f t="shared" si="100"/>
        <v>0</v>
      </c>
      <c r="D176" s="263"/>
      <c r="E176" s="45"/>
      <c r="F176" s="95">
        <f t="shared" si="166"/>
        <v>0</v>
      </c>
      <c r="G176" s="229"/>
      <c r="H176" s="45"/>
      <c r="I176" s="91">
        <f t="shared" si="167"/>
        <v>0</v>
      </c>
      <c r="J176" s="263"/>
      <c r="K176" s="45"/>
      <c r="L176" s="95">
        <f t="shared" si="168"/>
        <v>0</v>
      </c>
      <c r="M176" s="229"/>
      <c r="N176" s="45"/>
      <c r="O176" s="91">
        <f t="shared" si="169"/>
        <v>0</v>
      </c>
      <c r="P176" s="290"/>
      <c r="Q176" s="296"/>
    </row>
    <row r="177" spans="1:17" ht="24" hidden="1" x14ac:dyDescent="0.25">
      <c r="A177" s="30">
        <v>3263</v>
      </c>
      <c r="B177" s="43" t="s">
        <v>172</v>
      </c>
      <c r="C177" s="189">
        <f t="shared" ref="C177:C240" si="170">SUM(F177,I177,L177,O177)</f>
        <v>0</v>
      </c>
      <c r="D177" s="263"/>
      <c r="E177" s="45"/>
      <c r="F177" s="95">
        <f t="shared" si="166"/>
        <v>0</v>
      </c>
      <c r="G177" s="229"/>
      <c r="H177" s="45"/>
      <c r="I177" s="91">
        <f t="shared" si="167"/>
        <v>0</v>
      </c>
      <c r="J177" s="263"/>
      <c r="K177" s="45"/>
      <c r="L177" s="95">
        <f t="shared" si="168"/>
        <v>0</v>
      </c>
      <c r="M177" s="229"/>
      <c r="N177" s="45"/>
      <c r="O177" s="91">
        <f t="shared" si="169"/>
        <v>0</v>
      </c>
      <c r="P177" s="290"/>
      <c r="Q177" s="296"/>
    </row>
    <row r="178" spans="1:17" ht="84" hidden="1" x14ac:dyDescent="0.25">
      <c r="A178" s="340">
        <v>3290</v>
      </c>
      <c r="B178" s="40" t="s">
        <v>300</v>
      </c>
      <c r="C178" s="200">
        <f t="shared" si="170"/>
        <v>0</v>
      </c>
      <c r="D178" s="131">
        <f t="shared" ref="D178:E178" si="171">SUM(D179:D182)</f>
        <v>0</v>
      </c>
      <c r="E178" s="79">
        <f t="shared" si="171"/>
        <v>0</v>
      </c>
      <c r="F178" s="176">
        <f>SUM(F179:F182)</f>
        <v>0</v>
      </c>
      <c r="G178" s="232">
        <f t="shared" ref="G178:O178" si="172">SUM(G179:G182)</f>
        <v>0</v>
      </c>
      <c r="H178" s="79">
        <f t="shared" si="172"/>
        <v>0</v>
      </c>
      <c r="I178" s="90">
        <f t="shared" si="172"/>
        <v>0</v>
      </c>
      <c r="J178" s="131">
        <f t="shared" si="172"/>
        <v>0</v>
      </c>
      <c r="K178" s="79">
        <f t="shared" si="172"/>
        <v>0</v>
      </c>
      <c r="L178" s="176">
        <f t="shared" si="172"/>
        <v>0</v>
      </c>
      <c r="M178" s="232">
        <f t="shared" si="172"/>
        <v>0</v>
      </c>
      <c r="N178" s="79">
        <f t="shared" si="172"/>
        <v>0</v>
      </c>
      <c r="O178" s="156">
        <f t="shared" si="172"/>
        <v>0</v>
      </c>
      <c r="P178" s="293"/>
      <c r="Q178" s="296"/>
    </row>
    <row r="179" spans="1:17" ht="72" hidden="1" x14ac:dyDescent="0.25">
      <c r="A179" s="30">
        <v>3291</v>
      </c>
      <c r="B179" s="43" t="s">
        <v>173</v>
      </c>
      <c r="C179" s="189">
        <f t="shared" si="170"/>
        <v>0</v>
      </c>
      <c r="D179" s="263"/>
      <c r="E179" s="45"/>
      <c r="F179" s="95">
        <f t="shared" ref="F179:F182" si="173">D179+E179</f>
        <v>0</v>
      </c>
      <c r="G179" s="229"/>
      <c r="H179" s="45"/>
      <c r="I179" s="91">
        <f t="shared" ref="I179:I182" si="174">G179+H179</f>
        <v>0</v>
      </c>
      <c r="J179" s="263"/>
      <c r="K179" s="45"/>
      <c r="L179" s="95">
        <f t="shared" ref="L179:L182" si="175">J179+K179</f>
        <v>0</v>
      </c>
      <c r="M179" s="229"/>
      <c r="N179" s="45"/>
      <c r="O179" s="91">
        <f t="shared" ref="O179:O182" si="176">M179+N179</f>
        <v>0</v>
      </c>
      <c r="P179" s="290"/>
      <c r="Q179" s="296"/>
    </row>
    <row r="180" spans="1:17" ht="72" hidden="1" x14ac:dyDescent="0.25">
      <c r="A180" s="30">
        <v>3292</v>
      </c>
      <c r="B180" s="43" t="s">
        <v>174</v>
      </c>
      <c r="C180" s="189">
        <f t="shared" si="170"/>
        <v>0</v>
      </c>
      <c r="D180" s="263"/>
      <c r="E180" s="45"/>
      <c r="F180" s="95">
        <f t="shared" si="173"/>
        <v>0</v>
      </c>
      <c r="G180" s="229"/>
      <c r="H180" s="45"/>
      <c r="I180" s="91">
        <f t="shared" si="174"/>
        <v>0</v>
      </c>
      <c r="J180" s="263"/>
      <c r="K180" s="45"/>
      <c r="L180" s="95">
        <f t="shared" si="175"/>
        <v>0</v>
      </c>
      <c r="M180" s="229"/>
      <c r="N180" s="45"/>
      <c r="O180" s="91">
        <f t="shared" si="176"/>
        <v>0</v>
      </c>
      <c r="P180" s="290"/>
      <c r="Q180" s="296"/>
    </row>
    <row r="181" spans="1:17" ht="72" hidden="1" x14ac:dyDescent="0.25">
      <c r="A181" s="30">
        <v>3293</v>
      </c>
      <c r="B181" s="43" t="s">
        <v>175</v>
      </c>
      <c r="C181" s="189">
        <f t="shared" si="170"/>
        <v>0</v>
      </c>
      <c r="D181" s="263"/>
      <c r="E181" s="45"/>
      <c r="F181" s="95">
        <f t="shared" si="173"/>
        <v>0</v>
      </c>
      <c r="G181" s="229"/>
      <c r="H181" s="45"/>
      <c r="I181" s="91">
        <f t="shared" si="174"/>
        <v>0</v>
      </c>
      <c r="J181" s="263"/>
      <c r="K181" s="45"/>
      <c r="L181" s="95">
        <f t="shared" si="175"/>
        <v>0</v>
      </c>
      <c r="M181" s="229"/>
      <c r="N181" s="45"/>
      <c r="O181" s="91">
        <f t="shared" si="176"/>
        <v>0</v>
      </c>
      <c r="P181" s="290"/>
      <c r="Q181" s="296"/>
    </row>
    <row r="182" spans="1:17" ht="60" hidden="1" x14ac:dyDescent="0.25">
      <c r="A182" s="83">
        <v>3294</v>
      </c>
      <c r="B182" s="43" t="s">
        <v>176</v>
      </c>
      <c r="C182" s="200">
        <f t="shared" si="170"/>
        <v>0</v>
      </c>
      <c r="D182" s="264"/>
      <c r="E182" s="84"/>
      <c r="F182" s="331">
        <f t="shared" si="173"/>
        <v>0</v>
      </c>
      <c r="G182" s="234"/>
      <c r="H182" s="84"/>
      <c r="I182" s="156">
        <f t="shared" si="174"/>
        <v>0</v>
      </c>
      <c r="J182" s="264"/>
      <c r="K182" s="84"/>
      <c r="L182" s="331">
        <f t="shared" si="175"/>
        <v>0</v>
      </c>
      <c r="M182" s="234"/>
      <c r="N182" s="84"/>
      <c r="O182" s="156">
        <f t="shared" si="176"/>
        <v>0</v>
      </c>
      <c r="P182" s="293"/>
      <c r="Q182" s="296"/>
    </row>
    <row r="183" spans="1:17" ht="48" hidden="1" x14ac:dyDescent="0.25">
      <c r="A183" s="51">
        <v>3300</v>
      </c>
      <c r="B183" s="82" t="s">
        <v>177</v>
      </c>
      <c r="C183" s="201">
        <f t="shared" si="170"/>
        <v>0</v>
      </c>
      <c r="D183" s="138">
        <f t="shared" ref="D183:E183" si="177">SUM(D184:D185)</f>
        <v>0</v>
      </c>
      <c r="E183" s="85">
        <f t="shared" si="177"/>
        <v>0</v>
      </c>
      <c r="F183" s="173">
        <f>SUM(F184:F185)</f>
        <v>0</v>
      </c>
      <c r="G183" s="235">
        <f t="shared" ref="G183:O183" si="178">SUM(G184:G185)</f>
        <v>0</v>
      </c>
      <c r="H183" s="85">
        <f t="shared" si="178"/>
        <v>0</v>
      </c>
      <c r="I183" s="124">
        <f t="shared" si="178"/>
        <v>0</v>
      </c>
      <c r="J183" s="138">
        <f t="shared" si="178"/>
        <v>0</v>
      </c>
      <c r="K183" s="85">
        <f t="shared" si="178"/>
        <v>0</v>
      </c>
      <c r="L183" s="173">
        <f t="shared" si="178"/>
        <v>0</v>
      </c>
      <c r="M183" s="235">
        <f t="shared" si="178"/>
        <v>0</v>
      </c>
      <c r="N183" s="85">
        <f t="shared" si="178"/>
        <v>0</v>
      </c>
      <c r="O183" s="124">
        <f t="shared" si="178"/>
        <v>0</v>
      </c>
      <c r="P183" s="313"/>
      <c r="Q183" s="296"/>
    </row>
    <row r="184" spans="1:17" ht="48" hidden="1" x14ac:dyDescent="0.25">
      <c r="A184" s="57">
        <v>3310</v>
      </c>
      <c r="B184" s="58" t="s">
        <v>178</v>
      </c>
      <c r="C184" s="194">
        <f t="shared" si="170"/>
        <v>0</v>
      </c>
      <c r="D184" s="260"/>
      <c r="E184" s="77"/>
      <c r="F184" s="174">
        <f t="shared" ref="F184:F185" si="179">D184+E184</f>
        <v>0</v>
      </c>
      <c r="G184" s="231"/>
      <c r="H184" s="77"/>
      <c r="I184" s="154">
        <f t="shared" ref="I184:I185" si="180">G184+H184</f>
        <v>0</v>
      </c>
      <c r="J184" s="260"/>
      <c r="K184" s="77"/>
      <c r="L184" s="174">
        <f t="shared" ref="L184:L185" si="181">J184+K184</f>
        <v>0</v>
      </c>
      <c r="M184" s="231"/>
      <c r="N184" s="77"/>
      <c r="O184" s="154">
        <f t="shared" ref="O184:O185" si="182">M184+N184</f>
        <v>0</v>
      </c>
      <c r="P184" s="291"/>
      <c r="Q184" s="296"/>
    </row>
    <row r="185" spans="1:17" ht="60" hidden="1" x14ac:dyDescent="0.25">
      <c r="A185" s="27">
        <v>3320</v>
      </c>
      <c r="B185" s="40" t="s">
        <v>179</v>
      </c>
      <c r="C185" s="188">
        <f t="shared" si="170"/>
        <v>0</v>
      </c>
      <c r="D185" s="262"/>
      <c r="E185" s="42"/>
      <c r="F185" s="176">
        <f t="shared" si="179"/>
        <v>0</v>
      </c>
      <c r="G185" s="219"/>
      <c r="H185" s="42"/>
      <c r="I185" s="90">
        <f t="shared" si="180"/>
        <v>0</v>
      </c>
      <c r="J185" s="262"/>
      <c r="K185" s="42"/>
      <c r="L185" s="176">
        <f t="shared" si="181"/>
        <v>0</v>
      </c>
      <c r="M185" s="219"/>
      <c r="N185" s="42"/>
      <c r="O185" s="90">
        <f t="shared" si="182"/>
        <v>0</v>
      </c>
      <c r="P185" s="289"/>
      <c r="Q185" s="296"/>
    </row>
    <row r="186" spans="1:17" hidden="1" x14ac:dyDescent="0.25">
      <c r="A186" s="87">
        <v>4000</v>
      </c>
      <c r="B186" s="70" t="s">
        <v>180</v>
      </c>
      <c r="C186" s="199">
        <f t="shared" si="170"/>
        <v>0</v>
      </c>
      <c r="D186" s="137">
        <f t="shared" ref="D186:E186" si="183">SUM(D187,D190)</f>
        <v>0</v>
      </c>
      <c r="E186" s="71">
        <f t="shared" si="183"/>
        <v>0</v>
      </c>
      <c r="F186" s="172">
        <f>SUM(F187,F190)</f>
        <v>0</v>
      </c>
      <c r="G186" s="226">
        <f t="shared" ref="G186:N186" si="184">SUM(G187,G190)</f>
        <v>0</v>
      </c>
      <c r="H186" s="71">
        <f t="shared" si="184"/>
        <v>0</v>
      </c>
      <c r="I186" s="125">
        <f t="shared" si="184"/>
        <v>0</v>
      </c>
      <c r="J186" s="137">
        <f t="shared" si="184"/>
        <v>0</v>
      </c>
      <c r="K186" s="71">
        <f t="shared" si="184"/>
        <v>0</v>
      </c>
      <c r="L186" s="172">
        <f t="shared" si="184"/>
        <v>0</v>
      </c>
      <c r="M186" s="226">
        <f t="shared" si="184"/>
        <v>0</v>
      </c>
      <c r="N186" s="71">
        <f t="shared" si="184"/>
        <v>0</v>
      </c>
      <c r="O186" s="125">
        <f>SUM(O187,O190)</f>
        <v>0</v>
      </c>
      <c r="P186" s="312"/>
      <c r="Q186" s="296"/>
    </row>
    <row r="187" spans="1:17" ht="24" hidden="1" x14ac:dyDescent="0.25">
      <c r="A187" s="88">
        <v>4200</v>
      </c>
      <c r="B187" s="72" t="s">
        <v>181</v>
      </c>
      <c r="C187" s="187">
        <f t="shared" si="170"/>
        <v>0</v>
      </c>
      <c r="D187" s="130">
        <f t="shared" ref="D187:E187" si="185">SUM(D188,D189)</f>
        <v>0</v>
      </c>
      <c r="E187" s="38">
        <f t="shared" si="185"/>
        <v>0</v>
      </c>
      <c r="F187" s="175">
        <f>SUM(F188,F189)</f>
        <v>0</v>
      </c>
      <c r="G187" s="227">
        <f t="shared" ref="G187:N187" si="186">SUM(G188,G189)</f>
        <v>0</v>
      </c>
      <c r="H187" s="38">
        <f t="shared" si="186"/>
        <v>0</v>
      </c>
      <c r="I187" s="123">
        <f t="shared" si="186"/>
        <v>0</v>
      </c>
      <c r="J187" s="130">
        <f t="shared" si="186"/>
        <v>0</v>
      </c>
      <c r="K187" s="38">
        <f t="shared" si="186"/>
        <v>0</v>
      </c>
      <c r="L187" s="175">
        <f t="shared" si="186"/>
        <v>0</v>
      </c>
      <c r="M187" s="227">
        <f t="shared" si="186"/>
        <v>0</v>
      </c>
      <c r="N187" s="38">
        <f t="shared" si="186"/>
        <v>0</v>
      </c>
      <c r="O187" s="123">
        <f>SUM(O188,O189)</f>
        <v>0</v>
      </c>
      <c r="P187" s="292"/>
      <c r="Q187" s="296"/>
    </row>
    <row r="188" spans="1:17" ht="36" hidden="1" x14ac:dyDescent="0.25">
      <c r="A188" s="340">
        <v>4240</v>
      </c>
      <c r="B188" s="40" t="s">
        <v>182</v>
      </c>
      <c r="C188" s="188">
        <f t="shared" si="170"/>
        <v>0</v>
      </c>
      <c r="D188" s="262"/>
      <c r="E188" s="42"/>
      <c r="F188" s="176">
        <f t="shared" ref="F188:F189" si="187">D188+E188</f>
        <v>0</v>
      </c>
      <c r="G188" s="219"/>
      <c r="H188" s="42"/>
      <c r="I188" s="90">
        <f t="shared" ref="I188:I189" si="188">G188+H188</f>
        <v>0</v>
      </c>
      <c r="J188" s="262"/>
      <c r="K188" s="42"/>
      <c r="L188" s="176">
        <f t="shared" ref="L188:L189" si="189">J188+K188</f>
        <v>0</v>
      </c>
      <c r="M188" s="219"/>
      <c r="N188" s="42"/>
      <c r="O188" s="90">
        <f t="shared" ref="O188:O189" si="190">M188+N188</f>
        <v>0</v>
      </c>
      <c r="P188" s="289"/>
      <c r="Q188" s="296"/>
    </row>
    <row r="189" spans="1:17" ht="24" hidden="1" x14ac:dyDescent="0.25">
      <c r="A189" s="75">
        <v>4250</v>
      </c>
      <c r="B189" s="43" t="s">
        <v>183</v>
      </c>
      <c r="C189" s="189">
        <f t="shared" si="170"/>
        <v>0</v>
      </c>
      <c r="D189" s="263"/>
      <c r="E189" s="45"/>
      <c r="F189" s="95">
        <f t="shared" si="187"/>
        <v>0</v>
      </c>
      <c r="G189" s="229"/>
      <c r="H189" s="45"/>
      <c r="I189" s="91">
        <f t="shared" si="188"/>
        <v>0</v>
      </c>
      <c r="J189" s="263"/>
      <c r="K189" s="45"/>
      <c r="L189" s="95">
        <f t="shared" si="189"/>
        <v>0</v>
      </c>
      <c r="M189" s="229"/>
      <c r="N189" s="45"/>
      <c r="O189" s="91">
        <f t="shared" si="190"/>
        <v>0</v>
      </c>
      <c r="P189" s="290"/>
      <c r="Q189" s="296"/>
    </row>
    <row r="190" spans="1:17" hidden="1" x14ac:dyDescent="0.25">
      <c r="A190" s="35">
        <v>4300</v>
      </c>
      <c r="B190" s="72" t="s">
        <v>184</v>
      </c>
      <c r="C190" s="187">
        <f t="shared" si="170"/>
        <v>0</v>
      </c>
      <c r="D190" s="130">
        <f t="shared" ref="D190:E190" si="191">SUM(D191)</f>
        <v>0</v>
      </c>
      <c r="E190" s="38">
        <f t="shared" si="191"/>
        <v>0</v>
      </c>
      <c r="F190" s="175">
        <f>SUM(F191)</f>
        <v>0</v>
      </c>
      <c r="G190" s="227">
        <f t="shared" ref="G190:N190" si="192">SUM(G191)</f>
        <v>0</v>
      </c>
      <c r="H190" s="38">
        <f t="shared" si="192"/>
        <v>0</v>
      </c>
      <c r="I190" s="123">
        <f t="shared" si="192"/>
        <v>0</v>
      </c>
      <c r="J190" s="130">
        <f t="shared" si="192"/>
        <v>0</v>
      </c>
      <c r="K190" s="38">
        <f t="shared" si="192"/>
        <v>0</v>
      </c>
      <c r="L190" s="175">
        <f t="shared" si="192"/>
        <v>0</v>
      </c>
      <c r="M190" s="227">
        <f t="shared" si="192"/>
        <v>0</v>
      </c>
      <c r="N190" s="38">
        <f t="shared" si="192"/>
        <v>0</v>
      </c>
      <c r="O190" s="123">
        <f>SUM(O191)</f>
        <v>0</v>
      </c>
      <c r="P190" s="292"/>
      <c r="Q190" s="296"/>
    </row>
    <row r="191" spans="1:17" ht="24" hidden="1" x14ac:dyDescent="0.25">
      <c r="A191" s="340">
        <v>4310</v>
      </c>
      <c r="B191" s="40" t="s">
        <v>185</v>
      </c>
      <c r="C191" s="188">
        <f t="shared" si="170"/>
        <v>0</v>
      </c>
      <c r="D191" s="131">
        <f t="shared" ref="D191:E191" si="193">SUM(D192:D192)</f>
        <v>0</v>
      </c>
      <c r="E191" s="79">
        <f t="shared" si="193"/>
        <v>0</v>
      </c>
      <c r="F191" s="176">
        <f>SUM(F192:F192)</f>
        <v>0</v>
      </c>
      <c r="G191" s="232">
        <f t="shared" ref="G191:N191" si="194">SUM(G192:G192)</f>
        <v>0</v>
      </c>
      <c r="H191" s="79">
        <f t="shared" si="194"/>
        <v>0</v>
      </c>
      <c r="I191" s="90">
        <f t="shared" si="194"/>
        <v>0</v>
      </c>
      <c r="J191" s="131">
        <f t="shared" si="194"/>
        <v>0</v>
      </c>
      <c r="K191" s="79">
        <f t="shared" si="194"/>
        <v>0</v>
      </c>
      <c r="L191" s="176">
        <f t="shared" si="194"/>
        <v>0</v>
      </c>
      <c r="M191" s="232">
        <f t="shared" si="194"/>
        <v>0</v>
      </c>
      <c r="N191" s="79">
        <f t="shared" si="194"/>
        <v>0</v>
      </c>
      <c r="O191" s="90">
        <f>SUM(O192:O192)</f>
        <v>0</v>
      </c>
      <c r="P191" s="289"/>
      <c r="Q191" s="296"/>
    </row>
    <row r="192" spans="1:17" ht="36" hidden="1" x14ac:dyDescent="0.25">
      <c r="A192" s="30">
        <v>4311</v>
      </c>
      <c r="B192" s="43" t="s">
        <v>186</v>
      </c>
      <c r="C192" s="189">
        <f t="shared" si="170"/>
        <v>0</v>
      </c>
      <c r="D192" s="263"/>
      <c r="E192" s="45"/>
      <c r="F192" s="95">
        <f>D192+E192</f>
        <v>0</v>
      </c>
      <c r="G192" s="229"/>
      <c r="H192" s="45"/>
      <c r="I192" s="91">
        <f>G192+H192</f>
        <v>0</v>
      </c>
      <c r="J192" s="263"/>
      <c r="K192" s="45"/>
      <c r="L192" s="95">
        <f>J192+K192</f>
        <v>0</v>
      </c>
      <c r="M192" s="229"/>
      <c r="N192" s="45"/>
      <c r="O192" s="91">
        <f>M192+N192</f>
        <v>0</v>
      </c>
      <c r="P192" s="290"/>
      <c r="Q192" s="296"/>
    </row>
    <row r="193" spans="1:17" s="19" customFormat="1" ht="24" x14ac:dyDescent="0.25">
      <c r="A193" s="89"/>
      <c r="B193" s="17" t="s">
        <v>187</v>
      </c>
      <c r="C193" s="198">
        <f t="shared" si="170"/>
        <v>8993</v>
      </c>
      <c r="D193" s="136">
        <f t="shared" ref="D193:E193" si="195">SUM(D194,D229,D268)</f>
        <v>6003</v>
      </c>
      <c r="E193" s="69">
        <f t="shared" si="195"/>
        <v>0</v>
      </c>
      <c r="F193" s="171">
        <f>SUM(F194,F229,F268)</f>
        <v>6003</v>
      </c>
      <c r="G193" s="225">
        <f t="shared" ref="G193:N193" si="196">SUM(G194,G229,G268)</f>
        <v>2240</v>
      </c>
      <c r="H193" s="69">
        <f t="shared" si="196"/>
        <v>0</v>
      </c>
      <c r="I193" s="274">
        <f t="shared" si="196"/>
        <v>2240</v>
      </c>
      <c r="J193" s="136">
        <f t="shared" si="196"/>
        <v>750</v>
      </c>
      <c r="K193" s="69">
        <f t="shared" si="196"/>
        <v>0</v>
      </c>
      <c r="L193" s="171">
        <f t="shared" si="196"/>
        <v>750</v>
      </c>
      <c r="M193" s="225">
        <f t="shared" si="196"/>
        <v>0</v>
      </c>
      <c r="N193" s="69">
        <f t="shared" si="196"/>
        <v>0</v>
      </c>
      <c r="O193" s="157">
        <f>SUM(O194,O229,O268)</f>
        <v>0</v>
      </c>
      <c r="P193" s="315"/>
      <c r="Q193" s="181"/>
    </row>
    <row r="194" spans="1:17" x14ac:dyDescent="0.25">
      <c r="A194" s="70">
        <v>5000</v>
      </c>
      <c r="B194" s="70" t="s">
        <v>188</v>
      </c>
      <c r="C194" s="199">
        <f t="shared" si="170"/>
        <v>8993</v>
      </c>
      <c r="D194" s="137">
        <f t="shared" ref="D194:E194" si="197">D195+D203</f>
        <v>6003</v>
      </c>
      <c r="E194" s="71">
        <f t="shared" si="197"/>
        <v>0</v>
      </c>
      <c r="F194" s="172">
        <f>F195+F203</f>
        <v>6003</v>
      </c>
      <c r="G194" s="226">
        <f t="shared" ref="G194:N194" si="198">G195+G203</f>
        <v>2240</v>
      </c>
      <c r="H194" s="71">
        <f t="shared" si="198"/>
        <v>0</v>
      </c>
      <c r="I194" s="125">
        <f t="shared" si="198"/>
        <v>2240</v>
      </c>
      <c r="J194" s="137">
        <f t="shared" si="198"/>
        <v>750</v>
      </c>
      <c r="K194" s="71">
        <f t="shared" si="198"/>
        <v>0</v>
      </c>
      <c r="L194" s="172">
        <f t="shared" si="198"/>
        <v>750</v>
      </c>
      <c r="M194" s="226">
        <f t="shared" si="198"/>
        <v>0</v>
      </c>
      <c r="N194" s="71">
        <f t="shared" si="198"/>
        <v>0</v>
      </c>
      <c r="O194" s="125">
        <f>O195+O203</f>
        <v>0</v>
      </c>
      <c r="P194" s="312"/>
      <c r="Q194" s="296"/>
    </row>
    <row r="195" spans="1:17" x14ac:dyDescent="0.25">
      <c r="A195" s="35">
        <v>5100</v>
      </c>
      <c r="B195" s="72" t="s">
        <v>189</v>
      </c>
      <c r="C195" s="187">
        <f t="shared" si="170"/>
        <v>170</v>
      </c>
      <c r="D195" s="130">
        <f t="shared" ref="D195:E195" si="199">D196+D197+D200+D201+D202</f>
        <v>170</v>
      </c>
      <c r="E195" s="38">
        <f t="shared" si="199"/>
        <v>0</v>
      </c>
      <c r="F195" s="175">
        <f>F196+F197+F200+F201+F202</f>
        <v>170</v>
      </c>
      <c r="G195" s="227">
        <f t="shared" ref="G195:N195" si="200">G196+G197+G200+G201+G202</f>
        <v>0</v>
      </c>
      <c r="H195" s="38">
        <f t="shared" si="200"/>
        <v>0</v>
      </c>
      <c r="I195" s="123">
        <f t="shared" si="200"/>
        <v>0</v>
      </c>
      <c r="J195" s="130">
        <f t="shared" si="200"/>
        <v>0</v>
      </c>
      <c r="K195" s="38">
        <f t="shared" si="200"/>
        <v>0</v>
      </c>
      <c r="L195" s="175">
        <f t="shared" si="200"/>
        <v>0</v>
      </c>
      <c r="M195" s="227">
        <f t="shared" si="200"/>
        <v>0</v>
      </c>
      <c r="N195" s="38">
        <f t="shared" si="200"/>
        <v>0</v>
      </c>
      <c r="O195" s="123">
        <f>O196+O197+O200+O201+O202</f>
        <v>0</v>
      </c>
      <c r="P195" s="292"/>
      <c r="Q195" s="296"/>
    </row>
    <row r="196" spans="1:17" hidden="1" x14ac:dyDescent="0.25">
      <c r="A196" s="340">
        <v>5110</v>
      </c>
      <c r="B196" s="40" t="s">
        <v>190</v>
      </c>
      <c r="C196" s="188">
        <f t="shared" si="170"/>
        <v>0</v>
      </c>
      <c r="D196" s="262"/>
      <c r="E196" s="42"/>
      <c r="F196" s="176">
        <f>D196+E196</f>
        <v>0</v>
      </c>
      <c r="G196" s="219"/>
      <c r="H196" s="42"/>
      <c r="I196" s="90">
        <f>G196+H196</f>
        <v>0</v>
      </c>
      <c r="J196" s="262"/>
      <c r="K196" s="42"/>
      <c r="L196" s="176">
        <f>J196+K196</f>
        <v>0</v>
      </c>
      <c r="M196" s="219"/>
      <c r="N196" s="42"/>
      <c r="O196" s="90">
        <f>M196+N196</f>
        <v>0</v>
      </c>
      <c r="P196" s="289"/>
      <c r="Q196" s="296"/>
    </row>
    <row r="197" spans="1:17" ht="24" x14ac:dyDescent="0.25">
      <c r="A197" s="75">
        <v>5120</v>
      </c>
      <c r="B197" s="43" t="s">
        <v>191</v>
      </c>
      <c r="C197" s="189">
        <f t="shared" si="170"/>
        <v>170</v>
      </c>
      <c r="D197" s="132">
        <f t="shared" ref="D197:E197" si="201">D198+D199</f>
        <v>170</v>
      </c>
      <c r="E197" s="76">
        <f t="shared" si="201"/>
        <v>0</v>
      </c>
      <c r="F197" s="95">
        <f>F198+F199</f>
        <v>170</v>
      </c>
      <c r="G197" s="230">
        <f t="shared" ref="G197:O197" si="202">G198+G199</f>
        <v>0</v>
      </c>
      <c r="H197" s="76">
        <f t="shared" si="202"/>
        <v>0</v>
      </c>
      <c r="I197" s="91">
        <f t="shared" si="202"/>
        <v>0</v>
      </c>
      <c r="J197" s="132">
        <f t="shared" si="202"/>
        <v>0</v>
      </c>
      <c r="K197" s="76">
        <f t="shared" si="202"/>
        <v>0</v>
      </c>
      <c r="L197" s="95">
        <f t="shared" si="202"/>
        <v>0</v>
      </c>
      <c r="M197" s="230">
        <f t="shared" si="202"/>
        <v>0</v>
      </c>
      <c r="N197" s="76">
        <f t="shared" si="202"/>
        <v>0</v>
      </c>
      <c r="O197" s="91">
        <f t="shared" si="202"/>
        <v>0</v>
      </c>
      <c r="P197" s="290"/>
      <c r="Q197" s="296"/>
    </row>
    <row r="198" spans="1:17" x14ac:dyDescent="0.25">
      <c r="A198" s="30">
        <v>5121</v>
      </c>
      <c r="B198" s="43" t="s">
        <v>192</v>
      </c>
      <c r="C198" s="189">
        <f t="shared" si="170"/>
        <v>170</v>
      </c>
      <c r="D198" s="263">
        <v>170</v>
      </c>
      <c r="E198" s="45"/>
      <c r="F198" s="95">
        <f t="shared" ref="F198:F202" si="203">D198+E198</f>
        <v>170</v>
      </c>
      <c r="G198" s="229"/>
      <c r="H198" s="45"/>
      <c r="I198" s="91">
        <f t="shared" ref="I198:I202" si="204">G198+H198</f>
        <v>0</v>
      </c>
      <c r="J198" s="263"/>
      <c r="K198" s="45"/>
      <c r="L198" s="95">
        <f t="shared" ref="L198:L202" si="205">J198+K198</f>
        <v>0</v>
      </c>
      <c r="M198" s="229"/>
      <c r="N198" s="45"/>
      <c r="O198" s="91">
        <f t="shared" ref="O198:O202" si="206">M198+N198</f>
        <v>0</v>
      </c>
      <c r="P198" s="290"/>
      <c r="Q198" s="296"/>
    </row>
    <row r="199" spans="1:17" ht="24" hidden="1" x14ac:dyDescent="0.25">
      <c r="A199" s="30">
        <v>5129</v>
      </c>
      <c r="B199" s="43" t="s">
        <v>193</v>
      </c>
      <c r="C199" s="189">
        <f t="shared" si="170"/>
        <v>0</v>
      </c>
      <c r="D199" s="263"/>
      <c r="E199" s="45"/>
      <c r="F199" s="95">
        <f t="shared" si="203"/>
        <v>0</v>
      </c>
      <c r="G199" s="229"/>
      <c r="H199" s="45"/>
      <c r="I199" s="91">
        <f t="shared" si="204"/>
        <v>0</v>
      </c>
      <c r="J199" s="263"/>
      <c r="K199" s="45"/>
      <c r="L199" s="95">
        <f t="shared" si="205"/>
        <v>0</v>
      </c>
      <c r="M199" s="229"/>
      <c r="N199" s="45"/>
      <c r="O199" s="91">
        <f t="shared" si="206"/>
        <v>0</v>
      </c>
      <c r="P199" s="290"/>
      <c r="Q199" s="296"/>
    </row>
    <row r="200" spans="1:17" hidden="1" x14ac:dyDescent="0.25">
      <c r="A200" s="75">
        <v>5130</v>
      </c>
      <c r="B200" s="43" t="s">
        <v>194</v>
      </c>
      <c r="C200" s="189">
        <f t="shared" si="170"/>
        <v>0</v>
      </c>
      <c r="D200" s="263"/>
      <c r="E200" s="45"/>
      <c r="F200" s="95">
        <f t="shared" si="203"/>
        <v>0</v>
      </c>
      <c r="G200" s="229"/>
      <c r="H200" s="45"/>
      <c r="I200" s="91">
        <f t="shared" si="204"/>
        <v>0</v>
      </c>
      <c r="J200" s="263"/>
      <c r="K200" s="45"/>
      <c r="L200" s="95">
        <f t="shared" si="205"/>
        <v>0</v>
      </c>
      <c r="M200" s="229"/>
      <c r="N200" s="45"/>
      <c r="O200" s="91">
        <f t="shared" si="206"/>
        <v>0</v>
      </c>
      <c r="P200" s="290"/>
      <c r="Q200" s="296"/>
    </row>
    <row r="201" spans="1:17" hidden="1" x14ac:dyDescent="0.25">
      <c r="A201" s="75">
        <v>5140</v>
      </c>
      <c r="B201" s="43" t="s">
        <v>195</v>
      </c>
      <c r="C201" s="189">
        <f t="shared" si="170"/>
        <v>0</v>
      </c>
      <c r="D201" s="263"/>
      <c r="E201" s="45"/>
      <c r="F201" s="95">
        <f t="shared" si="203"/>
        <v>0</v>
      </c>
      <c r="G201" s="229"/>
      <c r="H201" s="45"/>
      <c r="I201" s="91">
        <f t="shared" si="204"/>
        <v>0</v>
      </c>
      <c r="J201" s="263"/>
      <c r="K201" s="45"/>
      <c r="L201" s="95">
        <f t="shared" si="205"/>
        <v>0</v>
      </c>
      <c r="M201" s="229"/>
      <c r="N201" s="45"/>
      <c r="O201" s="91">
        <f t="shared" si="206"/>
        <v>0</v>
      </c>
      <c r="P201" s="290"/>
      <c r="Q201" s="296"/>
    </row>
    <row r="202" spans="1:17" ht="24" hidden="1" x14ac:dyDescent="0.25">
      <c r="A202" s="75">
        <v>5170</v>
      </c>
      <c r="B202" s="43" t="s">
        <v>196</v>
      </c>
      <c r="C202" s="189">
        <f t="shared" si="170"/>
        <v>0</v>
      </c>
      <c r="D202" s="263"/>
      <c r="E202" s="45"/>
      <c r="F202" s="95">
        <f t="shared" si="203"/>
        <v>0</v>
      </c>
      <c r="G202" s="229"/>
      <c r="H202" s="45"/>
      <c r="I202" s="91">
        <f t="shared" si="204"/>
        <v>0</v>
      </c>
      <c r="J202" s="263"/>
      <c r="K202" s="45"/>
      <c r="L202" s="95">
        <f t="shared" si="205"/>
        <v>0</v>
      </c>
      <c r="M202" s="229"/>
      <c r="N202" s="45"/>
      <c r="O202" s="91">
        <f t="shared" si="206"/>
        <v>0</v>
      </c>
      <c r="P202" s="290"/>
      <c r="Q202" s="296"/>
    </row>
    <row r="203" spans="1:17" x14ac:dyDescent="0.25">
      <c r="A203" s="35">
        <v>5200</v>
      </c>
      <c r="B203" s="72" t="s">
        <v>197</v>
      </c>
      <c r="C203" s="187">
        <f t="shared" si="170"/>
        <v>8823</v>
      </c>
      <c r="D203" s="130">
        <f t="shared" ref="D203:E203" si="207">D204+D214+D215+D224+D225+D226+D228</f>
        <v>5833</v>
      </c>
      <c r="E203" s="38">
        <f t="shared" si="207"/>
        <v>0</v>
      </c>
      <c r="F203" s="175">
        <f>F204+F214+F215+F224+F225+F226+F228</f>
        <v>5833</v>
      </c>
      <c r="G203" s="227">
        <f t="shared" ref="G203:O203" si="208">G204+G214+G215+G224+G225+G226+G228</f>
        <v>2240</v>
      </c>
      <c r="H203" s="38">
        <f t="shared" si="208"/>
        <v>0</v>
      </c>
      <c r="I203" s="123">
        <f t="shared" si="208"/>
        <v>2240</v>
      </c>
      <c r="J203" s="130">
        <f t="shared" si="208"/>
        <v>750</v>
      </c>
      <c r="K203" s="38">
        <f t="shared" si="208"/>
        <v>0</v>
      </c>
      <c r="L203" s="175">
        <f t="shared" si="208"/>
        <v>750</v>
      </c>
      <c r="M203" s="227">
        <f t="shared" si="208"/>
        <v>0</v>
      </c>
      <c r="N203" s="38">
        <f t="shared" si="208"/>
        <v>0</v>
      </c>
      <c r="O203" s="123">
        <f t="shared" si="208"/>
        <v>0</v>
      </c>
      <c r="P203" s="292"/>
      <c r="Q203" s="296"/>
    </row>
    <row r="204" spans="1:17" hidden="1" x14ac:dyDescent="0.25">
      <c r="A204" s="73">
        <v>5210</v>
      </c>
      <c r="B204" s="58" t="s">
        <v>198</v>
      </c>
      <c r="C204" s="194">
        <f t="shared" si="170"/>
        <v>0</v>
      </c>
      <c r="D204" s="86">
        <f>SUM(D205:D213)</f>
        <v>0</v>
      </c>
      <c r="E204" s="74">
        <f>SUM(E205:E213)</f>
        <v>0</v>
      </c>
      <c r="F204" s="174">
        <f t="shared" ref="F204:N204" si="209">SUM(F205:F213)</f>
        <v>0</v>
      </c>
      <c r="G204" s="228">
        <f t="shared" si="209"/>
        <v>0</v>
      </c>
      <c r="H204" s="74">
        <f t="shared" si="209"/>
        <v>0</v>
      </c>
      <c r="I204" s="154">
        <f t="shared" si="209"/>
        <v>0</v>
      </c>
      <c r="J204" s="86">
        <f t="shared" si="209"/>
        <v>0</v>
      </c>
      <c r="K204" s="74">
        <f t="shared" si="209"/>
        <v>0</v>
      </c>
      <c r="L204" s="174">
        <f t="shared" si="209"/>
        <v>0</v>
      </c>
      <c r="M204" s="228">
        <f t="shared" si="209"/>
        <v>0</v>
      </c>
      <c r="N204" s="74">
        <f t="shared" si="209"/>
        <v>0</v>
      </c>
      <c r="O204" s="154">
        <f>SUM(O205:O213)</f>
        <v>0</v>
      </c>
      <c r="P204" s="291"/>
      <c r="Q204" s="296"/>
    </row>
    <row r="205" spans="1:17" hidden="1" x14ac:dyDescent="0.25">
      <c r="A205" s="27">
        <v>5211</v>
      </c>
      <c r="B205" s="40" t="s">
        <v>199</v>
      </c>
      <c r="C205" s="188">
        <f t="shared" si="170"/>
        <v>0</v>
      </c>
      <c r="D205" s="262"/>
      <c r="E205" s="42"/>
      <c r="F205" s="176">
        <f t="shared" ref="F205:F214" si="210">D205+E205</f>
        <v>0</v>
      </c>
      <c r="G205" s="219"/>
      <c r="H205" s="42"/>
      <c r="I205" s="90">
        <f t="shared" ref="I205:I214" si="211">G205+H205</f>
        <v>0</v>
      </c>
      <c r="J205" s="262"/>
      <c r="K205" s="42"/>
      <c r="L205" s="176">
        <f t="shared" ref="L205:L214" si="212">J205+K205</f>
        <v>0</v>
      </c>
      <c r="M205" s="219"/>
      <c r="N205" s="42"/>
      <c r="O205" s="90">
        <f t="shared" ref="O205:O214" si="213">M205+N205</f>
        <v>0</v>
      </c>
      <c r="P205" s="289"/>
      <c r="Q205" s="296"/>
    </row>
    <row r="206" spans="1:17" hidden="1" x14ac:dyDescent="0.25">
      <c r="A206" s="30">
        <v>5212</v>
      </c>
      <c r="B206" s="43" t="s">
        <v>200</v>
      </c>
      <c r="C206" s="189">
        <f t="shared" si="170"/>
        <v>0</v>
      </c>
      <c r="D206" s="263"/>
      <c r="E206" s="45"/>
      <c r="F206" s="95">
        <f t="shared" si="210"/>
        <v>0</v>
      </c>
      <c r="G206" s="229"/>
      <c r="H206" s="45"/>
      <c r="I206" s="91">
        <f t="shared" si="211"/>
        <v>0</v>
      </c>
      <c r="J206" s="263"/>
      <c r="K206" s="45"/>
      <c r="L206" s="95">
        <f t="shared" si="212"/>
        <v>0</v>
      </c>
      <c r="M206" s="229"/>
      <c r="N206" s="45"/>
      <c r="O206" s="91">
        <f t="shared" si="213"/>
        <v>0</v>
      </c>
      <c r="P206" s="290"/>
      <c r="Q206" s="296"/>
    </row>
    <row r="207" spans="1:17" hidden="1" x14ac:dyDescent="0.25">
      <c r="A207" s="30">
        <v>5213</v>
      </c>
      <c r="B207" s="43" t="s">
        <v>201</v>
      </c>
      <c r="C207" s="189">
        <f t="shared" si="170"/>
        <v>0</v>
      </c>
      <c r="D207" s="263"/>
      <c r="E207" s="45"/>
      <c r="F207" s="95">
        <f t="shared" si="210"/>
        <v>0</v>
      </c>
      <c r="G207" s="229"/>
      <c r="H207" s="45"/>
      <c r="I207" s="91">
        <f t="shared" si="211"/>
        <v>0</v>
      </c>
      <c r="J207" s="263"/>
      <c r="K207" s="45"/>
      <c r="L207" s="95">
        <f t="shared" si="212"/>
        <v>0</v>
      </c>
      <c r="M207" s="229"/>
      <c r="N207" s="45"/>
      <c r="O207" s="91">
        <f t="shared" si="213"/>
        <v>0</v>
      </c>
      <c r="P207" s="290"/>
      <c r="Q207" s="296"/>
    </row>
    <row r="208" spans="1:17" hidden="1" x14ac:dyDescent="0.25">
      <c r="A208" s="30">
        <v>5214</v>
      </c>
      <c r="B208" s="43" t="s">
        <v>202</v>
      </c>
      <c r="C208" s="189">
        <f t="shared" si="170"/>
        <v>0</v>
      </c>
      <c r="D208" s="263"/>
      <c r="E208" s="45"/>
      <c r="F208" s="95">
        <f t="shared" si="210"/>
        <v>0</v>
      </c>
      <c r="G208" s="229"/>
      <c r="H208" s="45"/>
      <c r="I208" s="91">
        <f t="shared" si="211"/>
        <v>0</v>
      </c>
      <c r="J208" s="263"/>
      <c r="K208" s="45"/>
      <c r="L208" s="95">
        <f t="shared" si="212"/>
        <v>0</v>
      </c>
      <c r="M208" s="229"/>
      <c r="N208" s="45"/>
      <c r="O208" s="91">
        <f t="shared" si="213"/>
        <v>0</v>
      </c>
      <c r="P208" s="290"/>
      <c r="Q208" s="296"/>
    </row>
    <row r="209" spans="1:17" hidden="1" x14ac:dyDescent="0.25">
      <c r="A209" s="30">
        <v>5215</v>
      </c>
      <c r="B209" s="43" t="s">
        <v>203</v>
      </c>
      <c r="C209" s="189">
        <f t="shared" si="170"/>
        <v>0</v>
      </c>
      <c r="D209" s="263"/>
      <c r="E209" s="45"/>
      <c r="F209" s="95">
        <f t="shared" si="210"/>
        <v>0</v>
      </c>
      <c r="G209" s="229"/>
      <c r="H209" s="45"/>
      <c r="I209" s="91">
        <f t="shared" si="211"/>
        <v>0</v>
      </c>
      <c r="J209" s="263"/>
      <c r="K209" s="45"/>
      <c r="L209" s="95">
        <f t="shared" si="212"/>
        <v>0</v>
      </c>
      <c r="M209" s="229"/>
      <c r="N209" s="45"/>
      <c r="O209" s="91">
        <f t="shared" si="213"/>
        <v>0</v>
      </c>
      <c r="P209" s="290"/>
      <c r="Q209" s="296"/>
    </row>
    <row r="210" spans="1:17" ht="24" hidden="1" x14ac:dyDescent="0.25">
      <c r="A210" s="30">
        <v>5216</v>
      </c>
      <c r="B210" s="43" t="s">
        <v>204</v>
      </c>
      <c r="C210" s="189">
        <f t="shared" si="170"/>
        <v>0</v>
      </c>
      <c r="D210" s="263"/>
      <c r="E210" s="45"/>
      <c r="F210" s="95">
        <f t="shared" si="210"/>
        <v>0</v>
      </c>
      <c r="G210" s="229"/>
      <c r="H210" s="45"/>
      <c r="I210" s="91">
        <f t="shared" si="211"/>
        <v>0</v>
      </c>
      <c r="J210" s="263"/>
      <c r="K210" s="45"/>
      <c r="L210" s="95">
        <f t="shared" si="212"/>
        <v>0</v>
      </c>
      <c r="M210" s="229"/>
      <c r="N210" s="45"/>
      <c r="O210" s="91">
        <f t="shared" si="213"/>
        <v>0</v>
      </c>
      <c r="P210" s="290"/>
      <c r="Q210" s="296"/>
    </row>
    <row r="211" spans="1:17" hidden="1" x14ac:dyDescent="0.25">
      <c r="A211" s="30">
        <v>5217</v>
      </c>
      <c r="B211" s="43" t="s">
        <v>205</v>
      </c>
      <c r="C211" s="189">
        <f t="shared" si="170"/>
        <v>0</v>
      </c>
      <c r="D211" s="263"/>
      <c r="E211" s="45"/>
      <c r="F211" s="95">
        <f t="shared" si="210"/>
        <v>0</v>
      </c>
      <c r="G211" s="229"/>
      <c r="H211" s="45"/>
      <c r="I211" s="91">
        <f t="shared" si="211"/>
        <v>0</v>
      </c>
      <c r="J211" s="263"/>
      <c r="K211" s="45"/>
      <c r="L211" s="95">
        <f t="shared" si="212"/>
        <v>0</v>
      </c>
      <c r="M211" s="229"/>
      <c r="N211" s="45"/>
      <c r="O211" s="91">
        <f t="shared" si="213"/>
        <v>0</v>
      </c>
      <c r="P211" s="290"/>
      <c r="Q211" s="296"/>
    </row>
    <row r="212" spans="1:17" hidden="1" x14ac:dyDescent="0.25">
      <c r="A212" s="30">
        <v>5218</v>
      </c>
      <c r="B212" s="43" t="s">
        <v>206</v>
      </c>
      <c r="C212" s="189">
        <f t="shared" si="170"/>
        <v>0</v>
      </c>
      <c r="D212" s="263"/>
      <c r="E212" s="45"/>
      <c r="F212" s="95">
        <f t="shared" si="210"/>
        <v>0</v>
      </c>
      <c r="G212" s="229"/>
      <c r="H212" s="45"/>
      <c r="I212" s="91">
        <f t="shared" si="211"/>
        <v>0</v>
      </c>
      <c r="J212" s="263"/>
      <c r="K212" s="45"/>
      <c r="L212" s="95">
        <f t="shared" si="212"/>
        <v>0</v>
      </c>
      <c r="M212" s="229"/>
      <c r="N212" s="45"/>
      <c r="O212" s="91">
        <f t="shared" si="213"/>
        <v>0</v>
      </c>
      <c r="P212" s="290"/>
      <c r="Q212" s="296"/>
    </row>
    <row r="213" spans="1:17" hidden="1" x14ac:dyDescent="0.25">
      <c r="A213" s="30">
        <v>5219</v>
      </c>
      <c r="B213" s="43" t="s">
        <v>207</v>
      </c>
      <c r="C213" s="189">
        <f t="shared" si="170"/>
        <v>0</v>
      </c>
      <c r="D213" s="263"/>
      <c r="E213" s="45"/>
      <c r="F213" s="95">
        <f t="shared" si="210"/>
        <v>0</v>
      </c>
      <c r="G213" s="229"/>
      <c r="H213" s="45"/>
      <c r="I213" s="91">
        <f t="shared" si="211"/>
        <v>0</v>
      </c>
      <c r="J213" s="263"/>
      <c r="K213" s="45"/>
      <c r="L213" s="95">
        <f t="shared" si="212"/>
        <v>0</v>
      </c>
      <c r="M213" s="229"/>
      <c r="N213" s="45"/>
      <c r="O213" s="91">
        <f t="shared" si="213"/>
        <v>0</v>
      </c>
      <c r="P213" s="290"/>
      <c r="Q213" s="296"/>
    </row>
    <row r="214" spans="1:17" ht="13.5" hidden="1" customHeight="1" x14ac:dyDescent="0.25">
      <c r="A214" s="75">
        <v>5220</v>
      </c>
      <c r="B214" s="43" t="s">
        <v>208</v>
      </c>
      <c r="C214" s="189">
        <f t="shared" si="170"/>
        <v>0</v>
      </c>
      <c r="D214" s="263"/>
      <c r="E214" s="45"/>
      <c r="F214" s="95">
        <f t="shared" si="210"/>
        <v>0</v>
      </c>
      <c r="G214" s="229"/>
      <c r="H214" s="45"/>
      <c r="I214" s="91">
        <f t="shared" si="211"/>
        <v>0</v>
      </c>
      <c r="J214" s="263"/>
      <c r="K214" s="45"/>
      <c r="L214" s="95">
        <f t="shared" si="212"/>
        <v>0</v>
      </c>
      <c r="M214" s="229"/>
      <c r="N214" s="45"/>
      <c r="O214" s="91">
        <f t="shared" si="213"/>
        <v>0</v>
      </c>
      <c r="P214" s="290"/>
      <c r="Q214" s="296"/>
    </row>
    <row r="215" spans="1:17" x14ac:dyDescent="0.25">
      <c r="A215" s="75">
        <v>5230</v>
      </c>
      <c r="B215" s="43" t="s">
        <v>209</v>
      </c>
      <c r="C215" s="189">
        <f t="shared" si="170"/>
        <v>8823</v>
      </c>
      <c r="D215" s="132">
        <f t="shared" ref="D215:E215" si="214">SUM(D216:D223)</f>
        <v>5833</v>
      </c>
      <c r="E215" s="76">
        <f t="shared" si="214"/>
        <v>0</v>
      </c>
      <c r="F215" s="95">
        <f>SUM(F216:F223)</f>
        <v>5833</v>
      </c>
      <c r="G215" s="230">
        <f t="shared" ref="G215:N215" si="215">SUM(G216:G223)</f>
        <v>2240</v>
      </c>
      <c r="H215" s="76">
        <f t="shared" si="215"/>
        <v>0</v>
      </c>
      <c r="I215" s="91">
        <f t="shared" si="215"/>
        <v>2240</v>
      </c>
      <c r="J215" s="132">
        <f t="shared" si="215"/>
        <v>750</v>
      </c>
      <c r="K215" s="76">
        <f t="shared" si="215"/>
        <v>0</v>
      </c>
      <c r="L215" s="95">
        <f t="shared" si="215"/>
        <v>750</v>
      </c>
      <c r="M215" s="230">
        <f t="shared" si="215"/>
        <v>0</v>
      </c>
      <c r="N215" s="76">
        <f t="shared" si="215"/>
        <v>0</v>
      </c>
      <c r="O215" s="91">
        <f>SUM(O216:O223)</f>
        <v>0</v>
      </c>
      <c r="P215" s="290"/>
      <c r="Q215" s="296"/>
    </row>
    <row r="216" spans="1:17" hidden="1" x14ac:dyDescent="0.25">
      <c r="A216" s="30">
        <v>5231</v>
      </c>
      <c r="B216" s="43" t="s">
        <v>210</v>
      </c>
      <c r="C216" s="189">
        <f t="shared" si="170"/>
        <v>0</v>
      </c>
      <c r="D216" s="263"/>
      <c r="E216" s="45"/>
      <c r="F216" s="95">
        <f t="shared" ref="F216:F225" si="216">D216+E216</f>
        <v>0</v>
      </c>
      <c r="G216" s="229"/>
      <c r="H216" s="45"/>
      <c r="I216" s="91">
        <f t="shared" ref="I216:I225" si="217">G216+H216</f>
        <v>0</v>
      </c>
      <c r="J216" s="263"/>
      <c r="K216" s="45"/>
      <c r="L216" s="95">
        <f t="shared" ref="L216:L225" si="218">J216+K216</f>
        <v>0</v>
      </c>
      <c r="M216" s="229"/>
      <c r="N216" s="45"/>
      <c r="O216" s="91">
        <f t="shared" ref="O216:O225" si="219">M216+N216</f>
        <v>0</v>
      </c>
      <c r="P216" s="290"/>
      <c r="Q216" s="296"/>
    </row>
    <row r="217" spans="1:17" x14ac:dyDescent="0.25">
      <c r="A217" s="30">
        <v>5232</v>
      </c>
      <c r="B217" s="43" t="s">
        <v>211</v>
      </c>
      <c r="C217" s="189">
        <f t="shared" si="170"/>
        <v>2733</v>
      </c>
      <c r="D217" s="263">
        <v>1983</v>
      </c>
      <c r="E217" s="45"/>
      <c r="F217" s="95">
        <f t="shared" si="216"/>
        <v>1983</v>
      </c>
      <c r="G217" s="229"/>
      <c r="H217" s="45"/>
      <c r="I217" s="91">
        <f t="shared" si="217"/>
        <v>0</v>
      </c>
      <c r="J217" s="263">
        <v>750</v>
      </c>
      <c r="K217" s="45"/>
      <c r="L217" s="95">
        <f t="shared" si="218"/>
        <v>750</v>
      </c>
      <c r="M217" s="229"/>
      <c r="N217" s="45"/>
      <c r="O217" s="91">
        <f t="shared" si="219"/>
        <v>0</v>
      </c>
      <c r="P217" s="290"/>
      <c r="Q217" s="296"/>
    </row>
    <row r="218" spans="1:17" x14ac:dyDescent="0.25">
      <c r="A218" s="30">
        <v>5233</v>
      </c>
      <c r="B218" s="43" t="s">
        <v>212</v>
      </c>
      <c r="C218" s="189">
        <f t="shared" si="170"/>
        <v>4240</v>
      </c>
      <c r="D218" s="263">
        <v>2000</v>
      </c>
      <c r="E218" s="45"/>
      <c r="F218" s="95">
        <f t="shared" si="216"/>
        <v>2000</v>
      </c>
      <c r="G218" s="229">
        <v>2240</v>
      </c>
      <c r="H218" s="45"/>
      <c r="I218" s="91">
        <f t="shared" si="217"/>
        <v>2240</v>
      </c>
      <c r="J218" s="263"/>
      <c r="K218" s="45"/>
      <c r="L218" s="95">
        <f t="shared" si="218"/>
        <v>0</v>
      </c>
      <c r="M218" s="229"/>
      <c r="N218" s="45"/>
      <c r="O218" s="91">
        <f t="shared" si="219"/>
        <v>0</v>
      </c>
      <c r="P218" s="290"/>
      <c r="Q218" s="296"/>
    </row>
    <row r="219" spans="1:17" ht="24" hidden="1" x14ac:dyDescent="0.25">
      <c r="A219" s="30">
        <v>5234</v>
      </c>
      <c r="B219" s="43" t="s">
        <v>213</v>
      </c>
      <c r="C219" s="189">
        <f t="shared" si="170"/>
        <v>0</v>
      </c>
      <c r="D219" s="263"/>
      <c r="E219" s="45"/>
      <c r="F219" s="95">
        <f t="shared" si="216"/>
        <v>0</v>
      </c>
      <c r="G219" s="229"/>
      <c r="H219" s="45"/>
      <c r="I219" s="91">
        <f t="shared" si="217"/>
        <v>0</v>
      </c>
      <c r="J219" s="263"/>
      <c r="K219" s="45"/>
      <c r="L219" s="95">
        <f t="shared" si="218"/>
        <v>0</v>
      </c>
      <c r="M219" s="229"/>
      <c r="N219" s="45"/>
      <c r="O219" s="91">
        <f t="shared" si="219"/>
        <v>0</v>
      </c>
      <c r="P219" s="290"/>
      <c r="Q219" s="296"/>
    </row>
    <row r="220" spans="1:17" ht="14.25" hidden="1" customHeight="1" x14ac:dyDescent="0.25">
      <c r="A220" s="30">
        <v>5236</v>
      </c>
      <c r="B220" s="43" t="s">
        <v>214</v>
      </c>
      <c r="C220" s="189">
        <f t="shared" si="170"/>
        <v>0</v>
      </c>
      <c r="D220" s="263"/>
      <c r="E220" s="45"/>
      <c r="F220" s="95">
        <f t="shared" si="216"/>
        <v>0</v>
      </c>
      <c r="G220" s="229"/>
      <c r="H220" s="45"/>
      <c r="I220" s="91">
        <f t="shared" si="217"/>
        <v>0</v>
      </c>
      <c r="J220" s="263"/>
      <c r="K220" s="45"/>
      <c r="L220" s="95">
        <f t="shared" si="218"/>
        <v>0</v>
      </c>
      <c r="M220" s="229"/>
      <c r="N220" s="45"/>
      <c r="O220" s="91">
        <f t="shared" si="219"/>
        <v>0</v>
      </c>
      <c r="P220" s="290"/>
      <c r="Q220" s="296"/>
    </row>
    <row r="221" spans="1:17" ht="14.25" hidden="1" customHeight="1" x14ac:dyDescent="0.25">
      <c r="A221" s="30">
        <v>5237</v>
      </c>
      <c r="B221" s="43" t="s">
        <v>215</v>
      </c>
      <c r="C221" s="189">
        <f t="shared" si="170"/>
        <v>0</v>
      </c>
      <c r="D221" s="263"/>
      <c r="E221" s="45"/>
      <c r="F221" s="95">
        <f t="shared" si="216"/>
        <v>0</v>
      </c>
      <c r="G221" s="229"/>
      <c r="H221" s="45"/>
      <c r="I221" s="91">
        <f t="shared" si="217"/>
        <v>0</v>
      </c>
      <c r="J221" s="263"/>
      <c r="K221" s="45"/>
      <c r="L221" s="95">
        <f t="shared" si="218"/>
        <v>0</v>
      </c>
      <c r="M221" s="229"/>
      <c r="N221" s="45"/>
      <c r="O221" s="91">
        <f t="shared" si="219"/>
        <v>0</v>
      </c>
      <c r="P221" s="290"/>
      <c r="Q221" s="296"/>
    </row>
    <row r="222" spans="1:17" ht="24" x14ac:dyDescent="0.25">
      <c r="A222" s="30">
        <v>5238</v>
      </c>
      <c r="B222" s="43" t="s">
        <v>216</v>
      </c>
      <c r="C222" s="189">
        <f t="shared" si="170"/>
        <v>1850</v>
      </c>
      <c r="D222" s="263">
        <v>1850</v>
      </c>
      <c r="E222" s="45"/>
      <c r="F222" s="95">
        <f t="shared" si="216"/>
        <v>1850</v>
      </c>
      <c r="G222" s="229"/>
      <c r="H222" s="45"/>
      <c r="I222" s="91">
        <f t="shared" si="217"/>
        <v>0</v>
      </c>
      <c r="J222" s="263"/>
      <c r="K222" s="45"/>
      <c r="L222" s="95">
        <f t="shared" si="218"/>
        <v>0</v>
      </c>
      <c r="M222" s="229"/>
      <c r="N222" s="45"/>
      <c r="O222" s="91">
        <f t="shared" si="219"/>
        <v>0</v>
      </c>
      <c r="P222" s="290"/>
      <c r="Q222" s="296"/>
    </row>
    <row r="223" spans="1:17" ht="24" hidden="1" x14ac:dyDescent="0.25">
      <c r="A223" s="30">
        <v>5239</v>
      </c>
      <c r="B223" s="43" t="s">
        <v>217</v>
      </c>
      <c r="C223" s="189">
        <f t="shared" si="170"/>
        <v>0</v>
      </c>
      <c r="D223" s="263"/>
      <c r="E223" s="45"/>
      <c r="F223" s="95">
        <f t="shared" si="216"/>
        <v>0</v>
      </c>
      <c r="G223" s="229"/>
      <c r="H223" s="45"/>
      <c r="I223" s="91">
        <f t="shared" si="217"/>
        <v>0</v>
      </c>
      <c r="J223" s="263"/>
      <c r="K223" s="45"/>
      <c r="L223" s="95">
        <f t="shared" si="218"/>
        <v>0</v>
      </c>
      <c r="M223" s="229"/>
      <c r="N223" s="45"/>
      <c r="O223" s="91">
        <f t="shared" si="219"/>
        <v>0</v>
      </c>
      <c r="P223" s="290"/>
      <c r="Q223" s="296"/>
    </row>
    <row r="224" spans="1:17" ht="24" hidden="1" x14ac:dyDescent="0.25">
      <c r="A224" s="75">
        <v>5240</v>
      </c>
      <c r="B224" s="43" t="s">
        <v>218</v>
      </c>
      <c r="C224" s="189">
        <f t="shared" si="170"/>
        <v>0</v>
      </c>
      <c r="D224" s="263"/>
      <c r="E224" s="45"/>
      <c r="F224" s="95">
        <f t="shared" si="216"/>
        <v>0</v>
      </c>
      <c r="G224" s="229"/>
      <c r="H224" s="45"/>
      <c r="I224" s="91">
        <f t="shared" si="217"/>
        <v>0</v>
      </c>
      <c r="J224" s="263"/>
      <c r="K224" s="45"/>
      <c r="L224" s="95">
        <f t="shared" si="218"/>
        <v>0</v>
      </c>
      <c r="M224" s="229"/>
      <c r="N224" s="45"/>
      <c r="O224" s="91">
        <f t="shared" si="219"/>
        <v>0</v>
      </c>
      <c r="P224" s="290"/>
      <c r="Q224" s="296"/>
    </row>
    <row r="225" spans="1:17" hidden="1" x14ac:dyDescent="0.25">
      <c r="A225" s="75">
        <v>5250</v>
      </c>
      <c r="B225" s="43" t="s">
        <v>219</v>
      </c>
      <c r="C225" s="189">
        <f t="shared" si="170"/>
        <v>0</v>
      </c>
      <c r="D225" s="263"/>
      <c r="E225" s="45"/>
      <c r="F225" s="95">
        <f t="shared" si="216"/>
        <v>0</v>
      </c>
      <c r="G225" s="229"/>
      <c r="H225" s="45"/>
      <c r="I225" s="91">
        <f t="shared" si="217"/>
        <v>0</v>
      </c>
      <c r="J225" s="263"/>
      <c r="K225" s="45"/>
      <c r="L225" s="95">
        <f t="shared" si="218"/>
        <v>0</v>
      </c>
      <c r="M225" s="229"/>
      <c r="N225" s="45"/>
      <c r="O225" s="91">
        <f t="shared" si="219"/>
        <v>0</v>
      </c>
      <c r="P225" s="290"/>
      <c r="Q225" s="296"/>
    </row>
    <row r="226" spans="1:17" hidden="1" x14ac:dyDescent="0.25">
      <c r="A226" s="75">
        <v>5260</v>
      </c>
      <c r="B226" s="43" t="s">
        <v>220</v>
      </c>
      <c r="C226" s="189">
        <f t="shared" si="170"/>
        <v>0</v>
      </c>
      <c r="D226" s="132">
        <f t="shared" ref="D226:E226" si="220">SUM(D227)</f>
        <v>0</v>
      </c>
      <c r="E226" s="76">
        <f t="shared" si="220"/>
        <v>0</v>
      </c>
      <c r="F226" s="95">
        <f>SUM(F227)</f>
        <v>0</v>
      </c>
      <c r="G226" s="230">
        <f t="shared" ref="G226:N226" si="221">SUM(G227)</f>
        <v>0</v>
      </c>
      <c r="H226" s="76">
        <f t="shared" si="221"/>
        <v>0</v>
      </c>
      <c r="I226" s="91">
        <f t="shared" si="221"/>
        <v>0</v>
      </c>
      <c r="J226" s="132">
        <f t="shared" si="221"/>
        <v>0</v>
      </c>
      <c r="K226" s="76">
        <f t="shared" si="221"/>
        <v>0</v>
      </c>
      <c r="L226" s="95">
        <f t="shared" si="221"/>
        <v>0</v>
      </c>
      <c r="M226" s="230">
        <f t="shared" si="221"/>
        <v>0</v>
      </c>
      <c r="N226" s="76">
        <f t="shared" si="221"/>
        <v>0</v>
      </c>
      <c r="O226" s="91">
        <f>SUM(O227)</f>
        <v>0</v>
      </c>
      <c r="P226" s="290"/>
      <c r="Q226" s="296"/>
    </row>
    <row r="227" spans="1:17" ht="24" hidden="1" x14ac:dyDescent="0.25">
      <c r="A227" s="30">
        <v>5269</v>
      </c>
      <c r="B227" s="43" t="s">
        <v>221</v>
      </c>
      <c r="C227" s="189">
        <f t="shared" si="170"/>
        <v>0</v>
      </c>
      <c r="D227" s="263"/>
      <c r="E227" s="45"/>
      <c r="F227" s="95">
        <f t="shared" ref="F227:F228" si="222">D227+E227</f>
        <v>0</v>
      </c>
      <c r="G227" s="229"/>
      <c r="H227" s="45"/>
      <c r="I227" s="91">
        <f t="shared" ref="I227:I228" si="223">G227+H227</f>
        <v>0</v>
      </c>
      <c r="J227" s="263"/>
      <c r="K227" s="45"/>
      <c r="L227" s="95">
        <f t="shared" ref="L227:L228" si="224">J227+K227</f>
        <v>0</v>
      </c>
      <c r="M227" s="229"/>
      <c r="N227" s="45"/>
      <c r="O227" s="91">
        <f t="shared" ref="O227:O228" si="225">M227+N227</f>
        <v>0</v>
      </c>
      <c r="P227" s="290"/>
      <c r="Q227" s="296"/>
    </row>
    <row r="228" spans="1:17" ht="24" hidden="1" x14ac:dyDescent="0.25">
      <c r="A228" s="73">
        <v>5270</v>
      </c>
      <c r="B228" s="58" t="s">
        <v>222</v>
      </c>
      <c r="C228" s="194">
        <f t="shared" si="170"/>
        <v>0</v>
      </c>
      <c r="D228" s="260"/>
      <c r="E228" s="77"/>
      <c r="F228" s="174">
        <f t="shared" si="222"/>
        <v>0</v>
      </c>
      <c r="G228" s="231"/>
      <c r="H228" s="77"/>
      <c r="I228" s="154">
        <f t="shared" si="223"/>
        <v>0</v>
      </c>
      <c r="J228" s="260"/>
      <c r="K228" s="77"/>
      <c r="L228" s="174">
        <f t="shared" si="224"/>
        <v>0</v>
      </c>
      <c r="M228" s="231"/>
      <c r="N228" s="77"/>
      <c r="O228" s="154">
        <f t="shared" si="225"/>
        <v>0</v>
      </c>
      <c r="P228" s="291"/>
      <c r="Q228" s="296"/>
    </row>
    <row r="229" spans="1:17" hidden="1" x14ac:dyDescent="0.25">
      <c r="A229" s="70">
        <v>6000</v>
      </c>
      <c r="B229" s="70" t="s">
        <v>223</v>
      </c>
      <c r="C229" s="199">
        <f t="shared" si="170"/>
        <v>0</v>
      </c>
      <c r="D229" s="137">
        <f t="shared" ref="D229:E229" si="226">D230+D250+D258</f>
        <v>0</v>
      </c>
      <c r="E229" s="71">
        <f t="shared" si="226"/>
        <v>0</v>
      </c>
      <c r="F229" s="172">
        <f>F230+F250+F258</f>
        <v>0</v>
      </c>
      <c r="G229" s="226">
        <f t="shared" ref="G229:N229" si="227">G230+G250+G258</f>
        <v>0</v>
      </c>
      <c r="H229" s="71">
        <f t="shared" si="227"/>
        <v>0</v>
      </c>
      <c r="I229" s="125">
        <f t="shared" si="227"/>
        <v>0</v>
      </c>
      <c r="J229" s="137">
        <f t="shared" si="227"/>
        <v>0</v>
      </c>
      <c r="K229" s="71">
        <f t="shared" si="227"/>
        <v>0</v>
      </c>
      <c r="L229" s="172">
        <f t="shared" si="227"/>
        <v>0</v>
      </c>
      <c r="M229" s="226">
        <f t="shared" si="227"/>
        <v>0</v>
      </c>
      <c r="N229" s="71">
        <f t="shared" si="227"/>
        <v>0</v>
      </c>
      <c r="O229" s="125">
        <f>O230+O250+O258</f>
        <v>0</v>
      </c>
      <c r="P229" s="312"/>
      <c r="Q229" s="296"/>
    </row>
    <row r="230" spans="1:17" ht="14.25" hidden="1" customHeight="1" x14ac:dyDescent="0.25">
      <c r="A230" s="51">
        <v>6200</v>
      </c>
      <c r="B230" s="82" t="s">
        <v>224</v>
      </c>
      <c r="C230" s="201">
        <f t="shared" si="170"/>
        <v>0</v>
      </c>
      <c r="D230" s="138">
        <f t="shared" ref="D230:E230" si="228">SUM(D231,D232,D234,D237,D243,D244,D245)</f>
        <v>0</v>
      </c>
      <c r="E230" s="85">
        <f t="shared" si="228"/>
        <v>0</v>
      </c>
      <c r="F230" s="173">
        <f>SUM(F231,F232,F234,F237,F243,F244,F245)</f>
        <v>0</v>
      </c>
      <c r="G230" s="235">
        <f t="shared" ref="G230:N230" si="229">SUM(G231,G232,G234,G237,G243,G244,G245)</f>
        <v>0</v>
      </c>
      <c r="H230" s="85">
        <f t="shared" si="229"/>
        <v>0</v>
      </c>
      <c r="I230" s="124">
        <f t="shared" si="229"/>
        <v>0</v>
      </c>
      <c r="J230" s="138">
        <f t="shared" si="229"/>
        <v>0</v>
      </c>
      <c r="K230" s="85">
        <f t="shared" si="229"/>
        <v>0</v>
      </c>
      <c r="L230" s="173">
        <f t="shared" si="229"/>
        <v>0</v>
      </c>
      <c r="M230" s="235">
        <f t="shared" si="229"/>
        <v>0</v>
      </c>
      <c r="N230" s="85">
        <f t="shared" si="229"/>
        <v>0</v>
      </c>
      <c r="O230" s="124">
        <f>SUM(O231,O232,O234,O237,O243,O244,O245)</f>
        <v>0</v>
      </c>
      <c r="P230" s="313"/>
      <c r="Q230" s="296"/>
    </row>
    <row r="231" spans="1:17" ht="24" hidden="1" x14ac:dyDescent="0.25">
      <c r="A231" s="340">
        <v>6220</v>
      </c>
      <c r="B231" s="40" t="s">
        <v>225</v>
      </c>
      <c r="C231" s="188">
        <f t="shared" si="170"/>
        <v>0</v>
      </c>
      <c r="D231" s="262"/>
      <c r="E231" s="42"/>
      <c r="F231" s="176">
        <f>D231+E231</f>
        <v>0</v>
      </c>
      <c r="G231" s="219"/>
      <c r="H231" s="42"/>
      <c r="I231" s="90">
        <f>G231+H231</f>
        <v>0</v>
      </c>
      <c r="J231" s="262"/>
      <c r="K231" s="42"/>
      <c r="L231" s="176">
        <f>J231+K231</f>
        <v>0</v>
      </c>
      <c r="M231" s="219"/>
      <c r="N231" s="42"/>
      <c r="O231" s="90">
        <f>M231+N231</f>
        <v>0</v>
      </c>
      <c r="P231" s="289"/>
      <c r="Q231" s="296"/>
    </row>
    <row r="232" spans="1:17" hidden="1" x14ac:dyDescent="0.25">
      <c r="A232" s="75">
        <v>6230</v>
      </c>
      <c r="B232" s="43" t="s">
        <v>226</v>
      </c>
      <c r="C232" s="189">
        <f t="shared" si="170"/>
        <v>0</v>
      </c>
      <c r="D232" s="132">
        <f t="shared" ref="D232:O232" si="230">SUM(D233)</f>
        <v>0</v>
      </c>
      <c r="E232" s="76">
        <f t="shared" si="230"/>
        <v>0</v>
      </c>
      <c r="F232" s="95">
        <f t="shared" si="230"/>
        <v>0</v>
      </c>
      <c r="G232" s="230">
        <f t="shared" si="230"/>
        <v>0</v>
      </c>
      <c r="H232" s="76">
        <f t="shared" si="230"/>
        <v>0</v>
      </c>
      <c r="I232" s="91">
        <f t="shared" si="230"/>
        <v>0</v>
      </c>
      <c r="J232" s="132">
        <f t="shared" si="230"/>
        <v>0</v>
      </c>
      <c r="K232" s="76">
        <f t="shared" si="230"/>
        <v>0</v>
      </c>
      <c r="L232" s="95">
        <f t="shared" si="230"/>
        <v>0</v>
      </c>
      <c r="M232" s="230">
        <f t="shared" si="230"/>
        <v>0</v>
      </c>
      <c r="N232" s="76">
        <f t="shared" si="230"/>
        <v>0</v>
      </c>
      <c r="O232" s="91">
        <f t="shared" si="230"/>
        <v>0</v>
      </c>
      <c r="P232" s="290"/>
      <c r="Q232" s="296"/>
    </row>
    <row r="233" spans="1:17" ht="24" hidden="1" x14ac:dyDescent="0.25">
      <c r="A233" s="30">
        <v>6239</v>
      </c>
      <c r="B233" s="40" t="s">
        <v>227</v>
      </c>
      <c r="C233" s="189">
        <f t="shared" si="170"/>
        <v>0</v>
      </c>
      <c r="D233" s="262"/>
      <c r="E233" s="42"/>
      <c r="F233" s="176">
        <f>D233+E233</f>
        <v>0</v>
      </c>
      <c r="G233" s="219"/>
      <c r="H233" s="42"/>
      <c r="I233" s="90">
        <f>G233+H233</f>
        <v>0</v>
      </c>
      <c r="J233" s="262"/>
      <c r="K233" s="42"/>
      <c r="L233" s="176">
        <f>J233+K233</f>
        <v>0</v>
      </c>
      <c r="M233" s="219"/>
      <c r="N233" s="42"/>
      <c r="O233" s="90">
        <f>M233+N233</f>
        <v>0</v>
      </c>
      <c r="P233" s="289"/>
      <c r="Q233" s="296"/>
    </row>
    <row r="234" spans="1:17" ht="24" hidden="1" x14ac:dyDescent="0.25">
      <c r="A234" s="75">
        <v>6240</v>
      </c>
      <c r="B234" s="43" t="s">
        <v>228</v>
      </c>
      <c r="C234" s="189">
        <f t="shared" si="170"/>
        <v>0</v>
      </c>
      <c r="D234" s="132">
        <f t="shared" ref="D234:E234" si="231">SUM(D235:D236)</f>
        <v>0</v>
      </c>
      <c r="E234" s="76">
        <f t="shared" si="231"/>
        <v>0</v>
      </c>
      <c r="F234" s="95">
        <f>SUM(F235:F236)</f>
        <v>0</v>
      </c>
      <c r="G234" s="230">
        <f t="shared" ref="G234:N234" si="232">SUM(G235:G236)</f>
        <v>0</v>
      </c>
      <c r="H234" s="76">
        <f t="shared" si="232"/>
        <v>0</v>
      </c>
      <c r="I234" s="91">
        <f t="shared" si="232"/>
        <v>0</v>
      </c>
      <c r="J234" s="132">
        <f t="shared" si="232"/>
        <v>0</v>
      </c>
      <c r="K234" s="76">
        <f t="shared" si="232"/>
        <v>0</v>
      </c>
      <c r="L234" s="95">
        <f t="shared" si="232"/>
        <v>0</v>
      </c>
      <c r="M234" s="230">
        <f t="shared" si="232"/>
        <v>0</v>
      </c>
      <c r="N234" s="76">
        <f t="shared" si="232"/>
        <v>0</v>
      </c>
      <c r="O234" s="91">
        <f>SUM(O235:O236)</f>
        <v>0</v>
      </c>
      <c r="P234" s="290"/>
      <c r="Q234" s="296"/>
    </row>
    <row r="235" spans="1:17" hidden="1" x14ac:dyDescent="0.25">
      <c r="A235" s="30">
        <v>6241</v>
      </c>
      <c r="B235" s="43" t="s">
        <v>229</v>
      </c>
      <c r="C235" s="189">
        <f t="shared" si="170"/>
        <v>0</v>
      </c>
      <c r="D235" s="263"/>
      <c r="E235" s="45"/>
      <c r="F235" s="95">
        <f t="shared" ref="F235:F236" si="233">D235+E235</f>
        <v>0</v>
      </c>
      <c r="G235" s="229"/>
      <c r="H235" s="45"/>
      <c r="I235" s="91">
        <f t="shared" ref="I235:I236" si="234">G235+H235</f>
        <v>0</v>
      </c>
      <c r="J235" s="263"/>
      <c r="K235" s="45"/>
      <c r="L235" s="95">
        <f t="shared" ref="L235:L236" si="235">J235+K235</f>
        <v>0</v>
      </c>
      <c r="M235" s="229"/>
      <c r="N235" s="45"/>
      <c r="O235" s="91">
        <f t="shared" ref="O235:O236" si="236">M235+N235</f>
        <v>0</v>
      </c>
      <c r="P235" s="290"/>
      <c r="Q235" s="296"/>
    </row>
    <row r="236" spans="1:17" hidden="1" x14ac:dyDescent="0.25">
      <c r="A236" s="30">
        <v>6242</v>
      </c>
      <c r="B236" s="43" t="s">
        <v>230</v>
      </c>
      <c r="C236" s="189">
        <f t="shared" si="170"/>
        <v>0</v>
      </c>
      <c r="D236" s="263"/>
      <c r="E236" s="45"/>
      <c r="F236" s="95">
        <f t="shared" si="233"/>
        <v>0</v>
      </c>
      <c r="G236" s="229"/>
      <c r="H236" s="45"/>
      <c r="I236" s="91">
        <f t="shared" si="234"/>
        <v>0</v>
      </c>
      <c r="J236" s="263"/>
      <c r="K236" s="45"/>
      <c r="L236" s="95">
        <f t="shared" si="235"/>
        <v>0</v>
      </c>
      <c r="M236" s="229"/>
      <c r="N236" s="45"/>
      <c r="O236" s="91">
        <f t="shared" si="236"/>
        <v>0</v>
      </c>
      <c r="P236" s="290"/>
      <c r="Q236" s="296"/>
    </row>
    <row r="237" spans="1:17" ht="25.5" hidden="1" customHeight="1" x14ac:dyDescent="0.25">
      <c r="A237" s="75">
        <v>6250</v>
      </c>
      <c r="B237" s="43" t="s">
        <v>231</v>
      </c>
      <c r="C237" s="189">
        <f t="shared" si="170"/>
        <v>0</v>
      </c>
      <c r="D237" s="132">
        <f t="shared" ref="D237:E237" si="237">SUM(D238:D242)</f>
        <v>0</v>
      </c>
      <c r="E237" s="76">
        <f t="shared" si="237"/>
        <v>0</v>
      </c>
      <c r="F237" s="95">
        <f>SUM(F238:F242)</f>
        <v>0</v>
      </c>
      <c r="G237" s="230">
        <f t="shared" ref="G237:N237" si="238">SUM(G238:G242)</f>
        <v>0</v>
      </c>
      <c r="H237" s="76">
        <f t="shared" si="238"/>
        <v>0</v>
      </c>
      <c r="I237" s="91">
        <f t="shared" si="238"/>
        <v>0</v>
      </c>
      <c r="J237" s="132">
        <f t="shared" si="238"/>
        <v>0</v>
      </c>
      <c r="K237" s="76">
        <f t="shared" si="238"/>
        <v>0</v>
      </c>
      <c r="L237" s="95">
        <f t="shared" si="238"/>
        <v>0</v>
      </c>
      <c r="M237" s="230">
        <f t="shared" si="238"/>
        <v>0</v>
      </c>
      <c r="N237" s="76">
        <f t="shared" si="238"/>
        <v>0</v>
      </c>
      <c r="O237" s="91">
        <f>SUM(O238:O242)</f>
        <v>0</v>
      </c>
      <c r="P237" s="290"/>
      <c r="Q237" s="296"/>
    </row>
    <row r="238" spans="1:17" ht="14.25" hidden="1" customHeight="1" x14ac:dyDescent="0.25">
      <c r="A238" s="30">
        <v>6252</v>
      </c>
      <c r="B238" s="43" t="s">
        <v>232</v>
      </c>
      <c r="C238" s="189">
        <f t="shared" si="170"/>
        <v>0</v>
      </c>
      <c r="D238" s="263"/>
      <c r="E238" s="45"/>
      <c r="F238" s="95">
        <f t="shared" ref="F238:F244" si="239">D238+E238</f>
        <v>0</v>
      </c>
      <c r="G238" s="229"/>
      <c r="H238" s="45"/>
      <c r="I238" s="91">
        <f t="shared" ref="I238:I244" si="240">G238+H238</f>
        <v>0</v>
      </c>
      <c r="J238" s="263"/>
      <c r="K238" s="45"/>
      <c r="L238" s="95">
        <f t="shared" ref="L238:L244" si="241">J238+K238</f>
        <v>0</v>
      </c>
      <c r="M238" s="229"/>
      <c r="N238" s="45"/>
      <c r="O238" s="91">
        <f t="shared" ref="O238:O244" si="242">M238+N238</f>
        <v>0</v>
      </c>
      <c r="P238" s="290"/>
      <c r="Q238" s="296"/>
    </row>
    <row r="239" spans="1:17" ht="14.25" hidden="1" customHeight="1" x14ac:dyDescent="0.25">
      <c r="A239" s="30">
        <v>6253</v>
      </c>
      <c r="B239" s="43" t="s">
        <v>233</v>
      </c>
      <c r="C239" s="189">
        <f t="shared" si="170"/>
        <v>0</v>
      </c>
      <c r="D239" s="263"/>
      <c r="E239" s="45"/>
      <c r="F239" s="95">
        <f t="shared" si="239"/>
        <v>0</v>
      </c>
      <c r="G239" s="229"/>
      <c r="H239" s="45"/>
      <c r="I239" s="91">
        <f t="shared" si="240"/>
        <v>0</v>
      </c>
      <c r="J239" s="263"/>
      <c r="K239" s="45"/>
      <c r="L239" s="95">
        <f t="shared" si="241"/>
        <v>0</v>
      </c>
      <c r="M239" s="229"/>
      <c r="N239" s="45"/>
      <c r="O239" s="91">
        <f t="shared" si="242"/>
        <v>0</v>
      </c>
      <c r="P239" s="290"/>
      <c r="Q239" s="296"/>
    </row>
    <row r="240" spans="1:17" ht="24" hidden="1" x14ac:dyDescent="0.25">
      <c r="A240" s="30">
        <v>6254</v>
      </c>
      <c r="B240" s="43" t="s">
        <v>234</v>
      </c>
      <c r="C240" s="189">
        <f t="shared" si="170"/>
        <v>0</v>
      </c>
      <c r="D240" s="263"/>
      <c r="E240" s="45"/>
      <c r="F240" s="95">
        <f t="shared" si="239"/>
        <v>0</v>
      </c>
      <c r="G240" s="229"/>
      <c r="H240" s="45"/>
      <c r="I240" s="91">
        <f t="shared" si="240"/>
        <v>0</v>
      </c>
      <c r="J240" s="263"/>
      <c r="K240" s="45"/>
      <c r="L240" s="95">
        <f t="shared" si="241"/>
        <v>0</v>
      </c>
      <c r="M240" s="229"/>
      <c r="N240" s="45"/>
      <c r="O240" s="91">
        <f t="shared" si="242"/>
        <v>0</v>
      </c>
      <c r="P240" s="290"/>
      <c r="Q240" s="296"/>
    </row>
    <row r="241" spans="1:17" ht="24" hidden="1" x14ac:dyDescent="0.25">
      <c r="A241" s="30">
        <v>6255</v>
      </c>
      <c r="B241" s="43" t="s">
        <v>235</v>
      </c>
      <c r="C241" s="189">
        <f t="shared" ref="C241:C295" si="243">SUM(F241,I241,L241,O241)</f>
        <v>0</v>
      </c>
      <c r="D241" s="263"/>
      <c r="E241" s="45"/>
      <c r="F241" s="95">
        <f t="shared" si="239"/>
        <v>0</v>
      </c>
      <c r="G241" s="229"/>
      <c r="H241" s="45"/>
      <c r="I241" s="91">
        <f t="shared" si="240"/>
        <v>0</v>
      </c>
      <c r="J241" s="263"/>
      <c r="K241" s="45"/>
      <c r="L241" s="95">
        <f t="shared" si="241"/>
        <v>0</v>
      </c>
      <c r="M241" s="229"/>
      <c r="N241" s="45"/>
      <c r="O241" s="91">
        <f t="shared" si="242"/>
        <v>0</v>
      </c>
      <c r="P241" s="290"/>
      <c r="Q241" s="296"/>
    </row>
    <row r="242" spans="1:17" hidden="1" x14ac:dyDescent="0.25">
      <c r="A242" s="30">
        <v>6259</v>
      </c>
      <c r="B242" s="43" t="s">
        <v>236</v>
      </c>
      <c r="C242" s="189">
        <f t="shared" si="243"/>
        <v>0</v>
      </c>
      <c r="D242" s="263"/>
      <c r="E242" s="45"/>
      <c r="F242" s="95">
        <f t="shared" si="239"/>
        <v>0</v>
      </c>
      <c r="G242" s="229"/>
      <c r="H242" s="45"/>
      <c r="I242" s="91">
        <f t="shared" si="240"/>
        <v>0</v>
      </c>
      <c r="J242" s="263"/>
      <c r="K242" s="45"/>
      <c r="L242" s="95">
        <f t="shared" si="241"/>
        <v>0</v>
      </c>
      <c r="M242" s="229"/>
      <c r="N242" s="45"/>
      <c r="O242" s="91">
        <f t="shared" si="242"/>
        <v>0</v>
      </c>
      <c r="P242" s="290"/>
      <c r="Q242" s="296"/>
    </row>
    <row r="243" spans="1:17" ht="24" hidden="1" x14ac:dyDescent="0.25">
      <c r="A243" s="75">
        <v>6260</v>
      </c>
      <c r="B243" s="43" t="s">
        <v>237</v>
      </c>
      <c r="C243" s="189">
        <f t="shared" si="243"/>
        <v>0</v>
      </c>
      <c r="D243" s="263"/>
      <c r="E243" s="45"/>
      <c r="F243" s="95">
        <f t="shared" si="239"/>
        <v>0</v>
      </c>
      <c r="G243" s="229"/>
      <c r="H243" s="45"/>
      <c r="I243" s="91">
        <f t="shared" si="240"/>
        <v>0</v>
      </c>
      <c r="J243" s="263"/>
      <c r="K243" s="45"/>
      <c r="L243" s="95">
        <f t="shared" si="241"/>
        <v>0</v>
      </c>
      <c r="M243" s="229"/>
      <c r="N243" s="45"/>
      <c r="O243" s="91">
        <f t="shared" si="242"/>
        <v>0</v>
      </c>
      <c r="P243" s="290"/>
      <c r="Q243" s="296"/>
    </row>
    <row r="244" spans="1:17" hidden="1" x14ac:dyDescent="0.25">
      <c r="A244" s="75">
        <v>6270</v>
      </c>
      <c r="B244" s="43" t="s">
        <v>238</v>
      </c>
      <c r="C244" s="189">
        <f t="shared" si="243"/>
        <v>0</v>
      </c>
      <c r="D244" s="263"/>
      <c r="E244" s="45"/>
      <c r="F244" s="95">
        <f t="shared" si="239"/>
        <v>0</v>
      </c>
      <c r="G244" s="229"/>
      <c r="H244" s="45"/>
      <c r="I244" s="91">
        <f t="shared" si="240"/>
        <v>0</v>
      </c>
      <c r="J244" s="263"/>
      <c r="K244" s="45"/>
      <c r="L244" s="95">
        <f t="shared" si="241"/>
        <v>0</v>
      </c>
      <c r="M244" s="229"/>
      <c r="N244" s="45"/>
      <c r="O244" s="91">
        <f t="shared" si="242"/>
        <v>0</v>
      </c>
      <c r="P244" s="290"/>
      <c r="Q244" s="296"/>
    </row>
    <row r="245" spans="1:17" ht="24" hidden="1" x14ac:dyDescent="0.25">
      <c r="A245" s="340">
        <v>6290</v>
      </c>
      <c r="B245" s="40" t="s">
        <v>239</v>
      </c>
      <c r="C245" s="200">
        <f t="shared" si="243"/>
        <v>0</v>
      </c>
      <c r="D245" s="131">
        <f t="shared" ref="D245:E245" si="244">SUM(D246:D249)</f>
        <v>0</v>
      </c>
      <c r="E245" s="79">
        <f t="shared" si="244"/>
        <v>0</v>
      </c>
      <c r="F245" s="176">
        <f>SUM(F246:F249)</f>
        <v>0</v>
      </c>
      <c r="G245" s="232">
        <f t="shared" ref="G245:O245" si="245">SUM(G246:G249)</f>
        <v>0</v>
      </c>
      <c r="H245" s="79">
        <f t="shared" si="245"/>
        <v>0</v>
      </c>
      <c r="I245" s="90">
        <f t="shared" si="245"/>
        <v>0</v>
      </c>
      <c r="J245" s="131">
        <f t="shared" si="245"/>
        <v>0</v>
      </c>
      <c r="K245" s="79">
        <f t="shared" si="245"/>
        <v>0</v>
      </c>
      <c r="L245" s="176">
        <f t="shared" si="245"/>
        <v>0</v>
      </c>
      <c r="M245" s="232">
        <f t="shared" si="245"/>
        <v>0</v>
      </c>
      <c r="N245" s="79">
        <f t="shared" si="245"/>
        <v>0</v>
      </c>
      <c r="O245" s="90">
        <f t="shared" si="245"/>
        <v>0</v>
      </c>
      <c r="P245" s="293"/>
      <c r="Q245" s="296"/>
    </row>
    <row r="246" spans="1:17" hidden="1" x14ac:dyDescent="0.25">
      <c r="A246" s="30">
        <v>6291</v>
      </c>
      <c r="B246" s="43" t="s">
        <v>240</v>
      </c>
      <c r="C246" s="189">
        <f t="shared" si="243"/>
        <v>0</v>
      </c>
      <c r="D246" s="263"/>
      <c r="E246" s="45"/>
      <c r="F246" s="95">
        <f t="shared" ref="F246:F249" si="246">D246+E246</f>
        <v>0</v>
      </c>
      <c r="G246" s="229"/>
      <c r="H246" s="45"/>
      <c r="I246" s="91">
        <f t="shared" ref="I246:I249" si="247">G246+H246</f>
        <v>0</v>
      </c>
      <c r="J246" s="263"/>
      <c r="K246" s="45"/>
      <c r="L246" s="95">
        <f t="shared" ref="L246:L249" si="248">J246+K246</f>
        <v>0</v>
      </c>
      <c r="M246" s="229"/>
      <c r="N246" s="45"/>
      <c r="O246" s="91">
        <f t="shared" ref="O246:O249" si="249">M246+N246</f>
        <v>0</v>
      </c>
      <c r="P246" s="290"/>
      <c r="Q246" s="296"/>
    </row>
    <row r="247" spans="1:17" hidden="1" x14ac:dyDescent="0.25">
      <c r="A247" s="30">
        <v>6292</v>
      </c>
      <c r="B247" s="43" t="s">
        <v>241</v>
      </c>
      <c r="C247" s="189">
        <f t="shared" si="243"/>
        <v>0</v>
      </c>
      <c r="D247" s="263"/>
      <c r="E247" s="45"/>
      <c r="F247" s="95">
        <f t="shared" si="246"/>
        <v>0</v>
      </c>
      <c r="G247" s="229"/>
      <c r="H247" s="45"/>
      <c r="I247" s="91">
        <f t="shared" si="247"/>
        <v>0</v>
      </c>
      <c r="J247" s="263"/>
      <c r="K247" s="45"/>
      <c r="L247" s="95">
        <f t="shared" si="248"/>
        <v>0</v>
      </c>
      <c r="M247" s="229"/>
      <c r="N247" s="45"/>
      <c r="O247" s="91">
        <f t="shared" si="249"/>
        <v>0</v>
      </c>
      <c r="P247" s="290"/>
      <c r="Q247" s="296"/>
    </row>
    <row r="248" spans="1:17" ht="72" hidden="1" x14ac:dyDescent="0.25">
      <c r="A248" s="30">
        <v>6296</v>
      </c>
      <c r="B248" s="43" t="s">
        <v>242</v>
      </c>
      <c r="C248" s="189">
        <f t="shared" si="243"/>
        <v>0</v>
      </c>
      <c r="D248" s="263"/>
      <c r="E248" s="45"/>
      <c r="F248" s="95">
        <f t="shared" si="246"/>
        <v>0</v>
      </c>
      <c r="G248" s="229"/>
      <c r="H248" s="45"/>
      <c r="I248" s="91">
        <f t="shared" si="247"/>
        <v>0</v>
      </c>
      <c r="J248" s="263"/>
      <c r="K248" s="45"/>
      <c r="L248" s="95">
        <f t="shared" si="248"/>
        <v>0</v>
      </c>
      <c r="M248" s="229"/>
      <c r="N248" s="45"/>
      <c r="O248" s="91">
        <f t="shared" si="249"/>
        <v>0</v>
      </c>
      <c r="P248" s="290"/>
      <c r="Q248" s="296"/>
    </row>
    <row r="249" spans="1:17" ht="39.75" hidden="1" customHeight="1" x14ac:dyDescent="0.25">
      <c r="A249" s="30">
        <v>6299</v>
      </c>
      <c r="B249" s="43" t="s">
        <v>243</v>
      </c>
      <c r="C249" s="189">
        <f t="shared" si="243"/>
        <v>0</v>
      </c>
      <c r="D249" s="263"/>
      <c r="E249" s="45"/>
      <c r="F249" s="95">
        <f t="shared" si="246"/>
        <v>0</v>
      </c>
      <c r="G249" s="229"/>
      <c r="H249" s="45"/>
      <c r="I249" s="91">
        <f t="shared" si="247"/>
        <v>0</v>
      </c>
      <c r="J249" s="263"/>
      <c r="K249" s="45"/>
      <c r="L249" s="95">
        <f t="shared" si="248"/>
        <v>0</v>
      </c>
      <c r="M249" s="229"/>
      <c r="N249" s="45"/>
      <c r="O249" s="91">
        <f t="shared" si="249"/>
        <v>0</v>
      </c>
      <c r="P249" s="290"/>
      <c r="Q249" s="296"/>
    </row>
    <row r="250" spans="1:17" hidden="1" x14ac:dyDescent="0.25">
      <c r="A250" s="35">
        <v>6300</v>
      </c>
      <c r="B250" s="72" t="s">
        <v>244</v>
      </c>
      <c r="C250" s="187">
        <f t="shared" si="243"/>
        <v>0</v>
      </c>
      <c r="D250" s="130">
        <f t="shared" ref="D250:E250" si="250">SUM(D251,D256,D257)</f>
        <v>0</v>
      </c>
      <c r="E250" s="38">
        <f t="shared" si="250"/>
        <v>0</v>
      </c>
      <c r="F250" s="175">
        <f>SUM(F251,F256,F257)</f>
        <v>0</v>
      </c>
      <c r="G250" s="227">
        <f t="shared" ref="G250:O250" si="251">SUM(G251,G256,G257)</f>
        <v>0</v>
      </c>
      <c r="H250" s="38">
        <f t="shared" si="251"/>
        <v>0</v>
      </c>
      <c r="I250" s="123">
        <f t="shared" si="251"/>
        <v>0</v>
      </c>
      <c r="J250" s="130">
        <f t="shared" si="251"/>
        <v>0</v>
      </c>
      <c r="K250" s="38">
        <f t="shared" si="251"/>
        <v>0</v>
      </c>
      <c r="L250" s="175">
        <f t="shared" si="251"/>
        <v>0</v>
      </c>
      <c r="M250" s="227">
        <f t="shared" si="251"/>
        <v>0</v>
      </c>
      <c r="N250" s="38">
        <f t="shared" si="251"/>
        <v>0</v>
      </c>
      <c r="O250" s="123">
        <f t="shared" si="251"/>
        <v>0</v>
      </c>
      <c r="P250" s="314"/>
      <c r="Q250" s="296"/>
    </row>
    <row r="251" spans="1:17" ht="24" hidden="1" x14ac:dyDescent="0.25">
      <c r="A251" s="340">
        <v>6320</v>
      </c>
      <c r="B251" s="40" t="s">
        <v>245</v>
      </c>
      <c r="C251" s="200">
        <f t="shared" si="243"/>
        <v>0</v>
      </c>
      <c r="D251" s="131">
        <f t="shared" ref="D251:E251" si="252">SUM(D252:D255)</f>
        <v>0</v>
      </c>
      <c r="E251" s="79">
        <f t="shared" si="252"/>
        <v>0</v>
      </c>
      <c r="F251" s="176">
        <f>SUM(F252:F255)</f>
        <v>0</v>
      </c>
      <c r="G251" s="232">
        <f t="shared" ref="G251:O251" si="253">SUM(G252:G255)</f>
        <v>0</v>
      </c>
      <c r="H251" s="79">
        <f t="shared" si="253"/>
        <v>0</v>
      </c>
      <c r="I251" s="90">
        <f t="shared" si="253"/>
        <v>0</v>
      </c>
      <c r="J251" s="131">
        <f t="shared" si="253"/>
        <v>0</v>
      </c>
      <c r="K251" s="79">
        <f t="shared" si="253"/>
        <v>0</v>
      </c>
      <c r="L251" s="176">
        <f t="shared" si="253"/>
        <v>0</v>
      </c>
      <c r="M251" s="232">
        <f t="shared" si="253"/>
        <v>0</v>
      </c>
      <c r="N251" s="79">
        <f t="shared" si="253"/>
        <v>0</v>
      </c>
      <c r="O251" s="90">
        <f t="shared" si="253"/>
        <v>0</v>
      </c>
      <c r="P251" s="289"/>
      <c r="Q251" s="296"/>
    </row>
    <row r="252" spans="1:17" hidden="1" x14ac:dyDescent="0.25">
      <c r="A252" s="30">
        <v>6322</v>
      </c>
      <c r="B252" s="43" t="s">
        <v>246</v>
      </c>
      <c r="C252" s="189">
        <f t="shared" si="243"/>
        <v>0</v>
      </c>
      <c r="D252" s="263"/>
      <c r="E252" s="45"/>
      <c r="F252" s="95">
        <f t="shared" ref="F252:F257" si="254">D252+E252</f>
        <v>0</v>
      </c>
      <c r="G252" s="229"/>
      <c r="H252" s="45"/>
      <c r="I252" s="91">
        <f t="shared" ref="I252:I257" si="255">G252+H252</f>
        <v>0</v>
      </c>
      <c r="J252" s="263"/>
      <c r="K252" s="45"/>
      <c r="L252" s="95">
        <f t="shared" ref="L252:L257" si="256">J252+K252</f>
        <v>0</v>
      </c>
      <c r="M252" s="229"/>
      <c r="N252" s="45"/>
      <c r="O252" s="91">
        <f t="shared" ref="O252:O257" si="257">M252+N252</f>
        <v>0</v>
      </c>
      <c r="P252" s="290"/>
      <c r="Q252" s="296"/>
    </row>
    <row r="253" spans="1:17" ht="24" hidden="1" x14ac:dyDescent="0.25">
      <c r="A253" s="30">
        <v>6323</v>
      </c>
      <c r="B253" s="43" t="s">
        <v>247</v>
      </c>
      <c r="C253" s="189">
        <f t="shared" si="243"/>
        <v>0</v>
      </c>
      <c r="D253" s="263"/>
      <c r="E253" s="45"/>
      <c r="F253" s="95">
        <f t="shared" si="254"/>
        <v>0</v>
      </c>
      <c r="G253" s="229"/>
      <c r="H253" s="45"/>
      <c r="I253" s="91">
        <f t="shared" si="255"/>
        <v>0</v>
      </c>
      <c r="J253" s="263"/>
      <c r="K253" s="45"/>
      <c r="L253" s="95">
        <f t="shared" si="256"/>
        <v>0</v>
      </c>
      <c r="M253" s="229"/>
      <c r="N253" s="45"/>
      <c r="O253" s="91">
        <f t="shared" si="257"/>
        <v>0</v>
      </c>
      <c r="P253" s="290"/>
      <c r="Q253" s="296"/>
    </row>
    <row r="254" spans="1:17" ht="24" hidden="1" x14ac:dyDescent="0.25">
      <c r="A254" s="30">
        <v>6324</v>
      </c>
      <c r="B254" s="43" t="s">
        <v>301</v>
      </c>
      <c r="C254" s="189">
        <f t="shared" si="243"/>
        <v>0</v>
      </c>
      <c r="D254" s="263"/>
      <c r="E254" s="45"/>
      <c r="F254" s="95">
        <f t="shared" si="254"/>
        <v>0</v>
      </c>
      <c r="G254" s="229"/>
      <c r="H254" s="45"/>
      <c r="I254" s="91">
        <f t="shared" si="255"/>
        <v>0</v>
      </c>
      <c r="J254" s="263"/>
      <c r="K254" s="45"/>
      <c r="L254" s="95">
        <f t="shared" si="256"/>
        <v>0</v>
      </c>
      <c r="M254" s="229"/>
      <c r="N254" s="45"/>
      <c r="O254" s="91">
        <f t="shared" si="257"/>
        <v>0</v>
      </c>
      <c r="P254" s="290"/>
      <c r="Q254" s="296"/>
    </row>
    <row r="255" spans="1:17" hidden="1" x14ac:dyDescent="0.25">
      <c r="A255" s="27">
        <v>6329</v>
      </c>
      <c r="B255" s="40" t="s">
        <v>302</v>
      </c>
      <c r="C255" s="188">
        <f t="shared" si="243"/>
        <v>0</v>
      </c>
      <c r="D255" s="262"/>
      <c r="E255" s="42"/>
      <c r="F255" s="176">
        <f t="shared" si="254"/>
        <v>0</v>
      </c>
      <c r="G255" s="219"/>
      <c r="H255" s="42"/>
      <c r="I255" s="90">
        <f t="shared" si="255"/>
        <v>0</v>
      </c>
      <c r="J255" s="262"/>
      <c r="K255" s="42"/>
      <c r="L255" s="176">
        <f t="shared" si="256"/>
        <v>0</v>
      </c>
      <c r="M255" s="219"/>
      <c r="N255" s="42"/>
      <c r="O255" s="90">
        <f t="shared" si="257"/>
        <v>0</v>
      </c>
      <c r="P255" s="289"/>
      <c r="Q255" s="296"/>
    </row>
    <row r="256" spans="1:17" ht="24" hidden="1" x14ac:dyDescent="0.25">
      <c r="A256" s="92">
        <v>6330</v>
      </c>
      <c r="B256" s="93" t="s">
        <v>248</v>
      </c>
      <c r="C256" s="200">
        <f t="shared" si="243"/>
        <v>0</v>
      </c>
      <c r="D256" s="264"/>
      <c r="E256" s="84"/>
      <c r="F256" s="331">
        <f t="shared" si="254"/>
        <v>0</v>
      </c>
      <c r="G256" s="234"/>
      <c r="H256" s="84"/>
      <c r="I256" s="156">
        <f t="shared" si="255"/>
        <v>0</v>
      </c>
      <c r="J256" s="264"/>
      <c r="K256" s="84"/>
      <c r="L256" s="331">
        <f t="shared" si="256"/>
        <v>0</v>
      </c>
      <c r="M256" s="234"/>
      <c r="N256" s="84"/>
      <c r="O256" s="156">
        <f t="shared" si="257"/>
        <v>0</v>
      </c>
      <c r="P256" s="293"/>
      <c r="Q256" s="296"/>
    </row>
    <row r="257" spans="1:17" hidden="1" x14ac:dyDescent="0.25">
      <c r="A257" s="75">
        <v>6360</v>
      </c>
      <c r="B257" s="43" t="s">
        <v>249</v>
      </c>
      <c r="C257" s="189">
        <f t="shared" si="243"/>
        <v>0</v>
      </c>
      <c r="D257" s="263"/>
      <c r="E257" s="45"/>
      <c r="F257" s="95">
        <f t="shared" si="254"/>
        <v>0</v>
      </c>
      <c r="G257" s="229"/>
      <c r="H257" s="45"/>
      <c r="I257" s="91">
        <f t="shared" si="255"/>
        <v>0</v>
      </c>
      <c r="J257" s="263"/>
      <c r="K257" s="45"/>
      <c r="L257" s="95">
        <f t="shared" si="256"/>
        <v>0</v>
      </c>
      <c r="M257" s="229"/>
      <c r="N257" s="45"/>
      <c r="O257" s="91">
        <f t="shared" si="257"/>
        <v>0</v>
      </c>
      <c r="P257" s="290"/>
      <c r="Q257" s="296"/>
    </row>
    <row r="258" spans="1:17" ht="36" hidden="1" x14ac:dyDescent="0.25">
      <c r="A258" s="35">
        <v>6400</v>
      </c>
      <c r="B258" s="72" t="s">
        <v>250</v>
      </c>
      <c r="C258" s="187">
        <f t="shared" si="243"/>
        <v>0</v>
      </c>
      <c r="D258" s="130">
        <f t="shared" ref="D258:E258" si="258">SUM(D259,D263)</f>
        <v>0</v>
      </c>
      <c r="E258" s="38">
        <f t="shared" si="258"/>
        <v>0</v>
      </c>
      <c r="F258" s="175">
        <f>SUM(F259,F263)</f>
        <v>0</v>
      </c>
      <c r="G258" s="227">
        <f t="shared" ref="G258:O258" si="259">SUM(G259,G263)</f>
        <v>0</v>
      </c>
      <c r="H258" s="38">
        <f t="shared" si="259"/>
        <v>0</v>
      </c>
      <c r="I258" s="123">
        <f t="shared" si="259"/>
        <v>0</v>
      </c>
      <c r="J258" s="130">
        <f t="shared" si="259"/>
        <v>0</v>
      </c>
      <c r="K258" s="38">
        <f t="shared" si="259"/>
        <v>0</v>
      </c>
      <c r="L258" s="175">
        <f t="shared" si="259"/>
        <v>0</v>
      </c>
      <c r="M258" s="227">
        <f t="shared" si="259"/>
        <v>0</v>
      </c>
      <c r="N258" s="38">
        <f t="shared" si="259"/>
        <v>0</v>
      </c>
      <c r="O258" s="123">
        <f t="shared" si="259"/>
        <v>0</v>
      </c>
      <c r="P258" s="314"/>
      <c r="Q258" s="296"/>
    </row>
    <row r="259" spans="1:17" ht="24" hidden="1" x14ac:dyDescent="0.25">
      <c r="A259" s="340">
        <v>6410</v>
      </c>
      <c r="B259" s="40" t="s">
        <v>251</v>
      </c>
      <c r="C259" s="188">
        <f t="shared" si="243"/>
        <v>0</v>
      </c>
      <c r="D259" s="131">
        <f t="shared" ref="D259:E259" si="260">SUM(D260:D262)</f>
        <v>0</v>
      </c>
      <c r="E259" s="79">
        <f t="shared" si="260"/>
        <v>0</v>
      </c>
      <c r="F259" s="176">
        <f>SUM(F260:F262)</f>
        <v>0</v>
      </c>
      <c r="G259" s="232">
        <f t="shared" ref="G259:O259" si="261">SUM(G260:G262)</f>
        <v>0</v>
      </c>
      <c r="H259" s="79">
        <f t="shared" si="261"/>
        <v>0</v>
      </c>
      <c r="I259" s="90">
        <f t="shared" si="261"/>
        <v>0</v>
      </c>
      <c r="J259" s="131">
        <f t="shared" si="261"/>
        <v>0</v>
      </c>
      <c r="K259" s="79">
        <f t="shared" si="261"/>
        <v>0</v>
      </c>
      <c r="L259" s="176">
        <f t="shared" si="261"/>
        <v>0</v>
      </c>
      <c r="M259" s="232">
        <f t="shared" si="261"/>
        <v>0</v>
      </c>
      <c r="N259" s="79">
        <f t="shared" si="261"/>
        <v>0</v>
      </c>
      <c r="O259" s="155">
        <f t="shared" si="261"/>
        <v>0</v>
      </c>
      <c r="P259" s="294"/>
      <c r="Q259" s="296"/>
    </row>
    <row r="260" spans="1:17" hidden="1" x14ac:dyDescent="0.25">
      <c r="A260" s="30">
        <v>6411</v>
      </c>
      <c r="B260" s="94" t="s">
        <v>252</v>
      </c>
      <c r="C260" s="189">
        <f t="shared" si="243"/>
        <v>0</v>
      </c>
      <c r="D260" s="263"/>
      <c r="E260" s="45"/>
      <c r="F260" s="95">
        <f t="shared" ref="F260:F262" si="262">D260+E260</f>
        <v>0</v>
      </c>
      <c r="G260" s="229"/>
      <c r="H260" s="45"/>
      <c r="I260" s="91">
        <f t="shared" ref="I260:I262" si="263">G260+H260</f>
        <v>0</v>
      </c>
      <c r="J260" s="263"/>
      <c r="K260" s="45"/>
      <c r="L260" s="95">
        <f t="shared" ref="L260:L262" si="264">J260+K260</f>
        <v>0</v>
      </c>
      <c r="M260" s="229"/>
      <c r="N260" s="45"/>
      <c r="O260" s="91">
        <f t="shared" ref="O260:O262" si="265">M260+N260</f>
        <v>0</v>
      </c>
      <c r="P260" s="290"/>
      <c r="Q260" s="296"/>
    </row>
    <row r="261" spans="1:17" ht="36" hidden="1" x14ac:dyDescent="0.25">
      <c r="A261" s="30">
        <v>6412</v>
      </c>
      <c r="B261" s="43" t="s">
        <v>253</v>
      </c>
      <c r="C261" s="189">
        <f t="shared" si="243"/>
        <v>0</v>
      </c>
      <c r="D261" s="263"/>
      <c r="E261" s="45"/>
      <c r="F261" s="95">
        <f t="shared" si="262"/>
        <v>0</v>
      </c>
      <c r="G261" s="229"/>
      <c r="H261" s="45"/>
      <c r="I261" s="91">
        <f t="shared" si="263"/>
        <v>0</v>
      </c>
      <c r="J261" s="263"/>
      <c r="K261" s="45"/>
      <c r="L261" s="95">
        <f t="shared" si="264"/>
        <v>0</v>
      </c>
      <c r="M261" s="229"/>
      <c r="N261" s="45"/>
      <c r="O261" s="91">
        <f t="shared" si="265"/>
        <v>0</v>
      </c>
      <c r="P261" s="290"/>
      <c r="Q261" s="296"/>
    </row>
    <row r="262" spans="1:17" ht="36" hidden="1" x14ac:dyDescent="0.25">
      <c r="A262" s="30">
        <v>6419</v>
      </c>
      <c r="B262" s="43" t="s">
        <v>254</v>
      </c>
      <c r="C262" s="189">
        <f t="shared" si="243"/>
        <v>0</v>
      </c>
      <c r="D262" s="263"/>
      <c r="E262" s="45"/>
      <c r="F262" s="95">
        <f t="shared" si="262"/>
        <v>0</v>
      </c>
      <c r="G262" s="229"/>
      <c r="H262" s="45"/>
      <c r="I262" s="91">
        <f t="shared" si="263"/>
        <v>0</v>
      </c>
      <c r="J262" s="263"/>
      <c r="K262" s="45"/>
      <c r="L262" s="95">
        <f t="shared" si="264"/>
        <v>0</v>
      </c>
      <c r="M262" s="229"/>
      <c r="N262" s="45"/>
      <c r="O262" s="91">
        <f t="shared" si="265"/>
        <v>0</v>
      </c>
      <c r="P262" s="290"/>
      <c r="Q262" s="296"/>
    </row>
    <row r="263" spans="1:17" ht="36" hidden="1" x14ac:dyDescent="0.25">
      <c r="A263" s="75">
        <v>6420</v>
      </c>
      <c r="B263" s="43" t="s">
        <v>255</v>
      </c>
      <c r="C263" s="189">
        <f t="shared" si="243"/>
        <v>0</v>
      </c>
      <c r="D263" s="132">
        <f t="shared" ref="D263:E263" si="266">SUM(D264:D267)</f>
        <v>0</v>
      </c>
      <c r="E263" s="76">
        <f t="shared" si="266"/>
        <v>0</v>
      </c>
      <c r="F263" s="95">
        <f>SUM(F264:F267)</f>
        <v>0</v>
      </c>
      <c r="G263" s="230">
        <f t="shared" ref="G263:N263" si="267">SUM(G264:G267)</f>
        <v>0</v>
      </c>
      <c r="H263" s="76">
        <f t="shared" si="267"/>
        <v>0</v>
      </c>
      <c r="I263" s="91">
        <f t="shared" si="267"/>
        <v>0</v>
      </c>
      <c r="J263" s="132">
        <f t="shared" si="267"/>
        <v>0</v>
      </c>
      <c r="K263" s="76">
        <f t="shared" si="267"/>
        <v>0</v>
      </c>
      <c r="L263" s="95">
        <f t="shared" si="267"/>
        <v>0</v>
      </c>
      <c r="M263" s="230">
        <f t="shared" si="267"/>
        <v>0</v>
      </c>
      <c r="N263" s="76">
        <f t="shared" si="267"/>
        <v>0</v>
      </c>
      <c r="O263" s="91">
        <f>SUM(O264:O267)</f>
        <v>0</v>
      </c>
      <c r="P263" s="290"/>
      <c r="Q263" s="296"/>
    </row>
    <row r="264" spans="1:17" hidden="1" x14ac:dyDescent="0.25">
      <c r="A264" s="30">
        <v>6421</v>
      </c>
      <c r="B264" s="43" t="s">
        <v>256</v>
      </c>
      <c r="C264" s="189">
        <f t="shared" si="243"/>
        <v>0</v>
      </c>
      <c r="D264" s="263"/>
      <c r="E264" s="45"/>
      <c r="F264" s="95">
        <f t="shared" ref="F264:F267" si="268">D264+E264</f>
        <v>0</v>
      </c>
      <c r="G264" s="229"/>
      <c r="H264" s="45"/>
      <c r="I264" s="91">
        <f t="shared" ref="I264:I267" si="269">G264+H264</f>
        <v>0</v>
      </c>
      <c r="J264" s="263"/>
      <c r="K264" s="45"/>
      <c r="L264" s="95">
        <f t="shared" ref="L264:L267" si="270">J264+K264</f>
        <v>0</v>
      </c>
      <c r="M264" s="229"/>
      <c r="N264" s="45"/>
      <c r="O264" s="91">
        <f t="shared" ref="O264:O267" si="271">M264+N264</f>
        <v>0</v>
      </c>
      <c r="P264" s="290"/>
      <c r="Q264" s="296"/>
    </row>
    <row r="265" spans="1:17" hidden="1" x14ac:dyDescent="0.25">
      <c r="A265" s="30">
        <v>6422</v>
      </c>
      <c r="B265" s="43" t="s">
        <v>257</v>
      </c>
      <c r="C265" s="189">
        <f t="shared" si="243"/>
        <v>0</v>
      </c>
      <c r="D265" s="263"/>
      <c r="E265" s="45"/>
      <c r="F265" s="95">
        <f t="shared" si="268"/>
        <v>0</v>
      </c>
      <c r="G265" s="229"/>
      <c r="H265" s="45"/>
      <c r="I265" s="91">
        <f t="shared" si="269"/>
        <v>0</v>
      </c>
      <c r="J265" s="263"/>
      <c r="K265" s="45"/>
      <c r="L265" s="95">
        <f t="shared" si="270"/>
        <v>0</v>
      </c>
      <c r="M265" s="229"/>
      <c r="N265" s="45"/>
      <c r="O265" s="91">
        <f t="shared" si="271"/>
        <v>0</v>
      </c>
      <c r="P265" s="290"/>
      <c r="Q265" s="296"/>
    </row>
    <row r="266" spans="1:17" ht="24" hidden="1" x14ac:dyDescent="0.25">
      <c r="A266" s="30">
        <v>6423</v>
      </c>
      <c r="B266" s="43" t="s">
        <v>258</v>
      </c>
      <c r="C266" s="189">
        <f t="shared" si="243"/>
        <v>0</v>
      </c>
      <c r="D266" s="263"/>
      <c r="E266" s="45"/>
      <c r="F266" s="95">
        <f t="shared" si="268"/>
        <v>0</v>
      </c>
      <c r="G266" s="229"/>
      <c r="H266" s="45"/>
      <c r="I266" s="91">
        <f t="shared" si="269"/>
        <v>0</v>
      </c>
      <c r="J266" s="263"/>
      <c r="K266" s="45"/>
      <c r="L266" s="95">
        <f t="shared" si="270"/>
        <v>0</v>
      </c>
      <c r="M266" s="229"/>
      <c r="N266" s="45"/>
      <c r="O266" s="91">
        <f t="shared" si="271"/>
        <v>0</v>
      </c>
      <c r="P266" s="290"/>
      <c r="Q266" s="296"/>
    </row>
    <row r="267" spans="1:17" ht="36" hidden="1" x14ac:dyDescent="0.25">
      <c r="A267" s="30">
        <v>6424</v>
      </c>
      <c r="B267" s="43" t="s">
        <v>259</v>
      </c>
      <c r="C267" s="189">
        <f t="shared" si="243"/>
        <v>0</v>
      </c>
      <c r="D267" s="263"/>
      <c r="E267" s="45"/>
      <c r="F267" s="95">
        <f t="shared" si="268"/>
        <v>0</v>
      </c>
      <c r="G267" s="229"/>
      <c r="H267" s="45"/>
      <c r="I267" s="91">
        <f t="shared" si="269"/>
        <v>0</v>
      </c>
      <c r="J267" s="263"/>
      <c r="K267" s="45"/>
      <c r="L267" s="95">
        <f t="shared" si="270"/>
        <v>0</v>
      </c>
      <c r="M267" s="229"/>
      <c r="N267" s="45"/>
      <c r="O267" s="91">
        <f t="shared" si="271"/>
        <v>0</v>
      </c>
      <c r="P267" s="290"/>
      <c r="Q267" s="296"/>
    </row>
    <row r="268" spans="1:17" ht="36" hidden="1" x14ac:dyDescent="0.25">
      <c r="A268" s="97">
        <v>7000</v>
      </c>
      <c r="B268" s="97" t="s">
        <v>260</v>
      </c>
      <c r="C268" s="202">
        <f>SUM(F268,I268,L268,O268)</f>
        <v>0</v>
      </c>
      <c r="D268" s="139">
        <f t="shared" ref="D268:E268" si="272">SUM(D269,D279)</f>
        <v>0</v>
      </c>
      <c r="E268" s="98">
        <f t="shared" si="272"/>
        <v>0</v>
      </c>
      <c r="F268" s="265">
        <f>SUM(F269,F279)</f>
        <v>0</v>
      </c>
      <c r="G268" s="236">
        <f t="shared" ref="G268:N268" si="273">SUM(G269,G279)</f>
        <v>0</v>
      </c>
      <c r="H268" s="98">
        <f t="shared" si="273"/>
        <v>0</v>
      </c>
      <c r="I268" s="275">
        <f t="shared" si="273"/>
        <v>0</v>
      </c>
      <c r="J268" s="139">
        <f t="shared" si="273"/>
        <v>0</v>
      </c>
      <c r="K268" s="98">
        <f t="shared" si="273"/>
        <v>0</v>
      </c>
      <c r="L268" s="265">
        <f t="shared" si="273"/>
        <v>0</v>
      </c>
      <c r="M268" s="236">
        <f t="shared" si="273"/>
        <v>0</v>
      </c>
      <c r="N268" s="98">
        <f t="shared" si="273"/>
        <v>0</v>
      </c>
      <c r="O268" s="158">
        <f>SUM(O269,O279)</f>
        <v>0</v>
      </c>
      <c r="P268" s="316"/>
      <c r="Q268" s="296"/>
    </row>
    <row r="269" spans="1:17" ht="24" hidden="1" x14ac:dyDescent="0.25">
      <c r="A269" s="35">
        <v>7200</v>
      </c>
      <c r="B269" s="72" t="s">
        <v>261</v>
      </c>
      <c r="C269" s="187">
        <f t="shared" si="243"/>
        <v>0</v>
      </c>
      <c r="D269" s="130">
        <f t="shared" ref="D269:E269" si="274">SUM(D270,D271,D274,D275,D278)</f>
        <v>0</v>
      </c>
      <c r="E269" s="38">
        <f t="shared" si="274"/>
        <v>0</v>
      </c>
      <c r="F269" s="175">
        <f>SUM(F270,F271,F274,F275,F278)</f>
        <v>0</v>
      </c>
      <c r="G269" s="227"/>
      <c r="H269" s="38"/>
      <c r="I269" s="123">
        <f>SUM(I270,I271,I274,I275,I278)</f>
        <v>0</v>
      </c>
      <c r="J269" s="130"/>
      <c r="K269" s="38"/>
      <c r="L269" s="175">
        <f>SUM(L270,L271,L274,L275,L278)</f>
        <v>0</v>
      </c>
      <c r="M269" s="227"/>
      <c r="N269" s="38"/>
      <c r="O269" s="124">
        <f>SUM(O270,O271,O274,O275,O278)</f>
        <v>0</v>
      </c>
      <c r="P269" s="313"/>
      <c r="Q269" s="296"/>
    </row>
    <row r="270" spans="1:17" ht="24" hidden="1" x14ac:dyDescent="0.25">
      <c r="A270" s="340">
        <v>7210</v>
      </c>
      <c r="B270" s="40" t="s">
        <v>262</v>
      </c>
      <c r="C270" s="188">
        <f t="shared" si="243"/>
        <v>0</v>
      </c>
      <c r="D270" s="262"/>
      <c r="E270" s="42"/>
      <c r="F270" s="176">
        <f>D270+E270</f>
        <v>0</v>
      </c>
      <c r="G270" s="219"/>
      <c r="H270" s="42"/>
      <c r="I270" s="90">
        <f>G270+H270</f>
        <v>0</v>
      </c>
      <c r="J270" s="262"/>
      <c r="K270" s="42"/>
      <c r="L270" s="176">
        <f>J270+K270</f>
        <v>0</v>
      </c>
      <c r="M270" s="219"/>
      <c r="N270" s="42"/>
      <c r="O270" s="90">
        <f>M270+N270</f>
        <v>0</v>
      </c>
      <c r="P270" s="289"/>
      <c r="Q270" s="296"/>
    </row>
    <row r="271" spans="1:17" s="96" customFormat="1" ht="36" hidden="1" x14ac:dyDescent="0.25">
      <c r="A271" s="75">
        <v>7220</v>
      </c>
      <c r="B271" s="43" t="s">
        <v>263</v>
      </c>
      <c r="C271" s="189">
        <f t="shared" si="243"/>
        <v>0</v>
      </c>
      <c r="D271" s="132">
        <f t="shared" ref="D271:E271" si="275">SUM(D272:D273)</f>
        <v>0</v>
      </c>
      <c r="E271" s="76">
        <f t="shared" si="275"/>
        <v>0</v>
      </c>
      <c r="F271" s="95">
        <f>SUM(F272:F273)</f>
        <v>0</v>
      </c>
      <c r="G271" s="230">
        <f t="shared" ref="G271:O271" si="276">SUM(G272:G273)</f>
        <v>0</v>
      </c>
      <c r="H271" s="76">
        <f t="shared" si="276"/>
        <v>0</v>
      </c>
      <c r="I271" s="91">
        <f t="shared" si="276"/>
        <v>0</v>
      </c>
      <c r="J271" s="132">
        <f t="shared" si="276"/>
        <v>0</v>
      </c>
      <c r="K271" s="76">
        <f t="shared" si="276"/>
        <v>0</v>
      </c>
      <c r="L271" s="95">
        <f t="shared" si="276"/>
        <v>0</v>
      </c>
      <c r="M271" s="230">
        <f t="shared" si="276"/>
        <v>0</v>
      </c>
      <c r="N271" s="76">
        <f t="shared" si="276"/>
        <v>0</v>
      </c>
      <c r="O271" s="91">
        <f t="shared" si="276"/>
        <v>0</v>
      </c>
      <c r="P271" s="290"/>
      <c r="Q271" s="300"/>
    </row>
    <row r="272" spans="1:17" s="96" customFormat="1" ht="36" hidden="1" x14ac:dyDescent="0.25">
      <c r="A272" s="30">
        <v>7221</v>
      </c>
      <c r="B272" s="43" t="s">
        <v>264</v>
      </c>
      <c r="C272" s="189">
        <f t="shared" si="243"/>
        <v>0</v>
      </c>
      <c r="D272" s="263"/>
      <c r="E272" s="45"/>
      <c r="F272" s="95">
        <f t="shared" ref="F272:F274" si="277">D272+E272</f>
        <v>0</v>
      </c>
      <c r="G272" s="229"/>
      <c r="H272" s="45"/>
      <c r="I272" s="91">
        <f t="shared" ref="I272:I274" si="278">G272+H272</f>
        <v>0</v>
      </c>
      <c r="J272" s="263"/>
      <c r="K272" s="45"/>
      <c r="L272" s="95">
        <f t="shared" ref="L272:L274" si="279">J272+K272</f>
        <v>0</v>
      </c>
      <c r="M272" s="229"/>
      <c r="N272" s="45"/>
      <c r="O272" s="91">
        <f t="shared" ref="O272:O274" si="280">M272+N272</f>
        <v>0</v>
      </c>
      <c r="P272" s="290"/>
      <c r="Q272" s="300"/>
    </row>
    <row r="273" spans="1:17" s="96" customFormat="1" ht="36" hidden="1" x14ac:dyDescent="0.25">
      <c r="A273" s="30">
        <v>7222</v>
      </c>
      <c r="B273" s="43" t="s">
        <v>265</v>
      </c>
      <c r="C273" s="189">
        <f t="shared" si="243"/>
        <v>0</v>
      </c>
      <c r="D273" s="263"/>
      <c r="E273" s="45"/>
      <c r="F273" s="95">
        <f t="shared" si="277"/>
        <v>0</v>
      </c>
      <c r="G273" s="229"/>
      <c r="H273" s="45"/>
      <c r="I273" s="91">
        <f t="shared" si="278"/>
        <v>0</v>
      </c>
      <c r="J273" s="263"/>
      <c r="K273" s="45"/>
      <c r="L273" s="95">
        <f t="shared" si="279"/>
        <v>0</v>
      </c>
      <c r="M273" s="229"/>
      <c r="N273" s="45"/>
      <c r="O273" s="91">
        <f t="shared" si="280"/>
        <v>0</v>
      </c>
      <c r="P273" s="290"/>
      <c r="Q273" s="300"/>
    </row>
    <row r="274" spans="1:17" ht="24" hidden="1" x14ac:dyDescent="0.25">
      <c r="A274" s="75">
        <v>7230</v>
      </c>
      <c r="B274" s="43" t="s">
        <v>308</v>
      </c>
      <c r="C274" s="189">
        <f t="shared" si="243"/>
        <v>0</v>
      </c>
      <c r="D274" s="263"/>
      <c r="E274" s="45"/>
      <c r="F274" s="95">
        <f t="shared" si="277"/>
        <v>0</v>
      </c>
      <c r="G274" s="229"/>
      <c r="H274" s="45"/>
      <c r="I274" s="91">
        <f t="shared" si="278"/>
        <v>0</v>
      </c>
      <c r="J274" s="263"/>
      <c r="K274" s="45"/>
      <c r="L274" s="95">
        <f t="shared" si="279"/>
        <v>0</v>
      </c>
      <c r="M274" s="229"/>
      <c r="N274" s="45"/>
      <c r="O274" s="91">
        <f t="shared" si="280"/>
        <v>0</v>
      </c>
      <c r="P274" s="290"/>
      <c r="Q274" s="296"/>
    </row>
    <row r="275" spans="1:17" ht="24" hidden="1" x14ac:dyDescent="0.25">
      <c r="A275" s="75">
        <v>7240</v>
      </c>
      <c r="B275" s="43" t="s">
        <v>266</v>
      </c>
      <c r="C275" s="189">
        <f t="shared" si="243"/>
        <v>0</v>
      </c>
      <c r="D275" s="132">
        <f t="shared" ref="D275:E275" si="281">SUM(D276:D277)</f>
        <v>0</v>
      </c>
      <c r="E275" s="76">
        <f t="shared" si="281"/>
        <v>0</v>
      </c>
      <c r="F275" s="95">
        <f>SUM(F276:F277)</f>
        <v>0</v>
      </c>
      <c r="G275" s="230">
        <f t="shared" ref="G275:O275" si="282">SUM(G276:G277)</f>
        <v>0</v>
      </c>
      <c r="H275" s="76">
        <f t="shared" si="282"/>
        <v>0</v>
      </c>
      <c r="I275" s="91">
        <f t="shared" si="282"/>
        <v>0</v>
      </c>
      <c r="J275" s="132">
        <f t="shared" si="282"/>
        <v>0</v>
      </c>
      <c r="K275" s="76">
        <f t="shared" si="282"/>
        <v>0</v>
      </c>
      <c r="L275" s="95">
        <f t="shared" si="282"/>
        <v>0</v>
      </c>
      <c r="M275" s="230">
        <f t="shared" si="282"/>
        <v>0</v>
      </c>
      <c r="N275" s="76">
        <f t="shared" si="282"/>
        <v>0</v>
      </c>
      <c r="O275" s="91">
        <f t="shared" si="282"/>
        <v>0</v>
      </c>
      <c r="P275" s="290"/>
      <c r="Q275" s="296"/>
    </row>
    <row r="276" spans="1:17" ht="48" hidden="1" x14ac:dyDescent="0.25">
      <c r="A276" s="30">
        <v>7245</v>
      </c>
      <c r="B276" s="43" t="s">
        <v>267</v>
      </c>
      <c r="C276" s="189">
        <f t="shared" si="243"/>
        <v>0</v>
      </c>
      <c r="D276" s="263"/>
      <c r="E276" s="45"/>
      <c r="F276" s="95">
        <f t="shared" ref="F276:F278" si="283">D276+E276</f>
        <v>0</v>
      </c>
      <c r="G276" s="229"/>
      <c r="H276" s="45"/>
      <c r="I276" s="91">
        <f t="shared" ref="I276:I278" si="284">G276+H276</f>
        <v>0</v>
      </c>
      <c r="J276" s="263"/>
      <c r="K276" s="45"/>
      <c r="L276" s="95">
        <f t="shared" ref="L276:L278" si="285">J276+K276</f>
        <v>0</v>
      </c>
      <c r="M276" s="229"/>
      <c r="N276" s="45"/>
      <c r="O276" s="91">
        <f t="shared" ref="O276:O278" si="286">M276+N276</f>
        <v>0</v>
      </c>
      <c r="P276" s="290"/>
      <c r="Q276" s="296"/>
    </row>
    <row r="277" spans="1:17" ht="96" hidden="1" x14ac:dyDescent="0.25">
      <c r="A277" s="30">
        <v>7246</v>
      </c>
      <c r="B277" s="43" t="s">
        <v>268</v>
      </c>
      <c r="C277" s="189">
        <f t="shared" si="243"/>
        <v>0</v>
      </c>
      <c r="D277" s="263"/>
      <c r="E277" s="45"/>
      <c r="F277" s="95">
        <f t="shared" si="283"/>
        <v>0</v>
      </c>
      <c r="G277" s="229"/>
      <c r="H277" s="45"/>
      <c r="I277" s="91">
        <f t="shared" si="284"/>
        <v>0</v>
      </c>
      <c r="J277" s="263"/>
      <c r="K277" s="45"/>
      <c r="L277" s="95">
        <f t="shared" si="285"/>
        <v>0</v>
      </c>
      <c r="M277" s="229"/>
      <c r="N277" s="45"/>
      <c r="O277" s="91">
        <f t="shared" si="286"/>
        <v>0</v>
      </c>
      <c r="P277" s="290"/>
      <c r="Q277" s="296"/>
    </row>
    <row r="278" spans="1:17" ht="24" hidden="1" x14ac:dyDescent="0.25">
      <c r="A278" s="92">
        <v>7260</v>
      </c>
      <c r="B278" s="40" t="s">
        <v>269</v>
      </c>
      <c r="C278" s="188">
        <f t="shared" si="243"/>
        <v>0</v>
      </c>
      <c r="D278" s="262"/>
      <c r="E278" s="42"/>
      <c r="F278" s="176">
        <f t="shared" si="283"/>
        <v>0</v>
      </c>
      <c r="G278" s="219"/>
      <c r="H278" s="42"/>
      <c r="I278" s="90">
        <f t="shared" si="284"/>
        <v>0</v>
      </c>
      <c r="J278" s="262"/>
      <c r="K278" s="42"/>
      <c r="L278" s="176">
        <f t="shared" si="285"/>
        <v>0</v>
      </c>
      <c r="M278" s="219"/>
      <c r="N278" s="42"/>
      <c r="O278" s="90">
        <f t="shared" si="286"/>
        <v>0</v>
      </c>
      <c r="P278" s="289"/>
      <c r="Q278" s="296"/>
    </row>
    <row r="279" spans="1:17" hidden="1" x14ac:dyDescent="0.25">
      <c r="A279" s="55">
        <v>7700</v>
      </c>
      <c r="B279" s="105" t="s">
        <v>298</v>
      </c>
      <c r="C279" s="203">
        <f t="shared" si="243"/>
        <v>0</v>
      </c>
      <c r="D279" s="140">
        <f t="shared" ref="D279:O279" si="287">D280</f>
        <v>0</v>
      </c>
      <c r="E279" s="106">
        <f t="shared" si="287"/>
        <v>0</v>
      </c>
      <c r="F279" s="177">
        <f t="shared" si="287"/>
        <v>0</v>
      </c>
      <c r="G279" s="237">
        <f t="shared" si="287"/>
        <v>0</v>
      </c>
      <c r="H279" s="106">
        <f t="shared" si="287"/>
        <v>0</v>
      </c>
      <c r="I279" s="276">
        <f t="shared" si="287"/>
        <v>0</v>
      </c>
      <c r="J279" s="140">
        <f t="shared" si="287"/>
        <v>0</v>
      </c>
      <c r="K279" s="106">
        <f t="shared" si="287"/>
        <v>0</v>
      </c>
      <c r="L279" s="177">
        <f t="shared" si="287"/>
        <v>0</v>
      </c>
      <c r="M279" s="237">
        <f t="shared" si="287"/>
        <v>0</v>
      </c>
      <c r="N279" s="106">
        <f t="shared" si="287"/>
        <v>0</v>
      </c>
      <c r="O279" s="276">
        <f t="shared" si="287"/>
        <v>0</v>
      </c>
      <c r="P279" s="314"/>
      <c r="Q279" s="296"/>
    </row>
    <row r="280" spans="1:17" hidden="1" x14ac:dyDescent="0.25">
      <c r="A280" s="73">
        <v>7720</v>
      </c>
      <c r="B280" s="40" t="s">
        <v>299</v>
      </c>
      <c r="C280" s="190">
        <f t="shared" si="243"/>
        <v>0</v>
      </c>
      <c r="D280" s="255"/>
      <c r="E280" s="49"/>
      <c r="F280" s="332">
        <f>D280+E280</f>
        <v>0</v>
      </c>
      <c r="G280" s="238"/>
      <c r="H280" s="49"/>
      <c r="I280" s="155">
        <f>G280+H280</f>
        <v>0</v>
      </c>
      <c r="J280" s="255"/>
      <c r="K280" s="49"/>
      <c r="L280" s="332">
        <f>J280+K280</f>
        <v>0</v>
      </c>
      <c r="M280" s="238"/>
      <c r="N280" s="49"/>
      <c r="O280" s="155">
        <f>M280+N280</f>
        <v>0</v>
      </c>
      <c r="P280" s="294"/>
      <c r="Q280" s="296"/>
    </row>
    <row r="281" spans="1:17" hidden="1" x14ac:dyDescent="0.25">
      <c r="A281" s="94"/>
      <c r="B281" s="43" t="s">
        <v>270</v>
      </c>
      <c r="C281" s="189">
        <f t="shared" si="243"/>
        <v>0</v>
      </c>
      <c r="D281" s="132">
        <f t="shared" ref="D281:E281" si="288">SUM(D282:D283)</f>
        <v>0</v>
      </c>
      <c r="E281" s="76">
        <f t="shared" si="288"/>
        <v>0</v>
      </c>
      <c r="F281" s="95">
        <f>SUM(F282:F283)</f>
        <v>0</v>
      </c>
      <c r="G281" s="230">
        <f t="shared" ref="G281:O281" si="289">SUM(G282:G283)</f>
        <v>0</v>
      </c>
      <c r="H281" s="76">
        <f t="shared" si="289"/>
        <v>0</v>
      </c>
      <c r="I281" s="91">
        <f t="shared" si="289"/>
        <v>0</v>
      </c>
      <c r="J281" s="132">
        <f t="shared" si="289"/>
        <v>0</v>
      </c>
      <c r="K281" s="76">
        <f t="shared" si="289"/>
        <v>0</v>
      </c>
      <c r="L281" s="95">
        <f t="shared" si="289"/>
        <v>0</v>
      </c>
      <c r="M281" s="230">
        <f t="shared" si="289"/>
        <v>0</v>
      </c>
      <c r="N281" s="76">
        <f t="shared" si="289"/>
        <v>0</v>
      </c>
      <c r="O281" s="91">
        <f t="shared" si="289"/>
        <v>0</v>
      </c>
      <c r="P281" s="290"/>
      <c r="Q281" s="296"/>
    </row>
    <row r="282" spans="1:17" hidden="1" x14ac:dyDescent="0.25">
      <c r="A282" s="94" t="s">
        <v>271</v>
      </c>
      <c r="B282" s="30" t="s">
        <v>272</v>
      </c>
      <c r="C282" s="189">
        <f t="shared" si="243"/>
        <v>0</v>
      </c>
      <c r="D282" s="263"/>
      <c r="E282" s="45"/>
      <c r="F282" s="95">
        <f>E282+D282</f>
        <v>0</v>
      </c>
      <c r="G282" s="229"/>
      <c r="H282" s="45"/>
      <c r="I282" s="91">
        <f>H282+G282</f>
        <v>0</v>
      </c>
      <c r="J282" s="263"/>
      <c r="K282" s="45"/>
      <c r="L282" s="95">
        <f>K282+J282</f>
        <v>0</v>
      </c>
      <c r="M282" s="229"/>
      <c r="N282" s="45"/>
      <c r="O282" s="91">
        <f>N282+M282</f>
        <v>0</v>
      </c>
      <c r="P282" s="290"/>
      <c r="Q282" s="296"/>
    </row>
    <row r="283" spans="1:17" ht="24" hidden="1" x14ac:dyDescent="0.25">
      <c r="A283" s="94" t="s">
        <v>273</v>
      </c>
      <c r="B283" s="99" t="s">
        <v>274</v>
      </c>
      <c r="C283" s="188">
        <f t="shared" si="243"/>
        <v>0</v>
      </c>
      <c r="D283" s="262"/>
      <c r="E283" s="42"/>
      <c r="F283" s="176">
        <f>E283+D283</f>
        <v>0</v>
      </c>
      <c r="G283" s="219"/>
      <c r="H283" s="42"/>
      <c r="I283" s="90">
        <f>H283+G283</f>
        <v>0</v>
      </c>
      <c r="J283" s="262"/>
      <c r="K283" s="42"/>
      <c r="L283" s="176">
        <f>K283+J283</f>
        <v>0</v>
      </c>
      <c r="M283" s="219"/>
      <c r="N283" s="42"/>
      <c r="O283" s="90">
        <f>N283+M283</f>
        <v>0</v>
      </c>
      <c r="P283" s="289"/>
      <c r="Q283" s="296"/>
    </row>
    <row r="284" spans="1:17" ht="12.75" thickBot="1" x14ac:dyDescent="0.3">
      <c r="A284" s="110"/>
      <c r="B284" s="110" t="s">
        <v>275</v>
      </c>
      <c r="C284" s="204">
        <f t="shared" si="243"/>
        <v>892521</v>
      </c>
      <c r="D284" s="141">
        <f t="shared" ref="D284:O284" si="290">SUM(D281,D268,D229,D194,D186,D172,D74,D52)</f>
        <v>357281</v>
      </c>
      <c r="E284" s="111">
        <f t="shared" si="290"/>
        <v>0</v>
      </c>
      <c r="F284" s="112">
        <f t="shared" si="290"/>
        <v>357281</v>
      </c>
      <c r="G284" s="239">
        <f t="shared" si="290"/>
        <v>519729</v>
      </c>
      <c r="H284" s="111">
        <f t="shared" si="290"/>
        <v>0</v>
      </c>
      <c r="I284" s="277">
        <f t="shared" si="290"/>
        <v>519729</v>
      </c>
      <c r="J284" s="141">
        <f t="shared" si="290"/>
        <v>15511</v>
      </c>
      <c r="K284" s="111">
        <f t="shared" si="290"/>
        <v>0</v>
      </c>
      <c r="L284" s="112">
        <f t="shared" si="290"/>
        <v>15511</v>
      </c>
      <c r="M284" s="239">
        <f t="shared" si="290"/>
        <v>0</v>
      </c>
      <c r="N284" s="111">
        <f t="shared" si="290"/>
        <v>0</v>
      </c>
      <c r="O284" s="277">
        <f t="shared" si="290"/>
        <v>0</v>
      </c>
      <c r="P284" s="317"/>
      <c r="Q284" s="296"/>
    </row>
    <row r="285" spans="1:17" s="19" customFormat="1" ht="13.5" thickTop="1" thickBot="1" x14ac:dyDescent="0.3">
      <c r="A285" s="744" t="s">
        <v>276</v>
      </c>
      <c r="B285" s="745"/>
      <c r="C285" s="205">
        <f t="shared" si="243"/>
        <v>-3112</v>
      </c>
      <c r="D285" s="142">
        <f>SUM(D24,D25,D41,D42)-D50</f>
        <v>0</v>
      </c>
      <c r="E285" s="114">
        <f t="shared" ref="E285:F285" si="291">SUM(E24,E25,E41,E42)-E50</f>
        <v>0</v>
      </c>
      <c r="F285" s="115">
        <f t="shared" si="291"/>
        <v>0</v>
      </c>
      <c r="G285" s="240">
        <f>SUM(G24,G42)-G50</f>
        <v>0</v>
      </c>
      <c r="H285" s="114">
        <f t="shared" ref="H285:I285" si="292">SUM(H24,H42)-H50</f>
        <v>0</v>
      </c>
      <c r="I285" s="126">
        <f t="shared" si="292"/>
        <v>0</v>
      </c>
      <c r="J285" s="142">
        <f>SUM(J26,J42)-J50</f>
        <v>-3112</v>
      </c>
      <c r="K285" s="114">
        <f t="shared" ref="K285:L285" si="293">SUM(K26,K42)-K50</f>
        <v>0</v>
      </c>
      <c r="L285" s="115">
        <f t="shared" si="293"/>
        <v>-3112</v>
      </c>
      <c r="M285" s="240">
        <f>SUM(M44)-M50</f>
        <v>0</v>
      </c>
      <c r="N285" s="114">
        <f t="shared" ref="N285:O285" si="294">SUM(N44)-N50</f>
        <v>0</v>
      </c>
      <c r="O285" s="126">
        <f t="shared" si="294"/>
        <v>0</v>
      </c>
      <c r="P285" s="295"/>
      <c r="Q285" s="181"/>
    </row>
    <row r="286" spans="1:17" s="19" customFormat="1" ht="12.75" thickTop="1" x14ac:dyDescent="0.25">
      <c r="A286" s="746" t="s">
        <v>277</v>
      </c>
      <c r="B286" s="747"/>
      <c r="C286" s="206">
        <f t="shared" si="243"/>
        <v>3112</v>
      </c>
      <c r="D286" s="143">
        <f>SUM(D287,D288)-D295+D296</f>
        <v>0</v>
      </c>
      <c r="E286" s="103">
        <f t="shared" ref="E286:O286" si="295">SUM(E287,E288)-E295+E296</f>
        <v>0</v>
      </c>
      <c r="F286" s="109">
        <f t="shared" si="295"/>
        <v>0</v>
      </c>
      <c r="G286" s="241">
        <f t="shared" si="295"/>
        <v>0</v>
      </c>
      <c r="H286" s="103">
        <f t="shared" si="295"/>
        <v>0</v>
      </c>
      <c r="I286" s="113">
        <f t="shared" si="295"/>
        <v>0</v>
      </c>
      <c r="J286" s="143">
        <f t="shared" si="295"/>
        <v>3112</v>
      </c>
      <c r="K286" s="103">
        <f t="shared" si="295"/>
        <v>0</v>
      </c>
      <c r="L286" s="109">
        <f t="shared" si="295"/>
        <v>3112</v>
      </c>
      <c r="M286" s="241">
        <f t="shared" si="295"/>
        <v>0</v>
      </c>
      <c r="N286" s="103">
        <f t="shared" si="295"/>
        <v>0</v>
      </c>
      <c r="O286" s="113">
        <f t="shared" si="295"/>
        <v>0</v>
      </c>
      <c r="P286" s="318"/>
      <c r="Q286" s="181"/>
    </row>
    <row r="287" spans="1:17" s="19" customFormat="1" ht="12.75" thickBot="1" x14ac:dyDescent="0.3">
      <c r="A287" s="63" t="s">
        <v>278</v>
      </c>
      <c r="B287" s="63" t="s">
        <v>279</v>
      </c>
      <c r="C287" s="196">
        <f t="shared" si="243"/>
        <v>3112</v>
      </c>
      <c r="D287" s="134">
        <f t="shared" ref="D287:O287" si="296">D21-D281</f>
        <v>0</v>
      </c>
      <c r="E287" s="64">
        <f t="shared" si="296"/>
        <v>0</v>
      </c>
      <c r="F287" s="169">
        <f t="shared" si="296"/>
        <v>0</v>
      </c>
      <c r="G287" s="223">
        <f t="shared" si="296"/>
        <v>0</v>
      </c>
      <c r="H287" s="64">
        <f t="shared" si="296"/>
        <v>0</v>
      </c>
      <c r="I287" s="117">
        <f t="shared" si="296"/>
        <v>0</v>
      </c>
      <c r="J287" s="134">
        <f t="shared" si="296"/>
        <v>3112</v>
      </c>
      <c r="K287" s="64">
        <f t="shared" si="296"/>
        <v>0</v>
      </c>
      <c r="L287" s="169">
        <f t="shared" si="296"/>
        <v>3112</v>
      </c>
      <c r="M287" s="223">
        <f t="shared" si="296"/>
        <v>0</v>
      </c>
      <c r="N287" s="64">
        <f t="shared" si="296"/>
        <v>0</v>
      </c>
      <c r="O287" s="117">
        <f t="shared" si="296"/>
        <v>0</v>
      </c>
      <c r="P287" s="309"/>
      <c r="Q287" s="181"/>
    </row>
    <row r="288" spans="1:17" s="19" customFormat="1" ht="12.75" hidden="1" thickTop="1" x14ac:dyDescent="0.25">
      <c r="A288" s="116" t="s">
        <v>280</v>
      </c>
      <c r="B288" s="116" t="s">
        <v>281</v>
      </c>
      <c r="C288" s="206">
        <f t="shared" si="243"/>
        <v>0</v>
      </c>
      <c r="D288" s="143">
        <f t="shared" ref="D288:O288" si="297">SUM(D289,D291,D293)-SUM(D290,D292,D294)</f>
        <v>0</v>
      </c>
      <c r="E288" s="103">
        <f t="shared" si="297"/>
        <v>0</v>
      </c>
      <c r="F288" s="109">
        <f t="shared" si="297"/>
        <v>0</v>
      </c>
      <c r="G288" s="241">
        <f t="shared" si="297"/>
        <v>0</v>
      </c>
      <c r="H288" s="103">
        <f t="shared" si="297"/>
        <v>0</v>
      </c>
      <c r="I288" s="113">
        <f t="shared" si="297"/>
        <v>0</v>
      </c>
      <c r="J288" s="143">
        <f t="shared" si="297"/>
        <v>0</v>
      </c>
      <c r="K288" s="103">
        <f t="shared" si="297"/>
        <v>0</v>
      </c>
      <c r="L288" s="109">
        <f t="shared" si="297"/>
        <v>0</v>
      </c>
      <c r="M288" s="241">
        <f t="shared" si="297"/>
        <v>0</v>
      </c>
      <c r="N288" s="103">
        <f t="shared" si="297"/>
        <v>0</v>
      </c>
      <c r="O288" s="113">
        <f t="shared" si="297"/>
        <v>0</v>
      </c>
      <c r="P288" s="318"/>
      <c r="Q288" s="181"/>
    </row>
    <row r="289" spans="1:17" ht="12.75" hidden="1" thickTop="1" x14ac:dyDescent="0.25">
      <c r="A289" s="100" t="s">
        <v>282</v>
      </c>
      <c r="B289" s="60" t="s">
        <v>283</v>
      </c>
      <c r="C289" s="190">
        <f t="shared" si="243"/>
        <v>0</v>
      </c>
      <c r="D289" s="255"/>
      <c r="E289" s="49"/>
      <c r="F289" s="332">
        <f t="shared" ref="F289:F296" si="298">E289+D289</f>
        <v>0</v>
      </c>
      <c r="G289" s="238"/>
      <c r="H289" s="49"/>
      <c r="I289" s="155">
        <f t="shared" ref="I289:I296" si="299">H289+G289</f>
        <v>0</v>
      </c>
      <c r="J289" s="255"/>
      <c r="K289" s="49"/>
      <c r="L289" s="332">
        <f t="shared" ref="L289:L296" si="300">K289+J289</f>
        <v>0</v>
      </c>
      <c r="M289" s="238"/>
      <c r="N289" s="49"/>
      <c r="O289" s="155">
        <f t="shared" ref="O289:O296" si="301">N289+M289</f>
        <v>0</v>
      </c>
      <c r="P289" s="294"/>
      <c r="Q289" s="296"/>
    </row>
    <row r="290" spans="1:17" ht="24.75" hidden="1" thickTop="1" x14ac:dyDescent="0.25">
      <c r="A290" s="94" t="s">
        <v>284</v>
      </c>
      <c r="B290" s="29" t="s">
        <v>285</v>
      </c>
      <c r="C290" s="189">
        <f t="shared" si="243"/>
        <v>0</v>
      </c>
      <c r="D290" s="263"/>
      <c r="E290" s="45"/>
      <c r="F290" s="95">
        <f t="shared" si="298"/>
        <v>0</v>
      </c>
      <c r="G290" s="229"/>
      <c r="H290" s="45"/>
      <c r="I290" s="91">
        <f t="shared" si="299"/>
        <v>0</v>
      </c>
      <c r="J290" s="263"/>
      <c r="K290" s="45"/>
      <c r="L290" s="95">
        <f t="shared" si="300"/>
        <v>0</v>
      </c>
      <c r="M290" s="229"/>
      <c r="N290" s="45"/>
      <c r="O290" s="91">
        <f t="shared" si="301"/>
        <v>0</v>
      </c>
      <c r="P290" s="290"/>
      <c r="Q290" s="296"/>
    </row>
    <row r="291" spans="1:17" ht="12.75" hidden="1" thickTop="1" x14ac:dyDescent="0.25">
      <c r="A291" s="94" t="s">
        <v>286</v>
      </c>
      <c r="B291" s="29" t="s">
        <v>287</v>
      </c>
      <c r="C291" s="189">
        <f t="shared" si="243"/>
        <v>0</v>
      </c>
      <c r="D291" s="263"/>
      <c r="E291" s="45"/>
      <c r="F291" s="95">
        <f t="shared" si="298"/>
        <v>0</v>
      </c>
      <c r="G291" s="229"/>
      <c r="H291" s="45"/>
      <c r="I291" s="91">
        <f t="shared" si="299"/>
        <v>0</v>
      </c>
      <c r="J291" s="263"/>
      <c r="K291" s="45"/>
      <c r="L291" s="95">
        <f t="shared" si="300"/>
        <v>0</v>
      </c>
      <c r="M291" s="229"/>
      <c r="N291" s="45"/>
      <c r="O291" s="91">
        <f t="shared" si="301"/>
        <v>0</v>
      </c>
      <c r="P291" s="290"/>
      <c r="Q291" s="296"/>
    </row>
    <row r="292" spans="1:17" ht="24.75" hidden="1" thickTop="1" x14ac:dyDescent="0.25">
      <c r="A292" s="94" t="s">
        <v>288</v>
      </c>
      <c r="B292" s="29" t="s">
        <v>289</v>
      </c>
      <c r="C292" s="189">
        <f>SUM(F292,I292,L292,O292)</f>
        <v>0</v>
      </c>
      <c r="D292" s="263"/>
      <c r="E292" s="45"/>
      <c r="F292" s="95">
        <f t="shared" si="298"/>
        <v>0</v>
      </c>
      <c r="G292" s="229"/>
      <c r="H292" s="45"/>
      <c r="I292" s="91">
        <f t="shared" si="299"/>
        <v>0</v>
      </c>
      <c r="J292" s="263"/>
      <c r="K292" s="45"/>
      <c r="L292" s="95">
        <f t="shared" si="300"/>
        <v>0</v>
      </c>
      <c r="M292" s="229"/>
      <c r="N292" s="45"/>
      <c r="O292" s="91">
        <f t="shared" si="301"/>
        <v>0</v>
      </c>
      <c r="P292" s="290"/>
      <c r="Q292" s="296"/>
    </row>
    <row r="293" spans="1:17" ht="12.75" hidden="1" thickTop="1" x14ac:dyDescent="0.25">
      <c r="A293" s="94" t="s">
        <v>290</v>
      </c>
      <c r="B293" s="29" t="s">
        <v>291</v>
      </c>
      <c r="C293" s="189">
        <f t="shared" si="243"/>
        <v>0</v>
      </c>
      <c r="D293" s="263"/>
      <c r="E293" s="45"/>
      <c r="F293" s="95">
        <f t="shared" si="298"/>
        <v>0</v>
      </c>
      <c r="G293" s="229"/>
      <c r="H293" s="45"/>
      <c r="I293" s="91">
        <f t="shared" si="299"/>
        <v>0</v>
      </c>
      <c r="J293" s="263"/>
      <c r="K293" s="45"/>
      <c r="L293" s="95">
        <f t="shared" si="300"/>
        <v>0</v>
      </c>
      <c r="M293" s="229"/>
      <c r="N293" s="45"/>
      <c r="O293" s="91">
        <f t="shared" si="301"/>
        <v>0</v>
      </c>
      <c r="P293" s="290"/>
      <c r="Q293" s="296"/>
    </row>
    <row r="294" spans="1:17" ht="24.75" hidden="1" thickTop="1" x14ac:dyDescent="0.25">
      <c r="A294" s="101" t="s">
        <v>292</v>
      </c>
      <c r="B294" s="102" t="s">
        <v>293</v>
      </c>
      <c r="C294" s="200">
        <f t="shared" si="243"/>
        <v>0</v>
      </c>
      <c r="D294" s="264"/>
      <c r="E294" s="84"/>
      <c r="F294" s="331">
        <f t="shared" si="298"/>
        <v>0</v>
      </c>
      <c r="G294" s="234"/>
      <c r="H294" s="84"/>
      <c r="I294" s="156">
        <f t="shared" si="299"/>
        <v>0</v>
      </c>
      <c r="J294" s="264"/>
      <c r="K294" s="84"/>
      <c r="L294" s="331">
        <f t="shared" si="300"/>
        <v>0</v>
      </c>
      <c r="M294" s="234"/>
      <c r="N294" s="84"/>
      <c r="O294" s="156">
        <f t="shared" si="301"/>
        <v>0</v>
      </c>
      <c r="P294" s="293"/>
      <c r="Q294" s="296"/>
    </row>
    <row r="295" spans="1:17" s="19" customFormat="1" ht="13.5" hidden="1" thickTop="1" thickBot="1" x14ac:dyDescent="0.3">
      <c r="A295" s="118" t="s">
        <v>294</v>
      </c>
      <c r="B295" s="118" t="s">
        <v>295</v>
      </c>
      <c r="C295" s="205">
        <f t="shared" si="243"/>
        <v>0</v>
      </c>
      <c r="D295" s="266"/>
      <c r="E295" s="119"/>
      <c r="F295" s="115">
        <f t="shared" si="298"/>
        <v>0</v>
      </c>
      <c r="G295" s="242"/>
      <c r="H295" s="119"/>
      <c r="I295" s="126">
        <f t="shared" si="299"/>
        <v>0</v>
      </c>
      <c r="J295" s="266"/>
      <c r="K295" s="119"/>
      <c r="L295" s="115">
        <f t="shared" si="300"/>
        <v>0</v>
      </c>
      <c r="M295" s="242"/>
      <c r="N295" s="119"/>
      <c r="O295" s="126">
        <f t="shared" si="301"/>
        <v>0</v>
      </c>
      <c r="P295" s="295"/>
      <c r="Q295" s="181"/>
    </row>
    <row r="296" spans="1:17" s="19" customFormat="1" ht="48.75" hidden="1" thickTop="1" x14ac:dyDescent="0.25">
      <c r="A296" s="116" t="s">
        <v>296</v>
      </c>
      <c r="B296" s="104" t="s">
        <v>297</v>
      </c>
      <c r="C296" s="206">
        <f>SUM(F296,I296,L296,O296)</f>
        <v>0</v>
      </c>
      <c r="D296" s="267"/>
      <c r="E296" s="179"/>
      <c r="F296" s="175">
        <f t="shared" si="298"/>
        <v>0</v>
      </c>
      <c r="G296" s="233"/>
      <c r="H296" s="80"/>
      <c r="I296" s="123">
        <f t="shared" si="299"/>
        <v>0</v>
      </c>
      <c r="J296" s="247"/>
      <c r="K296" s="80"/>
      <c r="L296" s="175">
        <f t="shared" si="300"/>
        <v>0</v>
      </c>
      <c r="M296" s="233"/>
      <c r="N296" s="80"/>
      <c r="O296" s="123">
        <f t="shared" si="301"/>
        <v>0</v>
      </c>
      <c r="P296" s="292"/>
      <c r="Q296" s="181"/>
    </row>
    <row r="297" spans="1:17" ht="12.75" thickTop="1" x14ac:dyDescent="0.25">
      <c r="A297" s="453"/>
      <c r="B297" s="454"/>
      <c r="C297" s="454"/>
      <c r="D297" s="454"/>
      <c r="E297" s="454"/>
      <c r="F297" s="454"/>
      <c r="G297" s="454"/>
      <c r="H297" s="454"/>
      <c r="I297" s="454"/>
      <c r="J297" s="454"/>
      <c r="K297" s="454"/>
      <c r="L297" s="454"/>
      <c r="M297" s="454"/>
      <c r="N297" s="454"/>
      <c r="O297" s="454"/>
      <c r="P297" s="455"/>
      <c r="Q297" s="296"/>
    </row>
    <row r="298" spans="1:17" hidden="1" x14ac:dyDescent="0.25">
      <c r="A298" s="456"/>
      <c r="B298" s="457"/>
      <c r="C298" s="457"/>
      <c r="D298" s="457"/>
      <c r="E298" s="457"/>
      <c r="F298" s="457"/>
      <c r="G298" s="457"/>
      <c r="H298" s="457"/>
      <c r="I298" s="457"/>
      <c r="J298" s="457"/>
      <c r="K298" s="457"/>
      <c r="L298" s="457"/>
      <c r="M298" s="457"/>
      <c r="N298" s="457"/>
      <c r="O298" s="457"/>
      <c r="P298" s="458"/>
      <c r="Q298" s="296"/>
    </row>
    <row r="299" spans="1:17" hidden="1" x14ac:dyDescent="0.25">
      <c r="A299" s="456"/>
      <c r="B299" s="457"/>
      <c r="C299" s="457"/>
      <c r="D299" s="457"/>
      <c r="E299" s="457"/>
      <c r="F299" s="457"/>
      <c r="G299" s="457"/>
      <c r="H299" s="457"/>
      <c r="I299" s="457"/>
      <c r="J299" s="457"/>
      <c r="K299" s="457"/>
      <c r="L299" s="457"/>
      <c r="M299" s="457"/>
      <c r="N299" s="457"/>
      <c r="O299" s="457"/>
      <c r="P299" s="458"/>
      <c r="Q299" s="296"/>
    </row>
    <row r="300" spans="1:17" hidden="1" x14ac:dyDescent="0.25">
      <c r="A300" s="456"/>
      <c r="B300" s="457"/>
      <c r="C300" s="457"/>
      <c r="D300" s="457"/>
      <c r="E300" s="457"/>
      <c r="F300" s="457"/>
      <c r="G300" s="457"/>
      <c r="H300" s="457"/>
      <c r="I300" s="457"/>
      <c r="J300" s="457"/>
      <c r="K300" s="457"/>
      <c r="L300" s="457"/>
      <c r="M300" s="457"/>
      <c r="N300" s="457"/>
      <c r="O300" s="457"/>
      <c r="P300" s="458"/>
      <c r="Q300" s="296"/>
    </row>
    <row r="301" spans="1:17" ht="12.75" hidden="1" customHeight="1" x14ac:dyDescent="0.25">
      <c r="A301" s="456" t="s">
        <v>469</v>
      </c>
      <c r="B301" s="459"/>
      <c r="C301" s="457"/>
      <c r="D301" s="457"/>
      <c r="E301" s="457"/>
      <c r="F301" s="457"/>
      <c r="G301" s="457"/>
      <c r="H301" s="457"/>
      <c r="I301" s="457"/>
      <c r="J301" s="457"/>
      <c r="K301" s="457"/>
      <c r="L301" s="457"/>
      <c r="M301" s="457"/>
      <c r="N301" s="457"/>
      <c r="O301" s="457"/>
      <c r="P301" s="458"/>
      <c r="Q301" s="296"/>
    </row>
    <row r="302" spans="1:17" hidden="1" x14ac:dyDescent="0.25">
      <c r="A302" s="456"/>
      <c r="B302" s="457"/>
      <c r="C302" s="457"/>
      <c r="D302" s="457"/>
      <c r="E302" s="457"/>
      <c r="F302" s="457"/>
      <c r="G302" s="457"/>
      <c r="H302" s="457"/>
      <c r="I302" s="457"/>
      <c r="J302" s="457"/>
      <c r="K302" s="457"/>
      <c r="L302" s="457"/>
      <c r="M302" s="457"/>
      <c r="N302" s="457"/>
      <c r="O302" s="457"/>
      <c r="P302" s="458"/>
      <c r="Q302" s="296"/>
    </row>
    <row r="303" spans="1:17" hidden="1" x14ac:dyDescent="0.25">
      <c r="A303" s="456" t="s">
        <v>470</v>
      </c>
      <c r="B303" s="459"/>
      <c r="C303" s="457"/>
      <c r="D303" s="457"/>
      <c r="E303" s="457"/>
      <c r="F303" s="457"/>
      <c r="G303" s="457"/>
      <c r="H303" s="457"/>
      <c r="I303" s="457"/>
      <c r="J303" s="457"/>
      <c r="K303" s="457"/>
      <c r="L303" s="457"/>
      <c r="M303" s="457"/>
      <c r="N303" s="457"/>
      <c r="O303" s="457"/>
      <c r="P303" s="458"/>
      <c r="Q303" s="296"/>
    </row>
    <row r="304" spans="1:17" hidden="1" x14ac:dyDescent="0.25">
      <c r="A304" s="456"/>
      <c r="B304" s="457"/>
      <c r="C304" s="457"/>
      <c r="D304" s="457"/>
      <c r="E304" s="457"/>
      <c r="F304" s="457"/>
      <c r="G304" s="457"/>
      <c r="H304" s="457"/>
      <c r="I304" s="457"/>
      <c r="J304" s="457"/>
      <c r="K304" s="457"/>
      <c r="L304" s="457"/>
      <c r="M304" s="457"/>
      <c r="N304" s="457"/>
      <c r="O304" s="457"/>
      <c r="P304" s="458"/>
      <c r="Q304" s="296"/>
    </row>
    <row r="305" spans="1:17" x14ac:dyDescent="0.25">
      <c r="A305" s="460"/>
      <c r="B305" s="461"/>
      <c r="C305" s="461"/>
      <c r="D305" s="461"/>
      <c r="E305" s="461"/>
      <c r="F305" s="461"/>
      <c r="G305" s="461"/>
      <c r="H305" s="461"/>
      <c r="I305" s="461"/>
      <c r="J305" s="461"/>
      <c r="K305" s="461"/>
      <c r="L305" s="461"/>
      <c r="M305" s="461"/>
      <c r="N305" s="461"/>
      <c r="O305" s="461"/>
      <c r="P305" s="462"/>
      <c r="Q305" s="296"/>
    </row>
    <row r="306" spans="1:17" x14ac:dyDescent="0.25">
      <c r="A306" s="1"/>
      <c r="B306" s="1"/>
      <c r="C306" s="1"/>
      <c r="D306" s="1"/>
      <c r="E306" s="1"/>
      <c r="F306" s="1"/>
      <c r="G306" s="1"/>
      <c r="H306" s="1"/>
      <c r="I306" s="1"/>
      <c r="J306" s="1"/>
      <c r="K306" s="1"/>
      <c r="L306" s="1"/>
      <c r="M306" s="1"/>
      <c r="N306" s="1"/>
      <c r="O306" s="1"/>
    </row>
    <row r="307" spans="1:17" x14ac:dyDescent="0.25">
      <c r="A307" s="1"/>
      <c r="B307" s="1"/>
      <c r="C307" s="1"/>
      <c r="D307" s="1"/>
      <c r="E307" s="1"/>
      <c r="F307" s="1"/>
      <c r="G307" s="1"/>
      <c r="H307" s="1"/>
      <c r="I307" s="1"/>
      <c r="J307" s="1"/>
      <c r="K307" s="1"/>
      <c r="L307" s="1"/>
      <c r="M307" s="1"/>
      <c r="N307" s="1"/>
      <c r="O307" s="1"/>
    </row>
    <row r="308" spans="1:17" x14ac:dyDescent="0.25">
      <c r="A308" s="1"/>
      <c r="B308" s="1"/>
      <c r="C308" s="1"/>
      <c r="D308" s="1"/>
      <c r="E308" s="1"/>
      <c r="F308" s="1"/>
      <c r="G308" s="1"/>
      <c r="H308" s="1"/>
      <c r="I308" s="1"/>
      <c r="J308" s="1"/>
      <c r="K308" s="1"/>
      <c r="L308" s="1"/>
      <c r="M308" s="1"/>
      <c r="N308" s="1"/>
      <c r="O308" s="1"/>
    </row>
    <row r="309" spans="1:17" x14ac:dyDescent="0.25">
      <c r="A309" s="1"/>
      <c r="B309" s="1"/>
      <c r="C309" s="1"/>
      <c r="D309" s="1"/>
      <c r="E309" s="1"/>
      <c r="F309" s="1"/>
      <c r="G309" s="1"/>
      <c r="H309" s="1"/>
      <c r="I309" s="1"/>
      <c r="J309" s="1"/>
      <c r="K309" s="1"/>
      <c r="L309" s="1"/>
      <c r="M309" s="1"/>
      <c r="N309" s="1"/>
      <c r="O309" s="1"/>
    </row>
    <row r="310" spans="1:17" x14ac:dyDescent="0.25">
      <c r="A310" s="1"/>
      <c r="B310" s="1"/>
      <c r="C310" s="1"/>
      <c r="D310" s="1"/>
      <c r="E310" s="1"/>
      <c r="F310" s="1"/>
      <c r="G310" s="1"/>
      <c r="H310" s="1"/>
      <c r="I310" s="1"/>
      <c r="J310" s="1"/>
      <c r="K310" s="1"/>
      <c r="L310" s="1"/>
      <c r="M310" s="1"/>
      <c r="N310" s="1"/>
      <c r="O310" s="1"/>
    </row>
    <row r="311" spans="1:17" x14ac:dyDescent="0.25">
      <c r="A311" s="1"/>
      <c r="B311" s="1"/>
      <c r="C311" s="1"/>
      <c r="D311" s="1"/>
      <c r="E311" s="1"/>
      <c r="F311" s="1"/>
      <c r="G311" s="1"/>
      <c r="H311" s="1"/>
      <c r="I311" s="1"/>
      <c r="J311" s="1"/>
      <c r="K311" s="1"/>
      <c r="L311" s="1"/>
      <c r="M311" s="1"/>
      <c r="N311" s="1"/>
      <c r="O311" s="1"/>
    </row>
    <row r="312" spans="1:17" x14ac:dyDescent="0.25">
      <c r="A312" s="1"/>
      <c r="B312" s="1"/>
      <c r="C312" s="1"/>
      <c r="D312" s="1"/>
      <c r="E312" s="1"/>
      <c r="F312" s="1"/>
      <c r="G312" s="1"/>
      <c r="H312" s="1"/>
      <c r="I312" s="1"/>
      <c r="J312" s="1"/>
      <c r="K312" s="1"/>
      <c r="L312" s="1"/>
      <c r="M312" s="1"/>
      <c r="N312" s="1"/>
      <c r="O312" s="1"/>
    </row>
    <row r="313" spans="1:17" x14ac:dyDescent="0.25">
      <c r="A313" s="1"/>
      <c r="B313" s="1"/>
      <c r="C313" s="1"/>
      <c r="D313" s="1"/>
      <c r="E313" s="1"/>
      <c r="F313" s="1"/>
      <c r="G313" s="1"/>
      <c r="H313" s="1"/>
      <c r="I313" s="1"/>
      <c r="J313" s="1"/>
      <c r="K313" s="1"/>
      <c r="L313" s="1"/>
      <c r="M313" s="1"/>
      <c r="N313" s="1"/>
      <c r="O313" s="1"/>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sheetData>
  <sheetProtection algorithmName="SHA-512" hashValue="w1fKScurM96RJmR7th/92GcC8r+NZHybwfgO12oX3mlOkp+Ly7XPCmLE3r8qle9pP/bdkYyG8807Xp6RxM06bA==" saltValue="1vktWEFXdd1Tk2HRuMg/fw==" spinCount="100000" sheet="1" objects="1" scenarios="1" formatCells="0" formatColumns="0" formatRows="0"/>
  <autoFilter ref="A18:P296">
    <filterColumn colId="2">
      <filters blank="1">
        <filter val="1 014"/>
        <filter val="1 026"/>
        <filter val="1 071"/>
        <filter val="1 146"/>
        <filter val="1 288"/>
        <filter val="1 346"/>
        <filter val="1 400"/>
        <filter val="1 457"/>
        <filter val="1 585"/>
        <filter val="1 614"/>
        <filter val="1 850"/>
        <filter val="1 885"/>
        <filter val="1 920"/>
        <filter val="10 239"/>
        <filter val="104 495"/>
        <filter val="111"/>
        <filter val="12 399"/>
        <filter val="12 429"/>
        <filter val="13 853"/>
        <filter val="145"/>
        <filter val="147 393"/>
        <filter val="170"/>
        <filter val="176"/>
        <filter val="18 390"/>
        <filter val="186"/>
        <filter val="186 688"/>
        <filter val="2 063"/>
        <filter val="2 710"/>
        <filter val="2 733"/>
        <filter val="200"/>
        <filter val="22 802"/>
        <filter val="24 154"/>
        <filter val="240"/>
        <filter val="246"/>
        <filter val="252"/>
        <filter val="3 112"/>
        <filter val="-3 112"/>
        <filter val="3 212"/>
        <filter val="3 809"/>
        <filter val="3 881"/>
        <filter val="3 929"/>
        <filter val="31 040"/>
        <filter val="315"/>
        <filter val="35 120"/>
        <filter val="39 295"/>
        <filter val="4 079"/>
        <filter val="4 240"/>
        <filter val="4 572"/>
        <filter val="4 801"/>
        <filter val="409"/>
        <filter val="47"/>
        <filter val="486"/>
        <filter val="506 722"/>
        <filter val="52 064"/>
        <filter val="576"/>
        <filter val="58 250"/>
        <filter val="580"/>
        <filter val="592 345"/>
        <filter val="60"/>
        <filter val="665"/>
        <filter val="680"/>
        <filter val="69"/>
        <filter val="7 598"/>
        <filter val="72 097"/>
        <filter val="725"/>
        <filter val="779 033"/>
        <filter val="8 652"/>
        <filter val="8 823"/>
        <filter val="8 888"/>
        <filter val="8 993"/>
        <filter val="82 913"/>
        <filter val="825"/>
        <filter val="85"/>
        <filter val="859"/>
        <filter val="877 010"/>
        <filter val="883 528"/>
        <filter val="892 521"/>
        <filter val="904"/>
        <filter val="92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103.pielikums Jūrmalas pilsētas domes
2017.gada 26.oktobra saistošajiem noteikumiem Nr.31
(protokols Nr.18, 9.punkts)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3"/>
  <sheetViews>
    <sheetView showGridLines="0" view="pageLayout" zoomScaleNormal="100" workbookViewId="0">
      <selection activeCell="T10" sqref="T10"/>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370</v>
      </c>
      <c r="B1" s="775"/>
      <c r="C1" s="775"/>
      <c r="D1" s="775"/>
      <c r="E1" s="775"/>
      <c r="F1" s="775"/>
      <c r="G1" s="775"/>
      <c r="H1" s="775"/>
      <c r="I1" s="775"/>
      <c r="J1" s="775"/>
      <c r="K1" s="775"/>
      <c r="L1" s="775"/>
      <c r="M1" s="775"/>
      <c r="N1" s="775"/>
      <c r="O1" s="775"/>
    </row>
    <row r="2" spans="1:17" ht="31.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371</v>
      </c>
      <c r="D3" s="779"/>
      <c r="E3" s="779"/>
      <c r="F3" s="779"/>
      <c r="G3" s="779"/>
      <c r="H3" s="779"/>
      <c r="I3" s="779"/>
      <c r="J3" s="779"/>
      <c r="K3" s="779"/>
      <c r="L3" s="779"/>
      <c r="M3" s="779"/>
      <c r="N3" s="779"/>
      <c r="O3" s="779"/>
      <c r="P3" s="780"/>
      <c r="Q3" s="296"/>
    </row>
    <row r="4" spans="1:17" ht="12.75" customHeight="1" x14ac:dyDescent="0.25">
      <c r="A4" s="4" t="s">
        <v>1</v>
      </c>
      <c r="B4" s="5"/>
      <c r="C4" s="779" t="s">
        <v>372</v>
      </c>
      <c r="D4" s="779"/>
      <c r="E4" s="779"/>
      <c r="F4" s="779"/>
      <c r="G4" s="779"/>
      <c r="H4" s="779"/>
      <c r="I4" s="779"/>
      <c r="J4" s="779"/>
      <c r="K4" s="779"/>
      <c r="L4" s="779"/>
      <c r="M4" s="779"/>
      <c r="N4" s="779"/>
      <c r="O4" s="779"/>
      <c r="P4" s="780"/>
      <c r="Q4" s="296"/>
    </row>
    <row r="5" spans="1:17" ht="12.75" customHeight="1" x14ac:dyDescent="0.25">
      <c r="A5" s="2" t="s">
        <v>2</v>
      </c>
      <c r="B5" s="3"/>
      <c r="C5" s="754" t="s">
        <v>373</v>
      </c>
      <c r="D5" s="754"/>
      <c r="E5" s="754"/>
      <c r="F5" s="754"/>
      <c r="G5" s="754"/>
      <c r="H5" s="754"/>
      <c r="I5" s="754"/>
      <c r="J5" s="754"/>
      <c r="K5" s="754"/>
      <c r="L5" s="754"/>
      <c r="M5" s="754"/>
      <c r="N5" s="754"/>
      <c r="O5" s="754"/>
      <c r="P5" s="755"/>
      <c r="Q5" s="296"/>
    </row>
    <row r="6" spans="1:17" ht="12.75" customHeight="1" x14ac:dyDescent="0.25">
      <c r="A6" s="2" t="s">
        <v>3</v>
      </c>
      <c r="B6" s="3"/>
      <c r="C6" s="754" t="s">
        <v>334</v>
      </c>
      <c r="D6" s="754"/>
      <c r="E6" s="754"/>
      <c r="F6" s="754"/>
      <c r="G6" s="754"/>
      <c r="H6" s="754"/>
      <c r="I6" s="754"/>
      <c r="J6" s="754"/>
      <c r="K6" s="754"/>
      <c r="L6" s="754"/>
      <c r="M6" s="754"/>
      <c r="N6" s="754"/>
      <c r="O6" s="754"/>
      <c r="P6" s="755"/>
      <c r="Q6" s="296"/>
    </row>
    <row r="7" spans="1:17" ht="24" customHeight="1" x14ac:dyDescent="0.25">
      <c r="A7" s="2" t="s">
        <v>4</v>
      </c>
      <c r="B7" s="3"/>
      <c r="C7" s="779" t="s">
        <v>335</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374</v>
      </c>
      <c r="D9" s="754"/>
      <c r="E9" s="754"/>
      <c r="F9" s="754"/>
      <c r="G9" s="754"/>
      <c r="H9" s="754"/>
      <c r="I9" s="754"/>
      <c r="J9" s="754"/>
      <c r="K9" s="754"/>
      <c r="L9" s="754"/>
      <c r="M9" s="754"/>
      <c r="N9" s="754"/>
      <c r="O9" s="754"/>
      <c r="P9" s="755"/>
      <c r="Q9" s="296"/>
    </row>
    <row r="10" spans="1:17" ht="12.75" customHeight="1" x14ac:dyDescent="0.25">
      <c r="A10" s="2"/>
      <c r="B10" s="3" t="s">
        <v>7</v>
      </c>
      <c r="C10" s="754" t="s">
        <v>375</v>
      </c>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t="s">
        <v>376</v>
      </c>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39"/>
      <c r="Q15" s="297"/>
    </row>
    <row r="16" spans="1:17" s="12" customFormat="1" ht="12.75" customHeight="1" x14ac:dyDescent="0.25">
      <c r="A16" s="757"/>
      <c r="B16" s="760"/>
      <c r="C16" s="787" t="s">
        <v>13</v>
      </c>
      <c r="D16" s="785" t="s">
        <v>309</v>
      </c>
      <c r="E16" s="752" t="s">
        <v>311</v>
      </c>
      <c r="F16" s="765" t="s">
        <v>14</v>
      </c>
      <c r="G16" s="767" t="s">
        <v>310</v>
      </c>
      <c r="H16" s="750" t="s">
        <v>317</v>
      </c>
      <c r="I16" s="801" t="s">
        <v>15</v>
      </c>
      <c r="J16" s="785" t="s">
        <v>312</v>
      </c>
      <c r="K16" s="750" t="s">
        <v>313</v>
      </c>
      <c r="L16" s="791" t="s">
        <v>16</v>
      </c>
      <c r="M16" s="773" t="s">
        <v>314</v>
      </c>
      <c r="N16" s="750" t="s">
        <v>315</v>
      </c>
      <c r="O16" s="752" t="s">
        <v>17</v>
      </c>
      <c r="P16" s="757" t="s">
        <v>316</v>
      </c>
      <c r="Q16" s="297"/>
    </row>
    <row r="17" spans="1:18" s="13" customFormat="1" ht="55.5" customHeight="1" thickBot="1" x14ac:dyDescent="0.3">
      <c r="A17" s="758"/>
      <c r="B17" s="760"/>
      <c r="C17" s="788"/>
      <c r="D17" s="786"/>
      <c r="E17" s="753"/>
      <c r="F17" s="766"/>
      <c r="G17" s="768"/>
      <c r="H17" s="751"/>
      <c r="I17" s="802"/>
      <c r="J17" s="786"/>
      <c r="K17" s="751"/>
      <c r="L17" s="792"/>
      <c r="M17" s="774"/>
      <c r="N17" s="751"/>
      <c r="O17" s="753"/>
      <c r="P17" s="758"/>
      <c r="Q17" s="298"/>
    </row>
    <row r="18" spans="1:18" s="13" customFormat="1" ht="9.75" customHeight="1" thickTop="1" x14ac:dyDescent="0.25">
      <c r="A18" s="14" t="s">
        <v>18</v>
      </c>
      <c r="B18" s="14">
        <v>2</v>
      </c>
      <c r="C18" s="180">
        <v>3</v>
      </c>
      <c r="D18" s="127">
        <v>4</v>
      </c>
      <c r="E18" s="144">
        <v>5</v>
      </c>
      <c r="F18" s="14">
        <v>6</v>
      </c>
      <c r="G18" s="207">
        <v>7</v>
      </c>
      <c r="H18" s="15">
        <v>8</v>
      </c>
      <c r="I18" s="159">
        <v>9</v>
      </c>
      <c r="J18" s="127">
        <v>10</v>
      </c>
      <c r="K18" s="15">
        <v>11</v>
      </c>
      <c r="L18" s="159">
        <v>12</v>
      </c>
      <c r="M18" s="207">
        <v>13</v>
      </c>
      <c r="N18" s="15">
        <v>14</v>
      </c>
      <c r="O18" s="144">
        <v>15</v>
      </c>
      <c r="P18" s="14">
        <v>16</v>
      </c>
      <c r="Q18" s="298"/>
    </row>
    <row r="19" spans="1:18" s="19" customFormat="1" x14ac:dyDescent="0.25">
      <c r="A19" s="16"/>
      <c r="B19" s="17" t="s">
        <v>19</v>
      </c>
      <c r="C19" s="181"/>
      <c r="D19" s="243"/>
      <c r="E19" s="145"/>
      <c r="F19" s="286"/>
      <c r="G19" s="208"/>
      <c r="H19" s="18"/>
      <c r="I19" s="160"/>
      <c r="J19" s="243"/>
      <c r="K19" s="18"/>
      <c r="L19" s="160"/>
      <c r="M19" s="208"/>
      <c r="N19" s="18"/>
      <c r="O19" s="145"/>
      <c r="P19" s="286"/>
      <c r="Q19" s="181"/>
    </row>
    <row r="20" spans="1:18" s="19" customFormat="1" ht="12.75" thickBot="1" x14ac:dyDescent="0.3">
      <c r="A20" s="20"/>
      <c r="B20" s="21" t="s">
        <v>20</v>
      </c>
      <c r="C20" s="182">
        <f>SUM(F20,I20,L20,O20)</f>
        <v>321938</v>
      </c>
      <c r="D20" s="128">
        <f>SUM(D21,D24,D25,D41,D42)</f>
        <v>299327</v>
      </c>
      <c r="E20" s="268">
        <f>SUM(E21,E24,E25,E41,E42)</f>
        <v>0</v>
      </c>
      <c r="F20" s="394">
        <f>SUM(F21,F24,F25,F41,F42)</f>
        <v>299327</v>
      </c>
      <c r="G20" s="209">
        <f>SUM(G21,G24,G42)</f>
        <v>21260</v>
      </c>
      <c r="H20" s="22">
        <f t="shared" ref="H20:I20" si="0">SUM(H21,H24,H42)</f>
        <v>0</v>
      </c>
      <c r="I20" s="161">
        <f t="shared" si="0"/>
        <v>21260</v>
      </c>
      <c r="J20" s="128">
        <f>SUM(J21,J26,J42)</f>
        <v>1351</v>
      </c>
      <c r="K20" s="22">
        <f t="shared" ref="K20:L20" si="1">SUM(K21,K26,K42)</f>
        <v>0</v>
      </c>
      <c r="L20" s="161">
        <f t="shared" si="1"/>
        <v>1351</v>
      </c>
      <c r="M20" s="209">
        <f>SUM(M21,M44)</f>
        <v>0</v>
      </c>
      <c r="N20" s="22">
        <f t="shared" ref="N20:O20" si="2">SUM(N21,N44)</f>
        <v>0</v>
      </c>
      <c r="O20" s="268">
        <f t="shared" si="2"/>
        <v>0</v>
      </c>
      <c r="P20" s="301"/>
      <c r="Q20" s="181"/>
      <c r="R20" s="343"/>
    </row>
    <row r="21" spans="1:18" ht="12.75" thickTop="1" x14ac:dyDescent="0.25">
      <c r="A21" s="23"/>
      <c r="B21" s="24" t="s">
        <v>21</v>
      </c>
      <c r="C21" s="183">
        <f t="shared" ref="C21" si="3">SUM(F21,I21,L21,O21)</f>
        <v>14</v>
      </c>
      <c r="D21" s="129">
        <f t="shared" ref="D21:E21" si="4">SUM(D22:D23)</f>
        <v>0</v>
      </c>
      <c r="E21" s="269">
        <f t="shared" si="4"/>
        <v>0</v>
      </c>
      <c r="F21" s="395">
        <f>SUM(F22:F23)</f>
        <v>0</v>
      </c>
      <c r="G21" s="210">
        <f t="shared" ref="G21:O21" si="5">SUM(G22:G23)</f>
        <v>0</v>
      </c>
      <c r="H21" s="25">
        <f t="shared" si="5"/>
        <v>0</v>
      </c>
      <c r="I21" s="162">
        <f t="shared" si="5"/>
        <v>0</v>
      </c>
      <c r="J21" s="129">
        <f t="shared" si="5"/>
        <v>14</v>
      </c>
      <c r="K21" s="25">
        <f t="shared" si="5"/>
        <v>0</v>
      </c>
      <c r="L21" s="162">
        <f t="shared" si="5"/>
        <v>14</v>
      </c>
      <c r="M21" s="210">
        <f>SUM(M22:M23)</f>
        <v>0</v>
      </c>
      <c r="N21" s="25">
        <f t="shared" si="5"/>
        <v>0</v>
      </c>
      <c r="O21" s="269">
        <f t="shared" si="5"/>
        <v>0</v>
      </c>
      <c r="P21" s="302"/>
      <c r="Q21" s="296"/>
      <c r="R21" s="343"/>
    </row>
    <row r="22" spans="1:18" hidden="1" x14ac:dyDescent="0.25">
      <c r="A22" s="26"/>
      <c r="B22" s="27" t="s">
        <v>22</v>
      </c>
      <c r="C22" s="184">
        <f>SUM(F22,I22,L22,O22)</f>
        <v>0</v>
      </c>
      <c r="D22" s="244"/>
      <c r="E22" s="432"/>
      <c r="F22" s="438">
        <f>D22+E22</f>
        <v>0</v>
      </c>
      <c r="G22" s="211"/>
      <c r="H22" s="28"/>
      <c r="I22" s="327">
        <f>G22+H22</f>
        <v>0</v>
      </c>
      <c r="J22" s="244"/>
      <c r="K22" s="28"/>
      <c r="L22" s="327">
        <f>J22+K22</f>
        <v>0</v>
      </c>
      <c r="M22" s="211"/>
      <c r="N22" s="28"/>
      <c r="O22" s="333">
        <f t="shared" ref="O22" si="6">M22+N22</f>
        <v>0</v>
      </c>
      <c r="P22" s="287"/>
      <c r="Q22" s="296"/>
      <c r="R22" s="343"/>
    </row>
    <row r="23" spans="1:18" x14ac:dyDescent="0.25">
      <c r="A23" s="344"/>
      <c r="B23" s="345" t="s">
        <v>23</v>
      </c>
      <c r="C23" s="346">
        <f t="shared" ref="C23" si="7">SUM(F23,I23,L23,O23)</f>
        <v>14</v>
      </c>
      <c r="D23" s="347"/>
      <c r="E23" s="416"/>
      <c r="F23" s="419">
        <f t="shared" ref="F23:F24" si="8">D23+E23</f>
        <v>0</v>
      </c>
      <c r="G23" s="350"/>
      <c r="H23" s="348"/>
      <c r="I23" s="349">
        <f>G23+H23</f>
        <v>0</v>
      </c>
      <c r="J23" s="347">
        <v>14</v>
      </c>
      <c r="K23" s="348">
        <v>0</v>
      </c>
      <c r="L23" s="349">
        <f>J23+K23</f>
        <v>14</v>
      </c>
      <c r="M23" s="350"/>
      <c r="N23" s="348"/>
      <c r="O23" s="351">
        <f>M23+N23</f>
        <v>0</v>
      </c>
      <c r="P23" s="352"/>
      <c r="Q23" s="296"/>
      <c r="R23" s="343"/>
    </row>
    <row r="24" spans="1:18" s="19" customFormat="1" ht="24.75" thickBot="1" x14ac:dyDescent="0.3">
      <c r="A24" s="32">
        <v>19300</v>
      </c>
      <c r="B24" s="32" t="s">
        <v>24</v>
      </c>
      <c r="C24" s="186">
        <f>SUM(F24,I24)</f>
        <v>320587</v>
      </c>
      <c r="D24" s="246">
        <v>299327</v>
      </c>
      <c r="E24" s="388"/>
      <c r="F24" s="397">
        <f t="shared" si="8"/>
        <v>299327</v>
      </c>
      <c r="G24" s="213">
        <v>21260</v>
      </c>
      <c r="H24" s="33"/>
      <c r="I24" s="329">
        <f t="shared" ref="I24" si="9">G24+H24</f>
        <v>21260</v>
      </c>
      <c r="J24" s="285" t="s">
        <v>25</v>
      </c>
      <c r="K24" s="34" t="s">
        <v>25</v>
      </c>
      <c r="L24" s="163" t="s">
        <v>25</v>
      </c>
      <c r="M24" s="278" t="s">
        <v>25</v>
      </c>
      <c r="N24" s="147" t="s">
        <v>25</v>
      </c>
      <c r="O24" s="147" t="s">
        <v>25</v>
      </c>
      <c r="P24" s="356"/>
      <c r="Q24" s="181"/>
      <c r="R24" s="343"/>
    </row>
    <row r="25" spans="1:18" s="19" customFormat="1" ht="24.75" hidden="1" thickTop="1" x14ac:dyDescent="0.25">
      <c r="A25" s="121"/>
      <c r="B25" s="35" t="s">
        <v>26</v>
      </c>
      <c r="C25" s="187">
        <f>SUM(F25)</f>
        <v>0</v>
      </c>
      <c r="D25" s="247"/>
      <c r="E25" s="433"/>
      <c r="F25" s="439">
        <f>D25+E25</f>
        <v>0</v>
      </c>
      <c r="G25" s="214" t="s">
        <v>25</v>
      </c>
      <c r="H25" s="37" t="s">
        <v>25</v>
      </c>
      <c r="I25" s="164" t="s">
        <v>25</v>
      </c>
      <c r="J25" s="248" t="s">
        <v>25</v>
      </c>
      <c r="K25" s="37" t="s">
        <v>25</v>
      </c>
      <c r="L25" s="164" t="s">
        <v>25</v>
      </c>
      <c r="M25" s="279" t="s">
        <v>25</v>
      </c>
      <c r="N25" s="122" t="s">
        <v>25</v>
      </c>
      <c r="O25" s="122" t="s">
        <v>25</v>
      </c>
      <c r="P25" s="303"/>
      <c r="Q25" s="181"/>
      <c r="R25" s="343"/>
    </row>
    <row r="26" spans="1:18" s="19" customFormat="1" ht="27" customHeight="1" thickTop="1" x14ac:dyDescent="0.25">
      <c r="A26" s="35">
        <v>21300</v>
      </c>
      <c r="B26" s="35" t="s">
        <v>27</v>
      </c>
      <c r="C26" s="187">
        <f>SUM(L26)</f>
        <v>1337</v>
      </c>
      <c r="D26" s="248" t="s">
        <v>25</v>
      </c>
      <c r="E26" s="122" t="s">
        <v>25</v>
      </c>
      <c r="F26" s="398" t="s">
        <v>25</v>
      </c>
      <c r="G26" s="214" t="s">
        <v>25</v>
      </c>
      <c r="H26" s="37" t="s">
        <v>25</v>
      </c>
      <c r="I26" s="164" t="s">
        <v>25</v>
      </c>
      <c r="J26" s="130">
        <f t="shared" ref="J26:K26" si="10">SUM(J27,J31,J33,J36)</f>
        <v>1337</v>
      </c>
      <c r="K26" s="38">
        <f t="shared" si="10"/>
        <v>0</v>
      </c>
      <c r="L26" s="175">
        <f>SUM(L27,L31,L33,L36)</f>
        <v>1337</v>
      </c>
      <c r="M26" s="279" t="s">
        <v>25</v>
      </c>
      <c r="N26" s="122" t="s">
        <v>25</v>
      </c>
      <c r="O26" s="122" t="s">
        <v>25</v>
      </c>
      <c r="P26" s="303"/>
      <c r="Q26" s="181"/>
      <c r="R26" s="343"/>
    </row>
    <row r="27" spans="1:18" s="19" customFormat="1" ht="24" hidden="1" x14ac:dyDescent="0.25">
      <c r="A27" s="39">
        <v>21350</v>
      </c>
      <c r="B27" s="35" t="s">
        <v>28</v>
      </c>
      <c r="C27" s="187">
        <f t="shared" ref="C27:C40" si="11">SUM(L27)</f>
        <v>0</v>
      </c>
      <c r="D27" s="248" t="s">
        <v>25</v>
      </c>
      <c r="E27" s="122" t="s">
        <v>25</v>
      </c>
      <c r="F27" s="398" t="s">
        <v>25</v>
      </c>
      <c r="G27" s="214" t="s">
        <v>25</v>
      </c>
      <c r="H27" s="37" t="s">
        <v>25</v>
      </c>
      <c r="I27" s="164" t="s">
        <v>25</v>
      </c>
      <c r="J27" s="130">
        <f t="shared" ref="J27:K27" si="12">SUM(J28:J30)</f>
        <v>0</v>
      </c>
      <c r="K27" s="38">
        <f t="shared" si="12"/>
        <v>0</v>
      </c>
      <c r="L27" s="175">
        <f>SUM(L28:L30)</f>
        <v>0</v>
      </c>
      <c r="M27" s="279" t="s">
        <v>25</v>
      </c>
      <c r="N27" s="122" t="s">
        <v>25</v>
      </c>
      <c r="O27" s="122" t="s">
        <v>25</v>
      </c>
      <c r="P27" s="303"/>
      <c r="Q27" s="181"/>
      <c r="R27" s="343"/>
    </row>
    <row r="28" spans="1:18" hidden="1" x14ac:dyDescent="0.25">
      <c r="A28" s="26">
        <v>21351</v>
      </c>
      <c r="B28" s="40" t="s">
        <v>29</v>
      </c>
      <c r="C28" s="188">
        <f t="shared" si="11"/>
        <v>0</v>
      </c>
      <c r="D28" s="249" t="s">
        <v>25</v>
      </c>
      <c r="E28" s="148" t="s">
        <v>25</v>
      </c>
      <c r="F28" s="399" t="s">
        <v>25</v>
      </c>
      <c r="G28" s="215" t="s">
        <v>25</v>
      </c>
      <c r="H28" s="41" t="s">
        <v>25</v>
      </c>
      <c r="I28" s="165" t="s">
        <v>25</v>
      </c>
      <c r="J28" s="319"/>
      <c r="K28" s="320"/>
      <c r="L28" s="176">
        <f t="shared" ref="L28:L30" si="13">J28+K28</f>
        <v>0</v>
      </c>
      <c r="M28" s="280" t="s">
        <v>25</v>
      </c>
      <c r="N28" s="148" t="s">
        <v>25</v>
      </c>
      <c r="O28" s="148" t="s">
        <v>25</v>
      </c>
      <c r="P28" s="304"/>
      <c r="Q28" s="296"/>
      <c r="R28" s="343"/>
    </row>
    <row r="29" spans="1:18" hidden="1" x14ac:dyDescent="0.25">
      <c r="A29" s="29">
        <v>21352</v>
      </c>
      <c r="B29" s="43" t="s">
        <v>30</v>
      </c>
      <c r="C29" s="189">
        <f t="shared" si="11"/>
        <v>0</v>
      </c>
      <c r="D29" s="250" t="s">
        <v>25</v>
      </c>
      <c r="E29" s="149" t="s">
        <v>25</v>
      </c>
      <c r="F29" s="400" t="s">
        <v>25</v>
      </c>
      <c r="G29" s="216" t="s">
        <v>25</v>
      </c>
      <c r="H29" s="44" t="s">
        <v>25</v>
      </c>
      <c r="I29" s="166" t="s">
        <v>25</v>
      </c>
      <c r="J29" s="321"/>
      <c r="K29" s="322"/>
      <c r="L29" s="95">
        <f t="shared" si="13"/>
        <v>0</v>
      </c>
      <c r="M29" s="281" t="s">
        <v>25</v>
      </c>
      <c r="N29" s="149" t="s">
        <v>25</v>
      </c>
      <c r="O29" s="149" t="s">
        <v>25</v>
      </c>
      <c r="P29" s="305"/>
      <c r="Q29" s="296"/>
      <c r="R29" s="343"/>
    </row>
    <row r="30" spans="1:18" ht="24" hidden="1" x14ac:dyDescent="0.25">
      <c r="A30" s="29">
        <v>21359</v>
      </c>
      <c r="B30" s="43" t="s">
        <v>31</v>
      </c>
      <c r="C30" s="189">
        <f t="shared" si="11"/>
        <v>0</v>
      </c>
      <c r="D30" s="250" t="s">
        <v>25</v>
      </c>
      <c r="E30" s="149" t="s">
        <v>25</v>
      </c>
      <c r="F30" s="400" t="s">
        <v>25</v>
      </c>
      <c r="G30" s="216" t="s">
        <v>25</v>
      </c>
      <c r="H30" s="44" t="s">
        <v>25</v>
      </c>
      <c r="I30" s="166" t="s">
        <v>25</v>
      </c>
      <c r="J30" s="321"/>
      <c r="K30" s="322"/>
      <c r="L30" s="95">
        <f t="shared" si="13"/>
        <v>0</v>
      </c>
      <c r="M30" s="281" t="s">
        <v>25</v>
      </c>
      <c r="N30" s="149" t="s">
        <v>25</v>
      </c>
      <c r="O30" s="149" t="s">
        <v>25</v>
      </c>
      <c r="P30" s="305"/>
      <c r="Q30" s="296"/>
      <c r="R30" s="343"/>
    </row>
    <row r="31" spans="1:18" s="19" customFormat="1" ht="36" hidden="1" x14ac:dyDescent="0.25">
      <c r="A31" s="39">
        <v>21370</v>
      </c>
      <c r="B31" s="35" t="s">
        <v>32</v>
      </c>
      <c r="C31" s="187">
        <f t="shared" si="11"/>
        <v>0</v>
      </c>
      <c r="D31" s="248" t="s">
        <v>25</v>
      </c>
      <c r="E31" s="122" t="s">
        <v>25</v>
      </c>
      <c r="F31" s="398" t="s">
        <v>25</v>
      </c>
      <c r="G31" s="214" t="s">
        <v>25</v>
      </c>
      <c r="H31" s="37" t="s">
        <v>25</v>
      </c>
      <c r="I31" s="164" t="s">
        <v>25</v>
      </c>
      <c r="J31" s="130">
        <f t="shared" ref="J31:K31" si="14">SUM(J32)</f>
        <v>0</v>
      </c>
      <c r="K31" s="38">
        <f t="shared" si="14"/>
        <v>0</v>
      </c>
      <c r="L31" s="175">
        <f>SUM(L32)</f>
        <v>0</v>
      </c>
      <c r="M31" s="279" t="s">
        <v>25</v>
      </c>
      <c r="N31" s="122" t="s">
        <v>25</v>
      </c>
      <c r="O31" s="122" t="s">
        <v>25</v>
      </c>
      <c r="P31" s="303"/>
      <c r="Q31" s="181"/>
      <c r="R31" s="343"/>
    </row>
    <row r="32" spans="1:18" ht="36" hidden="1" x14ac:dyDescent="0.25">
      <c r="A32" s="46">
        <v>21379</v>
      </c>
      <c r="B32" s="47" t="s">
        <v>33</v>
      </c>
      <c r="C32" s="190">
        <f t="shared" si="11"/>
        <v>0</v>
      </c>
      <c r="D32" s="251" t="s">
        <v>25</v>
      </c>
      <c r="E32" s="150" t="s">
        <v>25</v>
      </c>
      <c r="F32" s="440" t="s">
        <v>25</v>
      </c>
      <c r="G32" s="217" t="s">
        <v>25</v>
      </c>
      <c r="H32" s="48" t="s">
        <v>25</v>
      </c>
      <c r="I32" s="53" t="s">
        <v>25</v>
      </c>
      <c r="J32" s="323"/>
      <c r="K32" s="324"/>
      <c r="L32" s="332">
        <f>J32+K32</f>
        <v>0</v>
      </c>
      <c r="M32" s="282" t="s">
        <v>25</v>
      </c>
      <c r="N32" s="150" t="s">
        <v>25</v>
      </c>
      <c r="O32" s="150" t="s">
        <v>25</v>
      </c>
      <c r="P32" s="306"/>
      <c r="Q32" s="296"/>
      <c r="R32" s="343"/>
    </row>
    <row r="33" spans="1:18" s="19" customFormat="1" hidden="1" x14ac:dyDescent="0.25">
      <c r="A33" s="39">
        <v>21380</v>
      </c>
      <c r="B33" s="35" t="s">
        <v>34</v>
      </c>
      <c r="C33" s="187">
        <f t="shared" si="11"/>
        <v>0</v>
      </c>
      <c r="D33" s="248" t="s">
        <v>25</v>
      </c>
      <c r="E33" s="122" t="s">
        <v>25</v>
      </c>
      <c r="F33" s="398" t="s">
        <v>25</v>
      </c>
      <c r="G33" s="214" t="s">
        <v>25</v>
      </c>
      <c r="H33" s="37" t="s">
        <v>25</v>
      </c>
      <c r="I33" s="164" t="s">
        <v>25</v>
      </c>
      <c r="J33" s="130">
        <f t="shared" ref="J33:K33" si="15">SUM(J34:J35)</f>
        <v>0</v>
      </c>
      <c r="K33" s="38">
        <f t="shared" si="15"/>
        <v>0</v>
      </c>
      <c r="L33" s="175">
        <f>SUM(L34:L35)</f>
        <v>0</v>
      </c>
      <c r="M33" s="279" t="s">
        <v>25</v>
      </c>
      <c r="N33" s="122" t="s">
        <v>25</v>
      </c>
      <c r="O33" s="122" t="s">
        <v>25</v>
      </c>
      <c r="P33" s="303"/>
      <c r="Q33" s="181"/>
      <c r="R33" s="343"/>
    </row>
    <row r="34" spans="1:18" hidden="1" x14ac:dyDescent="0.25">
      <c r="A34" s="27">
        <v>21381</v>
      </c>
      <c r="B34" s="40" t="s">
        <v>35</v>
      </c>
      <c r="C34" s="188">
        <f t="shared" si="11"/>
        <v>0</v>
      </c>
      <c r="D34" s="249" t="s">
        <v>25</v>
      </c>
      <c r="E34" s="148" t="s">
        <v>25</v>
      </c>
      <c r="F34" s="399" t="s">
        <v>25</v>
      </c>
      <c r="G34" s="215" t="s">
        <v>25</v>
      </c>
      <c r="H34" s="41" t="s">
        <v>25</v>
      </c>
      <c r="I34" s="165" t="s">
        <v>25</v>
      </c>
      <c r="J34" s="319"/>
      <c r="K34" s="320"/>
      <c r="L34" s="176">
        <f t="shared" ref="L34:L35" si="16">J34+K34</f>
        <v>0</v>
      </c>
      <c r="M34" s="280" t="s">
        <v>25</v>
      </c>
      <c r="N34" s="148" t="s">
        <v>25</v>
      </c>
      <c r="O34" s="148" t="s">
        <v>25</v>
      </c>
      <c r="P34" s="304"/>
      <c r="Q34" s="296"/>
      <c r="R34" s="343"/>
    </row>
    <row r="35" spans="1:18" ht="24" hidden="1" x14ac:dyDescent="0.25">
      <c r="A35" s="30">
        <v>21383</v>
      </c>
      <c r="B35" s="43" t="s">
        <v>36</v>
      </c>
      <c r="C35" s="189">
        <f t="shared" si="11"/>
        <v>0</v>
      </c>
      <c r="D35" s="250" t="s">
        <v>25</v>
      </c>
      <c r="E35" s="149" t="s">
        <v>25</v>
      </c>
      <c r="F35" s="400" t="s">
        <v>25</v>
      </c>
      <c r="G35" s="216" t="s">
        <v>25</v>
      </c>
      <c r="H35" s="44" t="s">
        <v>25</v>
      </c>
      <c r="I35" s="166" t="s">
        <v>25</v>
      </c>
      <c r="J35" s="321"/>
      <c r="K35" s="322"/>
      <c r="L35" s="95">
        <f t="shared" si="16"/>
        <v>0</v>
      </c>
      <c r="M35" s="281" t="s">
        <v>25</v>
      </c>
      <c r="N35" s="149" t="s">
        <v>25</v>
      </c>
      <c r="O35" s="149" t="s">
        <v>25</v>
      </c>
      <c r="P35" s="305"/>
      <c r="Q35" s="296"/>
      <c r="R35" s="343"/>
    </row>
    <row r="36" spans="1:18" s="19" customFormat="1" ht="24" x14ac:dyDescent="0.25">
      <c r="A36" s="39">
        <v>21390</v>
      </c>
      <c r="B36" s="35" t="s">
        <v>37</v>
      </c>
      <c r="C36" s="187">
        <f t="shared" si="11"/>
        <v>1337</v>
      </c>
      <c r="D36" s="248" t="s">
        <v>25</v>
      </c>
      <c r="E36" s="122" t="s">
        <v>25</v>
      </c>
      <c r="F36" s="398" t="s">
        <v>25</v>
      </c>
      <c r="G36" s="214" t="s">
        <v>25</v>
      </c>
      <c r="H36" s="37" t="s">
        <v>25</v>
      </c>
      <c r="I36" s="164" t="s">
        <v>25</v>
      </c>
      <c r="J36" s="130">
        <f t="shared" ref="J36:K36" si="17">SUM(J37:J40)</f>
        <v>1337</v>
      </c>
      <c r="K36" s="38">
        <f t="shared" si="17"/>
        <v>0</v>
      </c>
      <c r="L36" s="175">
        <f>SUM(L37:L40)</f>
        <v>1337</v>
      </c>
      <c r="M36" s="279" t="s">
        <v>25</v>
      </c>
      <c r="N36" s="122" t="s">
        <v>25</v>
      </c>
      <c r="O36" s="122" t="s">
        <v>25</v>
      </c>
      <c r="P36" s="303"/>
      <c r="Q36" s="181"/>
      <c r="R36" s="343"/>
    </row>
    <row r="37" spans="1:18" ht="24" hidden="1" x14ac:dyDescent="0.25">
      <c r="A37" s="27">
        <v>21391</v>
      </c>
      <c r="B37" s="40" t="s">
        <v>38</v>
      </c>
      <c r="C37" s="188">
        <f t="shared" si="11"/>
        <v>0</v>
      </c>
      <c r="D37" s="249" t="s">
        <v>25</v>
      </c>
      <c r="E37" s="148" t="s">
        <v>25</v>
      </c>
      <c r="F37" s="399" t="s">
        <v>25</v>
      </c>
      <c r="G37" s="215" t="s">
        <v>25</v>
      </c>
      <c r="H37" s="41" t="s">
        <v>25</v>
      </c>
      <c r="I37" s="165" t="s">
        <v>25</v>
      </c>
      <c r="J37" s="319"/>
      <c r="K37" s="320"/>
      <c r="L37" s="176">
        <f t="shared" ref="L37:L40" si="18">J37+K37</f>
        <v>0</v>
      </c>
      <c r="M37" s="280" t="s">
        <v>25</v>
      </c>
      <c r="N37" s="148" t="s">
        <v>25</v>
      </c>
      <c r="O37" s="148" t="s">
        <v>25</v>
      </c>
      <c r="P37" s="304"/>
      <c r="Q37" s="296"/>
      <c r="R37" s="343"/>
    </row>
    <row r="38" spans="1:18" hidden="1" x14ac:dyDescent="0.25">
      <c r="A38" s="30">
        <v>21393</v>
      </c>
      <c r="B38" s="43" t="s">
        <v>39</v>
      </c>
      <c r="C38" s="189">
        <f t="shared" si="11"/>
        <v>0</v>
      </c>
      <c r="D38" s="250" t="s">
        <v>25</v>
      </c>
      <c r="E38" s="149" t="s">
        <v>25</v>
      </c>
      <c r="F38" s="400" t="s">
        <v>25</v>
      </c>
      <c r="G38" s="216" t="s">
        <v>25</v>
      </c>
      <c r="H38" s="44" t="s">
        <v>25</v>
      </c>
      <c r="I38" s="166" t="s">
        <v>25</v>
      </c>
      <c r="J38" s="321"/>
      <c r="K38" s="322"/>
      <c r="L38" s="95">
        <f t="shared" si="18"/>
        <v>0</v>
      </c>
      <c r="M38" s="281" t="s">
        <v>25</v>
      </c>
      <c r="N38" s="149" t="s">
        <v>25</v>
      </c>
      <c r="O38" s="149" t="s">
        <v>25</v>
      </c>
      <c r="P38" s="305"/>
      <c r="Q38" s="296"/>
      <c r="R38" s="343"/>
    </row>
    <row r="39" spans="1:18" hidden="1" x14ac:dyDescent="0.25">
      <c r="A39" s="30">
        <v>21395</v>
      </c>
      <c r="B39" s="43" t="s">
        <v>40</v>
      </c>
      <c r="C39" s="189">
        <f t="shared" si="11"/>
        <v>0</v>
      </c>
      <c r="D39" s="250" t="s">
        <v>25</v>
      </c>
      <c r="E39" s="149" t="s">
        <v>25</v>
      </c>
      <c r="F39" s="400" t="s">
        <v>25</v>
      </c>
      <c r="G39" s="216" t="s">
        <v>25</v>
      </c>
      <c r="H39" s="44" t="s">
        <v>25</v>
      </c>
      <c r="I39" s="166" t="s">
        <v>25</v>
      </c>
      <c r="J39" s="321"/>
      <c r="K39" s="322"/>
      <c r="L39" s="95">
        <f t="shared" si="18"/>
        <v>0</v>
      </c>
      <c r="M39" s="281" t="s">
        <v>25</v>
      </c>
      <c r="N39" s="149" t="s">
        <v>25</v>
      </c>
      <c r="O39" s="149" t="s">
        <v>25</v>
      </c>
      <c r="P39" s="305"/>
      <c r="Q39" s="296"/>
      <c r="R39" s="343"/>
    </row>
    <row r="40" spans="1:18" ht="24" x14ac:dyDescent="0.25">
      <c r="A40" s="345">
        <v>21399</v>
      </c>
      <c r="B40" s="365" t="s">
        <v>41</v>
      </c>
      <c r="C40" s="366">
        <f t="shared" si="11"/>
        <v>1337</v>
      </c>
      <c r="D40" s="425" t="s">
        <v>25</v>
      </c>
      <c r="E40" s="429" t="s">
        <v>25</v>
      </c>
      <c r="F40" s="441" t="s">
        <v>25</v>
      </c>
      <c r="G40" s="428" t="s">
        <v>25</v>
      </c>
      <c r="H40" s="426" t="s">
        <v>25</v>
      </c>
      <c r="I40" s="427" t="s">
        <v>25</v>
      </c>
      <c r="J40" s="430">
        <v>1337</v>
      </c>
      <c r="K40" s="348"/>
      <c r="L40" s="369">
        <f t="shared" si="18"/>
        <v>1337</v>
      </c>
      <c r="M40" s="431" t="s">
        <v>25</v>
      </c>
      <c r="N40" s="429" t="s">
        <v>25</v>
      </c>
      <c r="O40" s="429" t="s">
        <v>25</v>
      </c>
      <c r="P40" s="352"/>
      <c r="Q40" s="296"/>
      <c r="R40" s="343"/>
    </row>
    <row r="41" spans="1:18" s="19" customFormat="1" ht="36.75" hidden="1" customHeight="1" x14ac:dyDescent="0.25">
      <c r="A41" s="39">
        <v>21420</v>
      </c>
      <c r="B41" s="35" t="s">
        <v>42</v>
      </c>
      <c r="C41" s="191">
        <f>SUM(F41)</f>
        <v>0</v>
      </c>
      <c r="D41" s="252"/>
      <c r="E41" s="434"/>
      <c r="F41" s="439">
        <f>D41+E41</f>
        <v>0</v>
      </c>
      <c r="G41" s="214" t="s">
        <v>25</v>
      </c>
      <c r="H41" s="37" t="s">
        <v>25</v>
      </c>
      <c r="I41" s="164" t="s">
        <v>25</v>
      </c>
      <c r="J41" s="248" t="s">
        <v>25</v>
      </c>
      <c r="K41" s="37" t="s">
        <v>25</v>
      </c>
      <c r="L41" s="164" t="s">
        <v>25</v>
      </c>
      <c r="M41" s="279" t="s">
        <v>25</v>
      </c>
      <c r="N41" s="122" t="s">
        <v>25</v>
      </c>
      <c r="O41" s="122" t="s">
        <v>25</v>
      </c>
      <c r="P41" s="303"/>
      <c r="Q41" s="181"/>
      <c r="R41" s="343"/>
    </row>
    <row r="42" spans="1:18" s="19" customFormat="1" ht="24" hidden="1" x14ac:dyDescent="0.25">
      <c r="A42" s="50">
        <v>21490</v>
      </c>
      <c r="B42" s="51" t="s">
        <v>43</v>
      </c>
      <c r="C42" s="191">
        <f>SUM(F42,I42,L42)</f>
        <v>0</v>
      </c>
      <c r="D42" s="253">
        <f t="shared" ref="D42:E42" si="19">D43</f>
        <v>0</v>
      </c>
      <c r="E42" s="270">
        <f t="shared" si="19"/>
        <v>0</v>
      </c>
      <c r="F42" s="401">
        <f>F43</f>
        <v>0</v>
      </c>
      <c r="G42" s="218">
        <f t="shared" ref="G42:K42" si="20">G43</f>
        <v>0</v>
      </c>
      <c r="H42" s="52">
        <f t="shared" si="20"/>
        <v>0</v>
      </c>
      <c r="I42" s="254">
        <f t="shared" si="20"/>
        <v>0</v>
      </c>
      <c r="J42" s="253">
        <f t="shared" si="20"/>
        <v>0</v>
      </c>
      <c r="K42" s="52">
        <f t="shared" si="20"/>
        <v>0</v>
      </c>
      <c r="L42" s="254">
        <f>L43</f>
        <v>0</v>
      </c>
      <c r="M42" s="279" t="s">
        <v>25</v>
      </c>
      <c r="N42" s="122" t="s">
        <v>25</v>
      </c>
      <c r="O42" s="122" t="s">
        <v>25</v>
      </c>
      <c r="P42" s="303"/>
      <c r="Q42" s="181"/>
      <c r="R42" s="343"/>
    </row>
    <row r="43" spans="1:18" s="19" customFormat="1" ht="24" hidden="1" x14ac:dyDescent="0.25">
      <c r="A43" s="30">
        <v>21499</v>
      </c>
      <c r="B43" s="43" t="s">
        <v>44</v>
      </c>
      <c r="C43" s="192">
        <f>SUM(F43,I43,L43)</f>
        <v>0</v>
      </c>
      <c r="D43" s="255"/>
      <c r="E43" s="389"/>
      <c r="F43" s="402">
        <f>D43+E43</f>
        <v>0</v>
      </c>
      <c r="G43" s="219"/>
      <c r="H43" s="42"/>
      <c r="I43" s="176">
        <f>G43+H43</f>
        <v>0</v>
      </c>
      <c r="J43" s="262"/>
      <c r="K43" s="42"/>
      <c r="L43" s="176">
        <f>J43+K43</f>
        <v>0</v>
      </c>
      <c r="M43" s="282" t="s">
        <v>25</v>
      </c>
      <c r="N43" s="150" t="s">
        <v>25</v>
      </c>
      <c r="O43" s="150" t="s">
        <v>25</v>
      </c>
      <c r="P43" s="306"/>
      <c r="Q43" s="181"/>
      <c r="R43" s="343"/>
    </row>
    <row r="44" spans="1:18" ht="24" hidden="1" x14ac:dyDescent="0.25">
      <c r="A44" s="54">
        <v>23000</v>
      </c>
      <c r="B44" s="55" t="s">
        <v>45</v>
      </c>
      <c r="C44" s="191">
        <f>SUM(O44)</f>
        <v>0</v>
      </c>
      <c r="D44" s="256" t="s">
        <v>25</v>
      </c>
      <c r="E44" s="271" t="s">
        <v>25</v>
      </c>
      <c r="F44" s="442" t="s">
        <v>25</v>
      </c>
      <c r="G44" s="220" t="s">
        <v>25</v>
      </c>
      <c r="H44" s="56" t="s">
        <v>25</v>
      </c>
      <c r="I44" s="257" t="s">
        <v>25</v>
      </c>
      <c r="J44" s="256" t="s">
        <v>25</v>
      </c>
      <c r="K44" s="56" t="s">
        <v>25</v>
      </c>
      <c r="L44" s="257" t="s">
        <v>25</v>
      </c>
      <c r="M44" s="283">
        <f t="shared" ref="M44:N44" si="21">SUM(M45:M46)</f>
        <v>0</v>
      </c>
      <c r="N44" s="151">
        <f t="shared" si="21"/>
        <v>0</v>
      </c>
      <c r="O44" s="151">
        <f>SUM(O45:O46)</f>
        <v>0</v>
      </c>
      <c r="P44" s="307"/>
      <c r="Q44" s="296"/>
      <c r="R44" s="343"/>
    </row>
    <row r="45" spans="1:18" ht="24" hidden="1" x14ac:dyDescent="0.25">
      <c r="A45" s="57">
        <v>23410</v>
      </c>
      <c r="B45" s="58" t="s">
        <v>46</v>
      </c>
      <c r="C45" s="193">
        <f t="shared" ref="C45:C46" si="22">SUM(O45)</f>
        <v>0</v>
      </c>
      <c r="D45" s="258" t="s">
        <v>25</v>
      </c>
      <c r="E45" s="272" t="s">
        <v>25</v>
      </c>
      <c r="F45" s="403" t="s">
        <v>25</v>
      </c>
      <c r="G45" s="221" t="s">
        <v>25</v>
      </c>
      <c r="H45" s="59" t="s">
        <v>25</v>
      </c>
      <c r="I45" s="259" t="s">
        <v>25</v>
      </c>
      <c r="J45" s="258" t="s">
        <v>25</v>
      </c>
      <c r="K45" s="59" t="s">
        <v>25</v>
      </c>
      <c r="L45" s="259" t="s">
        <v>25</v>
      </c>
      <c r="M45" s="325"/>
      <c r="N45" s="326"/>
      <c r="O45" s="152">
        <f t="shared" ref="O45:O46" si="23">M45+N45</f>
        <v>0</v>
      </c>
      <c r="P45" s="288"/>
      <c r="Q45" s="296"/>
      <c r="R45" s="343"/>
    </row>
    <row r="46" spans="1:18" ht="24" hidden="1" x14ac:dyDescent="0.25">
      <c r="A46" s="57">
        <v>23510</v>
      </c>
      <c r="B46" s="58" t="s">
        <v>47</v>
      </c>
      <c r="C46" s="193">
        <f t="shared" si="22"/>
        <v>0</v>
      </c>
      <c r="D46" s="258" t="s">
        <v>25</v>
      </c>
      <c r="E46" s="272" t="s">
        <v>25</v>
      </c>
      <c r="F46" s="403" t="s">
        <v>25</v>
      </c>
      <c r="G46" s="221" t="s">
        <v>25</v>
      </c>
      <c r="H46" s="59" t="s">
        <v>25</v>
      </c>
      <c r="I46" s="259" t="s">
        <v>25</v>
      </c>
      <c r="J46" s="258" t="s">
        <v>25</v>
      </c>
      <c r="K46" s="59" t="s">
        <v>25</v>
      </c>
      <c r="L46" s="259" t="s">
        <v>25</v>
      </c>
      <c r="M46" s="325"/>
      <c r="N46" s="326"/>
      <c r="O46" s="152">
        <f t="shared" si="23"/>
        <v>0</v>
      </c>
      <c r="P46" s="288"/>
      <c r="Q46" s="296"/>
      <c r="R46" s="343"/>
    </row>
    <row r="47" spans="1:18" x14ac:dyDescent="0.25">
      <c r="A47" s="60"/>
      <c r="B47" s="58"/>
      <c r="C47" s="194"/>
      <c r="D47" s="260"/>
      <c r="E47" s="391"/>
      <c r="F47" s="403"/>
      <c r="G47" s="221"/>
      <c r="H47" s="59"/>
      <c r="I47" s="259"/>
      <c r="J47" s="258"/>
      <c r="K47" s="59"/>
      <c r="L47" s="167"/>
      <c r="M47" s="284"/>
      <c r="N47" s="107"/>
      <c r="O47" s="152"/>
      <c r="P47" s="288"/>
      <c r="Q47" s="296"/>
      <c r="R47" s="343"/>
    </row>
    <row r="48" spans="1:18" s="19" customFormat="1" x14ac:dyDescent="0.25">
      <c r="A48" s="61"/>
      <c r="B48" s="62" t="s">
        <v>48</v>
      </c>
      <c r="C48" s="195"/>
      <c r="D48" s="261"/>
      <c r="E48" s="392"/>
      <c r="F48" s="404"/>
      <c r="G48" s="222"/>
      <c r="H48" s="108"/>
      <c r="I48" s="168"/>
      <c r="J48" s="133"/>
      <c r="K48" s="108"/>
      <c r="L48" s="168"/>
      <c r="M48" s="222"/>
      <c r="N48" s="108"/>
      <c r="O48" s="153"/>
      <c r="P48" s="308"/>
      <c r="Q48" s="181"/>
      <c r="R48" s="343"/>
    </row>
    <row r="49" spans="1:18" s="19" customFormat="1" ht="12.75" thickBot="1" x14ac:dyDescent="0.3">
      <c r="A49" s="63"/>
      <c r="B49" s="20" t="s">
        <v>49</v>
      </c>
      <c r="C49" s="196">
        <f t="shared" ref="C49:C112" si="24">SUM(F49,I49,L49,O49)</f>
        <v>321938</v>
      </c>
      <c r="D49" s="134">
        <f t="shared" ref="D49:E49" si="25">SUM(D50,D281)</f>
        <v>299327</v>
      </c>
      <c r="E49" s="117">
        <f t="shared" si="25"/>
        <v>0</v>
      </c>
      <c r="F49" s="405">
        <f>SUM(F50,F281)</f>
        <v>299327</v>
      </c>
      <c r="G49" s="223">
        <f t="shared" ref="G49:O49" si="26">SUM(G50,G281)</f>
        <v>21260</v>
      </c>
      <c r="H49" s="64">
        <f t="shared" si="26"/>
        <v>0</v>
      </c>
      <c r="I49" s="169">
        <f t="shared" si="26"/>
        <v>21260</v>
      </c>
      <c r="J49" s="134">
        <f t="shared" si="26"/>
        <v>1351</v>
      </c>
      <c r="K49" s="64">
        <f t="shared" si="26"/>
        <v>0</v>
      </c>
      <c r="L49" s="169">
        <f t="shared" si="26"/>
        <v>1351</v>
      </c>
      <c r="M49" s="223">
        <f t="shared" si="26"/>
        <v>0</v>
      </c>
      <c r="N49" s="64">
        <f t="shared" si="26"/>
        <v>0</v>
      </c>
      <c r="O49" s="117">
        <f t="shared" si="26"/>
        <v>0</v>
      </c>
      <c r="P49" s="309"/>
      <c r="Q49" s="181"/>
      <c r="R49" s="343"/>
    </row>
    <row r="50" spans="1:18" s="19" customFormat="1" ht="36.75" thickTop="1" x14ac:dyDescent="0.25">
      <c r="A50" s="65"/>
      <c r="B50" s="66" t="s">
        <v>50</v>
      </c>
      <c r="C50" s="197">
        <f t="shared" si="24"/>
        <v>321938</v>
      </c>
      <c r="D50" s="135">
        <f t="shared" ref="D50:E50" si="27">SUM(D51,D193)</f>
        <v>299327</v>
      </c>
      <c r="E50" s="273">
        <f t="shared" si="27"/>
        <v>0</v>
      </c>
      <c r="F50" s="406">
        <f>SUM(F51,F193)</f>
        <v>299327</v>
      </c>
      <c r="G50" s="224">
        <f t="shared" ref="G50:O50" si="28">SUM(G51,G193)</f>
        <v>21260</v>
      </c>
      <c r="H50" s="67">
        <f t="shared" si="28"/>
        <v>0</v>
      </c>
      <c r="I50" s="170">
        <f t="shared" si="28"/>
        <v>21260</v>
      </c>
      <c r="J50" s="135">
        <f t="shared" si="28"/>
        <v>1351</v>
      </c>
      <c r="K50" s="67">
        <f t="shared" si="28"/>
        <v>0</v>
      </c>
      <c r="L50" s="170">
        <f t="shared" si="28"/>
        <v>1351</v>
      </c>
      <c r="M50" s="224">
        <f t="shared" si="28"/>
        <v>0</v>
      </c>
      <c r="N50" s="67">
        <f t="shared" si="28"/>
        <v>0</v>
      </c>
      <c r="O50" s="273">
        <f t="shared" si="28"/>
        <v>0</v>
      </c>
      <c r="P50" s="310"/>
      <c r="Q50" s="181"/>
      <c r="R50" s="343"/>
    </row>
    <row r="51" spans="1:18" s="19" customFormat="1" ht="24" x14ac:dyDescent="0.25">
      <c r="A51" s="68"/>
      <c r="B51" s="16" t="s">
        <v>51</v>
      </c>
      <c r="C51" s="198">
        <f t="shared" si="24"/>
        <v>320295</v>
      </c>
      <c r="D51" s="136">
        <f t="shared" ref="D51:E51" si="29">SUM(D52,D74,D172,D186)</f>
        <v>297937</v>
      </c>
      <c r="E51" s="274">
        <f t="shared" si="29"/>
        <v>-52</v>
      </c>
      <c r="F51" s="407">
        <f>SUM(F52,F74,F172,F186)</f>
        <v>297885</v>
      </c>
      <c r="G51" s="225">
        <f t="shared" ref="G51:O51" si="30">SUM(G52,G74,G172,G186)</f>
        <v>21074</v>
      </c>
      <c r="H51" s="69">
        <f t="shared" si="30"/>
        <v>0</v>
      </c>
      <c r="I51" s="171">
        <f t="shared" si="30"/>
        <v>21074</v>
      </c>
      <c r="J51" s="136">
        <f t="shared" si="30"/>
        <v>1336</v>
      </c>
      <c r="K51" s="69">
        <f t="shared" si="30"/>
        <v>0</v>
      </c>
      <c r="L51" s="171">
        <f t="shared" si="30"/>
        <v>1336</v>
      </c>
      <c r="M51" s="225">
        <f t="shared" si="30"/>
        <v>0</v>
      </c>
      <c r="N51" s="69">
        <f t="shared" si="30"/>
        <v>0</v>
      </c>
      <c r="O51" s="274">
        <f t="shared" si="30"/>
        <v>0</v>
      </c>
      <c r="P51" s="311"/>
      <c r="Q51" s="181"/>
      <c r="R51" s="343"/>
    </row>
    <row r="52" spans="1:18" s="19" customFormat="1" x14ac:dyDescent="0.25">
      <c r="A52" s="70">
        <v>1000</v>
      </c>
      <c r="B52" s="70" t="s">
        <v>52</v>
      </c>
      <c r="C52" s="199">
        <f t="shared" si="24"/>
        <v>274603</v>
      </c>
      <c r="D52" s="137">
        <f t="shared" ref="D52:E52" si="31">SUM(D53,D66)</f>
        <v>253929</v>
      </c>
      <c r="E52" s="125">
        <f t="shared" si="31"/>
        <v>0</v>
      </c>
      <c r="F52" s="408">
        <f>SUM(F53,F66)</f>
        <v>253929</v>
      </c>
      <c r="G52" s="226">
        <f t="shared" ref="G52:O52" si="32">SUM(G53,G66)</f>
        <v>20674</v>
      </c>
      <c r="H52" s="71">
        <f t="shared" si="32"/>
        <v>0</v>
      </c>
      <c r="I52" s="172">
        <f t="shared" si="32"/>
        <v>20674</v>
      </c>
      <c r="J52" s="137">
        <f t="shared" si="32"/>
        <v>0</v>
      </c>
      <c r="K52" s="71">
        <f t="shared" si="32"/>
        <v>0</v>
      </c>
      <c r="L52" s="172">
        <f t="shared" si="32"/>
        <v>0</v>
      </c>
      <c r="M52" s="226">
        <f t="shared" si="32"/>
        <v>0</v>
      </c>
      <c r="N52" s="71">
        <f t="shared" si="32"/>
        <v>0</v>
      </c>
      <c r="O52" s="125">
        <f t="shared" si="32"/>
        <v>0</v>
      </c>
      <c r="P52" s="312"/>
      <c r="Q52" s="181"/>
      <c r="R52" s="343"/>
    </row>
    <row r="53" spans="1:18" x14ac:dyDescent="0.25">
      <c r="A53" s="35">
        <v>1100</v>
      </c>
      <c r="B53" s="72" t="s">
        <v>53</v>
      </c>
      <c r="C53" s="187">
        <f t="shared" si="24"/>
        <v>206754</v>
      </c>
      <c r="D53" s="130">
        <f t="shared" ref="D53:E53" si="33">SUM(D54,D57,D65)</f>
        <v>190326</v>
      </c>
      <c r="E53" s="123">
        <f t="shared" si="33"/>
        <v>0</v>
      </c>
      <c r="F53" s="409">
        <f>SUM(F54,F57,F65)</f>
        <v>190326</v>
      </c>
      <c r="G53" s="227">
        <f t="shared" ref="G53:N53" si="34">SUM(G54,G57,G65)</f>
        <v>16428</v>
      </c>
      <c r="H53" s="38">
        <f t="shared" si="34"/>
        <v>0</v>
      </c>
      <c r="I53" s="175">
        <f t="shared" si="34"/>
        <v>16428</v>
      </c>
      <c r="J53" s="130">
        <f t="shared" si="34"/>
        <v>0</v>
      </c>
      <c r="K53" s="38">
        <f t="shared" si="34"/>
        <v>0</v>
      </c>
      <c r="L53" s="175">
        <f t="shared" si="34"/>
        <v>0</v>
      </c>
      <c r="M53" s="227">
        <f t="shared" si="34"/>
        <v>0</v>
      </c>
      <c r="N53" s="38">
        <f t="shared" si="34"/>
        <v>0</v>
      </c>
      <c r="O53" s="123">
        <f>SUM(O54,O57,O65)</f>
        <v>0</v>
      </c>
      <c r="P53" s="313"/>
      <c r="Q53" s="296"/>
      <c r="R53" s="343"/>
    </row>
    <row r="54" spans="1:18" x14ac:dyDescent="0.25">
      <c r="A54" s="73">
        <v>1110</v>
      </c>
      <c r="B54" s="58" t="s">
        <v>54</v>
      </c>
      <c r="C54" s="194">
        <f>SUM(F54,I54,L54,O54)</f>
        <v>187707</v>
      </c>
      <c r="D54" s="86">
        <f>SUM(D55:D56)</f>
        <v>171819</v>
      </c>
      <c r="E54" s="154">
        <f>SUM(E55:E56)</f>
        <v>0</v>
      </c>
      <c r="F54" s="410">
        <f>SUM(F55:F56)</f>
        <v>171819</v>
      </c>
      <c r="G54" s="228">
        <f t="shared" ref="G54:H54" si="35">SUM(G55:G56)</f>
        <v>15888</v>
      </c>
      <c r="H54" s="74">
        <f t="shared" si="35"/>
        <v>0</v>
      </c>
      <c r="I54" s="174">
        <f>SUM(I55:I56)</f>
        <v>15888</v>
      </c>
      <c r="J54" s="86">
        <f t="shared" ref="J54:K54" si="36">SUM(J55:J56)</f>
        <v>0</v>
      </c>
      <c r="K54" s="74">
        <f t="shared" si="36"/>
        <v>0</v>
      </c>
      <c r="L54" s="174">
        <f>SUM(L55:L56)</f>
        <v>0</v>
      </c>
      <c r="M54" s="228">
        <f t="shared" ref="M54:N54" si="37">SUM(M55:M56)</f>
        <v>0</v>
      </c>
      <c r="N54" s="74">
        <f t="shared" si="37"/>
        <v>0</v>
      </c>
      <c r="O54" s="154">
        <f>SUM(O55:O56)</f>
        <v>0</v>
      </c>
      <c r="P54" s="291"/>
      <c r="Q54" s="296"/>
      <c r="R54" s="343"/>
    </row>
    <row r="55" spans="1:18" hidden="1" x14ac:dyDescent="0.25">
      <c r="A55" s="27">
        <v>1111</v>
      </c>
      <c r="B55" s="40" t="s">
        <v>55</v>
      </c>
      <c r="C55" s="188">
        <f t="shared" si="24"/>
        <v>0</v>
      </c>
      <c r="D55" s="262"/>
      <c r="E55" s="390"/>
      <c r="F55" s="402">
        <f>D55+E55</f>
        <v>0</v>
      </c>
      <c r="G55" s="219"/>
      <c r="H55" s="42"/>
      <c r="I55" s="176">
        <f>G55+H55</f>
        <v>0</v>
      </c>
      <c r="J55" s="262"/>
      <c r="K55" s="42"/>
      <c r="L55" s="176">
        <f>J55+K55</f>
        <v>0</v>
      </c>
      <c r="M55" s="219"/>
      <c r="N55" s="42"/>
      <c r="O55" s="90">
        <f>M55+N55</f>
        <v>0</v>
      </c>
      <c r="P55" s="289"/>
      <c r="Q55" s="296"/>
      <c r="R55" s="343"/>
    </row>
    <row r="56" spans="1:18" ht="24" customHeight="1" x14ac:dyDescent="0.25">
      <c r="A56" s="30">
        <v>1119</v>
      </c>
      <c r="B56" s="43" t="s">
        <v>56</v>
      </c>
      <c r="C56" s="189">
        <f t="shared" si="24"/>
        <v>187707</v>
      </c>
      <c r="D56" s="263">
        <v>171819</v>
      </c>
      <c r="E56" s="393"/>
      <c r="F56" s="411">
        <f>D56+E56</f>
        <v>171819</v>
      </c>
      <c r="G56" s="229">
        <v>15888</v>
      </c>
      <c r="H56" s="45"/>
      <c r="I56" s="95">
        <f>G56+H56</f>
        <v>15888</v>
      </c>
      <c r="J56" s="263"/>
      <c r="K56" s="45"/>
      <c r="L56" s="95">
        <f>J56+K56</f>
        <v>0</v>
      </c>
      <c r="M56" s="229"/>
      <c r="N56" s="45"/>
      <c r="O56" s="91">
        <f>M56+N56</f>
        <v>0</v>
      </c>
      <c r="P56" s="290"/>
      <c r="Q56" s="296"/>
      <c r="R56" s="343"/>
    </row>
    <row r="57" spans="1:18" ht="23.25" customHeight="1" x14ac:dyDescent="0.25">
      <c r="A57" s="75">
        <v>1140</v>
      </c>
      <c r="B57" s="43" t="s">
        <v>57</v>
      </c>
      <c r="C57" s="189">
        <f t="shared" si="24"/>
        <v>17332</v>
      </c>
      <c r="D57" s="132">
        <f t="shared" ref="D57:E57" si="38">SUM(D58:D64)</f>
        <v>16792</v>
      </c>
      <c r="E57" s="91">
        <f t="shared" si="38"/>
        <v>0</v>
      </c>
      <c r="F57" s="411">
        <f>SUM(F58:F64)</f>
        <v>16792</v>
      </c>
      <c r="G57" s="230">
        <f t="shared" ref="G57:N57" si="39">SUM(G58:G64)</f>
        <v>540</v>
      </c>
      <c r="H57" s="76">
        <f t="shared" si="39"/>
        <v>0</v>
      </c>
      <c r="I57" s="95">
        <f t="shared" si="39"/>
        <v>540</v>
      </c>
      <c r="J57" s="132">
        <f t="shared" si="39"/>
        <v>0</v>
      </c>
      <c r="K57" s="76">
        <f t="shared" si="39"/>
        <v>0</v>
      </c>
      <c r="L57" s="95">
        <f t="shared" si="39"/>
        <v>0</v>
      </c>
      <c r="M57" s="230">
        <f t="shared" si="39"/>
        <v>0</v>
      </c>
      <c r="N57" s="76">
        <f t="shared" si="39"/>
        <v>0</v>
      </c>
      <c r="O57" s="91">
        <f>SUM(O58:O64)</f>
        <v>0</v>
      </c>
      <c r="P57" s="290"/>
      <c r="Q57" s="296"/>
      <c r="R57" s="343"/>
    </row>
    <row r="58" spans="1:18" x14ac:dyDescent="0.25">
      <c r="A58" s="30">
        <v>1141</v>
      </c>
      <c r="B58" s="43" t="s">
        <v>58</v>
      </c>
      <c r="C58" s="189">
        <f t="shared" si="24"/>
        <v>3709</v>
      </c>
      <c r="D58" s="263">
        <v>3709</v>
      </c>
      <c r="E58" s="393"/>
      <c r="F58" s="411">
        <f t="shared" ref="F58:F65" si="40">D58+E58</f>
        <v>3709</v>
      </c>
      <c r="G58" s="229"/>
      <c r="H58" s="45"/>
      <c r="I58" s="95">
        <f t="shared" ref="I58:I65" si="41">G58+H58</f>
        <v>0</v>
      </c>
      <c r="J58" s="263"/>
      <c r="K58" s="45"/>
      <c r="L58" s="95">
        <f t="shared" ref="L58:L65" si="42">J58+K58</f>
        <v>0</v>
      </c>
      <c r="M58" s="229"/>
      <c r="N58" s="45"/>
      <c r="O58" s="91">
        <f t="shared" ref="O58:O65" si="43">M58+N58</f>
        <v>0</v>
      </c>
      <c r="P58" s="290"/>
      <c r="Q58" s="296"/>
      <c r="R58" s="343"/>
    </row>
    <row r="59" spans="1:18" ht="24.75" customHeight="1" x14ac:dyDescent="0.25">
      <c r="A59" s="30">
        <v>1142</v>
      </c>
      <c r="B59" s="43" t="s">
        <v>59</v>
      </c>
      <c r="C59" s="189">
        <f t="shared" si="24"/>
        <v>976</v>
      </c>
      <c r="D59" s="263">
        <v>976</v>
      </c>
      <c r="E59" s="393"/>
      <c r="F59" s="411">
        <f t="shared" si="40"/>
        <v>976</v>
      </c>
      <c r="G59" s="229"/>
      <c r="H59" s="45"/>
      <c r="I59" s="95">
        <f t="shared" si="41"/>
        <v>0</v>
      </c>
      <c r="J59" s="263"/>
      <c r="K59" s="45"/>
      <c r="L59" s="95">
        <f t="shared" si="42"/>
        <v>0</v>
      </c>
      <c r="M59" s="229"/>
      <c r="N59" s="45"/>
      <c r="O59" s="91">
        <f t="shared" si="43"/>
        <v>0</v>
      </c>
      <c r="P59" s="290"/>
      <c r="Q59" s="296"/>
      <c r="R59" s="343"/>
    </row>
    <row r="60" spans="1:18" ht="24" hidden="1" x14ac:dyDescent="0.25">
      <c r="A60" s="30">
        <v>1145</v>
      </c>
      <c r="B60" s="43" t="s">
        <v>60</v>
      </c>
      <c r="C60" s="189">
        <f t="shared" si="24"/>
        <v>0</v>
      </c>
      <c r="D60" s="263"/>
      <c r="E60" s="393"/>
      <c r="F60" s="411">
        <f t="shared" si="40"/>
        <v>0</v>
      </c>
      <c r="G60" s="229"/>
      <c r="H60" s="45"/>
      <c r="I60" s="95">
        <f t="shared" si="41"/>
        <v>0</v>
      </c>
      <c r="J60" s="263"/>
      <c r="K60" s="45"/>
      <c r="L60" s="95">
        <f t="shared" si="42"/>
        <v>0</v>
      </c>
      <c r="M60" s="229"/>
      <c r="N60" s="45"/>
      <c r="O60" s="91">
        <f t="shared" si="43"/>
        <v>0</v>
      </c>
      <c r="P60" s="290"/>
      <c r="Q60" s="296"/>
      <c r="R60" s="343"/>
    </row>
    <row r="61" spans="1:18" ht="27.75" hidden="1" customHeight="1" x14ac:dyDescent="0.25">
      <c r="A61" s="30">
        <v>1146</v>
      </c>
      <c r="B61" s="43" t="s">
        <v>61</v>
      </c>
      <c r="C61" s="189">
        <f t="shared" si="24"/>
        <v>0</v>
      </c>
      <c r="D61" s="263"/>
      <c r="E61" s="393"/>
      <c r="F61" s="411">
        <f t="shared" si="40"/>
        <v>0</v>
      </c>
      <c r="G61" s="229"/>
      <c r="H61" s="45"/>
      <c r="I61" s="95">
        <f t="shared" si="41"/>
        <v>0</v>
      </c>
      <c r="J61" s="263"/>
      <c r="K61" s="45"/>
      <c r="L61" s="95">
        <f t="shared" si="42"/>
        <v>0</v>
      </c>
      <c r="M61" s="229"/>
      <c r="N61" s="45"/>
      <c r="O61" s="91">
        <f t="shared" si="43"/>
        <v>0</v>
      </c>
      <c r="P61" s="290"/>
      <c r="Q61" s="296"/>
      <c r="R61" s="343"/>
    </row>
    <row r="62" spans="1:18" x14ac:dyDescent="0.25">
      <c r="A62" s="30">
        <v>1147</v>
      </c>
      <c r="B62" s="43" t="s">
        <v>62</v>
      </c>
      <c r="C62" s="189">
        <f t="shared" si="24"/>
        <v>2207</v>
      </c>
      <c r="D62" s="263">
        <v>2207</v>
      </c>
      <c r="E62" s="393"/>
      <c r="F62" s="411">
        <f t="shared" si="40"/>
        <v>2207</v>
      </c>
      <c r="G62" s="229"/>
      <c r="H62" s="45"/>
      <c r="I62" s="95">
        <f t="shared" si="41"/>
        <v>0</v>
      </c>
      <c r="J62" s="263"/>
      <c r="K62" s="45"/>
      <c r="L62" s="95">
        <f t="shared" si="42"/>
        <v>0</v>
      </c>
      <c r="M62" s="229"/>
      <c r="N62" s="45"/>
      <c r="O62" s="91">
        <f t="shared" si="43"/>
        <v>0</v>
      </c>
      <c r="P62" s="290"/>
      <c r="Q62" s="296"/>
      <c r="R62" s="343"/>
    </row>
    <row r="63" spans="1:18" x14ac:dyDescent="0.25">
      <c r="A63" s="30">
        <v>1148</v>
      </c>
      <c r="B63" s="43" t="s">
        <v>63</v>
      </c>
      <c r="C63" s="189">
        <f t="shared" si="24"/>
        <v>9716</v>
      </c>
      <c r="D63" s="263">
        <v>9716</v>
      </c>
      <c r="E63" s="393"/>
      <c r="F63" s="411">
        <f t="shared" si="40"/>
        <v>9716</v>
      </c>
      <c r="G63" s="229"/>
      <c r="H63" s="45"/>
      <c r="I63" s="95">
        <f t="shared" si="41"/>
        <v>0</v>
      </c>
      <c r="J63" s="263"/>
      <c r="K63" s="45"/>
      <c r="L63" s="95">
        <f t="shared" si="42"/>
        <v>0</v>
      </c>
      <c r="M63" s="229"/>
      <c r="N63" s="45"/>
      <c r="O63" s="91">
        <f t="shared" si="43"/>
        <v>0</v>
      </c>
      <c r="P63" s="290"/>
      <c r="Q63" s="296"/>
      <c r="R63" s="343"/>
    </row>
    <row r="64" spans="1:18" ht="24" customHeight="1" x14ac:dyDescent="0.25">
      <c r="A64" s="30">
        <v>1149</v>
      </c>
      <c r="B64" s="43" t="s">
        <v>64</v>
      </c>
      <c r="C64" s="189">
        <f t="shared" si="24"/>
        <v>724</v>
      </c>
      <c r="D64" s="263">
        <v>184</v>
      </c>
      <c r="E64" s="393"/>
      <c r="F64" s="411">
        <f t="shared" si="40"/>
        <v>184</v>
      </c>
      <c r="G64" s="229">
        <v>540</v>
      </c>
      <c r="H64" s="45"/>
      <c r="I64" s="95">
        <f t="shared" si="41"/>
        <v>540</v>
      </c>
      <c r="J64" s="263"/>
      <c r="K64" s="45"/>
      <c r="L64" s="95">
        <f t="shared" si="42"/>
        <v>0</v>
      </c>
      <c r="M64" s="229"/>
      <c r="N64" s="45"/>
      <c r="O64" s="91">
        <f t="shared" si="43"/>
        <v>0</v>
      </c>
      <c r="P64" s="290"/>
      <c r="Q64" s="296"/>
      <c r="R64" s="343"/>
    </row>
    <row r="65" spans="1:18" ht="36" x14ac:dyDescent="0.25">
      <c r="A65" s="73">
        <v>1150</v>
      </c>
      <c r="B65" s="58" t="s">
        <v>65</v>
      </c>
      <c r="C65" s="194">
        <f t="shared" si="24"/>
        <v>1715</v>
      </c>
      <c r="D65" s="260">
        <v>1715</v>
      </c>
      <c r="E65" s="391"/>
      <c r="F65" s="410">
        <f t="shared" si="40"/>
        <v>1715</v>
      </c>
      <c r="G65" s="231"/>
      <c r="H65" s="77"/>
      <c r="I65" s="174">
        <f t="shared" si="41"/>
        <v>0</v>
      </c>
      <c r="J65" s="260"/>
      <c r="K65" s="77"/>
      <c r="L65" s="174">
        <f t="shared" si="42"/>
        <v>0</v>
      </c>
      <c r="M65" s="231"/>
      <c r="N65" s="77"/>
      <c r="O65" s="154">
        <f t="shared" si="43"/>
        <v>0</v>
      </c>
      <c r="P65" s="291"/>
      <c r="Q65" s="296"/>
      <c r="R65" s="343"/>
    </row>
    <row r="66" spans="1:18" ht="36" x14ac:dyDescent="0.25">
      <c r="A66" s="35">
        <v>1200</v>
      </c>
      <c r="B66" s="72" t="s">
        <v>66</v>
      </c>
      <c r="C66" s="187">
        <f t="shared" si="24"/>
        <v>67849</v>
      </c>
      <c r="D66" s="130">
        <f t="shared" ref="D66:E66" si="44">SUM(D67:D68)</f>
        <v>63603</v>
      </c>
      <c r="E66" s="123">
        <f t="shared" si="44"/>
        <v>0</v>
      </c>
      <c r="F66" s="409">
        <f>SUM(F67:F68)</f>
        <v>63603</v>
      </c>
      <c r="G66" s="227">
        <f t="shared" ref="G66:N66" si="45">SUM(G67:G68)</f>
        <v>4246</v>
      </c>
      <c r="H66" s="38">
        <f t="shared" si="45"/>
        <v>0</v>
      </c>
      <c r="I66" s="175">
        <f t="shared" si="45"/>
        <v>4246</v>
      </c>
      <c r="J66" s="130">
        <f t="shared" si="45"/>
        <v>0</v>
      </c>
      <c r="K66" s="38">
        <f t="shared" si="45"/>
        <v>0</v>
      </c>
      <c r="L66" s="175">
        <f t="shared" si="45"/>
        <v>0</v>
      </c>
      <c r="M66" s="227">
        <f t="shared" si="45"/>
        <v>0</v>
      </c>
      <c r="N66" s="38">
        <f t="shared" si="45"/>
        <v>0</v>
      </c>
      <c r="O66" s="123">
        <f>SUM(O67:O68)</f>
        <v>0</v>
      </c>
      <c r="P66" s="292"/>
      <c r="Q66" s="296"/>
      <c r="R66" s="343"/>
    </row>
    <row r="67" spans="1:18" ht="24" x14ac:dyDescent="0.25">
      <c r="A67" s="338">
        <v>1210</v>
      </c>
      <c r="B67" s="40" t="s">
        <v>67</v>
      </c>
      <c r="C67" s="188">
        <f t="shared" si="24"/>
        <v>51151</v>
      </c>
      <c r="D67" s="262">
        <v>47205</v>
      </c>
      <c r="E67" s="390"/>
      <c r="F67" s="402">
        <f>D67+E67</f>
        <v>47205</v>
      </c>
      <c r="G67" s="219">
        <v>3946</v>
      </c>
      <c r="H67" s="42"/>
      <c r="I67" s="176">
        <f>G67+H67</f>
        <v>3946</v>
      </c>
      <c r="J67" s="262"/>
      <c r="K67" s="42"/>
      <c r="L67" s="176">
        <f>J67+K67</f>
        <v>0</v>
      </c>
      <c r="M67" s="219"/>
      <c r="N67" s="42"/>
      <c r="O67" s="90">
        <f>M67+N67</f>
        <v>0</v>
      </c>
      <c r="P67" s="289"/>
      <c r="Q67" s="296"/>
      <c r="R67" s="343"/>
    </row>
    <row r="68" spans="1:18" ht="24" x14ac:dyDescent="0.25">
      <c r="A68" s="75">
        <v>1220</v>
      </c>
      <c r="B68" s="43" t="s">
        <v>68</v>
      </c>
      <c r="C68" s="189">
        <f t="shared" si="24"/>
        <v>16698</v>
      </c>
      <c r="D68" s="132">
        <f t="shared" ref="D68:E68" si="46">SUM(D69:D73)</f>
        <v>16398</v>
      </c>
      <c r="E68" s="91">
        <f t="shared" si="46"/>
        <v>0</v>
      </c>
      <c r="F68" s="411">
        <f>SUM(F69:F73)</f>
        <v>16398</v>
      </c>
      <c r="G68" s="230">
        <f t="shared" ref="G68:O68" si="47">SUM(G69:G73)</f>
        <v>300</v>
      </c>
      <c r="H68" s="76">
        <f t="shared" si="47"/>
        <v>0</v>
      </c>
      <c r="I68" s="95">
        <f t="shared" si="47"/>
        <v>300</v>
      </c>
      <c r="J68" s="132">
        <f t="shared" si="47"/>
        <v>0</v>
      </c>
      <c r="K68" s="76">
        <f t="shared" si="47"/>
        <v>0</v>
      </c>
      <c r="L68" s="95">
        <f t="shared" si="47"/>
        <v>0</v>
      </c>
      <c r="M68" s="230">
        <f t="shared" si="47"/>
        <v>0</v>
      </c>
      <c r="N68" s="76">
        <f t="shared" si="47"/>
        <v>0</v>
      </c>
      <c r="O68" s="91">
        <f t="shared" si="47"/>
        <v>0</v>
      </c>
      <c r="P68" s="290"/>
      <c r="Q68" s="296"/>
      <c r="R68" s="343"/>
    </row>
    <row r="69" spans="1:18" ht="60" x14ac:dyDescent="0.25">
      <c r="A69" s="30">
        <v>1221</v>
      </c>
      <c r="B69" s="43" t="s">
        <v>69</v>
      </c>
      <c r="C69" s="189">
        <f t="shared" si="24"/>
        <v>10081</v>
      </c>
      <c r="D69" s="263">
        <v>9781</v>
      </c>
      <c r="E69" s="393"/>
      <c r="F69" s="411">
        <f t="shared" ref="F69:F73" si="48">D69+E69</f>
        <v>9781</v>
      </c>
      <c r="G69" s="229">
        <v>300</v>
      </c>
      <c r="H69" s="45"/>
      <c r="I69" s="95">
        <f t="shared" ref="I69:I73" si="49">G69+H69</f>
        <v>300</v>
      </c>
      <c r="J69" s="263"/>
      <c r="K69" s="45"/>
      <c r="L69" s="95">
        <f t="shared" ref="L69:L73" si="50">J69+K69</f>
        <v>0</v>
      </c>
      <c r="M69" s="229"/>
      <c r="N69" s="45"/>
      <c r="O69" s="91">
        <f t="shared" ref="O69:O73" si="51">M69+N69</f>
        <v>0</v>
      </c>
      <c r="P69" s="290"/>
      <c r="Q69" s="296"/>
      <c r="R69" s="343"/>
    </row>
    <row r="70" spans="1:18" hidden="1" x14ac:dyDescent="0.25">
      <c r="A70" s="30">
        <v>1223</v>
      </c>
      <c r="B70" s="43" t="s">
        <v>70</v>
      </c>
      <c r="C70" s="189">
        <f t="shared" si="24"/>
        <v>0</v>
      </c>
      <c r="D70" s="263"/>
      <c r="E70" s="393"/>
      <c r="F70" s="411">
        <f t="shared" si="48"/>
        <v>0</v>
      </c>
      <c r="G70" s="229"/>
      <c r="H70" s="45"/>
      <c r="I70" s="95">
        <f t="shared" si="49"/>
        <v>0</v>
      </c>
      <c r="J70" s="263"/>
      <c r="K70" s="45"/>
      <c r="L70" s="95">
        <f t="shared" si="50"/>
        <v>0</v>
      </c>
      <c r="M70" s="229"/>
      <c r="N70" s="45"/>
      <c r="O70" s="91">
        <f t="shared" si="51"/>
        <v>0</v>
      </c>
      <c r="P70" s="290"/>
      <c r="Q70" s="296"/>
      <c r="R70" s="343"/>
    </row>
    <row r="71" spans="1:18" hidden="1" x14ac:dyDescent="0.25">
      <c r="A71" s="30">
        <v>1225</v>
      </c>
      <c r="B71" s="43" t="s">
        <v>71</v>
      </c>
      <c r="C71" s="189">
        <f t="shared" si="24"/>
        <v>0</v>
      </c>
      <c r="D71" s="263"/>
      <c r="E71" s="393"/>
      <c r="F71" s="411">
        <f t="shared" si="48"/>
        <v>0</v>
      </c>
      <c r="G71" s="229"/>
      <c r="H71" s="45"/>
      <c r="I71" s="95">
        <f t="shared" si="49"/>
        <v>0</v>
      </c>
      <c r="J71" s="263"/>
      <c r="K71" s="45"/>
      <c r="L71" s="95">
        <f t="shared" si="50"/>
        <v>0</v>
      </c>
      <c r="M71" s="229"/>
      <c r="N71" s="45"/>
      <c r="O71" s="91">
        <f t="shared" si="51"/>
        <v>0</v>
      </c>
      <c r="P71" s="290"/>
      <c r="Q71" s="296"/>
      <c r="R71" s="343"/>
    </row>
    <row r="72" spans="1:18" ht="36" x14ac:dyDescent="0.25">
      <c r="A72" s="30">
        <v>1227</v>
      </c>
      <c r="B72" s="43" t="s">
        <v>72</v>
      </c>
      <c r="C72" s="189">
        <f t="shared" si="24"/>
        <v>6190</v>
      </c>
      <c r="D72" s="263">
        <v>6190</v>
      </c>
      <c r="E72" s="393"/>
      <c r="F72" s="411">
        <f t="shared" si="48"/>
        <v>6190</v>
      </c>
      <c r="G72" s="229"/>
      <c r="H72" s="45"/>
      <c r="I72" s="95">
        <f t="shared" si="49"/>
        <v>0</v>
      </c>
      <c r="J72" s="263"/>
      <c r="K72" s="45"/>
      <c r="L72" s="95">
        <f t="shared" si="50"/>
        <v>0</v>
      </c>
      <c r="M72" s="229"/>
      <c r="N72" s="45"/>
      <c r="O72" s="91">
        <f t="shared" si="51"/>
        <v>0</v>
      </c>
      <c r="P72" s="290"/>
      <c r="Q72" s="296"/>
      <c r="R72" s="343"/>
    </row>
    <row r="73" spans="1:18" ht="60" x14ac:dyDescent="0.25">
      <c r="A73" s="30">
        <v>1228</v>
      </c>
      <c r="B73" s="43" t="s">
        <v>73</v>
      </c>
      <c r="C73" s="189">
        <f t="shared" si="24"/>
        <v>427</v>
      </c>
      <c r="D73" s="263">
        <v>427</v>
      </c>
      <c r="E73" s="393"/>
      <c r="F73" s="411">
        <f t="shared" si="48"/>
        <v>427</v>
      </c>
      <c r="G73" s="229"/>
      <c r="H73" s="45"/>
      <c r="I73" s="95">
        <f t="shared" si="49"/>
        <v>0</v>
      </c>
      <c r="J73" s="263"/>
      <c r="K73" s="45"/>
      <c r="L73" s="95">
        <f t="shared" si="50"/>
        <v>0</v>
      </c>
      <c r="M73" s="229"/>
      <c r="N73" s="45"/>
      <c r="O73" s="91">
        <f t="shared" si="51"/>
        <v>0</v>
      </c>
      <c r="P73" s="290"/>
      <c r="Q73" s="296"/>
      <c r="R73" s="343"/>
    </row>
    <row r="74" spans="1:18" x14ac:dyDescent="0.25">
      <c r="A74" s="70">
        <v>2000</v>
      </c>
      <c r="B74" s="70" t="s">
        <v>74</v>
      </c>
      <c r="C74" s="199">
        <f t="shared" si="24"/>
        <v>45692</v>
      </c>
      <c r="D74" s="137">
        <f t="shared" ref="D74:E74" si="52">SUM(D75,D82,D129,D163,D164,D171)</f>
        <v>44008</v>
      </c>
      <c r="E74" s="125">
        <f t="shared" si="52"/>
        <v>-52</v>
      </c>
      <c r="F74" s="408">
        <f>SUM(F75,F82,F129,F163,F164,F171)</f>
        <v>43956</v>
      </c>
      <c r="G74" s="226">
        <f t="shared" ref="G74:O74" si="53">SUM(G75,G82,G129,G163,G164,G171)</f>
        <v>400</v>
      </c>
      <c r="H74" s="71">
        <f t="shared" si="53"/>
        <v>0</v>
      </c>
      <c r="I74" s="172">
        <f t="shared" si="53"/>
        <v>400</v>
      </c>
      <c r="J74" s="137">
        <f t="shared" si="53"/>
        <v>1336</v>
      </c>
      <c r="K74" s="71">
        <f t="shared" si="53"/>
        <v>0</v>
      </c>
      <c r="L74" s="172">
        <f t="shared" si="53"/>
        <v>1336</v>
      </c>
      <c r="M74" s="226">
        <f t="shared" si="53"/>
        <v>0</v>
      </c>
      <c r="N74" s="71">
        <f t="shared" si="53"/>
        <v>0</v>
      </c>
      <c r="O74" s="125">
        <f t="shared" si="53"/>
        <v>0</v>
      </c>
      <c r="P74" s="312"/>
      <c r="Q74" s="296"/>
      <c r="R74" s="343"/>
    </row>
    <row r="75" spans="1:18" ht="24" x14ac:dyDescent="0.25">
      <c r="A75" s="35">
        <v>2100</v>
      </c>
      <c r="B75" s="72" t="s">
        <v>75</v>
      </c>
      <c r="C75" s="187">
        <f t="shared" si="24"/>
        <v>238</v>
      </c>
      <c r="D75" s="130">
        <f t="shared" ref="D75:E75" si="54">SUM(D76,D79)</f>
        <v>180</v>
      </c>
      <c r="E75" s="123">
        <f t="shared" si="54"/>
        <v>58</v>
      </c>
      <c r="F75" s="409">
        <f>SUM(F76,F79)</f>
        <v>238</v>
      </c>
      <c r="G75" s="227">
        <f t="shared" ref="G75:O75" si="55">SUM(G76,G79)</f>
        <v>0</v>
      </c>
      <c r="H75" s="38">
        <f t="shared" si="55"/>
        <v>0</v>
      </c>
      <c r="I75" s="175">
        <f t="shared" si="55"/>
        <v>0</v>
      </c>
      <c r="J75" s="130">
        <f t="shared" si="55"/>
        <v>0</v>
      </c>
      <c r="K75" s="38">
        <f t="shared" si="55"/>
        <v>0</v>
      </c>
      <c r="L75" s="175">
        <f t="shared" si="55"/>
        <v>0</v>
      </c>
      <c r="M75" s="227">
        <f t="shared" si="55"/>
        <v>0</v>
      </c>
      <c r="N75" s="38">
        <f t="shared" si="55"/>
        <v>0</v>
      </c>
      <c r="O75" s="123">
        <f t="shared" si="55"/>
        <v>0</v>
      </c>
      <c r="P75" s="292"/>
      <c r="Q75" s="296"/>
      <c r="R75" s="343"/>
    </row>
    <row r="76" spans="1:18" ht="24" x14ac:dyDescent="0.25">
      <c r="A76" s="338">
        <v>2110</v>
      </c>
      <c r="B76" s="40" t="s">
        <v>76</v>
      </c>
      <c r="C76" s="188">
        <f t="shared" si="24"/>
        <v>180</v>
      </c>
      <c r="D76" s="131">
        <f t="shared" ref="D76:E76" si="56">SUM(D77:D78)</f>
        <v>180</v>
      </c>
      <c r="E76" s="90">
        <f t="shared" si="56"/>
        <v>0</v>
      </c>
      <c r="F76" s="402">
        <f>SUM(F77:F78)</f>
        <v>180</v>
      </c>
      <c r="G76" s="232">
        <f t="shared" ref="G76:O76" si="57">SUM(G77:G78)</f>
        <v>0</v>
      </c>
      <c r="H76" s="79">
        <f t="shared" si="57"/>
        <v>0</v>
      </c>
      <c r="I76" s="176">
        <f t="shared" si="57"/>
        <v>0</v>
      </c>
      <c r="J76" s="131">
        <f t="shared" si="57"/>
        <v>0</v>
      </c>
      <c r="K76" s="79">
        <f t="shared" si="57"/>
        <v>0</v>
      </c>
      <c r="L76" s="176">
        <f t="shared" si="57"/>
        <v>0</v>
      </c>
      <c r="M76" s="232">
        <f t="shared" si="57"/>
        <v>0</v>
      </c>
      <c r="N76" s="79">
        <f t="shared" si="57"/>
        <v>0</v>
      </c>
      <c r="O76" s="90">
        <f t="shared" si="57"/>
        <v>0</v>
      </c>
      <c r="P76" s="289"/>
      <c r="Q76" s="296"/>
      <c r="R76" s="343"/>
    </row>
    <row r="77" spans="1:18" hidden="1" x14ac:dyDescent="0.25">
      <c r="A77" s="30">
        <v>2111</v>
      </c>
      <c r="B77" s="43" t="s">
        <v>77</v>
      </c>
      <c r="C77" s="189">
        <f t="shared" si="24"/>
        <v>0</v>
      </c>
      <c r="D77" s="263"/>
      <c r="E77" s="393"/>
      <c r="F77" s="411">
        <f t="shared" ref="F77:F78" si="58">D77+E77</f>
        <v>0</v>
      </c>
      <c r="G77" s="229"/>
      <c r="H77" s="45"/>
      <c r="I77" s="95">
        <f t="shared" ref="I77:I78" si="59">G77+H77</f>
        <v>0</v>
      </c>
      <c r="J77" s="263"/>
      <c r="K77" s="45"/>
      <c r="L77" s="95">
        <f t="shared" ref="L77:L78" si="60">J77+K77</f>
        <v>0</v>
      </c>
      <c r="M77" s="229"/>
      <c r="N77" s="45"/>
      <c r="O77" s="91">
        <f t="shared" ref="O77:O78" si="61">M77+N77</f>
        <v>0</v>
      </c>
      <c r="P77" s="290"/>
      <c r="Q77" s="296"/>
      <c r="R77" s="343"/>
    </row>
    <row r="78" spans="1:18" ht="24" x14ac:dyDescent="0.25">
      <c r="A78" s="30">
        <v>2112</v>
      </c>
      <c r="B78" s="43" t="s">
        <v>78</v>
      </c>
      <c r="C78" s="189">
        <f t="shared" si="24"/>
        <v>180</v>
      </c>
      <c r="D78" s="263">
        <v>180</v>
      </c>
      <c r="E78" s="393"/>
      <c r="F78" s="411">
        <f t="shared" si="58"/>
        <v>180</v>
      </c>
      <c r="G78" s="229"/>
      <c r="H78" s="45"/>
      <c r="I78" s="95">
        <f t="shared" si="59"/>
        <v>0</v>
      </c>
      <c r="J78" s="263"/>
      <c r="K78" s="45"/>
      <c r="L78" s="95">
        <f t="shared" si="60"/>
        <v>0</v>
      </c>
      <c r="M78" s="229"/>
      <c r="N78" s="45"/>
      <c r="O78" s="91">
        <f t="shared" si="61"/>
        <v>0</v>
      </c>
      <c r="P78" s="290"/>
      <c r="Q78" s="296"/>
      <c r="R78" s="343"/>
    </row>
    <row r="79" spans="1:18" ht="24" x14ac:dyDescent="0.25">
      <c r="A79" s="75">
        <v>2120</v>
      </c>
      <c r="B79" s="43" t="s">
        <v>79</v>
      </c>
      <c r="C79" s="189">
        <f t="shared" si="24"/>
        <v>58</v>
      </c>
      <c r="D79" s="132">
        <f t="shared" ref="D79:E79" si="62">SUM(D80:D81)</f>
        <v>0</v>
      </c>
      <c r="E79" s="91">
        <f t="shared" si="62"/>
        <v>58</v>
      </c>
      <c r="F79" s="411">
        <f>SUM(F80:F81)</f>
        <v>58</v>
      </c>
      <c r="G79" s="230">
        <f t="shared" ref="G79:O79" si="63">SUM(G80:G81)</f>
        <v>0</v>
      </c>
      <c r="H79" s="76">
        <f t="shared" si="63"/>
        <v>0</v>
      </c>
      <c r="I79" s="95">
        <f t="shared" si="63"/>
        <v>0</v>
      </c>
      <c r="J79" s="132">
        <f t="shared" si="63"/>
        <v>0</v>
      </c>
      <c r="K79" s="76">
        <f t="shared" si="63"/>
        <v>0</v>
      </c>
      <c r="L79" s="95">
        <f t="shared" si="63"/>
        <v>0</v>
      </c>
      <c r="M79" s="230">
        <f t="shared" si="63"/>
        <v>0</v>
      </c>
      <c r="N79" s="76">
        <f t="shared" si="63"/>
        <v>0</v>
      </c>
      <c r="O79" s="91">
        <f t="shared" si="63"/>
        <v>0</v>
      </c>
      <c r="P79" s="290"/>
      <c r="Q79" s="296"/>
      <c r="R79" s="343"/>
    </row>
    <row r="80" spans="1:18" ht="31.5" customHeight="1" x14ac:dyDescent="0.25">
      <c r="A80" s="30">
        <v>2121</v>
      </c>
      <c r="B80" s="43" t="s">
        <v>77</v>
      </c>
      <c r="C80" s="189">
        <f t="shared" si="24"/>
        <v>58</v>
      </c>
      <c r="D80" s="263"/>
      <c r="E80" s="393">
        <v>58</v>
      </c>
      <c r="F80" s="411">
        <f t="shared" ref="F80:F81" si="64">D80+E80</f>
        <v>58</v>
      </c>
      <c r="G80" s="229"/>
      <c r="H80" s="45"/>
      <c r="I80" s="95">
        <f t="shared" ref="I80:I81" si="65">G80+H80</f>
        <v>0</v>
      </c>
      <c r="J80" s="263"/>
      <c r="K80" s="45"/>
      <c r="L80" s="95">
        <f t="shared" ref="L80:L81" si="66">J80+K80</f>
        <v>0</v>
      </c>
      <c r="M80" s="229"/>
      <c r="N80" s="45"/>
      <c r="O80" s="91">
        <f t="shared" ref="O80:O81" si="67">M80+N80</f>
        <v>0</v>
      </c>
      <c r="P80" s="336" t="s">
        <v>377</v>
      </c>
      <c r="Q80" s="296"/>
      <c r="R80" s="343"/>
    </row>
    <row r="81" spans="1:18" ht="24" hidden="1" x14ac:dyDescent="0.25">
      <c r="A81" s="30">
        <v>2122</v>
      </c>
      <c r="B81" s="43" t="s">
        <v>78</v>
      </c>
      <c r="C81" s="189">
        <f t="shared" si="24"/>
        <v>0</v>
      </c>
      <c r="D81" s="263"/>
      <c r="E81" s="393"/>
      <c r="F81" s="411">
        <f t="shared" si="64"/>
        <v>0</v>
      </c>
      <c r="G81" s="229"/>
      <c r="H81" s="45"/>
      <c r="I81" s="95">
        <f t="shared" si="65"/>
        <v>0</v>
      </c>
      <c r="J81" s="263"/>
      <c r="K81" s="45"/>
      <c r="L81" s="95">
        <f t="shared" si="66"/>
        <v>0</v>
      </c>
      <c r="M81" s="229"/>
      <c r="N81" s="45"/>
      <c r="O81" s="91">
        <f t="shared" si="67"/>
        <v>0</v>
      </c>
      <c r="P81" s="290"/>
      <c r="Q81" s="296"/>
      <c r="R81" s="343"/>
    </row>
    <row r="82" spans="1:18" x14ac:dyDescent="0.25">
      <c r="A82" s="35">
        <v>2200</v>
      </c>
      <c r="B82" s="72" t="s">
        <v>80</v>
      </c>
      <c r="C82" s="187">
        <f t="shared" si="24"/>
        <v>23742</v>
      </c>
      <c r="D82" s="130">
        <f t="shared" ref="D82:E82" si="68">SUM(D83,D88,D94,D102,D111,D115,D121,D127)</f>
        <v>23742</v>
      </c>
      <c r="E82" s="123">
        <f t="shared" si="68"/>
        <v>0</v>
      </c>
      <c r="F82" s="409">
        <f>SUM(F83,F88,F94,F102,F111,F115,F121,F127)</f>
        <v>23742</v>
      </c>
      <c r="G82" s="227">
        <f t="shared" ref="G82:O82" si="69">SUM(G83,G88,G94,G102,G111,G115,G121,G127)</f>
        <v>0</v>
      </c>
      <c r="H82" s="38">
        <f t="shared" si="69"/>
        <v>0</v>
      </c>
      <c r="I82" s="175">
        <f t="shared" si="69"/>
        <v>0</v>
      </c>
      <c r="J82" s="130">
        <f t="shared" si="69"/>
        <v>0</v>
      </c>
      <c r="K82" s="38">
        <f t="shared" si="69"/>
        <v>0</v>
      </c>
      <c r="L82" s="175">
        <f t="shared" si="69"/>
        <v>0</v>
      </c>
      <c r="M82" s="227">
        <f t="shared" si="69"/>
        <v>0</v>
      </c>
      <c r="N82" s="38">
        <f t="shared" si="69"/>
        <v>0</v>
      </c>
      <c r="O82" s="123">
        <f t="shared" si="69"/>
        <v>0</v>
      </c>
      <c r="P82" s="314"/>
      <c r="Q82" s="296"/>
      <c r="R82" s="343"/>
    </row>
    <row r="83" spans="1:18" ht="24" x14ac:dyDescent="0.25">
      <c r="A83" s="73">
        <v>2210</v>
      </c>
      <c r="B83" s="58" t="s">
        <v>81</v>
      </c>
      <c r="C83" s="194">
        <f t="shared" si="24"/>
        <v>584</v>
      </c>
      <c r="D83" s="86">
        <f t="shared" ref="D83:E83" si="70">SUM(D84:D87)</f>
        <v>584</v>
      </c>
      <c r="E83" s="154">
        <f t="shared" si="70"/>
        <v>0</v>
      </c>
      <c r="F83" s="410">
        <f>SUM(F84:F87)</f>
        <v>584</v>
      </c>
      <c r="G83" s="228">
        <f t="shared" ref="G83:O83" si="71">SUM(G84:G87)</f>
        <v>0</v>
      </c>
      <c r="H83" s="74">
        <f t="shared" si="71"/>
        <v>0</v>
      </c>
      <c r="I83" s="174">
        <f t="shared" si="71"/>
        <v>0</v>
      </c>
      <c r="J83" s="86">
        <f t="shared" si="71"/>
        <v>0</v>
      </c>
      <c r="K83" s="74">
        <f t="shared" si="71"/>
        <v>0</v>
      </c>
      <c r="L83" s="174">
        <f t="shared" si="71"/>
        <v>0</v>
      </c>
      <c r="M83" s="228">
        <f t="shared" si="71"/>
        <v>0</v>
      </c>
      <c r="N83" s="74">
        <f t="shared" si="71"/>
        <v>0</v>
      </c>
      <c r="O83" s="154">
        <f t="shared" si="71"/>
        <v>0</v>
      </c>
      <c r="P83" s="291"/>
      <c r="Q83" s="296"/>
      <c r="R83" s="343"/>
    </row>
    <row r="84" spans="1:18" ht="24" hidden="1" x14ac:dyDescent="0.25">
      <c r="A84" s="27">
        <v>2211</v>
      </c>
      <c r="B84" s="40" t="s">
        <v>82</v>
      </c>
      <c r="C84" s="188">
        <f t="shared" si="24"/>
        <v>0</v>
      </c>
      <c r="D84" s="262"/>
      <c r="E84" s="390"/>
      <c r="F84" s="402">
        <f t="shared" ref="F84:F87" si="72">D84+E84</f>
        <v>0</v>
      </c>
      <c r="G84" s="219"/>
      <c r="H84" s="42"/>
      <c r="I84" s="176">
        <f t="shared" ref="I84:I87" si="73">G84+H84</f>
        <v>0</v>
      </c>
      <c r="J84" s="262"/>
      <c r="K84" s="42"/>
      <c r="L84" s="176">
        <f t="shared" ref="L84:L87" si="74">J84+K84</f>
        <v>0</v>
      </c>
      <c r="M84" s="219"/>
      <c r="N84" s="42"/>
      <c r="O84" s="90">
        <f t="shared" ref="O84:O87" si="75">M84+N84</f>
        <v>0</v>
      </c>
      <c r="P84" s="289"/>
      <c r="Q84" s="296"/>
      <c r="R84" s="343"/>
    </row>
    <row r="85" spans="1:18" ht="36" x14ac:dyDescent="0.25">
      <c r="A85" s="30">
        <v>2212</v>
      </c>
      <c r="B85" s="43" t="s">
        <v>83</v>
      </c>
      <c r="C85" s="189">
        <f t="shared" si="24"/>
        <v>555</v>
      </c>
      <c r="D85" s="263">
        <v>555</v>
      </c>
      <c r="E85" s="393"/>
      <c r="F85" s="411">
        <f t="shared" si="72"/>
        <v>555</v>
      </c>
      <c r="G85" s="229"/>
      <c r="H85" s="45"/>
      <c r="I85" s="95">
        <f t="shared" si="73"/>
        <v>0</v>
      </c>
      <c r="J85" s="263"/>
      <c r="K85" s="45"/>
      <c r="L85" s="95">
        <f t="shared" si="74"/>
        <v>0</v>
      </c>
      <c r="M85" s="229"/>
      <c r="N85" s="45"/>
      <c r="O85" s="91">
        <f t="shared" si="75"/>
        <v>0</v>
      </c>
      <c r="P85" s="290"/>
      <c r="Q85" s="296"/>
      <c r="R85" s="343"/>
    </row>
    <row r="86" spans="1:18" ht="24" hidden="1" x14ac:dyDescent="0.25">
      <c r="A86" s="30">
        <v>2214</v>
      </c>
      <c r="B86" s="43" t="s">
        <v>84</v>
      </c>
      <c r="C86" s="189">
        <f t="shared" si="24"/>
        <v>0</v>
      </c>
      <c r="D86" s="263"/>
      <c r="E86" s="393"/>
      <c r="F86" s="411">
        <f t="shared" si="72"/>
        <v>0</v>
      </c>
      <c r="G86" s="229"/>
      <c r="H86" s="45"/>
      <c r="I86" s="95">
        <f t="shared" si="73"/>
        <v>0</v>
      </c>
      <c r="J86" s="263"/>
      <c r="K86" s="45"/>
      <c r="L86" s="95">
        <f t="shared" si="74"/>
        <v>0</v>
      </c>
      <c r="M86" s="229"/>
      <c r="N86" s="45"/>
      <c r="O86" s="91">
        <f t="shared" si="75"/>
        <v>0</v>
      </c>
      <c r="P86" s="290"/>
      <c r="Q86" s="296"/>
      <c r="R86" s="343"/>
    </row>
    <row r="87" spans="1:18" x14ac:dyDescent="0.25">
      <c r="A87" s="30">
        <v>2219</v>
      </c>
      <c r="B87" s="43" t="s">
        <v>85</v>
      </c>
      <c r="C87" s="189">
        <f t="shared" si="24"/>
        <v>29</v>
      </c>
      <c r="D87" s="263">
        <v>29</v>
      </c>
      <c r="E87" s="393"/>
      <c r="F87" s="411">
        <f t="shared" si="72"/>
        <v>29</v>
      </c>
      <c r="G87" s="229"/>
      <c r="H87" s="45"/>
      <c r="I87" s="95">
        <f t="shared" si="73"/>
        <v>0</v>
      </c>
      <c r="J87" s="263"/>
      <c r="K87" s="45"/>
      <c r="L87" s="95">
        <f t="shared" si="74"/>
        <v>0</v>
      </c>
      <c r="M87" s="229"/>
      <c r="N87" s="45"/>
      <c r="O87" s="91">
        <f t="shared" si="75"/>
        <v>0</v>
      </c>
      <c r="P87" s="290"/>
      <c r="Q87" s="296"/>
      <c r="R87" s="343"/>
    </row>
    <row r="88" spans="1:18" ht="24" x14ac:dyDescent="0.25">
      <c r="A88" s="75">
        <v>2220</v>
      </c>
      <c r="B88" s="43" t="s">
        <v>86</v>
      </c>
      <c r="C88" s="189">
        <f t="shared" si="24"/>
        <v>17700</v>
      </c>
      <c r="D88" s="132">
        <f t="shared" ref="D88:E88" si="76">SUM(D89:D93)</f>
        <v>17700</v>
      </c>
      <c r="E88" s="91">
        <f t="shared" si="76"/>
        <v>0</v>
      </c>
      <c r="F88" s="411">
        <f>SUM(F89:F93)</f>
        <v>17700</v>
      </c>
      <c r="G88" s="230">
        <f t="shared" ref="G88:O88" si="77">SUM(G89:G93)</f>
        <v>0</v>
      </c>
      <c r="H88" s="76">
        <f t="shared" si="77"/>
        <v>0</v>
      </c>
      <c r="I88" s="95">
        <f t="shared" si="77"/>
        <v>0</v>
      </c>
      <c r="J88" s="132">
        <f t="shared" si="77"/>
        <v>0</v>
      </c>
      <c r="K88" s="76">
        <f t="shared" si="77"/>
        <v>0</v>
      </c>
      <c r="L88" s="95">
        <f t="shared" si="77"/>
        <v>0</v>
      </c>
      <c r="M88" s="230">
        <f t="shared" si="77"/>
        <v>0</v>
      </c>
      <c r="N88" s="76">
        <f t="shared" si="77"/>
        <v>0</v>
      </c>
      <c r="O88" s="91">
        <f t="shared" si="77"/>
        <v>0</v>
      </c>
      <c r="P88" s="290"/>
      <c r="Q88" s="296"/>
      <c r="R88" s="343"/>
    </row>
    <row r="89" spans="1:18" ht="24" hidden="1" x14ac:dyDescent="0.25">
      <c r="A89" s="30">
        <v>2221</v>
      </c>
      <c r="B89" s="43" t="s">
        <v>305</v>
      </c>
      <c r="C89" s="189">
        <f t="shared" si="24"/>
        <v>0</v>
      </c>
      <c r="D89" s="263"/>
      <c r="E89" s="393"/>
      <c r="F89" s="411">
        <f t="shared" ref="F89:F93" si="78">D89+E89</f>
        <v>0</v>
      </c>
      <c r="G89" s="229"/>
      <c r="H89" s="45"/>
      <c r="I89" s="95">
        <f t="shared" ref="I89:I93" si="79">G89+H89</f>
        <v>0</v>
      </c>
      <c r="J89" s="263"/>
      <c r="K89" s="45"/>
      <c r="L89" s="95">
        <f t="shared" ref="L89:L93" si="80">J89+K89</f>
        <v>0</v>
      </c>
      <c r="M89" s="229"/>
      <c r="N89" s="45"/>
      <c r="O89" s="91">
        <f t="shared" ref="O89:O93" si="81">M89+N89</f>
        <v>0</v>
      </c>
      <c r="P89" s="290"/>
      <c r="Q89" s="296"/>
      <c r="R89" s="343"/>
    </row>
    <row r="90" spans="1:18" x14ac:dyDescent="0.25">
      <c r="A90" s="30">
        <v>2222</v>
      </c>
      <c r="B90" s="43" t="s">
        <v>87</v>
      </c>
      <c r="C90" s="189">
        <f t="shared" si="24"/>
        <v>2679</v>
      </c>
      <c r="D90" s="263">
        <v>2679</v>
      </c>
      <c r="E90" s="393"/>
      <c r="F90" s="411">
        <f t="shared" si="78"/>
        <v>2679</v>
      </c>
      <c r="G90" s="229"/>
      <c r="H90" s="45"/>
      <c r="I90" s="95">
        <f t="shared" si="79"/>
        <v>0</v>
      </c>
      <c r="J90" s="263"/>
      <c r="K90" s="45"/>
      <c r="L90" s="95">
        <f t="shared" si="80"/>
        <v>0</v>
      </c>
      <c r="M90" s="229"/>
      <c r="N90" s="45"/>
      <c r="O90" s="91">
        <f t="shared" si="81"/>
        <v>0</v>
      </c>
      <c r="P90" s="290"/>
      <c r="Q90" s="296"/>
      <c r="R90" s="343"/>
    </row>
    <row r="91" spans="1:18" x14ac:dyDescent="0.25">
      <c r="A91" s="30">
        <v>2223</v>
      </c>
      <c r="B91" s="43" t="s">
        <v>88</v>
      </c>
      <c r="C91" s="189">
        <f t="shared" si="24"/>
        <v>14653</v>
      </c>
      <c r="D91" s="263">
        <v>14653</v>
      </c>
      <c r="E91" s="393"/>
      <c r="F91" s="411">
        <f t="shared" si="78"/>
        <v>14653</v>
      </c>
      <c r="G91" s="229"/>
      <c r="H91" s="45"/>
      <c r="I91" s="95">
        <f t="shared" si="79"/>
        <v>0</v>
      </c>
      <c r="J91" s="263"/>
      <c r="K91" s="45"/>
      <c r="L91" s="95">
        <f t="shared" si="80"/>
        <v>0</v>
      </c>
      <c r="M91" s="229"/>
      <c r="N91" s="45"/>
      <c r="O91" s="91">
        <f t="shared" si="81"/>
        <v>0</v>
      </c>
      <c r="P91" s="290"/>
      <c r="Q91" s="296"/>
      <c r="R91" s="343"/>
    </row>
    <row r="92" spans="1:18" ht="48" x14ac:dyDescent="0.25">
      <c r="A92" s="345">
        <v>2224</v>
      </c>
      <c r="B92" s="365" t="s">
        <v>89</v>
      </c>
      <c r="C92" s="366">
        <f t="shared" si="24"/>
        <v>368</v>
      </c>
      <c r="D92" s="367">
        <v>368</v>
      </c>
      <c r="E92" s="418"/>
      <c r="F92" s="420">
        <f t="shared" si="78"/>
        <v>368</v>
      </c>
      <c r="G92" s="370"/>
      <c r="H92" s="368"/>
      <c r="I92" s="369">
        <f t="shared" si="79"/>
        <v>0</v>
      </c>
      <c r="J92" s="367"/>
      <c r="K92" s="368"/>
      <c r="L92" s="369">
        <f t="shared" si="80"/>
        <v>0</v>
      </c>
      <c r="M92" s="370"/>
      <c r="N92" s="368"/>
      <c r="O92" s="371">
        <f t="shared" si="81"/>
        <v>0</v>
      </c>
      <c r="P92" s="372"/>
      <c r="Q92" s="296"/>
      <c r="R92" s="343"/>
    </row>
    <row r="93" spans="1:18" ht="24" hidden="1" x14ac:dyDescent="0.25">
      <c r="A93" s="30">
        <v>2229</v>
      </c>
      <c r="B93" s="43" t="s">
        <v>90</v>
      </c>
      <c r="C93" s="189">
        <f t="shared" si="24"/>
        <v>0</v>
      </c>
      <c r="D93" s="263"/>
      <c r="E93" s="393"/>
      <c r="F93" s="411">
        <f t="shared" si="78"/>
        <v>0</v>
      </c>
      <c r="G93" s="229"/>
      <c r="H93" s="45"/>
      <c r="I93" s="95">
        <f t="shared" si="79"/>
        <v>0</v>
      </c>
      <c r="J93" s="263"/>
      <c r="K93" s="45"/>
      <c r="L93" s="95">
        <f t="shared" si="80"/>
        <v>0</v>
      </c>
      <c r="M93" s="229"/>
      <c r="N93" s="45"/>
      <c r="O93" s="91">
        <f t="shared" si="81"/>
        <v>0</v>
      </c>
      <c r="P93" s="290"/>
      <c r="Q93" s="296"/>
      <c r="R93" s="343"/>
    </row>
    <row r="94" spans="1:18" ht="36" x14ac:dyDescent="0.25">
      <c r="A94" s="75">
        <v>2230</v>
      </c>
      <c r="B94" s="43" t="s">
        <v>91</v>
      </c>
      <c r="C94" s="189">
        <f t="shared" si="24"/>
        <v>811</v>
      </c>
      <c r="D94" s="132">
        <f t="shared" ref="D94:E94" si="82">SUM(D95:D101)</f>
        <v>811</v>
      </c>
      <c r="E94" s="91">
        <f t="shared" si="82"/>
        <v>0</v>
      </c>
      <c r="F94" s="411">
        <f>SUM(F95:F101)</f>
        <v>811</v>
      </c>
      <c r="G94" s="230">
        <f t="shared" ref="G94:N94" si="83">SUM(G95:G101)</f>
        <v>0</v>
      </c>
      <c r="H94" s="76">
        <f t="shared" si="83"/>
        <v>0</v>
      </c>
      <c r="I94" s="95">
        <f t="shared" si="83"/>
        <v>0</v>
      </c>
      <c r="J94" s="132">
        <f t="shared" si="83"/>
        <v>0</v>
      </c>
      <c r="K94" s="76">
        <f t="shared" si="83"/>
        <v>0</v>
      </c>
      <c r="L94" s="95">
        <f t="shared" si="83"/>
        <v>0</v>
      </c>
      <c r="M94" s="230">
        <f t="shared" si="83"/>
        <v>0</v>
      </c>
      <c r="N94" s="76">
        <f t="shared" si="83"/>
        <v>0</v>
      </c>
      <c r="O94" s="91">
        <f>SUM(O95:O101)</f>
        <v>0</v>
      </c>
      <c r="P94" s="290"/>
      <c r="Q94" s="296"/>
      <c r="R94" s="343"/>
    </row>
    <row r="95" spans="1:18" ht="24" hidden="1" x14ac:dyDescent="0.25">
      <c r="A95" s="30">
        <v>2231</v>
      </c>
      <c r="B95" s="43" t="s">
        <v>92</v>
      </c>
      <c r="C95" s="189">
        <f t="shared" si="24"/>
        <v>0</v>
      </c>
      <c r="D95" s="263"/>
      <c r="E95" s="393"/>
      <c r="F95" s="411">
        <f t="shared" ref="F95:F101" si="84">D95+E95</f>
        <v>0</v>
      </c>
      <c r="G95" s="229"/>
      <c r="H95" s="45"/>
      <c r="I95" s="95">
        <f t="shared" ref="I95:I101" si="85">G95+H95</f>
        <v>0</v>
      </c>
      <c r="J95" s="263"/>
      <c r="K95" s="45"/>
      <c r="L95" s="95">
        <f t="shared" ref="L95:L101" si="86">J95+K95</f>
        <v>0</v>
      </c>
      <c r="M95" s="229"/>
      <c r="N95" s="45"/>
      <c r="O95" s="91">
        <f t="shared" ref="O95:O101" si="87">M95+N95</f>
        <v>0</v>
      </c>
      <c r="P95" s="290"/>
      <c r="Q95" s="296"/>
      <c r="R95" s="343"/>
    </row>
    <row r="96" spans="1:18" ht="36" hidden="1" x14ac:dyDescent="0.25">
      <c r="A96" s="30">
        <v>2232</v>
      </c>
      <c r="B96" s="43" t="s">
        <v>93</v>
      </c>
      <c r="C96" s="189">
        <f t="shared" si="24"/>
        <v>0</v>
      </c>
      <c r="D96" s="263"/>
      <c r="E96" s="393"/>
      <c r="F96" s="411">
        <f t="shared" si="84"/>
        <v>0</v>
      </c>
      <c r="G96" s="229"/>
      <c r="H96" s="45"/>
      <c r="I96" s="95">
        <f t="shared" si="85"/>
        <v>0</v>
      </c>
      <c r="J96" s="263"/>
      <c r="K96" s="45"/>
      <c r="L96" s="95">
        <f t="shared" si="86"/>
        <v>0</v>
      </c>
      <c r="M96" s="229"/>
      <c r="N96" s="45"/>
      <c r="O96" s="91">
        <f t="shared" si="87"/>
        <v>0</v>
      </c>
      <c r="P96" s="290"/>
      <c r="Q96" s="296"/>
      <c r="R96" s="343"/>
    </row>
    <row r="97" spans="1:18" ht="24" hidden="1" x14ac:dyDescent="0.25">
      <c r="A97" s="27">
        <v>2233</v>
      </c>
      <c r="B97" s="40" t="s">
        <v>94</v>
      </c>
      <c r="C97" s="188">
        <f t="shared" si="24"/>
        <v>0</v>
      </c>
      <c r="D97" s="262"/>
      <c r="E97" s="390"/>
      <c r="F97" s="402">
        <f t="shared" si="84"/>
        <v>0</v>
      </c>
      <c r="G97" s="219"/>
      <c r="H97" s="42"/>
      <c r="I97" s="176">
        <f t="shared" si="85"/>
        <v>0</v>
      </c>
      <c r="J97" s="262"/>
      <c r="K97" s="42"/>
      <c r="L97" s="176">
        <f t="shared" si="86"/>
        <v>0</v>
      </c>
      <c r="M97" s="219"/>
      <c r="N97" s="42"/>
      <c r="O97" s="90">
        <f t="shared" si="87"/>
        <v>0</v>
      </c>
      <c r="P97" s="289"/>
      <c r="Q97" s="296"/>
      <c r="R97" s="343"/>
    </row>
    <row r="98" spans="1:18" ht="36" hidden="1" x14ac:dyDescent="0.25">
      <c r="A98" s="30">
        <v>2234</v>
      </c>
      <c r="B98" s="43" t="s">
        <v>95</v>
      </c>
      <c r="C98" s="189">
        <f t="shared" si="24"/>
        <v>0</v>
      </c>
      <c r="D98" s="263"/>
      <c r="E98" s="393"/>
      <c r="F98" s="411">
        <f t="shared" si="84"/>
        <v>0</v>
      </c>
      <c r="G98" s="229"/>
      <c r="H98" s="45"/>
      <c r="I98" s="95">
        <f t="shared" si="85"/>
        <v>0</v>
      </c>
      <c r="J98" s="263"/>
      <c r="K98" s="45"/>
      <c r="L98" s="95">
        <f t="shared" si="86"/>
        <v>0</v>
      </c>
      <c r="M98" s="229"/>
      <c r="N98" s="45"/>
      <c r="O98" s="91">
        <f t="shared" si="87"/>
        <v>0</v>
      </c>
      <c r="P98" s="290"/>
      <c r="Q98" s="296"/>
      <c r="R98" s="343"/>
    </row>
    <row r="99" spans="1:18" ht="24" hidden="1" x14ac:dyDescent="0.25">
      <c r="A99" s="30">
        <v>2235</v>
      </c>
      <c r="B99" s="43" t="s">
        <v>96</v>
      </c>
      <c r="C99" s="189">
        <f t="shared" si="24"/>
        <v>0</v>
      </c>
      <c r="D99" s="263"/>
      <c r="E99" s="393"/>
      <c r="F99" s="411">
        <f t="shared" si="84"/>
        <v>0</v>
      </c>
      <c r="G99" s="229"/>
      <c r="H99" s="45"/>
      <c r="I99" s="95">
        <f t="shared" si="85"/>
        <v>0</v>
      </c>
      <c r="J99" s="263"/>
      <c r="K99" s="45"/>
      <c r="L99" s="95">
        <f t="shared" si="86"/>
        <v>0</v>
      </c>
      <c r="M99" s="229"/>
      <c r="N99" s="45"/>
      <c r="O99" s="91">
        <f t="shared" si="87"/>
        <v>0</v>
      </c>
      <c r="P99" s="290"/>
      <c r="Q99" s="296"/>
      <c r="R99" s="343"/>
    </row>
    <row r="100" spans="1:18" hidden="1" x14ac:dyDescent="0.25">
      <c r="A100" s="30">
        <v>2236</v>
      </c>
      <c r="B100" s="43" t="s">
        <v>97</v>
      </c>
      <c r="C100" s="189">
        <f t="shared" si="24"/>
        <v>0</v>
      </c>
      <c r="D100" s="263"/>
      <c r="E100" s="393"/>
      <c r="F100" s="411">
        <f t="shared" si="84"/>
        <v>0</v>
      </c>
      <c r="G100" s="229"/>
      <c r="H100" s="45"/>
      <c r="I100" s="95">
        <f t="shared" si="85"/>
        <v>0</v>
      </c>
      <c r="J100" s="263"/>
      <c r="K100" s="45"/>
      <c r="L100" s="95">
        <f t="shared" si="86"/>
        <v>0</v>
      </c>
      <c r="M100" s="229"/>
      <c r="N100" s="45"/>
      <c r="O100" s="91">
        <f t="shared" si="87"/>
        <v>0</v>
      </c>
      <c r="P100" s="290"/>
      <c r="Q100" s="296"/>
      <c r="R100" s="343"/>
    </row>
    <row r="101" spans="1:18" ht="24" x14ac:dyDescent="0.25">
      <c r="A101" s="345">
        <v>2239</v>
      </c>
      <c r="B101" s="365" t="s">
        <v>98</v>
      </c>
      <c r="C101" s="366">
        <f t="shared" si="24"/>
        <v>811</v>
      </c>
      <c r="D101" s="367">
        <v>811</v>
      </c>
      <c r="E101" s="418"/>
      <c r="F101" s="420">
        <f t="shared" si="84"/>
        <v>811</v>
      </c>
      <c r="G101" s="370"/>
      <c r="H101" s="368"/>
      <c r="I101" s="369">
        <f t="shared" si="85"/>
        <v>0</v>
      </c>
      <c r="J101" s="367"/>
      <c r="K101" s="368"/>
      <c r="L101" s="369">
        <f t="shared" si="86"/>
        <v>0</v>
      </c>
      <c r="M101" s="370"/>
      <c r="N101" s="368"/>
      <c r="O101" s="371">
        <f t="shared" si="87"/>
        <v>0</v>
      </c>
      <c r="P101" s="372"/>
      <c r="Q101" s="296"/>
      <c r="R101" s="343"/>
    </row>
    <row r="102" spans="1:18" ht="36" x14ac:dyDescent="0.25">
      <c r="A102" s="75">
        <v>2240</v>
      </c>
      <c r="B102" s="43" t="s">
        <v>99</v>
      </c>
      <c r="C102" s="189">
        <f t="shared" si="24"/>
        <v>4417</v>
      </c>
      <c r="D102" s="132">
        <f t="shared" ref="D102:E102" si="88">SUM(D103:D110)</f>
        <v>4417</v>
      </c>
      <c r="E102" s="91">
        <f t="shared" si="88"/>
        <v>0</v>
      </c>
      <c r="F102" s="411">
        <f>SUM(F103:F110)</f>
        <v>4417</v>
      </c>
      <c r="G102" s="230">
        <f t="shared" ref="G102:N102" si="89">SUM(G103:G110)</f>
        <v>0</v>
      </c>
      <c r="H102" s="76">
        <f t="shared" si="89"/>
        <v>0</v>
      </c>
      <c r="I102" s="95">
        <f t="shared" si="89"/>
        <v>0</v>
      </c>
      <c r="J102" s="132">
        <f t="shared" si="89"/>
        <v>0</v>
      </c>
      <c r="K102" s="76">
        <f t="shared" si="89"/>
        <v>0</v>
      </c>
      <c r="L102" s="95">
        <f t="shared" si="89"/>
        <v>0</v>
      </c>
      <c r="M102" s="230">
        <f t="shared" si="89"/>
        <v>0</v>
      </c>
      <c r="N102" s="76">
        <f t="shared" si="89"/>
        <v>0</v>
      </c>
      <c r="O102" s="91">
        <f>SUM(O103:O110)</f>
        <v>0</v>
      </c>
      <c r="P102" s="290"/>
      <c r="Q102" s="296"/>
      <c r="R102" s="343"/>
    </row>
    <row r="103" spans="1:18" hidden="1" x14ac:dyDescent="0.25">
      <c r="A103" s="30">
        <v>2241</v>
      </c>
      <c r="B103" s="43" t="s">
        <v>100</v>
      </c>
      <c r="C103" s="189">
        <f t="shared" si="24"/>
        <v>0</v>
      </c>
      <c r="D103" s="263"/>
      <c r="E103" s="393"/>
      <c r="F103" s="411">
        <f t="shared" ref="F103:F110" si="90">D103+E103</f>
        <v>0</v>
      </c>
      <c r="G103" s="229"/>
      <c r="H103" s="45"/>
      <c r="I103" s="95">
        <f t="shared" ref="I103:I110" si="91">G103+H103</f>
        <v>0</v>
      </c>
      <c r="J103" s="263"/>
      <c r="K103" s="45"/>
      <c r="L103" s="95">
        <f t="shared" ref="L103:L110" si="92">J103+K103</f>
        <v>0</v>
      </c>
      <c r="M103" s="229"/>
      <c r="N103" s="45"/>
      <c r="O103" s="91">
        <f t="shared" ref="O103:O110" si="93">M103+N103</f>
        <v>0</v>
      </c>
      <c r="P103" s="290"/>
      <c r="Q103" s="296"/>
      <c r="R103" s="343"/>
    </row>
    <row r="104" spans="1:18" ht="24" hidden="1" x14ac:dyDescent="0.25">
      <c r="A104" s="30">
        <v>2242</v>
      </c>
      <c r="B104" s="43" t="s">
        <v>101</v>
      </c>
      <c r="C104" s="189">
        <f t="shared" si="24"/>
        <v>0</v>
      </c>
      <c r="D104" s="263"/>
      <c r="E104" s="393"/>
      <c r="F104" s="411">
        <f t="shared" si="90"/>
        <v>0</v>
      </c>
      <c r="G104" s="229"/>
      <c r="H104" s="45"/>
      <c r="I104" s="95">
        <f t="shared" si="91"/>
        <v>0</v>
      </c>
      <c r="J104" s="263"/>
      <c r="K104" s="45"/>
      <c r="L104" s="95">
        <f t="shared" si="92"/>
        <v>0</v>
      </c>
      <c r="M104" s="229"/>
      <c r="N104" s="45"/>
      <c r="O104" s="91">
        <f t="shared" si="93"/>
        <v>0</v>
      </c>
      <c r="P104" s="290"/>
      <c r="Q104" s="296"/>
      <c r="R104" s="343"/>
    </row>
    <row r="105" spans="1:18" s="355" customFormat="1" ht="24" x14ac:dyDescent="0.25">
      <c r="A105" s="345">
        <v>2243</v>
      </c>
      <c r="B105" s="365" t="s">
        <v>102</v>
      </c>
      <c r="C105" s="366">
        <f t="shared" si="24"/>
        <v>111</v>
      </c>
      <c r="D105" s="367">
        <v>111</v>
      </c>
      <c r="E105" s="418"/>
      <c r="F105" s="420">
        <f t="shared" si="90"/>
        <v>111</v>
      </c>
      <c r="G105" s="370"/>
      <c r="H105" s="368"/>
      <c r="I105" s="369">
        <f t="shared" si="91"/>
        <v>0</v>
      </c>
      <c r="J105" s="367"/>
      <c r="K105" s="368"/>
      <c r="L105" s="369">
        <f t="shared" si="92"/>
        <v>0</v>
      </c>
      <c r="M105" s="370"/>
      <c r="N105" s="368"/>
      <c r="O105" s="371">
        <f t="shared" si="93"/>
        <v>0</v>
      </c>
      <c r="P105" s="372"/>
      <c r="Q105" s="353"/>
      <c r="R105" s="343"/>
    </row>
    <row r="106" spans="1:18" s="355" customFormat="1" x14ac:dyDescent="0.25">
      <c r="A106" s="345">
        <v>2244</v>
      </c>
      <c r="B106" s="365" t="s">
        <v>103</v>
      </c>
      <c r="C106" s="366">
        <f t="shared" si="24"/>
        <v>4218</v>
      </c>
      <c r="D106" s="367">
        <v>4218</v>
      </c>
      <c r="E106" s="418"/>
      <c r="F106" s="420">
        <f t="shared" si="90"/>
        <v>4218</v>
      </c>
      <c r="G106" s="370"/>
      <c r="H106" s="368"/>
      <c r="I106" s="369">
        <f t="shared" si="91"/>
        <v>0</v>
      </c>
      <c r="J106" s="367"/>
      <c r="K106" s="368"/>
      <c r="L106" s="369">
        <f t="shared" si="92"/>
        <v>0</v>
      </c>
      <c r="M106" s="370"/>
      <c r="N106" s="368"/>
      <c r="O106" s="371">
        <f t="shared" si="93"/>
        <v>0</v>
      </c>
      <c r="P106" s="372"/>
      <c r="Q106" s="353"/>
      <c r="R106" s="343"/>
    </row>
    <row r="107" spans="1:18" ht="24" hidden="1" x14ac:dyDescent="0.25">
      <c r="A107" s="30">
        <v>2246</v>
      </c>
      <c r="B107" s="43" t="s">
        <v>104</v>
      </c>
      <c r="C107" s="189">
        <f t="shared" si="24"/>
        <v>0</v>
      </c>
      <c r="D107" s="263"/>
      <c r="E107" s="393"/>
      <c r="F107" s="411">
        <f t="shared" si="90"/>
        <v>0</v>
      </c>
      <c r="G107" s="229"/>
      <c r="H107" s="45"/>
      <c r="I107" s="95">
        <f t="shared" si="91"/>
        <v>0</v>
      </c>
      <c r="J107" s="263"/>
      <c r="K107" s="45"/>
      <c r="L107" s="95">
        <f t="shared" si="92"/>
        <v>0</v>
      </c>
      <c r="M107" s="229"/>
      <c r="N107" s="45"/>
      <c r="O107" s="91">
        <f t="shared" si="93"/>
        <v>0</v>
      </c>
      <c r="P107" s="290"/>
      <c r="Q107" s="296"/>
      <c r="R107" s="343"/>
    </row>
    <row r="108" spans="1:18" hidden="1" x14ac:dyDescent="0.25">
      <c r="A108" s="30">
        <v>2247</v>
      </c>
      <c r="B108" s="43" t="s">
        <v>105</v>
      </c>
      <c r="C108" s="189">
        <f t="shared" si="24"/>
        <v>0</v>
      </c>
      <c r="D108" s="263"/>
      <c r="E108" s="393"/>
      <c r="F108" s="411">
        <f t="shared" si="90"/>
        <v>0</v>
      </c>
      <c r="G108" s="229"/>
      <c r="H108" s="45"/>
      <c r="I108" s="95">
        <f t="shared" si="91"/>
        <v>0</v>
      </c>
      <c r="J108" s="263"/>
      <c r="K108" s="45"/>
      <c r="L108" s="95">
        <f t="shared" si="92"/>
        <v>0</v>
      </c>
      <c r="M108" s="229"/>
      <c r="N108" s="45"/>
      <c r="O108" s="91">
        <f t="shared" si="93"/>
        <v>0</v>
      </c>
      <c r="P108" s="290"/>
      <c r="Q108" s="296"/>
      <c r="R108" s="343"/>
    </row>
    <row r="109" spans="1:18" ht="24" hidden="1" x14ac:dyDescent="0.25">
      <c r="A109" s="30">
        <v>2248</v>
      </c>
      <c r="B109" s="43" t="s">
        <v>106</v>
      </c>
      <c r="C109" s="189">
        <f t="shared" si="24"/>
        <v>0</v>
      </c>
      <c r="D109" s="263"/>
      <c r="E109" s="393"/>
      <c r="F109" s="411">
        <f t="shared" si="90"/>
        <v>0</v>
      </c>
      <c r="G109" s="229"/>
      <c r="H109" s="45"/>
      <c r="I109" s="95">
        <f t="shared" si="91"/>
        <v>0</v>
      </c>
      <c r="J109" s="263"/>
      <c r="K109" s="45"/>
      <c r="L109" s="95">
        <f t="shared" si="92"/>
        <v>0</v>
      </c>
      <c r="M109" s="229"/>
      <c r="N109" s="45"/>
      <c r="O109" s="91">
        <f t="shared" si="93"/>
        <v>0</v>
      </c>
      <c r="P109" s="290"/>
      <c r="Q109" s="296"/>
      <c r="R109" s="343"/>
    </row>
    <row r="110" spans="1:18" ht="24" x14ac:dyDescent="0.25">
      <c r="A110" s="30">
        <v>2249</v>
      </c>
      <c r="B110" s="43" t="s">
        <v>107</v>
      </c>
      <c r="C110" s="189">
        <f t="shared" si="24"/>
        <v>88</v>
      </c>
      <c r="D110" s="263">
        <v>88</v>
      </c>
      <c r="E110" s="393"/>
      <c r="F110" s="411">
        <f t="shared" si="90"/>
        <v>88</v>
      </c>
      <c r="G110" s="229"/>
      <c r="H110" s="45"/>
      <c r="I110" s="95">
        <f t="shared" si="91"/>
        <v>0</v>
      </c>
      <c r="J110" s="263"/>
      <c r="K110" s="45"/>
      <c r="L110" s="95">
        <f t="shared" si="92"/>
        <v>0</v>
      </c>
      <c r="M110" s="229"/>
      <c r="N110" s="45"/>
      <c r="O110" s="91">
        <f t="shared" si="93"/>
        <v>0</v>
      </c>
      <c r="P110" s="290"/>
      <c r="Q110" s="296"/>
      <c r="R110" s="343"/>
    </row>
    <row r="111" spans="1:18" x14ac:dyDescent="0.25">
      <c r="A111" s="75">
        <v>2250</v>
      </c>
      <c r="B111" s="43" t="s">
        <v>108</v>
      </c>
      <c r="C111" s="189">
        <f t="shared" si="24"/>
        <v>166</v>
      </c>
      <c r="D111" s="132">
        <f t="shared" ref="D111:E111" si="94">SUM(D112:D114)</f>
        <v>166</v>
      </c>
      <c r="E111" s="91">
        <f t="shared" si="94"/>
        <v>0</v>
      </c>
      <c r="F111" s="411">
        <f>SUM(F112:F114)</f>
        <v>166</v>
      </c>
      <c r="G111" s="230">
        <f t="shared" ref="G111:N111" si="95">SUM(G112:G114)</f>
        <v>0</v>
      </c>
      <c r="H111" s="76">
        <f t="shared" si="95"/>
        <v>0</v>
      </c>
      <c r="I111" s="95">
        <f t="shared" si="95"/>
        <v>0</v>
      </c>
      <c r="J111" s="132">
        <f t="shared" si="95"/>
        <v>0</v>
      </c>
      <c r="K111" s="76">
        <f t="shared" si="95"/>
        <v>0</v>
      </c>
      <c r="L111" s="95">
        <f t="shared" si="95"/>
        <v>0</v>
      </c>
      <c r="M111" s="230">
        <f t="shared" si="95"/>
        <v>0</v>
      </c>
      <c r="N111" s="76">
        <f t="shared" si="95"/>
        <v>0</v>
      </c>
      <c r="O111" s="91">
        <f>SUM(O112:O114)</f>
        <v>0</v>
      </c>
      <c r="P111" s="290"/>
      <c r="Q111" s="296"/>
      <c r="R111" s="343"/>
    </row>
    <row r="112" spans="1:18" x14ac:dyDescent="0.25">
      <c r="A112" s="30">
        <v>2251</v>
      </c>
      <c r="B112" s="43" t="s">
        <v>109</v>
      </c>
      <c r="C112" s="189">
        <f t="shared" si="24"/>
        <v>166</v>
      </c>
      <c r="D112" s="263">
        <v>166</v>
      </c>
      <c r="E112" s="393"/>
      <c r="F112" s="411">
        <f t="shared" ref="F112:F114" si="96">D112+E112</f>
        <v>166</v>
      </c>
      <c r="G112" s="229"/>
      <c r="H112" s="45"/>
      <c r="I112" s="95">
        <f t="shared" ref="I112:I114" si="97">G112+H112</f>
        <v>0</v>
      </c>
      <c r="J112" s="263"/>
      <c r="K112" s="45"/>
      <c r="L112" s="95">
        <f t="shared" ref="L112:L114" si="98">J112+K112</f>
        <v>0</v>
      </c>
      <c r="M112" s="229"/>
      <c r="N112" s="45"/>
      <c r="O112" s="91">
        <f t="shared" ref="O112:O114" si="99">M112+N112</f>
        <v>0</v>
      </c>
      <c r="P112" s="290"/>
      <c r="Q112" s="296"/>
      <c r="R112" s="343"/>
    </row>
    <row r="113" spans="1:18" ht="24" hidden="1" x14ac:dyDescent="0.25">
      <c r="A113" s="30">
        <v>2252</v>
      </c>
      <c r="B113" s="43" t="s">
        <v>110</v>
      </c>
      <c r="C113" s="189">
        <f t="shared" ref="C113:C176" si="100">SUM(F113,I113,L113,O113)</f>
        <v>0</v>
      </c>
      <c r="D113" s="263"/>
      <c r="E113" s="393"/>
      <c r="F113" s="411">
        <f t="shared" si="96"/>
        <v>0</v>
      </c>
      <c r="G113" s="229"/>
      <c r="H113" s="45"/>
      <c r="I113" s="95">
        <f t="shared" si="97"/>
        <v>0</v>
      </c>
      <c r="J113" s="263"/>
      <c r="K113" s="45"/>
      <c r="L113" s="95">
        <f t="shared" si="98"/>
        <v>0</v>
      </c>
      <c r="M113" s="229"/>
      <c r="N113" s="45"/>
      <c r="O113" s="91">
        <f t="shared" si="99"/>
        <v>0</v>
      </c>
      <c r="P113" s="290"/>
      <c r="Q113" s="296"/>
      <c r="R113" s="343"/>
    </row>
    <row r="114" spans="1:18" ht="24" hidden="1" x14ac:dyDescent="0.25">
      <c r="A114" s="30">
        <v>2259</v>
      </c>
      <c r="B114" s="43" t="s">
        <v>111</v>
      </c>
      <c r="C114" s="189">
        <f t="shared" si="100"/>
        <v>0</v>
      </c>
      <c r="D114" s="263"/>
      <c r="E114" s="393"/>
      <c r="F114" s="411">
        <f t="shared" si="96"/>
        <v>0</v>
      </c>
      <c r="G114" s="229"/>
      <c r="H114" s="45"/>
      <c r="I114" s="95">
        <f t="shared" si="97"/>
        <v>0</v>
      </c>
      <c r="J114" s="263"/>
      <c r="K114" s="45"/>
      <c r="L114" s="95">
        <f t="shared" si="98"/>
        <v>0</v>
      </c>
      <c r="M114" s="229"/>
      <c r="N114" s="45"/>
      <c r="O114" s="91">
        <f t="shared" si="99"/>
        <v>0</v>
      </c>
      <c r="P114" s="290"/>
      <c r="Q114" s="296"/>
      <c r="R114" s="343"/>
    </row>
    <row r="115" spans="1:18" x14ac:dyDescent="0.25">
      <c r="A115" s="75">
        <v>2260</v>
      </c>
      <c r="B115" s="43" t="s">
        <v>112</v>
      </c>
      <c r="C115" s="189">
        <f t="shared" si="100"/>
        <v>24</v>
      </c>
      <c r="D115" s="132">
        <f t="shared" ref="D115:E115" si="101">SUM(D116:D120)</f>
        <v>24</v>
      </c>
      <c r="E115" s="91">
        <f t="shared" si="101"/>
        <v>0</v>
      </c>
      <c r="F115" s="411">
        <f>SUM(F116:F120)</f>
        <v>24</v>
      </c>
      <c r="G115" s="230">
        <f t="shared" ref="G115:N115" si="102">SUM(G116:G120)</f>
        <v>0</v>
      </c>
      <c r="H115" s="76">
        <f t="shared" si="102"/>
        <v>0</v>
      </c>
      <c r="I115" s="95">
        <f t="shared" si="102"/>
        <v>0</v>
      </c>
      <c r="J115" s="132">
        <f t="shared" si="102"/>
        <v>0</v>
      </c>
      <c r="K115" s="76">
        <f t="shared" si="102"/>
        <v>0</v>
      </c>
      <c r="L115" s="95">
        <f t="shared" si="102"/>
        <v>0</v>
      </c>
      <c r="M115" s="230">
        <f t="shared" si="102"/>
        <v>0</v>
      </c>
      <c r="N115" s="76">
        <f t="shared" si="102"/>
        <v>0</v>
      </c>
      <c r="O115" s="91">
        <f>SUM(O116:O120)</f>
        <v>0</v>
      </c>
      <c r="P115" s="290"/>
      <c r="Q115" s="296"/>
      <c r="R115" s="343"/>
    </row>
    <row r="116" spans="1:18" hidden="1" x14ac:dyDescent="0.25">
      <c r="A116" s="30">
        <v>2261</v>
      </c>
      <c r="B116" s="43" t="s">
        <v>113</v>
      </c>
      <c r="C116" s="189">
        <f t="shared" si="100"/>
        <v>0</v>
      </c>
      <c r="D116" s="263"/>
      <c r="E116" s="393"/>
      <c r="F116" s="411">
        <f t="shared" ref="F116:F120" si="103">D116+E116</f>
        <v>0</v>
      </c>
      <c r="G116" s="229"/>
      <c r="H116" s="45"/>
      <c r="I116" s="95">
        <f t="shared" ref="I116:I120" si="104">G116+H116</f>
        <v>0</v>
      </c>
      <c r="J116" s="263"/>
      <c r="K116" s="45"/>
      <c r="L116" s="95">
        <f t="shared" ref="L116:L120" si="105">J116+K116</f>
        <v>0</v>
      </c>
      <c r="M116" s="229"/>
      <c r="N116" s="45"/>
      <c r="O116" s="91">
        <f t="shared" ref="O116:O120" si="106">M116+N116</f>
        <v>0</v>
      </c>
      <c r="P116" s="290"/>
      <c r="Q116" s="296"/>
      <c r="R116" s="343"/>
    </row>
    <row r="117" spans="1:18" hidden="1" x14ac:dyDescent="0.25">
      <c r="A117" s="30">
        <v>2262</v>
      </c>
      <c r="B117" s="43" t="s">
        <v>114</v>
      </c>
      <c r="C117" s="189">
        <f t="shared" si="100"/>
        <v>0</v>
      </c>
      <c r="D117" s="263"/>
      <c r="E117" s="393"/>
      <c r="F117" s="411">
        <f t="shared" si="103"/>
        <v>0</v>
      </c>
      <c r="G117" s="229"/>
      <c r="H117" s="45"/>
      <c r="I117" s="95">
        <f t="shared" si="104"/>
        <v>0</v>
      </c>
      <c r="J117" s="263"/>
      <c r="K117" s="45"/>
      <c r="L117" s="95">
        <f t="shared" si="105"/>
        <v>0</v>
      </c>
      <c r="M117" s="229"/>
      <c r="N117" s="45"/>
      <c r="O117" s="91">
        <f t="shared" si="106"/>
        <v>0</v>
      </c>
      <c r="P117" s="290"/>
      <c r="Q117" s="296"/>
      <c r="R117" s="343"/>
    </row>
    <row r="118" spans="1:18" hidden="1" x14ac:dyDescent="0.25">
      <c r="A118" s="30">
        <v>2263</v>
      </c>
      <c r="B118" s="43" t="s">
        <v>115</v>
      </c>
      <c r="C118" s="189">
        <f t="shared" si="100"/>
        <v>0</v>
      </c>
      <c r="D118" s="263"/>
      <c r="E118" s="393"/>
      <c r="F118" s="411">
        <f t="shared" si="103"/>
        <v>0</v>
      </c>
      <c r="G118" s="229"/>
      <c r="H118" s="45"/>
      <c r="I118" s="95">
        <f t="shared" si="104"/>
        <v>0</v>
      </c>
      <c r="J118" s="263"/>
      <c r="K118" s="45"/>
      <c r="L118" s="95">
        <f t="shared" si="105"/>
        <v>0</v>
      </c>
      <c r="M118" s="229"/>
      <c r="N118" s="45"/>
      <c r="O118" s="91">
        <f t="shared" si="106"/>
        <v>0</v>
      </c>
      <c r="P118" s="290"/>
      <c r="Q118" s="296"/>
      <c r="R118" s="343"/>
    </row>
    <row r="119" spans="1:18" ht="24" hidden="1" x14ac:dyDescent="0.25">
      <c r="A119" s="30">
        <v>2264</v>
      </c>
      <c r="B119" s="43" t="s">
        <v>116</v>
      </c>
      <c r="C119" s="189">
        <f t="shared" si="100"/>
        <v>0</v>
      </c>
      <c r="D119" s="263"/>
      <c r="E119" s="393"/>
      <c r="F119" s="411">
        <f t="shared" si="103"/>
        <v>0</v>
      </c>
      <c r="G119" s="229"/>
      <c r="H119" s="45"/>
      <c r="I119" s="95">
        <f t="shared" si="104"/>
        <v>0</v>
      </c>
      <c r="J119" s="263"/>
      <c r="K119" s="45"/>
      <c r="L119" s="95">
        <f t="shared" si="105"/>
        <v>0</v>
      </c>
      <c r="M119" s="229"/>
      <c r="N119" s="45"/>
      <c r="O119" s="91">
        <f t="shared" si="106"/>
        <v>0</v>
      </c>
      <c r="P119" s="290"/>
      <c r="Q119" s="296"/>
      <c r="R119" s="343"/>
    </row>
    <row r="120" spans="1:18" x14ac:dyDescent="0.25">
      <c r="A120" s="30">
        <v>2269</v>
      </c>
      <c r="B120" s="43" t="s">
        <v>117</v>
      </c>
      <c r="C120" s="189">
        <f t="shared" si="100"/>
        <v>24</v>
      </c>
      <c r="D120" s="263">
        <v>24</v>
      </c>
      <c r="E120" s="393"/>
      <c r="F120" s="411">
        <f t="shared" si="103"/>
        <v>24</v>
      </c>
      <c r="G120" s="229"/>
      <c r="H120" s="45"/>
      <c r="I120" s="95">
        <f t="shared" si="104"/>
        <v>0</v>
      </c>
      <c r="J120" s="263"/>
      <c r="K120" s="45"/>
      <c r="L120" s="95">
        <f t="shared" si="105"/>
        <v>0</v>
      </c>
      <c r="M120" s="229"/>
      <c r="N120" s="45"/>
      <c r="O120" s="91">
        <f t="shared" si="106"/>
        <v>0</v>
      </c>
      <c r="P120" s="290"/>
      <c r="Q120" s="296"/>
      <c r="R120" s="343"/>
    </row>
    <row r="121" spans="1:18" x14ac:dyDescent="0.25">
      <c r="A121" s="75">
        <v>2270</v>
      </c>
      <c r="B121" s="43" t="s">
        <v>118</v>
      </c>
      <c r="C121" s="189">
        <f t="shared" si="100"/>
        <v>40</v>
      </c>
      <c r="D121" s="132">
        <f t="shared" ref="D121:E121" si="107">SUM(D122:D126)</f>
        <v>40</v>
      </c>
      <c r="E121" s="91">
        <f t="shared" si="107"/>
        <v>0</v>
      </c>
      <c r="F121" s="411">
        <f>SUM(F122:F126)</f>
        <v>40</v>
      </c>
      <c r="G121" s="230">
        <f t="shared" ref="G121:N121" si="108">SUM(G122:G126)</f>
        <v>0</v>
      </c>
      <c r="H121" s="76">
        <f t="shared" si="108"/>
        <v>0</v>
      </c>
      <c r="I121" s="95">
        <f t="shared" si="108"/>
        <v>0</v>
      </c>
      <c r="J121" s="132">
        <f t="shared" si="108"/>
        <v>0</v>
      </c>
      <c r="K121" s="76">
        <f t="shared" si="108"/>
        <v>0</v>
      </c>
      <c r="L121" s="95">
        <f t="shared" si="108"/>
        <v>0</v>
      </c>
      <c r="M121" s="230">
        <f t="shared" si="108"/>
        <v>0</v>
      </c>
      <c r="N121" s="76">
        <f t="shared" si="108"/>
        <v>0</v>
      </c>
      <c r="O121" s="91">
        <f>SUM(O122:O126)</f>
        <v>0</v>
      </c>
      <c r="P121" s="290"/>
      <c r="Q121" s="296"/>
      <c r="R121" s="343"/>
    </row>
    <row r="122" spans="1:18" hidden="1" x14ac:dyDescent="0.25">
      <c r="A122" s="30">
        <v>2272</v>
      </c>
      <c r="B122" s="94" t="s">
        <v>119</v>
      </c>
      <c r="C122" s="189">
        <f t="shared" si="100"/>
        <v>0</v>
      </c>
      <c r="D122" s="263"/>
      <c r="E122" s="393"/>
      <c r="F122" s="411">
        <f t="shared" ref="F122:F126" si="109">D122+E122</f>
        <v>0</v>
      </c>
      <c r="G122" s="229"/>
      <c r="H122" s="45"/>
      <c r="I122" s="95">
        <f t="shared" ref="I122:I126" si="110">G122+H122</f>
        <v>0</v>
      </c>
      <c r="J122" s="263"/>
      <c r="K122" s="45"/>
      <c r="L122" s="95">
        <f t="shared" ref="L122:L126" si="111">J122+K122</f>
        <v>0</v>
      </c>
      <c r="M122" s="229"/>
      <c r="N122" s="45"/>
      <c r="O122" s="91">
        <f t="shared" ref="O122:O126" si="112">M122+N122</f>
        <v>0</v>
      </c>
      <c r="P122" s="290"/>
      <c r="Q122" s="296"/>
      <c r="R122" s="343"/>
    </row>
    <row r="123" spans="1:18" ht="24" hidden="1" x14ac:dyDescent="0.25">
      <c r="A123" s="30">
        <v>2274</v>
      </c>
      <c r="B123" s="120" t="s">
        <v>306</v>
      </c>
      <c r="C123" s="189">
        <f t="shared" si="100"/>
        <v>0</v>
      </c>
      <c r="D123" s="263"/>
      <c r="E123" s="393"/>
      <c r="F123" s="411">
        <f t="shared" si="109"/>
        <v>0</v>
      </c>
      <c r="G123" s="229"/>
      <c r="H123" s="45"/>
      <c r="I123" s="95">
        <f t="shared" si="110"/>
        <v>0</v>
      </c>
      <c r="J123" s="263"/>
      <c r="K123" s="45"/>
      <c r="L123" s="95">
        <f t="shared" si="111"/>
        <v>0</v>
      </c>
      <c r="M123" s="229"/>
      <c r="N123" s="45"/>
      <c r="O123" s="91">
        <f t="shared" si="112"/>
        <v>0</v>
      </c>
      <c r="P123" s="290"/>
      <c r="Q123" s="296"/>
      <c r="R123" s="343"/>
    </row>
    <row r="124" spans="1:18" ht="24" hidden="1" x14ac:dyDescent="0.25">
      <c r="A124" s="30">
        <v>2275</v>
      </c>
      <c r="B124" s="43" t="s">
        <v>120</v>
      </c>
      <c r="C124" s="189">
        <f t="shared" si="100"/>
        <v>0</v>
      </c>
      <c r="D124" s="263"/>
      <c r="E124" s="393"/>
      <c r="F124" s="411">
        <f t="shared" si="109"/>
        <v>0</v>
      </c>
      <c r="G124" s="229"/>
      <c r="H124" s="45"/>
      <c r="I124" s="95">
        <f t="shared" si="110"/>
        <v>0</v>
      </c>
      <c r="J124" s="263"/>
      <c r="K124" s="45"/>
      <c r="L124" s="95">
        <f t="shared" si="111"/>
        <v>0</v>
      </c>
      <c r="M124" s="229"/>
      <c r="N124" s="45"/>
      <c r="O124" s="91">
        <f t="shared" si="112"/>
        <v>0</v>
      </c>
      <c r="P124" s="290"/>
      <c r="Q124" s="296"/>
      <c r="R124" s="343"/>
    </row>
    <row r="125" spans="1:18" ht="36" hidden="1" x14ac:dyDescent="0.25">
      <c r="A125" s="30">
        <v>2276</v>
      </c>
      <c r="B125" s="43" t="s">
        <v>121</v>
      </c>
      <c r="C125" s="189">
        <f t="shared" si="100"/>
        <v>0</v>
      </c>
      <c r="D125" s="263"/>
      <c r="E125" s="393"/>
      <c r="F125" s="411">
        <f t="shared" si="109"/>
        <v>0</v>
      </c>
      <c r="G125" s="229"/>
      <c r="H125" s="45"/>
      <c r="I125" s="95">
        <f t="shared" si="110"/>
        <v>0</v>
      </c>
      <c r="J125" s="263"/>
      <c r="K125" s="45"/>
      <c r="L125" s="95">
        <f t="shared" si="111"/>
        <v>0</v>
      </c>
      <c r="M125" s="229"/>
      <c r="N125" s="45"/>
      <c r="O125" s="91">
        <f t="shared" si="112"/>
        <v>0</v>
      </c>
      <c r="P125" s="290"/>
      <c r="Q125" s="296"/>
      <c r="R125" s="343"/>
    </row>
    <row r="126" spans="1:18" ht="24" x14ac:dyDescent="0.25">
      <c r="A126" s="30">
        <v>2279</v>
      </c>
      <c r="B126" s="43" t="s">
        <v>122</v>
      </c>
      <c r="C126" s="189">
        <f t="shared" si="100"/>
        <v>40</v>
      </c>
      <c r="D126" s="263">
        <v>40</v>
      </c>
      <c r="E126" s="393"/>
      <c r="F126" s="411">
        <f t="shared" si="109"/>
        <v>40</v>
      </c>
      <c r="G126" s="229"/>
      <c r="H126" s="45"/>
      <c r="I126" s="95">
        <f t="shared" si="110"/>
        <v>0</v>
      </c>
      <c r="J126" s="263"/>
      <c r="K126" s="45"/>
      <c r="L126" s="95">
        <f t="shared" si="111"/>
        <v>0</v>
      </c>
      <c r="M126" s="229"/>
      <c r="N126" s="45"/>
      <c r="O126" s="91">
        <f t="shared" si="112"/>
        <v>0</v>
      </c>
      <c r="P126" s="290"/>
      <c r="Q126" s="296"/>
      <c r="R126" s="343"/>
    </row>
    <row r="127" spans="1:18" ht="24" hidden="1" x14ac:dyDescent="0.25">
      <c r="A127" s="338">
        <v>2280</v>
      </c>
      <c r="B127" s="40" t="s">
        <v>123</v>
      </c>
      <c r="C127" s="188">
        <f t="shared" si="100"/>
        <v>0</v>
      </c>
      <c r="D127" s="131">
        <f t="shared" ref="D127:O127" si="113">SUM(D128)</f>
        <v>0</v>
      </c>
      <c r="E127" s="90">
        <f>SUM(E128)</f>
        <v>0</v>
      </c>
      <c r="F127" s="402">
        <f t="shared" si="113"/>
        <v>0</v>
      </c>
      <c r="G127" s="232">
        <f t="shared" si="113"/>
        <v>0</v>
      </c>
      <c r="H127" s="79">
        <f t="shared" si="113"/>
        <v>0</v>
      </c>
      <c r="I127" s="176">
        <f t="shared" si="113"/>
        <v>0</v>
      </c>
      <c r="J127" s="131">
        <f t="shared" si="113"/>
        <v>0</v>
      </c>
      <c r="K127" s="79">
        <f t="shared" si="113"/>
        <v>0</v>
      </c>
      <c r="L127" s="176">
        <f t="shared" si="113"/>
        <v>0</v>
      </c>
      <c r="M127" s="232">
        <f t="shared" si="113"/>
        <v>0</v>
      </c>
      <c r="N127" s="79">
        <f t="shared" si="113"/>
        <v>0</v>
      </c>
      <c r="O127" s="91">
        <f t="shared" si="113"/>
        <v>0</v>
      </c>
      <c r="P127" s="290"/>
      <c r="Q127" s="296"/>
      <c r="R127" s="343"/>
    </row>
    <row r="128" spans="1:18" ht="24" hidden="1" x14ac:dyDescent="0.25">
      <c r="A128" s="30">
        <v>2283</v>
      </c>
      <c r="B128" s="43" t="s">
        <v>124</v>
      </c>
      <c r="C128" s="189">
        <f t="shared" si="100"/>
        <v>0</v>
      </c>
      <c r="D128" s="263"/>
      <c r="E128" s="393"/>
      <c r="F128" s="411">
        <f>D128+E128</f>
        <v>0</v>
      </c>
      <c r="G128" s="229"/>
      <c r="H128" s="45"/>
      <c r="I128" s="95">
        <f>G128+H128</f>
        <v>0</v>
      </c>
      <c r="J128" s="263"/>
      <c r="K128" s="45"/>
      <c r="L128" s="95">
        <f>J128+K128</f>
        <v>0</v>
      </c>
      <c r="M128" s="229"/>
      <c r="N128" s="45"/>
      <c r="O128" s="91">
        <f>M128+N128</f>
        <v>0</v>
      </c>
      <c r="P128" s="290"/>
      <c r="Q128" s="296"/>
      <c r="R128" s="343"/>
    </row>
    <row r="129" spans="1:18" ht="38.25" customHeight="1" x14ac:dyDescent="0.25">
      <c r="A129" s="35">
        <v>2300</v>
      </c>
      <c r="B129" s="72" t="s">
        <v>125</v>
      </c>
      <c r="C129" s="187">
        <f t="shared" si="100"/>
        <v>21457</v>
      </c>
      <c r="D129" s="130">
        <f t="shared" ref="D129:E129" si="114">SUM(D130,D135,D139,D140,D143,D150,D158,D159,D162)</f>
        <v>19831</v>
      </c>
      <c r="E129" s="123">
        <f t="shared" si="114"/>
        <v>-110</v>
      </c>
      <c r="F129" s="409">
        <f>SUM(F130,F135,F139,F140,F143,F150,F158,F159,F162)</f>
        <v>19721</v>
      </c>
      <c r="G129" s="227">
        <f t="shared" ref="G129:N129" si="115">SUM(G130,G135,G139,G140,G143,G150,G158,G159,G162)</f>
        <v>400</v>
      </c>
      <c r="H129" s="38">
        <f t="shared" si="115"/>
        <v>0</v>
      </c>
      <c r="I129" s="175">
        <f t="shared" si="115"/>
        <v>400</v>
      </c>
      <c r="J129" s="130">
        <f t="shared" si="115"/>
        <v>1336</v>
      </c>
      <c r="K129" s="38">
        <f t="shared" si="115"/>
        <v>0</v>
      </c>
      <c r="L129" s="175">
        <f t="shared" si="115"/>
        <v>1336</v>
      </c>
      <c r="M129" s="227">
        <f t="shared" si="115"/>
        <v>0</v>
      </c>
      <c r="N129" s="38">
        <f t="shared" si="115"/>
        <v>0</v>
      </c>
      <c r="O129" s="123">
        <f>SUM(O130,O135,O139,O140,O143,O150,O158,O159,O162)</f>
        <v>0</v>
      </c>
      <c r="P129" s="292"/>
      <c r="Q129" s="296"/>
      <c r="R129" s="343"/>
    </row>
    <row r="130" spans="1:18" ht="24" x14ac:dyDescent="0.25">
      <c r="A130" s="338">
        <v>2310</v>
      </c>
      <c r="B130" s="40" t="s">
        <v>126</v>
      </c>
      <c r="C130" s="188">
        <f t="shared" si="100"/>
        <v>1583</v>
      </c>
      <c r="D130" s="131">
        <f t="shared" ref="D130:O130" si="116">SUM(D131:D134)</f>
        <v>1693</v>
      </c>
      <c r="E130" s="90">
        <f t="shared" si="116"/>
        <v>-110</v>
      </c>
      <c r="F130" s="402">
        <f t="shared" si="116"/>
        <v>1583</v>
      </c>
      <c r="G130" s="232">
        <f t="shared" si="116"/>
        <v>0</v>
      </c>
      <c r="H130" s="79">
        <f t="shared" si="116"/>
        <v>0</v>
      </c>
      <c r="I130" s="176">
        <f t="shared" si="116"/>
        <v>0</v>
      </c>
      <c r="J130" s="131">
        <f t="shared" si="116"/>
        <v>0</v>
      </c>
      <c r="K130" s="79">
        <f t="shared" si="116"/>
        <v>0</v>
      </c>
      <c r="L130" s="176">
        <f t="shared" si="116"/>
        <v>0</v>
      </c>
      <c r="M130" s="232">
        <f t="shared" si="116"/>
        <v>0</v>
      </c>
      <c r="N130" s="79">
        <f t="shared" si="116"/>
        <v>0</v>
      </c>
      <c r="O130" s="90">
        <f t="shared" si="116"/>
        <v>0</v>
      </c>
      <c r="P130" s="289"/>
      <c r="Q130" s="296"/>
      <c r="R130" s="343"/>
    </row>
    <row r="131" spans="1:18" x14ac:dyDescent="0.25">
      <c r="A131" s="30">
        <v>2311</v>
      </c>
      <c r="B131" s="43" t="s">
        <v>127</v>
      </c>
      <c r="C131" s="189">
        <f t="shared" si="100"/>
        <v>521</v>
      </c>
      <c r="D131" s="263">
        <v>521</v>
      </c>
      <c r="E131" s="393"/>
      <c r="F131" s="411">
        <f t="shared" ref="F131:F134" si="117">D131+E131</f>
        <v>521</v>
      </c>
      <c r="G131" s="229"/>
      <c r="H131" s="45"/>
      <c r="I131" s="95">
        <f t="shared" ref="I131:I134" si="118">G131+H131</f>
        <v>0</v>
      </c>
      <c r="J131" s="263"/>
      <c r="K131" s="45"/>
      <c r="L131" s="95">
        <f t="shared" ref="L131:L134" si="119">J131+K131</f>
        <v>0</v>
      </c>
      <c r="M131" s="229"/>
      <c r="N131" s="45"/>
      <c r="O131" s="91">
        <f t="shared" ref="O131:O134" si="120">M131+N131</f>
        <v>0</v>
      </c>
      <c r="P131" s="290"/>
      <c r="Q131" s="296"/>
      <c r="R131" s="343"/>
    </row>
    <row r="132" spans="1:18" x14ac:dyDescent="0.25">
      <c r="A132" s="30">
        <v>2312</v>
      </c>
      <c r="B132" s="43" t="s">
        <v>128</v>
      </c>
      <c r="C132" s="189">
        <f t="shared" si="100"/>
        <v>812</v>
      </c>
      <c r="D132" s="263">
        <v>812</v>
      </c>
      <c r="E132" s="393"/>
      <c r="F132" s="411">
        <f t="shared" si="117"/>
        <v>812</v>
      </c>
      <c r="G132" s="229"/>
      <c r="H132" s="45"/>
      <c r="I132" s="95">
        <f t="shared" si="118"/>
        <v>0</v>
      </c>
      <c r="J132" s="263"/>
      <c r="K132" s="45"/>
      <c r="L132" s="95">
        <f t="shared" si="119"/>
        <v>0</v>
      </c>
      <c r="M132" s="229"/>
      <c r="N132" s="45"/>
      <c r="O132" s="91">
        <f t="shared" si="120"/>
        <v>0</v>
      </c>
      <c r="P132" s="290"/>
      <c r="Q132" s="296"/>
      <c r="R132" s="343"/>
    </row>
    <row r="133" spans="1:18" ht="64.5" customHeight="1" x14ac:dyDescent="0.25">
      <c r="A133" s="30">
        <v>2313</v>
      </c>
      <c r="B133" s="43" t="s">
        <v>129</v>
      </c>
      <c r="C133" s="189">
        <f t="shared" si="100"/>
        <v>250</v>
      </c>
      <c r="D133" s="263">
        <v>360</v>
      </c>
      <c r="E133" s="393">
        <v>-110</v>
      </c>
      <c r="F133" s="411">
        <f t="shared" si="117"/>
        <v>250</v>
      </c>
      <c r="G133" s="229"/>
      <c r="H133" s="45"/>
      <c r="I133" s="95">
        <f t="shared" si="118"/>
        <v>0</v>
      </c>
      <c r="J133" s="263"/>
      <c r="K133" s="45"/>
      <c r="L133" s="95">
        <f t="shared" si="119"/>
        <v>0</v>
      </c>
      <c r="M133" s="229"/>
      <c r="N133" s="45"/>
      <c r="O133" s="91">
        <f t="shared" si="120"/>
        <v>0</v>
      </c>
      <c r="P133" s="336" t="s">
        <v>378</v>
      </c>
      <c r="Q133" s="296"/>
      <c r="R133" s="343"/>
    </row>
    <row r="134" spans="1:18" ht="47.25" hidden="1" customHeight="1" x14ac:dyDescent="0.25">
      <c r="A134" s="30">
        <v>2314</v>
      </c>
      <c r="B134" s="43" t="s">
        <v>307</v>
      </c>
      <c r="C134" s="189">
        <f t="shared" si="100"/>
        <v>0</v>
      </c>
      <c r="D134" s="263"/>
      <c r="E134" s="393"/>
      <c r="F134" s="411">
        <f t="shared" si="117"/>
        <v>0</v>
      </c>
      <c r="G134" s="229"/>
      <c r="H134" s="45"/>
      <c r="I134" s="95">
        <f t="shared" si="118"/>
        <v>0</v>
      </c>
      <c r="J134" s="263"/>
      <c r="K134" s="45"/>
      <c r="L134" s="95">
        <f t="shared" si="119"/>
        <v>0</v>
      </c>
      <c r="M134" s="229"/>
      <c r="N134" s="45"/>
      <c r="O134" s="91">
        <f t="shared" si="120"/>
        <v>0</v>
      </c>
      <c r="P134" s="290"/>
      <c r="Q134" s="296"/>
      <c r="R134" s="343"/>
    </row>
    <row r="135" spans="1:18" x14ac:dyDescent="0.25">
      <c r="A135" s="75">
        <v>2320</v>
      </c>
      <c r="B135" s="43" t="s">
        <v>130</v>
      </c>
      <c r="C135" s="189">
        <f t="shared" si="100"/>
        <v>14005</v>
      </c>
      <c r="D135" s="132">
        <f t="shared" ref="D135" si="121">SUM(D136:D138)</f>
        <v>13925</v>
      </c>
      <c r="E135" s="91">
        <f>SUM(E136:E138)</f>
        <v>0</v>
      </c>
      <c r="F135" s="411">
        <f>SUM(F136:F138)</f>
        <v>13925</v>
      </c>
      <c r="G135" s="230">
        <f t="shared" ref="G135" si="122">SUM(G136:G138)</f>
        <v>0</v>
      </c>
      <c r="H135" s="76">
        <f>SUM(H136:H138)</f>
        <v>0</v>
      </c>
      <c r="I135" s="95">
        <f t="shared" ref="I135:N135" si="123">SUM(I136:I138)</f>
        <v>0</v>
      </c>
      <c r="J135" s="132">
        <f t="shared" si="123"/>
        <v>80</v>
      </c>
      <c r="K135" s="76">
        <f t="shared" si="123"/>
        <v>0</v>
      </c>
      <c r="L135" s="95">
        <f t="shared" si="123"/>
        <v>80</v>
      </c>
      <c r="M135" s="230">
        <f t="shared" si="123"/>
        <v>0</v>
      </c>
      <c r="N135" s="76">
        <f t="shared" si="123"/>
        <v>0</v>
      </c>
      <c r="O135" s="91">
        <f>SUM(O136:O138)</f>
        <v>0</v>
      </c>
      <c r="P135" s="290"/>
      <c r="Q135" s="296"/>
      <c r="R135" s="343"/>
    </row>
    <row r="136" spans="1:18" x14ac:dyDescent="0.25">
      <c r="A136" s="30">
        <v>2321</v>
      </c>
      <c r="B136" s="43" t="s">
        <v>131</v>
      </c>
      <c r="C136" s="189">
        <f t="shared" si="100"/>
        <v>13865</v>
      </c>
      <c r="D136" s="263">
        <v>13865</v>
      </c>
      <c r="E136" s="393"/>
      <c r="F136" s="411">
        <f t="shared" ref="F136:F139" si="124">D136+E136</f>
        <v>13865</v>
      </c>
      <c r="G136" s="229"/>
      <c r="H136" s="45"/>
      <c r="I136" s="95">
        <f t="shared" ref="I136:I139" si="125">G136+H136</f>
        <v>0</v>
      </c>
      <c r="J136" s="263"/>
      <c r="K136" s="45"/>
      <c r="L136" s="95">
        <f t="shared" ref="L136:L139" si="126">J136+K136</f>
        <v>0</v>
      </c>
      <c r="M136" s="229"/>
      <c r="N136" s="45"/>
      <c r="O136" s="91">
        <f t="shared" ref="O136:O139" si="127">M136+N136</f>
        <v>0</v>
      </c>
      <c r="P136" s="290"/>
      <c r="Q136" s="296"/>
      <c r="R136" s="343"/>
    </row>
    <row r="137" spans="1:18" x14ac:dyDescent="0.25">
      <c r="A137" s="30">
        <v>2322</v>
      </c>
      <c r="B137" s="43" t="s">
        <v>132</v>
      </c>
      <c r="C137" s="189">
        <f t="shared" si="100"/>
        <v>140</v>
      </c>
      <c r="D137" s="263">
        <v>60</v>
      </c>
      <c r="E137" s="393"/>
      <c r="F137" s="411">
        <f t="shared" si="124"/>
        <v>60</v>
      </c>
      <c r="G137" s="229"/>
      <c r="H137" s="45"/>
      <c r="I137" s="95">
        <f t="shared" si="125"/>
        <v>0</v>
      </c>
      <c r="J137" s="263">
        <v>80</v>
      </c>
      <c r="K137" s="45"/>
      <c r="L137" s="95">
        <f t="shared" si="126"/>
        <v>80</v>
      </c>
      <c r="M137" s="229"/>
      <c r="N137" s="45"/>
      <c r="O137" s="91">
        <f t="shared" si="127"/>
        <v>0</v>
      </c>
      <c r="P137" s="290"/>
      <c r="Q137" s="296"/>
      <c r="R137" s="343"/>
    </row>
    <row r="138" spans="1:18" ht="10.5" hidden="1" customHeight="1" x14ac:dyDescent="0.25">
      <c r="A138" s="30">
        <v>2329</v>
      </c>
      <c r="B138" s="43" t="s">
        <v>133</v>
      </c>
      <c r="C138" s="189">
        <f t="shared" si="100"/>
        <v>0</v>
      </c>
      <c r="D138" s="263"/>
      <c r="E138" s="393"/>
      <c r="F138" s="411">
        <f t="shared" si="124"/>
        <v>0</v>
      </c>
      <c r="G138" s="229"/>
      <c r="H138" s="45"/>
      <c r="I138" s="95">
        <f t="shared" si="125"/>
        <v>0</v>
      </c>
      <c r="J138" s="263"/>
      <c r="K138" s="45"/>
      <c r="L138" s="95">
        <f t="shared" si="126"/>
        <v>0</v>
      </c>
      <c r="M138" s="229"/>
      <c r="N138" s="45"/>
      <c r="O138" s="91">
        <f t="shared" si="127"/>
        <v>0</v>
      </c>
      <c r="P138" s="290"/>
      <c r="Q138" s="296"/>
      <c r="R138" s="343"/>
    </row>
    <row r="139" spans="1:18" hidden="1" x14ac:dyDescent="0.25">
      <c r="A139" s="75">
        <v>2330</v>
      </c>
      <c r="B139" s="43" t="s">
        <v>134</v>
      </c>
      <c r="C139" s="189">
        <f t="shared" si="100"/>
        <v>0</v>
      </c>
      <c r="D139" s="263"/>
      <c r="E139" s="393"/>
      <c r="F139" s="411">
        <f t="shared" si="124"/>
        <v>0</v>
      </c>
      <c r="G139" s="229"/>
      <c r="H139" s="45"/>
      <c r="I139" s="95">
        <f t="shared" si="125"/>
        <v>0</v>
      </c>
      <c r="J139" s="263"/>
      <c r="K139" s="45"/>
      <c r="L139" s="95">
        <f t="shared" si="126"/>
        <v>0</v>
      </c>
      <c r="M139" s="229"/>
      <c r="N139" s="45"/>
      <c r="O139" s="91">
        <f t="shared" si="127"/>
        <v>0</v>
      </c>
      <c r="P139" s="290"/>
      <c r="Q139" s="296"/>
      <c r="R139" s="343"/>
    </row>
    <row r="140" spans="1:18" ht="48" x14ac:dyDescent="0.25">
      <c r="A140" s="75">
        <v>2340</v>
      </c>
      <c r="B140" s="43" t="s">
        <v>135</v>
      </c>
      <c r="C140" s="189">
        <f t="shared" si="100"/>
        <v>80</v>
      </c>
      <c r="D140" s="132">
        <f t="shared" ref="D140" si="128">SUM(D141:D142)</f>
        <v>80</v>
      </c>
      <c r="E140" s="91">
        <f>SUM(E141:E142)</f>
        <v>0</v>
      </c>
      <c r="F140" s="411">
        <f>SUM(F141:F142)</f>
        <v>80</v>
      </c>
      <c r="G140" s="230">
        <f t="shared" ref="G140:N140" si="129">SUM(G141:G142)</f>
        <v>0</v>
      </c>
      <c r="H140" s="76">
        <f t="shared" si="129"/>
        <v>0</v>
      </c>
      <c r="I140" s="95">
        <f t="shared" si="129"/>
        <v>0</v>
      </c>
      <c r="J140" s="132">
        <f t="shared" si="129"/>
        <v>0</v>
      </c>
      <c r="K140" s="76">
        <f t="shared" si="129"/>
        <v>0</v>
      </c>
      <c r="L140" s="95">
        <f t="shared" si="129"/>
        <v>0</v>
      </c>
      <c r="M140" s="230">
        <f t="shared" si="129"/>
        <v>0</v>
      </c>
      <c r="N140" s="76">
        <f t="shared" si="129"/>
        <v>0</v>
      </c>
      <c r="O140" s="91">
        <f>SUM(O141:O142)</f>
        <v>0</v>
      </c>
      <c r="P140" s="290"/>
      <c r="Q140" s="296"/>
      <c r="R140" s="343"/>
    </row>
    <row r="141" spans="1:18" x14ac:dyDescent="0.25">
      <c r="A141" s="30">
        <v>2341</v>
      </c>
      <c r="B141" s="43" t="s">
        <v>136</v>
      </c>
      <c r="C141" s="189">
        <f t="shared" si="100"/>
        <v>80</v>
      </c>
      <c r="D141" s="263">
        <v>80</v>
      </c>
      <c r="E141" s="393"/>
      <c r="F141" s="411">
        <f t="shared" ref="F141:F142" si="130">D141+E141</f>
        <v>80</v>
      </c>
      <c r="G141" s="229"/>
      <c r="H141" s="45"/>
      <c r="I141" s="95">
        <f t="shared" ref="I141:I142" si="131">G141+H141</f>
        <v>0</v>
      </c>
      <c r="J141" s="263"/>
      <c r="K141" s="45"/>
      <c r="L141" s="95">
        <f t="shared" ref="L141:L142" si="132">J141+K141</f>
        <v>0</v>
      </c>
      <c r="M141" s="229"/>
      <c r="N141" s="45"/>
      <c r="O141" s="91">
        <f t="shared" ref="O141:O142" si="133">M141+N141</f>
        <v>0</v>
      </c>
      <c r="P141" s="290"/>
      <c r="Q141" s="296"/>
      <c r="R141" s="343"/>
    </row>
    <row r="142" spans="1:18" ht="24" hidden="1" x14ac:dyDescent="0.25">
      <c r="A142" s="30">
        <v>2344</v>
      </c>
      <c r="B142" s="43" t="s">
        <v>137</v>
      </c>
      <c r="C142" s="189">
        <f t="shared" si="100"/>
        <v>0</v>
      </c>
      <c r="D142" s="263"/>
      <c r="E142" s="393"/>
      <c r="F142" s="411">
        <f t="shared" si="130"/>
        <v>0</v>
      </c>
      <c r="G142" s="229"/>
      <c r="H142" s="45"/>
      <c r="I142" s="95">
        <f t="shared" si="131"/>
        <v>0</v>
      </c>
      <c r="J142" s="263"/>
      <c r="K142" s="45"/>
      <c r="L142" s="95">
        <f t="shared" si="132"/>
        <v>0</v>
      </c>
      <c r="M142" s="229"/>
      <c r="N142" s="45"/>
      <c r="O142" s="91">
        <f t="shared" si="133"/>
        <v>0</v>
      </c>
      <c r="P142" s="290"/>
      <c r="Q142" s="296"/>
      <c r="R142" s="343"/>
    </row>
    <row r="143" spans="1:18" ht="24" x14ac:dyDescent="0.25">
      <c r="A143" s="73">
        <v>2350</v>
      </c>
      <c r="B143" s="58" t="s">
        <v>138</v>
      </c>
      <c r="C143" s="194">
        <f t="shared" si="100"/>
        <v>2500</v>
      </c>
      <c r="D143" s="86">
        <f t="shared" ref="D143" si="134">SUM(D144:D149)</f>
        <v>2500</v>
      </c>
      <c r="E143" s="154">
        <f>SUM(E144:E149)</f>
        <v>0</v>
      </c>
      <c r="F143" s="410">
        <f>SUM(F144:F149)</f>
        <v>2500</v>
      </c>
      <c r="G143" s="228">
        <f t="shared" ref="G143:N143" si="135">SUM(G144:G149)</f>
        <v>0</v>
      </c>
      <c r="H143" s="74">
        <f t="shared" si="135"/>
        <v>0</v>
      </c>
      <c r="I143" s="174">
        <f t="shared" si="135"/>
        <v>0</v>
      </c>
      <c r="J143" s="86">
        <f t="shared" si="135"/>
        <v>0</v>
      </c>
      <c r="K143" s="74">
        <f t="shared" si="135"/>
        <v>0</v>
      </c>
      <c r="L143" s="174">
        <f t="shared" si="135"/>
        <v>0</v>
      </c>
      <c r="M143" s="228">
        <f t="shared" si="135"/>
        <v>0</v>
      </c>
      <c r="N143" s="74">
        <f t="shared" si="135"/>
        <v>0</v>
      </c>
      <c r="O143" s="154">
        <f>SUM(O144:O149)</f>
        <v>0</v>
      </c>
      <c r="P143" s="291"/>
      <c r="Q143" s="296"/>
      <c r="R143" s="343"/>
    </row>
    <row r="144" spans="1:18" x14ac:dyDescent="0.25">
      <c r="A144" s="27">
        <v>2351</v>
      </c>
      <c r="B144" s="40" t="s">
        <v>139</v>
      </c>
      <c r="C144" s="188">
        <f t="shared" si="100"/>
        <v>140</v>
      </c>
      <c r="D144" s="262">
        <v>140</v>
      </c>
      <c r="E144" s="390"/>
      <c r="F144" s="402">
        <f t="shared" ref="F144:F149" si="136">D144+E144</f>
        <v>140</v>
      </c>
      <c r="G144" s="219"/>
      <c r="H144" s="42"/>
      <c r="I144" s="176">
        <f t="shared" ref="I144:I149" si="137">G144+H144</f>
        <v>0</v>
      </c>
      <c r="J144" s="262"/>
      <c r="K144" s="42"/>
      <c r="L144" s="176">
        <f t="shared" ref="L144:L149" si="138">J144+K144</f>
        <v>0</v>
      </c>
      <c r="M144" s="219"/>
      <c r="N144" s="42"/>
      <c r="O144" s="90">
        <f t="shared" ref="O144:O149" si="139">M144+N144</f>
        <v>0</v>
      </c>
      <c r="P144" s="289"/>
      <c r="Q144" s="296"/>
      <c r="R144" s="343"/>
    </row>
    <row r="145" spans="1:18" x14ac:dyDescent="0.25">
      <c r="A145" s="30">
        <v>2352</v>
      </c>
      <c r="B145" s="43" t="s">
        <v>140</v>
      </c>
      <c r="C145" s="189">
        <f t="shared" si="100"/>
        <v>2360</v>
      </c>
      <c r="D145" s="263">
        <v>2360</v>
      </c>
      <c r="E145" s="393"/>
      <c r="F145" s="411">
        <f t="shared" si="136"/>
        <v>2360</v>
      </c>
      <c r="G145" s="229"/>
      <c r="H145" s="45"/>
      <c r="I145" s="95">
        <f t="shared" si="137"/>
        <v>0</v>
      </c>
      <c r="J145" s="263"/>
      <c r="K145" s="45"/>
      <c r="L145" s="95">
        <f t="shared" si="138"/>
        <v>0</v>
      </c>
      <c r="M145" s="229"/>
      <c r="N145" s="45"/>
      <c r="O145" s="91">
        <f t="shared" si="139"/>
        <v>0</v>
      </c>
      <c r="P145" s="290"/>
      <c r="Q145" s="296"/>
      <c r="R145" s="343"/>
    </row>
    <row r="146" spans="1:18" ht="24" hidden="1" x14ac:dyDescent="0.25">
      <c r="A146" s="30">
        <v>2353</v>
      </c>
      <c r="B146" s="43" t="s">
        <v>141</v>
      </c>
      <c r="C146" s="189">
        <f t="shared" si="100"/>
        <v>0</v>
      </c>
      <c r="D146" s="263"/>
      <c r="E146" s="393"/>
      <c r="F146" s="411">
        <f t="shared" si="136"/>
        <v>0</v>
      </c>
      <c r="G146" s="229"/>
      <c r="H146" s="45"/>
      <c r="I146" s="95">
        <f t="shared" si="137"/>
        <v>0</v>
      </c>
      <c r="J146" s="263"/>
      <c r="K146" s="45"/>
      <c r="L146" s="95">
        <f t="shared" si="138"/>
        <v>0</v>
      </c>
      <c r="M146" s="229"/>
      <c r="N146" s="45"/>
      <c r="O146" s="91">
        <f t="shared" si="139"/>
        <v>0</v>
      </c>
      <c r="P146" s="290"/>
      <c r="Q146" s="296"/>
      <c r="R146" s="343"/>
    </row>
    <row r="147" spans="1:18" ht="24" hidden="1" x14ac:dyDescent="0.25">
      <c r="A147" s="30">
        <v>2354</v>
      </c>
      <c r="B147" s="43" t="s">
        <v>142</v>
      </c>
      <c r="C147" s="189">
        <f t="shared" si="100"/>
        <v>0</v>
      </c>
      <c r="D147" s="263"/>
      <c r="E147" s="393"/>
      <c r="F147" s="411">
        <f t="shared" si="136"/>
        <v>0</v>
      </c>
      <c r="G147" s="229"/>
      <c r="H147" s="45"/>
      <c r="I147" s="95">
        <f t="shared" si="137"/>
        <v>0</v>
      </c>
      <c r="J147" s="263"/>
      <c r="K147" s="45"/>
      <c r="L147" s="95">
        <f t="shared" si="138"/>
        <v>0</v>
      </c>
      <c r="M147" s="229"/>
      <c r="N147" s="45"/>
      <c r="O147" s="91">
        <f t="shared" si="139"/>
        <v>0</v>
      </c>
      <c r="P147" s="290"/>
      <c r="Q147" s="296"/>
      <c r="R147" s="343"/>
    </row>
    <row r="148" spans="1:18" ht="24" hidden="1" x14ac:dyDescent="0.25">
      <c r="A148" s="30">
        <v>2355</v>
      </c>
      <c r="B148" s="43" t="s">
        <v>143</v>
      </c>
      <c r="C148" s="189">
        <f t="shared" si="100"/>
        <v>0</v>
      </c>
      <c r="D148" s="263"/>
      <c r="E148" s="393"/>
      <c r="F148" s="411">
        <f t="shared" si="136"/>
        <v>0</v>
      </c>
      <c r="G148" s="229"/>
      <c r="H148" s="45"/>
      <c r="I148" s="95">
        <f t="shared" si="137"/>
        <v>0</v>
      </c>
      <c r="J148" s="263"/>
      <c r="K148" s="45"/>
      <c r="L148" s="95">
        <f t="shared" si="138"/>
        <v>0</v>
      </c>
      <c r="M148" s="229"/>
      <c r="N148" s="45"/>
      <c r="O148" s="91">
        <f t="shared" si="139"/>
        <v>0</v>
      </c>
      <c r="P148" s="290"/>
      <c r="Q148" s="296"/>
      <c r="R148" s="343"/>
    </row>
    <row r="149" spans="1:18" ht="24" hidden="1" x14ac:dyDescent="0.25">
      <c r="A149" s="30">
        <v>2359</v>
      </c>
      <c r="B149" s="43" t="s">
        <v>144</v>
      </c>
      <c r="C149" s="189">
        <f t="shared" si="100"/>
        <v>0</v>
      </c>
      <c r="D149" s="263"/>
      <c r="E149" s="393"/>
      <c r="F149" s="411">
        <f t="shared" si="136"/>
        <v>0</v>
      </c>
      <c r="G149" s="229"/>
      <c r="H149" s="45"/>
      <c r="I149" s="95">
        <f t="shared" si="137"/>
        <v>0</v>
      </c>
      <c r="J149" s="263"/>
      <c r="K149" s="45"/>
      <c r="L149" s="95">
        <f t="shared" si="138"/>
        <v>0</v>
      </c>
      <c r="M149" s="229"/>
      <c r="N149" s="45"/>
      <c r="O149" s="91">
        <f t="shared" si="139"/>
        <v>0</v>
      </c>
      <c r="P149" s="290"/>
      <c r="Q149" s="296"/>
      <c r="R149" s="343"/>
    </row>
    <row r="150" spans="1:18" ht="24.75" customHeight="1" x14ac:dyDescent="0.25">
      <c r="A150" s="75">
        <v>2360</v>
      </c>
      <c r="B150" s="43" t="s">
        <v>145</v>
      </c>
      <c r="C150" s="189">
        <f t="shared" si="100"/>
        <v>1506</v>
      </c>
      <c r="D150" s="132">
        <f t="shared" ref="D150" si="140">SUM(D151:D157)</f>
        <v>250</v>
      </c>
      <c r="E150" s="91">
        <f>SUM(E151:E157)</f>
        <v>0</v>
      </c>
      <c r="F150" s="411">
        <f>SUM(F151:F157)</f>
        <v>250</v>
      </c>
      <c r="G150" s="230">
        <f t="shared" ref="G150:N150" si="141">SUM(G151:G157)</f>
        <v>0</v>
      </c>
      <c r="H150" s="76">
        <f t="shared" si="141"/>
        <v>0</v>
      </c>
      <c r="I150" s="95">
        <f t="shared" si="141"/>
        <v>0</v>
      </c>
      <c r="J150" s="132">
        <f t="shared" si="141"/>
        <v>1256</v>
      </c>
      <c r="K150" s="76">
        <f t="shared" si="141"/>
        <v>0</v>
      </c>
      <c r="L150" s="95">
        <f t="shared" si="141"/>
        <v>1256</v>
      </c>
      <c r="M150" s="230">
        <f t="shared" si="141"/>
        <v>0</v>
      </c>
      <c r="N150" s="76">
        <f t="shared" si="141"/>
        <v>0</v>
      </c>
      <c r="O150" s="91">
        <f>SUM(O151:O157)</f>
        <v>0</v>
      </c>
      <c r="P150" s="290"/>
      <c r="Q150" s="296"/>
      <c r="R150" s="343"/>
    </row>
    <row r="151" spans="1:18" hidden="1" x14ac:dyDescent="0.25">
      <c r="A151" s="29">
        <v>2361</v>
      </c>
      <c r="B151" s="43" t="s">
        <v>146</v>
      </c>
      <c r="C151" s="189">
        <f t="shared" si="100"/>
        <v>0</v>
      </c>
      <c r="D151" s="263"/>
      <c r="E151" s="393"/>
      <c r="F151" s="411">
        <f t="shared" ref="F151:F158" si="142">D151+E151</f>
        <v>0</v>
      </c>
      <c r="G151" s="229"/>
      <c r="H151" s="45"/>
      <c r="I151" s="95">
        <f t="shared" ref="I151:I158" si="143">G151+H151</f>
        <v>0</v>
      </c>
      <c r="J151" s="263"/>
      <c r="K151" s="45"/>
      <c r="L151" s="95">
        <f t="shared" ref="L151:L158" si="144">J151+K151</f>
        <v>0</v>
      </c>
      <c r="M151" s="229"/>
      <c r="N151" s="45"/>
      <c r="O151" s="91">
        <f t="shared" ref="O151:O158" si="145">M151+N151</f>
        <v>0</v>
      </c>
      <c r="P151" s="290"/>
      <c r="Q151" s="296"/>
      <c r="R151" s="343"/>
    </row>
    <row r="152" spans="1:18" ht="24" x14ac:dyDescent="0.25">
      <c r="A152" s="29">
        <v>2362</v>
      </c>
      <c r="B152" s="43" t="s">
        <v>147</v>
      </c>
      <c r="C152" s="189">
        <f t="shared" si="100"/>
        <v>250</v>
      </c>
      <c r="D152" s="263">
        <v>250</v>
      </c>
      <c r="E152" s="393"/>
      <c r="F152" s="411">
        <f t="shared" si="142"/>
        <v>250</v>
      </c>
      <c r="G152" s="229"/>
      <c r="H152" s="45"/>
      <c r="I152" s="95">
        <f t="shared" si="143"/>
        <v>0</v>
      </c>
      <c r="J152" s="263"/>
      <c r="K152" s="45"/>
      <c r="L152" s="95">
        <f t="shared" si="144"/>
        <v>0</v>
      </c>
      <c r="M152" s="229"/>
      <c r="N152" s="45"/>
      <c r="O152" s="91">
        <f t="shared" si="145"/>
        <v>0</v>
      </c>
      <c r="P152" s="290"/>
      <c r="Q152" s="296"/>
      <c r="R152" s="343"/>
    </row>
    <row r="153" spans="1:18" x14ac:dyDescent="0.25">
      <c r="A153" s="29">
        <v>2363</v>
      </c>
      <c r="B153" s="43" t="s">
        <v>148</v>
      </c>
      <c r="C153" s="189">
        <f t="shared" si="100"/>
        <v>1256</v>
      </c>
      <c r="D153" s="263"/>
      <c r="E153" s="393"/>
      <c r="F153" s="411">
        <f t="shared" si="142"/>
        <v>0</v>
      </c>
      <c r="G153" s="229"/>
      <c r="H153" s="45"/>
      <c r="I153" s="95">
        <f t="shared" si="143"/>
        <v>0</v>
      </c>
      <c r="J153" s="263">
        <v>1256</v>
      </c>
      <c r="K153" s="45"/>
      <c r="L153" s="95">
        <f t="shared" si="144"/>
        <v>1256</v>
      </c>
      <c r="M153" s="229"/>
      <c r="N153" s="45"/>
      <c r="O153" s="91">
        <f t="shared" si="145"/>
        <v>0</v>
      </c>
      <c r="P153" s="290"/>
      <c r="Q153" s="296"/>
      <c r="R153" s="343"/>
    </row>
    <row r="154" spans="1:18" hidden="1" x14ac:dyDescent="0.25">
      <c r="A154" s="29">
        <v>2364</v>
      </c>
      <c r="B154" s="43" t="s">
        <v>149</v>
      </c>
      <c r="C154" s="189">
        <f t="shared" si="100"/>
        <v>0</v>
      </c>
      <c r="D154" s="263"/>
      <c r="E154" s="393"/>
      <c r="F154" s="411">
        <f t="shared" si="142"/>
        <v>0</v>
      </c>
      <c r="G154" s="229"/>
      <c r="H154" s="45"/>
      <c r="I154" s="95">
        <f t="shared" si="143"/>
        <v>0</v>
      </c>
      <c r="J154" s="263"/>
      <c r="K154" s="45"/>
      <c r="L154" s="95">
        <f t="shared" si="144"/>
        <v>0</v>
      </c>
      <c r="M154" s="229"/>
      <c r="N154" s="45"/>
      <c r="O154" s="91">
        <f t="shared" si="145"/>
        <v>0</v>
      </c>
      <c r="P154" s="290"/>
      <c r="Q154" s="296"/>
      <c r="R154" s="343"/>
    </row>
    <row r="155" spans="1:18" ht="12.75" hidden="1" customHeight="1" x14ac:dyDescent="0.25">
      <c r="A155" s="29">
        <v>2365</v>
      </c>
      <c r="B155" s="43" t="s">
        <v>150</v>
      </c>
      <c r="C155" s="189">
        <f t="shared" si="100"/>
        <v>0</v>
      </c>
      <c r="D155" s="263"/>
      <c r="E155" s="393"/>
      <c r="F155" s="411">
        <f t="shared" si="142"/>
        <v>0</v>
      </c>
      <c r="G155" s="229"/>
      <c r="H155" s="45"/>
      <c r="I155" s="95">
        <f t="shared" si="143"/>
        <v>0</v>
      </c>
      <c r="J155" s="263"/>
      <c r="K155" s="45"/>
      <c r="L155" s="95">
        <f t="shared" si="144"/>
        <v>0</v>
      </c>
      <c r="M155" s="229"/>
      <c r="N155" s="45"/>
      <c r="O155" s="91">
        <f t="shared" si="145"/>
        <v>0</v>
      </c>
      <c r="P155" s="290"/>
      <c r="Q155" s="296"/>
      <c r="R155" s="343"/>
    </row>
    <row r="156" spans="1:18" ht="36" hidden="1" x14ac:dyDescent="0.25">
      <c r="A156" s="29">
        <v>2366</v>
      </c>
      <c r="B156" s="43" t="s">
        <v>151</v>
      </c>
      <c r="C156" s="189">
        <f t="shared" si="100"/>
        <v>0</v>
      </c>
      <c r="D156" s="263"/>
      <c r="E156" s="393"/>
      <c r="F156" s="411">
        <f t="shared" si="142"/>
        <v>0</v>
      </c>
      <c r="G156" s="229"/>
      <c r="H156" s="45"/>
      <c r="I156" s="95">
        <f t="shared" si="143"/>
        <v>0</v>
      </c>
      <c r="J156" s="263"/>
      <c r="K156" s="45"/>
      <c r="L156" s="95">
        <f t="shared" si="144"/>
        <v>0</v>
      </c>
      <c r="M156" s="229"/>
      <c r="N156" s="45"/>
      <c r="O156" s="91">
        <f t="shared" si="145"/>
        <v>0</v>
      </c>
      <c r="P156" s="290"/>
      <c r="Q156" s="296"/>
      <c r="R156" s="343"/>
    </row>
    <row r="157" spans="1:18" ht="48" hidden="1" x14ac:dyDescent="0.25">
      <c r="A157" s="29">
        <v>2369</v>
      </c>
      <c r="B157" s="43" t="s">
        <v>152</v>
      </c>
      <c r="C157" s="189">
        <f t="shared" si="100"/>
        <v>0</v>
      </c>
      <c r="D157" s="263"/>
      <c r="E157" s="393"/>
      <c r="F157" s="411">
        <f t="shared" si="142"/>
        <v>0</v>
      </c>
      <c r="G157" s="229"/>
      <c r="H157" s="45"/>
      <c r="I157" s="95">
        <f t="shared" si="143"/>
        <v>0</v>
      </c>
      <c r="J157" s="263"/>
      <c r="K157" s="45"/>
      <c r="L157" s="95">
        <f t="shared" si="144"/>
        <v>0</v>
      </c>
      <c r="M157" s="229"/>
      <c r="N157" s="45"/>
      <c r="O157" s="91">
        <f t="shared" si="145"/>
        <v>0</v>
      </c>
      <c r="P157" s="290"/>
      <c r="Q157" s="296"/>
      <c r="R157" s="343"/>
    </row>
    <row r="158" spans="1:18" x14ac:dyDescent="0.25">
      <c r="A158" s="73">
        <v>2370</v>
      </c>
      <c r="B158" s="58" t="s">
        <v>153</v>
      </c>
      <c r="C158" s="194">
        <f t="shared" si="100"/>
        <v>1783</v>
      </c>
      <c r="D158" s="260">
        <v>1383</v>
      </c>
      <c r="E158" s="391"/>
      <c r="F158" s="410">
        <f t="shared" si="142"/>
        <v>1383</v>
      </c>
      <c r="G158" s="231">
        <v>400</v>
      </c>
      <c r="H158" s="77"/>
      <c r="I158" s="174">
        <f t="shared" si="143"/>
        <v>400</v>
      </c>
      <c r="J158" s="260"/>
      <c r="K158" s="77"/>
      <c r="L158" s="174">
        <f t="shared" si="144"/>
        <v>0</v>
      </c>
      <c r="M158" s="231"/>
      <c r="N158" s="77"/>
      <c r="O158" s="154">
        <f t="shared" si="145"/>
        <v>0</v>
      </c>
      <c r="P158" s="291"/>
      <c r="Q158" s="296"/>
      <c r="R158" s="343"/>
    </row>
    <row r="159" spans="1:18" hidden="1" x14ac:dyDescent="0.25">
      <c r="A159" s="73">
        <v>2380</v>
      </c>
      <c r="B159" s="58" t="s">
        <v>154</v>
      </c>
      <c r="C159" s="194">
        <f t="shared" si="100"/>
        <v>0</v>
      </c>
      <c r="D159" s="86">
        <f t="shared" ref="D159:E159" si="146">SUM(D160:D161)</f>
        <v>0</v>
      </c>
      <c r="E159" s="154">
        <f t="shared" si="146"/>
        <v>0</v>
      </c>
      <c r="F159" s="410">
        <f>SUM(F160:F161)</f>
        <v>0</v>
      </c>
      <c r="G159" s="228">
        <f t="shared" ref="G159:N159" si="147">SUM(G160:G161)</f>
        <v>0</v>
      </c>
      <c r="H159" s="74">
        <f t="shared" si="147"/>
        <v>0</v>
      </c>
      <c r="I159" s="174">
        <f t="shared" si="147"/>
        <v>0</v>
      </c>
      <c r="J159" s="86">
        <f t="shared" si="147"/>
        <v>0</v>
      </c>
      <c r="K159" s="74">
        <f t="shared" si="147"/>
        <v>0</v>
      </c>
      <c r="L159" s="174">
        <f t="shared" si="147"/>
        <v>0</v>
      </c>
      <c r="M159" s="228">
        <f t="shared" si="147"/>
        <v>0</v>
      </c>
      <c r="N159" s="74">
        <f t="shared" si="147"/>
        <v>0</v>
      </c>
      <c r="O159" s="154">
        <f>SUM(O160:O161)</f>
        <v>0</v>
      </c>
      <c r="P159" s="291"/>
      <c r="Q159" s="296"/>
      <c r="R159" s="343"/>
    </row>
    <row r="160" spans="1:18" hidden="1" x14ac:dyDescent="0.25">
      <c r="A160" s="26">
        <v>2381</v>
      </c>
      <c r="B160" s="40" t="s">
        <v>155</v>
      </c>
      <c r="C160" s="188">
        <f t="shared" si="100"/>
        <v>0</v>
      </c>
      <c r="D160" s="262"/>
      <c r="E160" s="390"/>
      <c r="F160" s="402">
        <f t="shared" ref="F160:F163" si="148">D160+E160</f>
        <v>0</v>
      </c>
      <c r="G160" s="219"/>
      <c r="H160" s="42"/>
      <c r="I160" s="176">
        <f t="shared" ref="I160:I163" si="149">G160+H160</f>
        <v>0</v>
      </c>
      <c r="J160" s="262"/>
      <c r="K160" s="42"/>
      <c r="L160" s="176">
        <f t="shared" ref="L160:L163" si="150">J160+K160</f>
        <v>0</v>
      </c>
      <c r="M160" s="219"/>
      <c r="N160" s="42"/>
      <c r="O160" s="90">
        <f t="shared" ref="O160:O163" si="151">M160+N160</f>
        <v>0</v>
      </c>
      <c r="P160" s="289"/>
      <c r="Q160" s="296"/>
      <c r="R160" s="343"/>
    </row>
    <row r="161" spans="1:18" ht="24" hidden="1" x14ac:dyDescent="0.25">
      <c r="A161" s="29">
        <v>2389</v>
      </c>
      <c r="B161" s="43" t="s">
        <v>156</v>
      </c>
      <c r="C161" s="189">
        <f t="shared" si="100"/>
        <v>0</v>
      </c>
      <c r="D161" s="263"/>
      <c r="E161" s="393"/>
      <c r="F161" s="411">
        <f t="shared" si="148"/>
        <v>0</v>
      </c>
      <c r="G161" s="229"/>
      <c r="H161" s="45"/>
      <c r="I161" s="95">
        <f t="shared" si="149"/>
        <v>0</v>
      </c>
      <c r="J161" s="263"/>
      <c r="K161" s="45"/>
      <c r="L161" s="95">
        <f t="shared" si="150"/>
        <v>0</v>
      </c>
      <c r="M161" s="229"/>
      <c r="N161" s="45"/>
      <c r="O161" s="91">
        <f t="shared" si="151"/>
        <v>0</v>
      </c>
      <c r="P161" s="290"/>
      <c r="Q161" s="296"/>
      <c r="R161" s="343"/>
    </row>
    <row r="162" spans="1:18" hidden="1" x14ac:dyDescent="0.25">
      <c r="A162" s="73">
        <v>2390</v>
      </c>
      <c r="B162" s="58" t="s">
        <v>157</v>
      </c>
      <c r="C162" s="194">
        <f t="shared" si="100"/>
        <v>0</v>
      </c>
      <c r="D162" s="260"/>
      <c r="E162" s="391"/>
      <c r="F162" s="410">
        <f t="shared" si="148"/>
        <v>0</v>
      </c>
      <c r="G162" s="231"/>
      <c r="H162" s="77"/>
      <c r="I162" s="174">
        <f t="shared" si="149"/>
        <v>0</v>
      </c>
      <c r="J162" s="260"/>
      <c r="K162" s="77"/>
      <c r="L162" s="174">
        <f t="shared" si="150"/>
        <v>0</v>
      </c>
      <c r="M162" s="231"/>
      <c r="N162" s="77"/>
      <c r="O162" s="154">
        <f t="shared" si="151"/>
        <v>0</v>
      </c>
      <c r="P162" s="291"/>
      <c r="Q162" s="296"/>
      <c r="R162" s="343"/>
    </row>
    <row r="163" spans="1:18" hidden="1" x14ac:dyDescent="0.25">
      <c r="A163" s="35">
        <v>2400</v>
      </c>
      <c r="B163" s="72" t="s">
        <v>158</v>
      </c>
      <c r="C163" s="187">
        <f t="shared" si="100"/>
        <v>0</v>
      </c>
      <c r="D163" s="247"/>
      <c r="E163" s="433"/>
      <c r="F163" s="409">
        <f t="shared" si="148"/>
        <v>0</v>
      </c>
      <c r="G163" s="233"/>
      <c r="H163" s="80"/>
      <c r="I163" s="175">
        <f t="shared" si="149"/>
        <v>0</v>
      </c>
      <c r="J163" s="247"/>
      <c r="K163" s="80"/>
      <c r="L163" s="175">
        <f t="shared" si="150"/>
        <v>0</v>
      </c>
      <c r="M163" s="233"/>
      <c r="N163" s="80"/>
      <c r="O163" s="123">
        <f t="shared" si="151"/>
        <v>0</v>
      </c>
      <c r="P163" s="292"/>
      <c r="Q163" s="296"/>
      <c r="R163" s="343"/>
    </row>
    <row r="164" spans="1:18" ht="24" x14ac:dyDescent="0.25">
      <c r="A164" s="35">
        <v>2500</v>
      </c>
      <c r="B164" s="72" t="s">
        <v>159</v>
      </c>
      <c r="C164" s="187">
        <f t="shared" si="100"/>
        <v>255</v>
      </c>
      <c r="D164" s="130">
        <f t="shared" ref="D164:E164" si="152">SUM(D165,D170)</f>
        <v>255</v>
      </c>
      <c r="E164" s="123">
        <f t="shared" si="152"/>
        <v>0</v>
      </c>
      <c r="F164" s="409">
        <f>SUM(F165,F170)</f>
        <v>255</v>
      </c>
      <c r="G164" s="227">
        <f t="shared" ref="G164:O164" si="153">SUM(G165,G170)</f>
        <v>0</v>
      </c>
      <c r="H164" s="38">
        <f t="shared" si="153"/>
        <v>0</v>
      </c>
      <c r="I164" s="175">
        <f t="shared" si="153"/>
        <v>0</v>
      </c>
      <c r="J164" s="130">
        <f t="shared" si="153"/>
        <v>0</v>
      </c>
      <c r="K164" s="38">
        <f t="shared" si="153"/>
        <v>0</v>
      </c>
      <c r="L164" s="175">
        <f t="shared" si="153"/>
        <v>0</v>
      </c>
      <c r="M164" s="227">
        <f t="shared" si="153"/>
        <v>0</v>
      </c>
      <c r="N164" s="38">
        <f t="shared" si="153"/>
        <v>0</v>
      </c>
      <c r="O164" s="123">
        <f t="shared" si="153"/>
        <v>0</v>
      </c>
      <c r="P164" s="313"/>
      <c r="Q164" s="296"/>
      <c r="R164" s="343"/>
    </row>
    <row r="165" spans="1:18" ht="16.5" customHeight="1" x14ac:dyDescent="0.25">
      <c r="A165" s="338">
        <v>2510</v>
      </c>
      <c r="B165" s="40" t="s">
        <v>160</v>
      </c>
      <c r="C165" s="188">
        <f t="shared" si="100"/>
        <v>255</v>
      </c>
      <c r="D165" s="131">
        <f t="shared" ref="D165:E165" si="154">SUM(D166:D169)</f>
        <v>255</v>
      </c>
      <c r="E165" s="90">
        <f t="shared" si="154"/>
        <v>0</v>
      </c>
      <c r="F165" s="402">
        <f>SUM(F166:F169)</f>
        <v>255</v>
      </c>
      <c r="G165" s="232">
        <f t="shared" ref="G165:O165" si="155">SUM(G166:G169)</f>
        <v>0</v>
      </c>
      <c r="H165" s="79">
        <f t="shared" si="155"/>
        <v>0</v>
      </c>
      <c r="I165" s="176">
        <f t="shared" si="155"/>
        <v>0</v>
      </c>
      <c r="J165" s="131">
        <f t="shared" si="155"/>
        <v>0</v>
      </c>
      <c r="K165" s="79">
        <f t="shared" si="155"/>
        <v>0</v>
      </c>
      <c r="L165" s="176">
        <f t="shared" si="155"/>
        <v>0</v>
      </c>
      <c r="M165" s="232">
        <f t="shared" si="155"/>
        <v>0</v>
      </c>
      <c r="N165" s="79">
        <f t="shared" si="155"/>
        <v>0</v>
      </c>
      <c r="O165" s="155">
        <f t="shared" si="155"/>
        <v>0</v>
      </c>
      <c r="P165" s="294"/>
      <c r="Q165" s="296"/>
      <c r="R165" s="343"/>
    </row>
    <row r="166" spans="1:18" ht="24" hidden="1" x14ac:dyDescent="0.25">
      <c r="A166" s="30">
        <v>2512</v>
      </c>
      <c r="B166" s="43" t="s">
        <v>161</v>
      </c>
      <c r="C166" s="189">
        <f t="shared" si="100"/>
        <v>0</v>
      </c>
      <c r="D166" s="263"/>
      <c r="E166" s="393"/>
      <c r="F166" s="411">
        <f t="shared" ref="F166:F171" si="156">D166+E166</f>
        <v>0</v>
      </c>
      <c r="G166" s="229"/>
      <c r="H166" s="45"/>
      <c r="I166" s="95">
        <f t="shared" ref="I166:I171" si="157">G166+H166</f>
        <v>0</v>
      </c>
      <c r="J166" s="263"/>
      <c r="K166" s="45"/>
      <c r="L166" s="95">
        <f t="shared" ref="L166:L171" si="158">J166+K166</f>
        <v>0</v>
      </c>
      <c r="M166" s="229"/>
      <c r="N166" s="45"/>
      <c r="O166" s="91">
        <f t="shared" ref="O166:O171" si="159">M166+N166</f>
        <v>0</v>
      </c>
      <c r="P166" s="290"/>
      <c r="Q166" s="296"/>
      <c r="R166" s="343"/>
    </row>
    <row r="167" spans="1:18" ht="36" hidden="1" x14ac:dyDescent="0.25">
      <c r="A167" s="30">
        <v>2513</v>
      </c>
      <c r="B167" s="43" t="s">
        <v>162</v>
      </c>
      <c r="C167" s="189">
        <f t="shared" si="100"/>
        <v>0</v>
      </c>
      <c r="D167" s="263"/>
      <c r="E167" s="393"/>
      <c r="F167" s="411">
        <f t="shared" si="156"/>
        <v>0</v>
      </c>
      <c r="G167" s="229"/>
      <c r="H167" s="45"/>
      <c r="I167" s="95">
        <f t="shared" si="157"/>
        <v>0</v>
      </c>
      <c r="J167" s="263"/>
      <c r="K167" s="45"/>
      <c r="L167" s="95">
        <f t="shared" si="158"/>
        <v>0</v>
      </c>
      <c r="M167" s="229"/>
      <c r="N167" s="45"/>
      <c r="O167" s="91">
        <f t="shared" si="159"/>
        <v>0</v>
      </c>
      <c r="P167" s="290"/>
      <c r="Q167" s="296"/>
      <c r="R167" s="343"/>
    </row>
    <row r="168" spans="1:18" ht="24" x14ac:dyDescent="0.25">
      <c r="A168" s="30">
        <v>2515</v>
      </c>
      <c r="B168" s="43" t="s">
        <v>163</v>
      </c>
      <c r="C168" s="189">
        <f t="shared" si="100"/>
        <v>255</v>
      </c>
      <c r="D168" s="263">
        <v>255</v>
      </c>
      <c r="E168" s="393"/>
      <c r="F168" s="411">
        <f t="shared" si="156"/>
        <v>255</v>
      </c>
      <c r="G168" s="229"/>
      <c r="H168" s="45"/>
      <c r="I168" s="95">
        <f t="shared" si="157"/>
        <v>0</v>
      </c>
      <c r="J168" s="263"/>
      <c r="K168" s="45"/>
      <c r="L168" s="95">
        <f t="shared" si="158"/>
        <v>0</v>
      </c>
      <c r="M168" s="229"/>
      <c r="N168" s="45"/>
      <c r="O168" s="91">
        <f t="shared" si="159"/>
        <v>0</v>
      </c>
      <c r="P168" s="336"/>
      <c r="Q168" s="296"/>
      <c r="R168" s="343"/>
    </row>
    <row r="169" spans="1:18" ht="24" hidden="1" x14ac:dyDescent="0.25">
      <c r="A169" s="30">
        <v>2519</v>
      </c>
      <c r="B169" s="43" t="s">
        <v>164</v>
      </c>
      <c r="C169" s="189">
        <f t="shared" si="100"/>
        <v>0</v>
      </c>
      <c r="D169" s="263"/>
      <c r="E169" s="393"/>
      <c r="F169" s="411">
        <f t="shared" si="156"/>
        <v>0</v>
      </c>
      <c r="G169" s="229"/>
      <c r="H169" s="45"/>
      <c r="I169" s="95">
        <f t="shared" si="157"/>
        <v>0</v>
      </c>
      <c r="J169" s="263"/>
      <c r="K169" s="45"/>
      <c r="L169" s="95">
        <f t="shared" si="158"/>
        <v>0</v>
      </c>
      <c r="M169" s="229"/>
      <c r="N169" s="45"/>
      <c r="O169" s="91">
        <f t="shared" si="159"/>
        <v>0</v>
      </c>
      <c r="P169" s="290"/>
      <c r="Q169" s="296"/>
      <c r="R169" s="343"/>
    </row>
    <row r="170" spans="1:18" ht="24" hidden="1" x14ac:dyDescent="0.25">
      <c r="A170" s="75">
        <v>2520</v>
      </c>
      <c r="B170" s="43" t="s">
        <v>165</v>
      </c>
      <c r="C170" s="189">
        <f t="shared" si="100"/>
        <v>0</v>
      </c>
      <c r="D170" s="263"/>
      <c r="E170" s="393"/>
      <c r="F170" s="411">
        <f t="shared" si="156"/>
        <v>0</v>
      </c>
      <c r="G170" s="229"/>
      <c r="H170" s="45"/>
      <c r="I170" s="95">
        <f t="shared" si="157"/>
        <v>0</v>
      </c>
      <c r="J170" s="263"/>
      <c r="K170" s="45"/>
      <c r="L170" s="95">
        <f t="shared" si="158"/>
        <v>0</v>
      </c>
      <c r="M170" s="229"/>
      <c r="N170" s="45"/>
      <c r="O170" s="91">
        <f t="shared" si="159"/>
        <v>0</v>
      </c>
      <c r="P170" s="290"/>
      <c r="Q170" s="296"/>
      <c r="R170" s="343"/>
    </row>
    <row r="171" spans="1:18" s="81" customFormat="1" ht="48" hidden="1" x14ac:dyDescent="0.25">
      <c r="A171" s="17">
        <v>2800</v>
      </c>
      <c r="B171" s="40" t="s">
        <v>166</v>
      </c>
      <c r="C171" s="188">
        <f t="shared" si="100"/>
        <v>0</v>
      </c>
      <c r="D171" s="262"/>
      <c r="E171" s="390"/>
      <c r="F171" s="438">
        <f t="shared" si="156"/>
        <v>0</v>
      </c>
      <c r="G171" s="211"/>
      <c r="H171" s="28"/>
      <c r="I171" s="327">
        <f t="shared" si="157"/>
        <v>0</v>
      </c>
      <c r="J171" s="244"/>
      <c r="K171" s="28"/>
      <c r="L171" s="327">
        <f t="shared" si="158"/>
        <v>0</v>
      </c>
      <c r="M171" s="211"/>
      <c r="N171" s="28"/>
      <c r="O171" s="333">
        <f t="shared" si="159"/>
        <v>0</v>
      </c>
      <c r="P171" s="287"/>
      <c r="Q171" s="299"/>
      <c r="R171" s="343"/>
    </row>
    <row r="172" spans="1:18" hidden="1" x14ac:dyDescent="0.25">
      <c r="A172" s="70">
        <v>3000</v>
      </c>
      <c r="B172" s="70" t="s">
        <v>167</v>
      </c>
      <c r="C172" s="199">
        <f t="shared" si="100"/>
        <v>0</v>
      </c>
      <c r="D172" s="137">
        <f t="shared" ref="D172:E172" si="160">SUM(D173,D183)</f>
        <v>0</v>
      </c>
      <c r="E172" s="125">
        <f t="shared" si="160"/>
        <v>0</v>
      </c>
      <c r="F172" s="408">
        <f>SUM(F173,F183)</f>
        <v>0</v>
      </c>
      <c r="G172" s="226">
        <f t="shared" ref="G172:N172" si="161">SUM(G173,G183)</f>
        <v>0</v>
      </c>
      <c r="H172" s="71">
        <f t="shared" si="161"/>
        <v>0</v>
      </c>
      <c r="I172" s="172">
        <f t="shared" si="161"/>
        <v>0</v>
      </c>
      <c r="J172" s="137">
        <f t="shared" si="161"/>
        <v>0</v>
      </c>
      <c r="K172" s="71">
        <f t="shared" si="161"/>
        <v>0</v>
      </c>
      <c r="L172" s="172">
        <f t="shared" si="161"/>
        <v>0</v>
      </c>
      <c r="M172" s="226">
        <f t="shared" si="161"/>
        <v>0</v>
      </c>
      <c r="N172" s="71">
        <f t="shared" si="161"/>
        <v>0</v>
      </c>
      <c r="O172" s="125">
        <f>SUM(O173,O183)</f>
        <v>0</v>
      </c>
      <c r="P172" s="312"/>
      <c r="Q172" s="296"/>
      <c r="R172" s="343"/>
    </row>
    <row r="173" spans="1:18" ht="24" hidden="1" x14ac:dyDescent="0.25">
      <c r="A173" s="35">
        <v>3200</v>
      </c>
      <c r="B173" s="82" t="s">
        <v>168</v>
      </c>
      <c r="C173" s="187">
        <f t="shared" si="100"/>
        <v>0</v>
      </c>
      <c r="D173" s="130">
        <f t="shared" ref="D173:E173" si="162">SUM(D174,D178)</f>
        <v>0</v>
      </c>
      <c r="E173" s="123">
        <f t="shared" si="162"/>
        <v>0</v>
      </c>
      <c r="F173" s="409">
        <f>SUM(F174,F178)</f>
        <v>0</v>
      </c>
      <c r="G173" s="227">
        <f t="shared" ref="G173:O173" si="163">SUM(G174,G178)</f>
        <v>0</v>
      </c>
      <c r="H173" s="38">
        <f t="shared" si="163"/>
        <v>0</v>
      </c>
      <c r="I173" s="175">
        <f t="shared" si="163"/>
        <v>0</v>
      </c>
      <c r="J173" s="130">
        <f t="shared" si="163"/>
        <v>0</v>
      </c>
      <c r="K173" s="38">
        <f t="shared" si="163"/>
        <v>0</v>
      </c>
      <c r="L173" s="175">
        <f t="shared" si="163"/>
        <v>0</v>
      </c>
      <c r="M173" s="227">
        <f t="shared" si="163"/>
        <v>0</v>
      </c>
      <c r="N173" s="38">
        <f t="shared" si="163"/>
        <v>0</v>
      </c>
      <c r="O173" s="124">
        <f t="shared" si="163"/>
        <v>0</v>
      </c>
      <c r="P173" s="313"/>
      <c r="Q173" s="296"/>
      <c r="R173" s="343"/>
    </row>
    <row r="174" spans="1:18" ht="36" hidden="1" x14ac:dyDescent="0.25">
      <c r="A174" s="338">
        <v>3260</v>
      </c>
      <c r="B174" s="40" t="s">
        <v>169</v>
      </c>
      <c r="C174" s="188">
        <f t="shared" si="100"/>
        <v>0</v>
      </c>
      <c r="D174" s="131">
        <f t="shared" ref="D174:E174" si="164">SUM(D175:D177)</f>
        <v>0</v>
      </c>
      <c r="E174" s="90">
        <f t="shared" si="164"/>
        <v>0</v>
      </c>
      <c r="F174" s="402">
        <f>SUM(F175:F177)</f>
        <v>0</v>
      </c>
      <c r="G174" s="232">
        <f t="shared" ref="G174:N174" si="165">SUM(G175:G177)</f>
        <v>0</v>
      </c>
      <c r="H174" s="79">
        <f t="shared" si="165"/>
        <v>0</v>
      </c>
      <c r="I174" s="176">
        <f t="shared" si="165"/>
        <v>0</v>
      </c>
      <c r="J174" s="131">
        <f t="shared" si="165"/>
        <v>0</v>
      </c>
      <c r="K174" s="79">
        <f t="shared" si="165"/>
        <v>0</v>
      </c>
      <c r="L174" s="176">
        <f t="shared" si="165"/>
        <v>0</v>
      </c>
      <c r="M174" s="232">
        <f t="shared" si="165"/>
        <v>0</v>
      </c>
      <c r="N174" s="79">
        <f t="shared" si="165"/>
        <v>0</v>
      </c>
      <c r="O174" s="90">
        <f>SUM(O175:O177)</f>
        <v>0</v>
      </c>
      <c r="P174" s="289"/>
      <c r="Q174" s="296"/>
      <c r="R174" s="343"/>
    </row>
    <row r="175" spans="1:18" ht="24" hidden="1" x14ac:dyDescent="0.25">
      <c r="A175" s="30">
        <v>3261</v>
      </c>
      <c r="B175" s="43" t="s">
        <v>170</v>
      </c>
      <c r="C175" s="189">
        <f t="shared" si="100"/>
        <v>0</v>
      </c>
      <c r="D175" s="263"/>
      <c r="E175" s="393"/>
      <c r="F175" s="411">
        <f t="shared" ref="F175:F177" si="166">D175+E175</f>
        <v>0</v>
      </c>
      <c r="G175" s="229"/>
      <c r="H175" s="45"/>
      <c r="I175" s="95">
        <f t="shared" ref="I175:I177" si="167">G175+H175</f>
        <v>0</v>
      </c>
      <c r="J175" s="263"/>
      <c r="K175" s="45"/>
      <c r="L175" s="95">
        <f t="shared" ref="L175:L177" si="168">J175+K175</f>
        <v>0</v>
      </c>
      <c r="M175" s="229"/>
      <c r="N175" s="45"/>
      <c r="O175" s="91">
        <f t="shared" ref="O175:O177" si="169">M175+N175</f>
        <v>0</v>
      </c>
      <c r="P175" s="290"/>
      <c r="Q175" s="296"/>
      <c r="R175" s="343"/>
    </row>
    <row r="176" spans="1:18" ht="36" hidden="1" x14ac:dyDescent="0.25">
      <c r="A176" s="30">
        <v>3262</v>
      </c>
      <c r="B176" s="43" t="s">
        <v>171</v>
      </c>
      <c r="C176" s="189">
        <f t="shared" si="100"/>
        <v>0</v>
      </c>
      <c r="D176" s="263"/>
      <c r="E176" s="393"/>
      <c r="F176" s="411">
        <f t="shared" si="166"/>
        <v>0</v>
      </c>
      <c r="G176" s="229"/>
      <c r="H176" s="45"/>
      <c r="I176" s="95">
        <f t="shared" si="167"/>
        <v>0</v>
      </c>
      <c r="J176" s="263"/>
      <c r="K176" s="45"/>
      <c r="L176" s="95">
        <f t="shared" si="168"/>
        <v>0</v>
      </c>
      <c r="M176" s="229"/>
      <c r="N176" s="45"/>
      <c r="O176" s="91">
        <f t="shared" si="169"/>
        <v>0</v>
      </c>
      <c r="P176" s="290"/>
      <c r="Q176" s="296"/>
      <c r="R176" s="343"/>
    </row>
    <row r="177" spans="1:18" ht="24" hidden="1" x14ac:dyDescent="0.25">
      <c r="A177" s="30">
        <v>3263</v>
      </c>
      <c r="B177" s="43" t="s">
        <v>172</v>
      </c>
      <c r="C177" s="189">
        <f t="shared" ref="C177:C240" si="170">SUM(F177,I177,L177,O177)</f>
        <v>0</v>
      </c>
      <c r="D177" s="263"/>
      <c r="E177" s="393"/>
      <c r="F177" s="411">
        <f t="shared" si="166"/>
        <v>0</v>
      </c>
      <c r="G177" s="229"/>
      <c r="H177" s="45"/>
      <c r="I177" s="95">
        <f t="shared" si="167"/>
        <v>0</v>
      </c>
      <c r="J177" s="263"/>
      <c r="K177" s="45"/>
      <c r="L177" s="95">
        <f t="shared" si="168"/>
        <v>0</v>
      </c>
      <c r="M177" s="229"/>
      <c r="N177" s="45"/>
      <c r="O177" s="91">
        <f t="shared" si="169"/>
        <v>0</v>
      </c>
      <c r="P177" s="290"/>
      <c r="Q177" s="296"/>
      <c r="R177" s="343"/>
    </row>
    <row r="178" spans="1:18" ht="84" hidden="1" x14ac:dyDescent="0.25">
      <c r="A178" s="338">
        <v>3290</v>
      </c>
      <c r="B178" s="40" t="s">
        <v>300</v>
      </c>
      <c r="C178" s="200">
        <f t="shared" si="170"/>
        <v>0</v>
      </c>
      <c r="D178" s="131">
        <f t="shared" ref="D178:E178" si="171">SUM(D179:D182)</f>
        <v>0</v>
      </c>
      <c r="E178" s="90">
        <f t="shared" si="171"/>
        <v>0</v>
      </c>
      <c r="F178" s="402">
        <f>SUM(F179:F182)</f>
        <v>0</v>
      </c>
      <c r="G178" s="232">
        <f t="shared" ref="G178:O178" si="172">SUM(G179:G182)</f>
        <v>0</v>
      </c>
      <c r="H178" s="79">
        <f t="shared" si="172"/>
        <v>0</v>
      </c>
      <c r="I178" s="176">
        <f t="shared" si="172"/>
        <v>0</v>
      </c>
      <c r="J178" s="131">
        <f t="shared" si="172"/>
        <v>0</v>
      </c>
      <c r="K178" s="79">
        <f t="shared" si="172"/>
        <v>0</v>
      </c>
      <c r="L178" s="176">
        <f t="shared" si="172"/>
        <v>0</v>
      </c>
      <c r="M178" s="232">
        <f t="shared" si="172"/>
        <v>0</v>
      </c>
      <c r="N178" s="79">
        <f t="shared" si="172"/>
        <v>0</v>
      </c>
      <c r="O178" s="156">
        <f t="shared" si="172"/>
        <v>0</v>
      </c>
      <c r="P178" s="293"/>
      <c r="Q178" s="296"/>
      <c r="R178" s="343"/>
    </row>
    <row r="179" spans="1:18" ht="72" hidden="1" x14ac:dyDescent="0.25">
      <c r="A179" s="30">
        <v>3291</v>
      </c>
      <c r="B179" s="43" t="s">
        <v>173</v>
      </c>
      <c r="C179" s="189">
        <f t="shared" si="170"/>
        <v>0</v>
      </c>
      <c r="D179" s="263"/>
      <c r="E179" s="393"/>
      <c r="F179" s="411">
        <f t="shared" ref="F179:F182" si="173">D179+E179</f>
        <v>0</v>
      </c>
      <c r="G179" s="229"/>
      <c r="H179" s="45"/>
      <c r="I179" s="95">
        <f t="shared" ref="I179:I182" si="174">G179+H179</f>
        <v>0</v>
      </c>
      <c r="J179" s="263"/>
      <c r="K179" s="45"/>
      <c r="L179" s="95">
        <f t="shared" ref="L179:L182" si="175">J179+K179</f>
        <v>0</v>
      </c>
      <c r="M179" s="229"/>
      <c r="N179" s="45"/>
      <c r="O179" s="91">
        <f t="shared" ref="O179:O182" si="176">M179+N179</f>
        <v>0</v>
      </c>
      <c r="P179" s="290"/>
      <c r="Q179" s="296"/>
      <c r="R179" s="343"/>
    </row>
    <row r="180" spans="1:18" ht="72" hidden="1" x14ac:dyDescent="0.25">
      <c r="A180" s="30">
        <v>3292</v>
      </c>
      <c r="B180" s="43" t="s">
        <v>174</v>
      </c>
      <c r="C180" s="189">
        <f t="shared" si="170"/>
        <v>0</v>
      </c>
      <c r="D180" s="263"/>
      <c r="E180" s="393"/>
      <c r="F180" s="411">
        <f t="shared" si="173"/>
        <v>0</v>
      </c>
      <c r="G180" s="229"/>
      <c r="H180" s="45"/>
      <c r="I180" s="95">
        <f t="shared" si="174"/>
        <v>0</v>
      </c>
      <c r="J180" s="263"/>
      <c r="K180" s="45"/>
      <c r="L180" s="95">
        <f t="shared" si="175"/>
        <v>0</v>
      </c>
      <c r="M180" s="229"/>
      <c r="N180" s="45"/>
      <c r="O180" s="91">
        <f t="shared" si="176"/>
        <v>0</v>
      </c>
      <c r="P180" s="290"/>
      <c r="Q180" s="296"/>
      <c r="R180" s="343"/>
    </row>
    <row r="181" spans="1:18" ht="72" hidden="1" x14ac:dyDescent="0.25">
      <c r="A181" s="30">
        <v>3293</v>
      </c>
      <c r="B181" s="43" t="s">
        <v>175</v>
      </c>
      <c r="C181" s="189">
        <f t="shared" si="170"/>
        <v>0</v>
      </c>
      <c r="D181" s="263"/>
      <c r="E181" s="393"/>
      <c r="F181" s="411">
        <f t="shared" si="173"/>
        <v>0</v>
      </c>
      <c r="G181" s="229"/>
      <c r="H181" s="45"/>
      <c r="I181" s="95">
        <f t="shared" si="174"/>
        <v>0</v>
      </c>
      <c r="J181" s="263"/>
      <c r="K181" s="45"/>
      <c r="L181" s="95">
        <f t="shared" si="175"/>
        <v>0</v>
      </c>
      <c r="M181" s="229"/>
      <c r="N181" s="45"/>
      <c r="O181" s="91">
        <f t="shared" si="176"/>
        <v>0</v>
      </c>
      <c r="P181" s="290"/>
      <c r="Q181" s="296"/>
      <c r="R181" s="343"/>
    </row>
    <row r="182" spans="1:18" ht="60" hidden="1" x14ac:dyDescent="0.25">
      <c r="A182" s="83">
        <v>3294</v>
      </c>
      <c r="B182" s="43" t="s">
        <v>176</v>
      </c>
      <c r="C182" s="200">
        <f t="shared" si="170"/>
        <v>0</v>
      </c>
      <c r="D182" s="264"/>
      <c r="E182" s="435"/>
      <c r="F182" s="443">
        <f t="shared" si="173"/>
        <v>0</v>
      </c>
      <c r="G182" s="234"/>
      <c r="H182" s="84"/>
      <c r="I182" s="331">
        <f t="shared" si="174"/>
        <v>0</v>
      </c>
      <c r="J182" s="264"/>
      <c r="K182" s="84"/>
      <c r="L182" s="331">
        <f t="shared" si="175"/>
        <v>0</v>
      </c>
      <c r="M182" s="234"/>
      <c r="N182" s="84"/>
      <c r="O182" s="156">
        <f t="shared" si="176"/>
        <v>0</v>
      </c>
      <c r="P182" s="293"/>
      <c r="Q182" s="296"/>
      <c r="R182" s="343"/>
    </row>
    <row r="183" spans="1:18" ht="48" hidden="1" x14ac:dyDescent="0.25">
      <c r="A183" s="51">
        <v>3300</v>
      </c>
      <c r="B183" s="82" t="s">
        <v>177</v>
      </c>
      <c r="C183" s="201">
        <f t="shared" si="170"/>
        <v>0</v>
      </c>
      <c r="D183" s="138">
        <f t="shared" ref="D183:E183" si="177">SUM(D184:D185)</f>
        <v>0</v>
      </c>
      <c r="E183" s="124">
        <f t="shared" si="177"/>
        <v>0</v>
      </c>
      <c r="F183" s="444">
        <f>SUM(F184:F185)</f>
        <v>0</v>
      </c>
      <c r="G183" s="235">
        <f t="shared" ref="G183:O183" si="178">SUM(G184:G185)</f>
        <v>0</v>
      </c>
      <c r="H183" s="85">
        <f t="shared" si="178"/>
        <v>0</v>
      </c>
      <c r="I183" s="173">
        <f t="shared" si="178"/>
        <v>0</v>
      </c>
      <c r="J183" s="138">
        <f t="shared" si="178"/>
        <v>0</v>
      </c>
      <c r="K183" s="85">
        <f t="shared" si="178"/>
        <v>0</v>
      </c>
      <c r="L183" s="173">
        <f t="shared" si="178"/>
        <v>0</v>
      </c>
      <c r="M183" s="235">
        <f t="shared" si="178"/>
        <v>0</v>
      </c>
      <c r="N183" s="85">
        <f t="shared" si="178"/>
        <v>0</v>
      </c>
      <c r="O183" s="124">
        <f t="shared" si="178"/>
        <v>0</v>
      </c>
      <c r="P183" s="313"/>
      <c r="Q183" s="296"/>
      <c r="R183" s="343"/>
    </row>
    <row r="184" spans="1:18" ht="48" hidden="1" x14ac:dyDescent="0.25">
      <c r="A184" s="57">
        <v>3310</v>
      </c>
      <c r="B184" s="58" t="s">
        <v>178</v>
      </c>
      <c r="C184" s="194">
        <f t="shared" si="170"/>
        <v>0</v>
      </c>
      <c r="D184" s="260"/>
      <c r="E184" s="391"/>
      <c r="F184" s="410">
        <f t="shared" ref="F184:F185" si="179">D184+E184</f>
        <v>0</v>
      </c>
      <c r="G184" s="231"/>
      <c r="H184" s="77"/>
      <c r="I184" s="174">
        <f t="shared" ref="I184:I185" si="180">G184+H184</f>
        <v>0</v>
      </c>
      <c r="J184" s="260"/>
      <c r="K184" s="77"/>
      <c r="L184" s="174">
        <f t="shared" ref="L184:L185" si="181">J184+K184</f>
        <v>0</v>
      </c>
      <c r="M184" s="231"/>
      <c r="N184" s="77"/>
      <c r="O184" s="154">
        <f t="shared" ref="O184:O185" si="182">M184+N184</f>
        <v>0</v>
      </c>
      <c r="P184" s="291"/>
      <c r="Q184" s="296"/>
      <c r="R184" s="343"/>
    </row>
    <row r="185" spans="1:18" ht="60" hidden="1" x14ac:dyDescent="0.25">
      <c r="A185" s="27">
        <v>3320</v>
      </c>
      <c r="B185" s="40" t="s">
        <v>179</v>
      </c>
      <c r="C185" s="188">
        <f t="shared" si="170"/>
        <v>0</v>
      </c>
      <c r="D185" s="262"/>
      <c r="E185" s="390"/>
      <c r="F185" s="402">
        <f t="shared" si="179"/>
        <v>0</v>
      </c>
      <c r="G185" s="219"/>
      <c r="H185" s="42"/>
      <c r="I185" s="176">
        <f t="shared" si="180"/>
        <v>0</v>
      </c>
      <c r="J185" s="262"/>
      <c r="K185" s="42"/>
      <c r="L185" s="176">
        <f t="shared" si="181"/>
        <v>0</v>
      </c>
      <c r="M185" s="219"/>
      <c r="N185" s="42"/>
      <c r="O185" s="90">
        <f t="shared" si="182"/>
        <v>0</v>
      </c>
      <c r="P185" s="289"/>
      <c r="Q185" s="296"/>
      <c r="R185" s="343"/>
    </row>
    <row r="186" spans="1:18" hidden="1" x14ac:dyDescent="0.25">
      <c r="A186" s="87">
        <v>4000</v>
      </c>
      <c r="B186" s="70" t="s">
        <v>180</v>
      </c>
      <c r="C186" s="199">
        <f t="shared" si="170"/>
        <v>0</v>
      </c>
      <c r="D186" s="137">
        <f t="shared" ref="D186:E186" si="183">SUM(D187,D190)</f>
        <v>0</v>
      </c>
      <c r="E186" s="125">
        <f t="shared" si="183"/>
        <v>0</v>
      </c>
      <c r="F186" s="408">
        <f>SUM(F187,F190)</f>
        <v>0</v>
      </c>
      <c r="G186" s="226">
        <f t="shared" ref="G186:N186" si="184">SUM(G187,G190)</f>
        <v>0</v>
      </c>
      <c r="H186" s="71">
        <f t="shared" si="184"/>
        <v>0</v>
      </c>
      <c r="I186" s="172">
        <f t="shared" si="184"/>
        <v>0</v>
      </c>
      <c r="J186" s="137">
        <f t="shared" si="184"/>
        <v>0</v>
      </c>
      <c r="K186" s="71">
        <f t="shared" si="184"/>
        <v>0</v>
      </c>
      <c r="L186" s="172">
        <f t="shared" si="184"/>
        <v>0</v>
      </c>
      <c r="M186" s="226">
        <f t="shared" si="184"/>
        <v>0</v>
      </c>
      <c r="N186" s="71">
        <f t="shared" si="184"/>
        <v>0</v>
      </c>
      <c r="O186" s="125">
        <f>SUM(O187,O190)</f>
        <v>0</v>
      </c>
      <c r="P186" s="312"/>
      <c r="Q186" s="296"/>
      <c r="R186" s="343"/>
    </row>
    <row r="187" spans="1:18" ht="24" hidden="1" x14ac:dyDescent="0.25">
      <c r="A187" s="88">
        <v>4200</v>
      </c>
      <c r="B187" s="72" t="s">
        <v>181</v>
      </c>
      <c r="C187" s="187">
        <f t="shared" si="170"/>
        <v>0</v>
      </c>
      <c r="D187" s="130">
        <f t="shared" ref="D187:E187" si="185">SUM(D188,D189)</f>
        <v>0</v>
      </c>
      <c r="E187" s="123">
        <f t="shared" si="185"/>
        <v>0</v>
      </c>
      <c r="F187" s="409">
        <f>SUM(F188,F189)</f>
        <v>0</v>
      </c>
      <c r="G187" s="227">
        <f t="shared" ref="G187:N187" si="186">SUM(G188,G189)</f>
        <v>0</v>
      </c>
      <c r="H187" s="38">
        <f t="shared" si="186"/>
        <v>0</v>
      </c>
      <c r="I187" s="175">
        <f t="shared" si="186"/>
        <v>0</v>
      </c>
      <c r="J187" s="130">
        <f t="shared" si="186"/>
        <v>0</v>
      </c>
      <c r="K187" s="38">
        <f t="shared" si="186"/>
        <v>0</v>
      </c>
      <c r="L187" s="175">
        <f t="shared" si="186"/>
        <v>0</v>
      </c>
      <c r="M187" s="227">
        <f t="shared" si="186"/>
        <v>0</v>
      </c>
      <c r="N187" s="38">
        <f t="shared" si="186"/>
        <v>0</v>
      </c>
      <c r="O187" s="123">
        <f>SUM(O188,O189)</f>
        <v>0</v>
      </c>
      <c r="P187" s="292"/>
      <c r="Q187" s="296"/>
      <c r="R187" s="343"/>
    </row>
    <row r="188" spans="1:18" ht="36" hidden="1" x14ac:dyDescent="0.25">
      <c r="A188" s="338">
        <v>4240</v>
      </c>
      <c r="B188" s="40" t="s">
        <v>182</v>
      </c>
      <c r="C188" s="188">
        <f t="shared" si="170"/>
        <v>0</v>
      </c>
      <c r="D188" s="262"/>
      <c r="E188" s="390"/>
      <c r="F188" s="402">
        <f t="shared" ref="F188:F189" si="187">D188+E188</f>
        <v>0</v>
      </c>
      <c r="G188" s="219"/>
      <c r="H188" s="42"/>
      <c r="I188" s="176">
        <f t="shared" ref="I188:I189" si="188">G188+H188</f>
        <v>0</v>
      </c>
      <c r="J188" s="262"/>
      <c r="K188" s="42"/>
      <c r="L188" s="176">
        <f t="shared" ref="L188:L189" si="189">J188+K188</f>
        <v>0</v>
      </c>
      <c r="M188" s="219"/>
      <c r="N188" s="42"/>
      <c r="O188" s="90">
        <f t="shared" ref="O188:O189" si="190">M188+N188</f>
        <v>0</v>
      </c>
      <c r="P188" s="289"/>
      <c r="Q188" s="296"/>
      <c r="R188" s="343"/>
    </row>
    <row r="189" spans="1:18" ht="24" hidden="1" x14ac:dyDescent="0.25">
      <c r="A189" s="75">
        <v>4250</v>
      </c>
      <c r="B189" s="43" t="s">
        <v>183</v>
      </c>
      <c r="C189" s="189">
        <f t="shared" si="170"/>
        <v>0</v>
      </c>
      <c r="D189" s="263"/>
      <c r="E189" s="393"/>
      <c r="F189" s="411">
        <f t="shared" si="187"/>
        <v>0</v>
      </c>
      <c r="G189" s="229"/>
      <c r="H189" s="45"/>
      <c r="I189" s="95">
        <f t="shared" si="188"/>
        <v>0</v>
      </c>
      <c r="J189" s="263"/>
      <c r="K189" s="45"/>
      <c r="L189" s="95">
        <f t="shared" si="189"/>
        <v>0</v>
      </c>
      <c r="M189" s="229"/>
      <c r="N189" s="45"/>
      <c r="O189" s="91">
        <f t="shared" si="190"/>
        <v>0</v>
      </c>
      <c r="P189" s="290"/>
      <c r="Q189" s="296"/>
      <c r="R189" s="343"/>
    </row>
    <row r="190" spans="1:18" hidden="1" x14ac:dyDescent="0.25">
      <c r="A190" s="35">
        <v>4300</v>
      </c>
      <c r="B190" s="72" t="s">
        <v>184</v>
      </c>
      <c r="C190" s="187">
        <f t="shared" si="170"/>
        <v>0</v>
      </c>
      <c r="D190" s="130">
        <f t="shared" ref="D190:E190" si="191">SUM(D191)</f>
        <v>0</v>
      </c>
      <c r="E190" s="123">
        <f t="shared" si="191"/>
        <v>0</v>
      </c>
      <c r="F190" s="409">
        <f>SUM(F191)</f>
        <v>0</v>
      </c>
      <c r="G190" s="227">
        <f t="shared" ref="G190:N190" si="192">SUM(G191)</f>
        <v>0</v>
      </c>
      <c r="H190" s="38">
        <f t="shared" si="192"/>
        <v>0</v>
      </c>
      <c r="I190" s="175">
        <f t="shared" si="192"/>
        <v>0</v>
      </c>
      <c r="J190" s="130">
        <f t="shared" si="192"/>
        <v>0</v>
      </c>
      <c r="K190" s="38">
        <f t="shared" si="192"/>
        <v>0</v>
      </c>
      <c r="L190" s="175">
        <f t="shared" si="192"/>
        <v>0</v>
      </c>
      <c r="M190" s="227">
        <f t="shared" si="192"/>
        <v>0</v>
      </c>
      <c r="N190" s="38">
        <f t="shared" si="192"/>
        <v>0</v>
      </c>
      <c r="O190" s="123">
        <f>SUM(O191)</f>
        <v>0</v>
      </c>
      <c r="P190" s="292"/>
      <c r="Q190" s="296"/>
      <c r="R190" s="343"/>
    </row>
    <row r="191" spans="1:18" ht="24" hidden="1" x14ac:dyDescent="0.25">
      <c r="A191" s="338">
        <v>4310</v>
      </c>
      <c r="B191" s="40" t="s">
        <v>185</v>
      </c>
      <c r="C191" s="188">
        <f t="shared" si="170"/>
        <v>0</v>
      </c>
      <c r="D191" s="131">
        <f t="shared" ref="D191:E191" si="193">SUM(D192:D192)</f>
        <v>0</v>
      </c>
      <c r="E191" s="90">
        <f t="shared" si="193"/>
        <v>0</v>
      </c>
      <c r="F191" s="402">
        <f>SUM(F192:F192)</f>
        <v>0</v>
      </c>
      <c r="G191" s="232">
        <f t="shared" ref="G191:N191" si="194">SUM(G192:G192)</f>
        <v>0</v>
      </c>
      <c r="H191" s="79">
        <f t="shared" si="194"/>
        <v>0</v>
      </c>
      <c r="I191" s="176">
        <f t="shared" si="194"/>
        <v>0</v>
      </c>
      <c r="J191" s="131">
        <f t="shared" si="194"/>
        <v>0</v>
      </c>
      <c r="K191" s="79">
        <f t="shared" si="194"/>
        <v>0</v>
      </c>
      <c r="L191" s="176">
        <f t="shared" si="194"/>
        <v>0</v>
      </c>
      <c r="M191" s="232">
        <f t="shared" si="194"/>
        <v>0</v>
      </c>
      <c r="N191" s="79">
        <f t="shared" si="194"/>
        <v>0</v>
      </c>
      <c r="O191" s="90">
        <f>SUM(O192:O192)</f>
        <v>0</v>
      </c>
      <c r="P191" s="289"/>
      <c r="Q191" s="296"/>
      <c r="R191" s="343"/>
    </row>
    <row r="192" spans="1:18" ht="36" hidden="1" x14ac:dyDescent="0.25">
      <c r="A192" s="30">
        <v>4311</v>
      </c>
      <c r="B192" s="43" t="s">
        <v>186</v>
      </c>
      <c r="C192" s="189">
        <f t="shared" si="170"/>
        <v>0</v>
      </c>
      <c r="D192" s="263"/>
      <c r="E192" s="393"/>
      <c r="F192" s="411">
        <f>D192+E192</f>
        <v>0</v>
      </c>
      <c r="G192" s="229"/>
      <c r="H192" s="45"/>
      <c r="I192" s="95">
        <f>G192+H192</f>
        <v>0</v>
      </c>
      <c r="J192" s="263"/>
      <c r="K192" s="45"/>
      <c r="L192" s="95">
        <f>J192+K192</f>
        <v>0</v>
      </c>
      <c r="M192" s="229"/>
      <c r="N192" s="45"/>
      <c r="O192" s="91">
        <f>M192+N192</f>
        <v>0</v>
      </c>
      <c r="P192" s="290"/>
      <c r="Q192" s="296"/>
      <c r="R192" s="343"/>
    </row>
    <row r="193" spans="1:18" s="19" customFormat="1" ht="24" x14ac:dyDescent="0.25">
      <c r="A193" s="89"/>
      <c r="B193" s="17" t="s">
        <v>187</v>
      </c>
      <c r="C193" s="198">
        <f t="shared" si="170"/>
        <v>1643</v>
      </c>
      <c r="D193" s="136">
        <f t="shared" ref="D193:E193" si="195">SUM(D194,D229,D268)</f>
        <v>1390</v>
      </c>
      <c r="E193" s="274">
        <f t="shared" si="195"/>
        <v>52</v>
      </c>
      <c r="F193" s="407">
        <f>SUM(F194,F229,F268)</f>
        <v>1442</v>
      </c>
      <c r="G193" s="225">
        <f t="shared" ref="G193:N193" si="196">SUM(G194,G229,G268)</f>
        <v>186</v>
      </c>
      <c r="H193" s="69">
        <f t="shared" si="196"/>
        <v>0</v>
      </c>
      <c r="I193" s="171">
        <f t="shared" si="196"/>
        <v>186</v>
      </c>
      <c r="J193" s="136">
        <f t="shared" si="196"/>
        <v>15</v>
      </c>
      <c r="K193" s="69">
        <f t="shared" si="196"/>
        <v>0</v>
      </c>
      <c r="L193" s="171">
        <f t="shared" si="196"/>
        <v>15</v>
      </c>
      <c r="M193" s="225">
        <f t="shared" si="196"/>
        <v>0</v>
      </c>
      <c r="N193" s="69">
        <f t="shared" si="196"/>
        <v>0</v>
      </c>
      <c r="O193" s="157">
        <f>SUM(O194,O229,O268)</f>
        <v>0</v>
      </c>
      <c r="P193" s="315"/>
      <c r="Q193" s="181"/>
      <c r="R193" s="343"/>
    </row>
    <row r="194" spans="1:18" x14ac:dyDescent="0.25">
      <c r="A194" s="70">
        <v>5000</v>
      </c>
      <c r="B194" s="70" t="s">
        <v>188</v>
      </c>
      <c r="C194" s="199">
        <f t="shared" si="170"/>
        <v>1628</v>
      </c>
      <c r="D194" s="137">
        <f t="shared" ref="D194:E194" si="197">D195+D203</f>
        <v>1390</v>
      </c>
      <c r="E194" s="125">
        <f t="shared" si="197"/>
        <v>52</v>
      </c>
      <c r="F194" s="408">
        <f>F195+F203</f>
        <v>1442</v>
      </c>
      <c r="G194" s="226">
        <f t="shared" ref="G194:N194" si="198">G195+G203</f>
        <v>186</v>
      </c>
      <c r="H194" s="71">
        <f t="shared" si="198"/>
        <v>0</v>
      </c>
      <c r="I194" s="172">
        <f t="shared" si="198"/>
        <v>186</v>
      </c>
      <c r="J194" s="137">
        <f t="shared" si="198"/>
        <v>0</v>
      </c>
      <c r="K194" s="71">
        <f t="shared" si="198"/>
        <v>0</v>
      </c>
      <c r="L194" s="172">
        <f t="shared" si="198"/>
        <v>0</v>
      </c>
      <c r="M194" s="226">
        <f t="shared" si="198"/>
        <v>0</v>
      </c>
      <c r="N194" s="71">
        <f t="shared" si="198"/>
        <v>0</v>
      </c>
      <c r="O194" s="125">
        <f>O195+O203</f>
        <v>0</v>
      </c>
      <c r="P194" s="312"/>
      <c r="Q194" s="296"/>
      <c r="R194" s="343"/>
    </row>
    <row r="195" spans="1:18" x14ac:dyDescent="0.25">
      <c r="A195" s="35">
        <v>5100</v>
      </c>
      <c r="B195" s="72" t="s">
        <v>189</v>
      </c>
      <c r="C195" s="187">
        <f t="shared" si="170"/>
        <v>65</v>
      </c>
      <c r="D195" s="130">
        <f t="shared" ref="D195:E195" si="199">D196+D197+D200+D201+D202</f>
        <v>65</v>
      </c>
      <c r="E195" s="123">
        <f t="shared" si="199"/>
        <v>0</v>
      </c>
      <c r="F195" s="409">
        <f>F196+F197+F200+F201+F202</f>
        <v>65</v>
      </c>
      <c r="G195" s="227">
        <f t="shared" ref="G195:N195" si="200">G196+G197+G200+G201+G202</f>
        <v>0</v>
      </c>
      <c r="H195" s="38">
        <f t="shared" si="200"/>
        <v>0</v>
      </c>
      <c r="I195" s="175">
        <f t="shared" si="200"/>
        <v>0</v>
      </c>
      <c r="J195" s="130">
        <f t="shared" si="200"/>
        <v>0</v>
      </c>
      <c r="K195" s="38">
        <f t="shared" si="200"/>
        <v>0</v>
      </c>
      <c r="L195" s="175">
        <f t="shared" si="200"/>
        <v>0</v>
      </c>
      <c r="M195" s="227">
        <f t="shared" si="200"/>
        <v>0</v>
      </c>
      <c r="N195" s="38">
        <f t="shared" si="200"/>
        <v>0</v>
      </c>
      <c r="O195" s="123">
        <f>O196+O197+O200+O201+O202</f>
        <v>0</v>
      </c>
      <c r="P195" s="292"/>
      <c r="Q195" s="296"/>
      <c r="R195" s="343"/>
    </row>
    <row r="196" spans="1:18" hidden="1" x14ac:dyDescent="0.25">
      <c r="A196" s="338">
        <v>5110</v>
      </c>
      <c r="B196" s="40" t="s">
        <v>190</v>
      </c>
      <c r="C196" s="188">
        <f t="shared" si="170"/>
        <v>0</v>
      </c>
      <c r="D196" s="262"/>
      <c r="E196" s="390"/>
      <c r="F196" s="402">
        <f>D196+E196</f>
        <v>0</v>
      </c>
      <c r="G196" s="219"/>
      <c r="H196" s="42"/>
      <c r="I196" s="176">
        <f>G196+H196</f>
        <v>0</v>
      </c>
      <c r="J196" s="262"/>
      <c r="K196" s="42"/>
      <c r="L196" s="176">
        <f>J196+K196</f>
        <v>0</v>
      </c>
      <c r="M196" s="219"/>
      <c r="N196" s="42"/>
      <c r="O196" s="90">
        <f>M196+N196</f>
        <v>0</v>
      </c>
      <c r="P196" s="289"/>
      <c r="Q196" s="296"/>
      <c r="R196" s="343"/>
    </row>
    <row r="197" spans="1:18" ht="24" x14ac:dyDescent="0.25">
      <c r="A197" s="75">
        <v>5120</v>
      </c>
      <c r="B197" s="43" t="s">
        <v>191</v>
      </c>
      <c r="C197" s="189">
        <f t="shared" si="170"/>
        <v>65</v>
      </c>
      <c r="D197" s="132">
        <f t="shared" ref="D197:E197" si="201">D198+D199</f>
        <v>65</v>
      </c>
      <c r="E197" s="91">
        <f t="shared" si="201"/>
        <v>0</v>
      </c>
      <c r="F197" s="411">
        <f>F198+F199</f>
        <v>65</v>
      </c>
      <c r="G197" s="230">
        <f t="shared" ref="G197:O197" si="202">G198+G199</f>
        <v>0</v>
      </c>
      <c r="H197" s="76">
        <f t="shared" si="202"/>
        <v>0</v>
      </c>
      <c r="I197" s="95">
        <f t="shared" si="202"/>
        <v>0</v>
      </c>
      <c r="J197" s="132">
        <f t="shared" si="202"/>
        <v>0</v>
      </c>
      <c r="K197" s="76">
        <f t="shared" si="202"/>
        <v>0</v>
      </c>
      <c r="L197" s="95">
        <f t="shared" si="202"/>
        <v>0</v>
      </c>
      <c r="M197" s="230">
        <f t="shared" si="202"/>
        <v>0</v>
      </c>
      <c r="N197" s="76">
        <f t="shared" si="202"/>
        <v>0</v>
      </c>
      <c r="O197" s="91">
        <f t="shared" si="202"/>
        <v>0</v>
      </c>
      <c r="P197" s="290"/>
      <c r="Q197" s="296"/>
      <c r="R197" s="343"/>
    </row>
    <row r="198" spans="1:18" x14ac:dyDescent="0.25">
      <c r="A198" s="30">
        <v>5121</v>
      </c>
      <c r="B198" s="43" t="s">
        <v>192</v>
      </c>
      <c r="C198" s="189">
        <f t="shared" si="170"/>
        <v>65</v>
      </c>
      <c r="D198" s="263">
        <v>65</v>
      </c>
      <c r="E198" s="393"/>
      <c r="F198" s="411">
        <f t="shared" ref="F198:F202" si="203">D198+E198</f>
        <v>65</v>
      </c>
      <c r="G198" s="229"/>
      <c r="H198" s="45"/>
      <c r="I198" s="95">
        <f t="shared" ref="I198:I202" si="204">G198+H198</f>
        <v>0</v>
      </c>
      <c r="J198" s="263"/>
      <c r="K198" s="45"/>
      <c r="L198" s="95">
        <f t="shared" ref="L198:L202" si="205">J198+K198</f>
        <v>0</v>
      </c>
      <c r="M198" s="229"/>
      <c r="N198" s="45"/>
      <c r="O198" s="91">
        <f t="shared" ref="O198:O202" si="206">M198+N198</f>
        <v>0</v>
      </c>
      <c r="P198" s="336"/>
      <c r="Q198" s="296"/>
      <c r="R198" s="343"/>
    </row>
    <row r="199" spans="1:18" ht="24" hidden="1" x14ac:dyDescent="0.25">
      <c r="A199" s="30">
        <v>5129</v>
      </c>
      <c r="B199" s="43" t="s">
        <v>193</v>
      </c>
      <c r="C199" s="189">
        <f t="shared" si="170"/>
        <v>0</v>
      </c>
      <c r="D199" s="263"/>
      <c r="E199" s="393"/>
      <c r="F199" s="411">
        <f t="shared" si="203"/>
        <v>0</v>
      </c>
      <c r="G199" s="229"/>
      <c r="H199" s="45"/>
      <c r="I199" s="95">
        <f t="shared" si="204"/>
        <v>0</v>
      </c>
      <c r="J199" s="263"/>
      <c r="K199" s="45"/>
      <c r="L199" s="95">
        <f t="shared" si="205"/>
        <v>0</v>
      </c>
      <c r="M199" s="229"/>
      <c r="N199" s="45"/>
      <c r="O199" s="91">
        <f t="shared" si="206"/>
        <v>0</v>
      </c>
      <c r="P199" s="290"/>
      <c r="Q199" s="296"/>
      <c r="R199" s="343"/>
    </row>
    <row r="200" spans="1:18" hidden="1" x14ac:dyDescent="0.25">
      <c r="A200" s="75">
        <v>5130</v>
      </c>
      <c r="B200" s="43" t="s">
        <v>194</v>
      </c>
      <c r="C200" s="189">
        <f t="shared" si="170"/>
        <v>0</v>
      </c>
      <c r="D200" s="263"/>
      <c r="E200" s="393"/>
      <c r="F200" s="411">
        <f t="shared" si="203"/>
        <v>0</v>
      </c>
      <c r="G200" s="229"/>
      <c r="H200" s="45"/>
      <c r="I200" s="95">
        <f t="shared" si="204"/>
        <v>0</v>
      </c>
      <c r="J200" s="263"/>
      <c r="K200" s="45"/>
      <c r="L200" s="95">
        <f t="shared" si="205"/>
        <v>0</v>
      </c>
      <c r="M200" s="229"/>
      <c r="N200" s="45"/>
      <c r="O200" s="91">
        <f t="shared" si="206"/>
        <v>0</v>
      </c>
      <c r="P200" s="290"/>
      <c r="Q200" s="296"/>
      <c r="R200" s="343"/>
    </row>
    <row r="201" spans="1:18" hidden="1" x14ac:dyDescent="0.25">
      <c r="A201" s="75">
        <v>5140</v>
      </c>
      <c r="B201" s="43" t="s">
        <v>195</v>
      </c>
      <c r="C201" s="189">
        <f t="shared" si="170"/>
        <v>0</v>
      </c>
      <c r="D201" s="263"/>
      <c r="E201" s="393"/>
      <c r="F201" s="411">
        <f t="shared" si="203"/>
        <v>0</v>
      </c>
      <c r="G201" s="229"/>
      <c r="H201" s="45"/>
      <c r="I201" s="95">
        <f t="shared" si="204"/>
        <v>0</v>
      </c>
      <c r="J201" s="263"/>
      <c r="K201" s="45"/>
      <c r="L201" s="95">
        <f t="shared" si="205"/>
        <v>0</v>
      </c>
      <c r="M201" s="229"/>
      <c r="N201" s="45"/>
      <c r="O201" s="91">
        <f t="shared" si="206"/>
        <v>0</v>
      </c>
      <c r="P201" s="290"/>
      <c r="Q201" s="296"/>
      <c r="R201" s="343"/>
    </row>
    <row r="202" spans="1:18" ht="24" hidden="1" x14ac:dyDescent="0.25">
      <c r="A202" s="75">
        <v>5170</v>
      </c>
      <c r="B202" s="43" t="s">
        <v>196</v>
      </c>
      <c r="C202" s="189">
        <f t="shared" si="170"/>
        <v>0</v>
      </c>
      <c r="D202" s="263"/>
      <c r="E202" s="393"/>
      <c r="F202" s="411">
        <f t="shared" si="203"/>
        <v>0</v>
      </c>
      <c r="G202" s="229"/>
      <c r="H202" s="45"/>
      <c r="I202" s="95">
        <f t="shared" si="204"/>
        <v>0</v>
      </c>
      <c r="J202" s="263"/>
      <c r="K202" s="45"/>
      <c r="L202" s="95">
        <f t="shared" si="205"/>
        <v>0</v>
      </c>
      <c r="M202" s="229"/>
      <c r="N202" s="45"/>
      <c r="O202" s="91">
        <f t="shared" si="206"/>
        <v>0</v>
      </c>
      <c r="P202" s="290"/>
      <c r="Q202" s="296"/>
      <c r="R202" s="343"/>
    </row>
    <row r="203" spans="1:18" x14ac:dyDescent="0.25">
      <c r="A203" s="35">
        <v>5200</v>
      </c>
      <c r="B203" s="72" t="s">
        <v>197</v>
      </c>
      <c r="C203" s="187">
        <f t="shared" si="170"/>
        <v>1563</v>
      </c>
      <c r="D203" s="130">
        <f t="shared" ref="D203:E203" si="207">D204+D214+D215+D224+D225+D226+D228</f>
        <v>1325</v>
      </c>
      <c r="E203" s="123">
        <f t="shared" si="207"/>
        <v>52</v>
      </c>
      <c r="F203" s="409">
        <f>F204+F214+F215+F224+F225+F226+F228</f>
        <v>1377</v>
      </c>
      <c r="G203" s="227">
        <f t="shared" ref="G203:O203" si="208">G204+G214+G215+G224+G225+G226+G228</f>
        <v>186</v>
      </c>
      <c r="H203" s="38">
        <f t="shared" si="208"/>
        <v>0</v>
      </c>
      <c r="I203" s="175">
        <f t="shared" si="208"/>
        <v>186</v>
      </c>
      <c r="J203" s="130">
        <f t="shared" si="208"/>
        <v>0</v>
      </c>
      <c r="K203" s="38">
        <f t="shared" si="208"/>
        <v>0</v>
      </c>
      <c r="L203" s="175">
        <f t="shared" si="208"/>
        <v>0</v>
      </c>
      <c r="M203" s="227">
        <f t="shared" si="208"/>
        <v>0</v>
      </c>
      <c r="N203" s="38">
        <f t="shared" si="208"/>
        <v>0</v>
      </c>
      <c r="O203" s="123">
        <f t="shared" si="208"/>
        <v>0</v>
      </c>
      <c r="P203" s="292"/>
      <c r="Q203" s="296"/>
      <c r="R203" s="343"/>
    </row>
    <row r="204" spans="1:18" hidden="1" x14ac:dyDescent="0.25">
      <c r="A204" s="73">
        <v>5210</v>
      </c>
      <c r="B204" s="58" t="s">
        <v>198</v>
      </c>
      <c r="C204" s="194">
        <f t="shared" si="170"/>
        <v>0</v>
      </c>
      <c r="D204" s="86">
        <f>SUM(D205:D213)</f>
        <v>0</v>
      </c>
      <c r="E204" s="154">
        <f>SUM(E205:E213)</f>
        <v>0</v>
      </c>
      <c r="F204" s="410">
        <f t="shared" ref="F204:N204" si="209">SUM(F205:F213)</f>
        <v>0</v>
      </c>
      <c r="G204" s="228">
        <f t="shared" si="209"/>
        <v>0</v>
      </c>
      <c r="H204" s="74">
        <f t="shared" si="209"/>
        <v>0</v>
      </c>
      <c r="I204" s="174">
        <f t="shared" si="209"/>
        <v>0</v>
      </c>
      <c r="J204" s="86">
        <f t="shared" si="209"/>
        <v>0</v>
      </c>
      <c r="K204" s="74">
        <f t="shared" si="209"/>
        <v>0</v>
      </c>
      <c r="L204" s="174">
        <f t="shared" si="209"/>
        <v>0</v>
      </c>
      <c r="M204" s="228">
        <f t="shared" si="209"/>
        <v>0</v>
      </c>
      <c r="N204" s="74">
        <f t="shared" si="209"/>
        <v>0</v>
      </c>
      <c r="O204" s="154">
        <f>SUM(O205:O213)</f>
        <v>0</v>
      </c>
      <c r="P204" s="291"/>
      <c r="Q204" s="296"/>
      <c r="R204" s="343"/>
    </row>
    <row r="205" spans="1:18" hidden="1" x14ac:dyDescent="0.25">
      <c r="A205" s="27">
        <v>5211</v>
      </c>
      <c r="B205" s="40" t="s">
        <v>199</v>
      </c>
      <c r="C205" s="188">
        <f t="shared" si="170"/>
        <v>0</v>
      </c>
      <c r="D205" s="262"/>
      <c r="E205" s="390"/>
      <c r="F205" s="402">
        <f t="shared" ref="F205:F214" si="210">D205+E205</f>
        <v>0</v>
      </c>
      <c r="G205" s="219"/>
      <c r="H205" s="42"/>
      <c r="I205" s="176">
        <f t="shared" ref="I205:I214" si="211">G205+H205</f>
        <v>0</v>
      </c>
      <c r="J205" s="262"/>
      <c r="K205" s="42"/>
      <c r="L205" s="176">
        <f t="shared" ref="L205:L214" si="212">J205+K205</f>
        <v>0</v>
      </c>
      <c r="M205" s="219"/>
      <c r="N205" s="42"/>
      <c r="O205" s="90">
        <f t="shared" ref="O205:O214" si="213">M205+N205</f>
        <v>0</v>
      </c>
      <c r="P205" s="289"/>
      <c r="Q205" s="296"/>
      <c r="R205" s="343"/>
    </row>
    <row r="206" spans="1:18" hidden="1" x14ac:dyDescent="0.25">
      <c r="A206" s="30">
        <v>5212</v>
      </c>
      <c r="B206" s="43" t="s">
        <v>200</v>
      </c>
      <c r="C206" s="189">
        <f t="shared" si="170"/>
        <v>0</v>
      </c>
      <c r="D206" s="263"/>
      <c r="E206" s="393"/>
      <c r="F206" s="411">
        <f t="shared" si="210"/>
        <v>0</v>
      </c>
      <c r="G206" s="229"/>
      <c r="H206" s="45"/>
      <c r="I206" s="95">
        <f t="shared" si="211"/>
        <v>0</v>
      </c>
      <c r="J206" s="263"/>
      <c r="K206" s="45"/>
      <c r="L206" s="95">
        <f t="shared" si="212"/>
        <v>0</v>
      </c>
      <c r="M206" s="229"/>
      <c r="N206" s="45"/>
      <c r="O206" s="91">
        <f t="shared" si="213"/>
        <v>0</v>
      </c>
      <c r="P206" s="290"/>
      <c r="Q206" s="296"/>
      <c r="R206" s="343"/>
    </row>
    <row r="207" spans="1:18" hidden="1" x14ac:dyDescent="0.25">
      <c r="A207" s="30">
        <v>5213</v>
      </c>
      <c r="B207" s="43" t="s">
        <v>201</v>
      </c>
      <c r="C207" s="189">
        <f t="shared" si="170"/>
        <v>0</v>
      </c>
      <c r="D207" s="263"/>
      <c r="E207" s="393"/>
      <c r="F207" s="411">
        <f t="shared" si="210"/>
        <v>0</v>
      </c>
      <c r="G207" s="229"/>
      <c r="H207" s="45"/>
      <c r="I207" s="95">
        <f t="shared" si="211"/>
        <v>0</v>
      </c>
      <c r="J207" s="263"/>
      <c r="K207" s="45"/>
      <c r="L207" s="95">
        <f t="shared" si="212"/>
        <v>0</v>
      </c>
      <c r="M207" s="229"/>
      <c r="N207" s="45"/>
      <c r="O207" s="91">
        <f t="shared" si="213"/>
        <v>0</v>
      </c>
      <c r="P207" s="290"/>
      <c r="Q207" s="296"/>
      <c r="R207" s="343"/>
    </row>
    <row r="208" spans="1:18" hidden="1" x14ac:dyDescent="0.25">
      <c r="A208" s="30">
        <v>5214</v>
      </c>
      <c r="B208" s="43" t="s">
        <v>202</v>
      </c>
      <c r="C208" s="189">
        <f t="shared" si="170"/>
        <v>0</v>
      </c>
      <c r="D208" s="263"/>
      <c r="E208" s="393"/>
      <c r="F208" s="411">
        <f t="shared" si="210"/>
        <v>0</v>
      </c>
      <c r="G208" s="229"/>
      <c r="H208" s="45"/>
      <c r="I208" s="95">
        <f t="shared" si="211"/>
        <v>0</v>
      </c>
      <c r="J208" s="263"/>
      <c r="K208" s="45"/>
      <c r="L208" s="95">
        <f t="shared" si="212"/>
        <v>0</v>
      </c>
      <c r="M208" s="229"/>
      <c r="N208" s="45"/>
      <c r="O208" s="91">
        <f t="shared" si="213"/>
        <v>0</v>
      </c>
      <c r="P208" s="290"/>
      <c r="Q208" s="296"/>
      <c r="R208" s="343"/>
    </row>
    <row r="209" spans="1:18" hidden="1" x14ac:dyDescent="0.25">
      <c r="A209" s="30">
        <v>5215</v>
      </c>
      <c r="B209" s="43" t="s">
        <v>203</v>
      </c>
      <c r="C209" s="189">
        <f t="shared" si="170"/>
        <v>0</v>
      </c>
      <c r="D209" s="263"/>
      <c r="E209" s="393"/>
      <c r="F209" s="411">
        <f t="shared" si="210"/>
        <v>0</v>
      </c>
      <c r="G209" s="229"/>
      <c r="H209" s="45"/>
      <c r="I209" s="95">
        <f t="shared" si="211"/>
        <v>0</v>
      </c>
      <c r="J209" s="263"/>
      <c r="K209" s="45"/>
      <c r="L209" s="95">
        <f t="shared" si="212"/>
        <v>0</v>
      </c>
      <c r="M209" s="229"/>
      <c r="N209" s="45"/>
      <c r="O209" s="91">
        <f t="shared" si="213"/>
        <v>0</v>
      </c>
      <c r="P209" s="290"/>
      <c r="Q209" s="296"/>
      <c r="R209" s="343"/>
    </row>
    <row r="210" spans="1:18" ht="24" hidden="1" x14ac:dyDescent="0.25">
      <c r="A210" s="30">
        <v>5216</v>
      </c>
      <c r="B210" s="43" t="s">
        <v>204</v>
      </c>
      <c r="C210" s="189">
        <f t="shared" si="170"/>
        <v>0</v>
      </c>
      <c r="D210" s="263"/>
      <c r="E210" s="393"/>
      <c r="F210" s="411">
        <f t="shared" si="210"/>
        <v>0</v>
      </c>
      <c r="G210" s="229"/>
      <c r="H210" s="45"/>
      <c r="I210" s="95">
        <f t="shared" si="211"/>
        <v>0</v>
      </c>
      <c r="J210" s="263"/>
      <c r="K210" s="45"/>
      <c r="L210" s="95">
        <f t="shared" si="212"/>
        <v>0</v>
      </c>
      <c r="M210" s="229"/>
      <c r="N210" s="45"/>
      <c r="O210" s="91">
        <f t="shared" si="213"/>
        <v>0</v>
      </c>
      <c r="P210" s="290"/>
      <c r="Q210" s="296"/>
      <c r="R210" s="343"/>
    </row>
    <row r="211" spans="1:18" hidden="1" x14ac:dyDescent="0.25">
      <c r="A211" s="30">
        <v>5217</v>
      </c>
      <c r="B211" s="43" t="s">
        <v>205</v>
      </c>
      <c r="C211" s="189">
        <f t="shared" si="170"/>
        <v>0</v>
      </c>
      <c r="D211" s="263"/>
      <c r="E211" s="393"/>
      <c r="F211" s="411">
        <f t="shared" si="210"/>
        <v>0</v>
      </c>
      <c r="G211" s="229"/>
      <c r="H211" s="45"/>
      <c r="I211" s="95">
        <f t="shared" si="211"/>
        <v>0</v>
      </c>
      <c r="J211" s="263"/>
      <c r="K211" s="45"/>
      <c r="L211" s="95">
        <f t="shared" si="212"/>
        <v>0</v>
      </c>
      <c r="M211" s="229"/>
      <c r="N211" s="45"/>
      <c r="O211" s="91">
        <f t="shared" si="213"/>
        <v>0</v>
      </c>
      <c r="P211" s="290"/>
      <c r="Q211" s="296"/>
      <c r="R211" s="343"/>
    </row>
    <row r="212" spans="1:18" hidden="1" x14ac:dyDescent="0.25">
      <c r="A212" s="30">
        <v>5218</v>
      </c>
      <c r="B212" s="43" t="s">
        <v>206</v>
      </c>
      <c r="C212" s="189">
        <f t="shared" si="170"/>
        <v>0</v>
      </c>
      <c r="D212" s="263"/>
      <c r="E212" s="393"/>
      <c r="F212" s="411">
        <f t="shared" si="210"/>
        <v>0</v>
      </c>
      <c r="G212" s="229"/>
      <c r="H212" s="45"/>
      <c r="I212" s="95">
        <f t="shared" si="211"/>
        <v>0</v>
      </c>
      <c r="J212" s="263"/>
      <c r="K212" s="45"/>
      <c r="L212" s="95">
        <f t="shared" si="212"/>
        <v>0</v>
      </c>
      <c r="M212" s="229"/>
      <c r="N212" s="45"/>
      <c r="O212" s="91">
        <f t="shared" si="213"/>
        <v>0</v>
      </c>
      <c r="P212" s="290"/>
      <c r="Q212" s="296"/>
      <c r="R212" s="343"/>
    </row>
    <row r="213" spans="1:18" hidden="1" x14ac:dyDescent="0.25">
      <c r="A213" s="30">
        <v>5219</v>
      </c>
      <c r="B213" s="43" t="s">
        <v>207</v>
      </c>
      <c r="C213" s="189">
        <f t="shared" si="170"/>
        <v>0</v>
      </c>
      <c r="D213" s="263"/>
      <c r="E213" s="393"/>
      <c r="F213" s="411">
        <f t="shared" si="210"/>
        <v>0</v>
      </c>
      <c r="G213" s="229"/>
      <c r="H213" s="45"/>
      <c r="I213" s="95">
        <f t="shared" si="211"/>
        <v>0</v>
      </c>
      <c r="J213" s="263"/>
      <c r="K213" s="45"/>
      <c r="L213" s="95">
        <f t="shared" si="212"/>
        <v>0</v>
      </c>
      <c r="M213" s="229"/>
      <c r="N213" s="45"/>
      <c r="O213" s="91">
        <f t="shared" si="213"/>
        <v>0</v>
      </c>
      <c r="P213" s="290"/>
      <c r="Q213" s="296"/>
      <c r="R213" s="343"/>
    </row>
    <row r="214" spans="1:18" ht="13.5" hidden="1" customHeight="1" x14ac:dyDescent="0.25">
      <c r="A214" s="75">
        <v>5220</v>
      </c>
      <c r="B214" s="43" t="s">
        <v>208</v>
      </c>
      <c r="C214" s="189">
        <f t="shared" si="170"/>
        <v>0</v>
      </c>
      <c r="D214" s="263"/>
      <c r="E214" s="393"/>
      <c r="F214" s="411">
        <f t="shared" si="210"/>
        <v>0</v>
      </c>
      <c r="G214" s="229"/>
      <c r="H214" s="45"/>
      <c r="I214" s="95">
        <f t="shared" si="211"/>
        <v>0</v>
      </c>
      <c r="J214" s="263"/>
      <c r="K214" s="45"/>
      <c r="L214" s="95">
        <f t="shared" si="212"/>
        <v>0</v>
      </c>
      <c r="M214" s="229"/>
      <c r="N214" s="45"/>
      <c r="O214" s="91">
        <f t="shared" si="213"/>
        <v>0</v>
      </c>
      <c r="P214" s="290"/>
      <c r="Q214" s="296"/>
      <c r="R214" s="343"/>
    </row>
    <row r="215" spans="1:18" x14ac:dyDescent="0.25">
      <c r="A215" s="75">
        <v>5230</v>
      </c>
      <c r="B215" s="43" t="s">
        <v>209</v>
      </c>
      <c r="C215" s="189">
        <f t="shared" si="170"/>
        <v>1094</v>
      </c>
      <c r="D215" s="132">
        <f t="shared" ref="D215:E215" si="214">SUM(D216:D223)</f>
        <v>856</v>
      </c>
      <c r="E215" s="91">
        <f t="shared" si="214"/>
        <v>52</v>
      </c>
      <c r="F215" s="411">
        <f>SUM(F216:F223)</f>
        <v>908</v>
      </c>
      <c r="G215" s="230">
        <f t="shared" ref="G215:N215" si="215">SUM(G216:G223)</f>
        <v>186</v>
      </c>
      <c r="H215" s="76">
        <f t="shared" si="215"/>
        <v>0</v>
      </c>
      <c r="I215" s="95">
        <f t="shared" si="215"/>
        <v>186</v>
      </c>
      <c r="J215" s="132">
        <f t="shared" si="215"/>
        <v>0</v>
      </c>
      <c r="K215" s="76">
        <f t="shared" si="215"/>
        <v>0</v>
      </c>
      <c r="L215" s="95">
        <f t="shared" si="215"/>
        <v>0</v>
      </c>
      <c r="M215" s="230">
        <f t="shared" si="215"/>
        <v>0</v>
      </c>
      <c r="N215" s="76">
        <f t="shared" si="215"/>
        <v>0</v>
      </c>
      <c r="O215" s="91">
        <f>SUM(O216:O223)</f>
        <v>0</v>
      </c>
      <c r="P215" s="290"/>
      <c r="Q215" s="296"/>
      <c r="R215" s="343"/>
    </row>
    <row r="216" spans="1:18" hidden="1" x14ac:dyDescent="0.25">
      <c r="A216" s="30">
        <v>5231</v>
      </c>
      <c r="B216" s="43" t="s">
        <v>210</v>
      </c>
      <c r="C216" s="189">
        <f t="shared" si="170"/>
        <v>0</v>
      </c>
      <c r="D216" s="263"/>
      <c r="E216" s="393"/>
      <c r="F216" s="411">
        <f t="shared" ref="F216:F225" si="216">D216+E216</f>
        <v>0</v>
      </c>
      <c r="G216" s="229"/>
      <c r="H216" s="45"/>
      <c r="I216" s="95">
        <f t="shared" ref="I216:I225" si="217">G216+H216</f>
        <v>0</v>
      </c>
      <c r="J216" s="263"/>
      <c r="K216" s="45"/>
      <c r="L216" s="95">
        <f t="shared" ref="L216:L225" si="218">J216+K216</f>
        <v>0</v>
      </c>
      <c r="M216" s="229"/>
      <c r="N216" s="45"/>
      <c r="O216" s="91">
        <f t="shared" ref="O216:O225" si="219">M216+N216</f>
        <v>0</v>
      </c>
      <c r="P216" s="290"/>
      <c r="Q216" s="296"/>
      <c r="R216" s="343"/>
    </row>
    <row r="217" spans="1:18" hidden="1" x14ac:dyDescent="0.25">
      <c r="A217" s="30">
        <v>5232</v>
      </c>
      <c r="B217" s="43" t="s">
        <v>211</v>
      </c>
      <c r="C217" s="189">
        <f t="shared" si="170"/>
        <v>0</v>
      </c>
      <c r="D217" s="263"/>
      <c r="E217" s="393"/>
      <c r="F217" s="411">
        <f t="shared" si="216"/>
        <v>0</v>
      </c>
      <c r="G217" s="229"/>
      <c r="H217" s="45"/>
      <c r="I217" s="95">
        <f t="shared" si="217"/>
        <v>0</v>
      </c>
      <c r="J217" s="263"/>
      <c r="K217" s="45"/>
      <c r="L217" s="95">
        <f t="shared" si="218"/>
        <v>0</v>
      </c>
      <c r="M217" s="229"/>
      <c r="N217" s="45"/>
      <c r="O217" s="91">
        <f t="shared" si="219"/>
        <v>0</v>
      </c>
      <c r="P217" s="336"/>
      <c r="Q217" s="296"/>
      <c r="R217" s="343"/>
    </row>
    <row r="218" spans="1:18" x14ac:dyDescent="0.25">
      <c r="A218" s="30">
        <v>5233</v>
      </c>
      <c r="B218" s="43" t="s">
        <v>212</v>
      </c>
      <c r="C218" s="189">
        <f t="shared" si="170"/>
        <v>440</v>
      </c>
      <c r="D218" s="263">
        <v>254</v>
      </c>
      <c r="E218" s="393"/>
      <c r="F218" s="411">
        <f t="shared" si="216"/>
        <v>254</v>
      </c>
      <c r="G218" s="229">
        <v>186</v>
      </c>
      <c r="H218" s="45"/>
      <c r="I218" s="95">
        <f t="shared" si="217"/>
        <v>186</v>
      </c>
      <c r="J218" s="263"/>
      <c r="K218" s="45"/>
      <c r="L218" s="95">
        <f t="shared" si="218"/>
        <v>0</v>
      </c>
      <c r="M218" s="229"/>
      <c r="N218" s="45"/>
      <c r="O218" s="91">
        <f t="shared" si="219"/>
        <v>0</v>
      </c>
      <c r="P218" s="290"/>
      <c r="Q218" s="296"/>
      <c r="R218" s="343"/>
    </row>
    <row r="219" spans="1:18" ht="24" hidden="1" x14ac:dyDescent="0.25">
      <c r="A219" s="30">
        <v>5234</v>
      </c>
      <c r="B219" s="43" t="s">
        <v>213</v>
      </c>
      <c r="C219" s="189">
        <f t="shared" si="170"/>
        <v>0</v>
      </c>
      <c r="D219" s="263"/>
      <c r="E219" s="393"/>
      <c r="F219" s="411">
        <f t="shared" si="216"/>
        <v>0</v>
      </c>
      <c r="G219" s="229"/>
      <c r="H219" s="45"/>
      <c r="I219" s="95">
        <f t="shared" si="217"/>
        <v>0</v>
      </c>
      <c r="J219" s="263"/>
      <c r="K219" s="45"/>
      <c r="L219" s="95">
        <f t="shared" si="218"/>
        <v>0</v>
      </c>
      <c r="M219" s="229"/>
      <c r="N219" s="45"/>
      <c r="O219" s="91">
        <f t="shared" si="219"/>
        <v>0</v>
      </c>
      <c r="P219" s="290"/>
      <c r="Q219" s="296"/>
      <c r="R219" s="343"/>
    </row>
    <row r="220" spans="1:18" ht="14.25" hidden="1" customHeight="1" x14ac:dyDescent="0.25">
      <c r="A220" s="30">
        <v>5236</v>
      </c>
      <c r="B220" s="43" t="s">
        <v>214</v>
      </c>
      <c r="C220" s="189">
        <f t="shared" si="170"/>
        <v>0</v>
      </c>
      <c r="D220" s="263"/>
      <c r="E220" s="393"/>
      <c r="F220" s="411">
        <f t="shared" si="216"/>
        <v>0</v>
      </c>
      <c r="G220" s="229"/>
      <c r="H220" s="45"/>
      <c r="I220" s="95">
        <f t="shared" si="217"/>
        <v>0</v>
      </c>
      <c r="J220" s="263"/>
      <c r="K220" s="45"/>
      <c r="L220" s="95">
        <f t="shared" si="218"/>
        <v>0</v>
      </c>
      <c r="M220" s="229"/>
      <c r="N220" s="45"/>
      <c r="O220" s="91">
        <f t="shared" si="219"/>
        <v>0</v>
      </c>
      <c r="P220" s="290"/>
      <c r="Q220" s="296"/>
      <c r="R220" s="343"/>
    </row>
    <row r="221" spans="1:18" ht="14.25" hidden="1" customHeight="1" x14ac:dyDescent="0.25">
      <c r="A221" s="30">
        <v>5237</v>
      </c>
      <c r="B221" s="43" t="s">
        <v>215</v>
      </c>
      <c r="C221" s="189">
        <f t="shared" si="170"/>
        <v>0</v>
      </c>
      <c r="D221" s="263"/>
      <c r="E221" s="393"/>
      <c r="F221" s="411">
        <f t="shared" si="216"/>
        <v>0</v>
      </c>
      <c r="G221" s="229"/>
      <c r="H221" s="45"/>
      <c r="I221" s="95">
        <f t="shared" si="217"/>
        <v>0</v>
      </c>
      <c r="J221" s="263"/>
      <c r="K221" s="45"/>
      <c r="L221" s="95">
        <f t="shared" si="218"/>
        <v>0</v>
      </c>
      <c r="M221" s="229"/>
      <c r="N221" s="45"/>
      <c r="O221" s="91">
        <f t="shared" si="219"/>
        <v>0</v>
      </c>
      <c r="P221" s="290"/>
      <c r="Q221" s="296"/>
      <c r="R221" s="343"/>
    </row>
    <row r="222" spans="1:18" ht="24" x14ac:dyDescent="0.25">
      <c r="A222" s="30">
        <v>5238</v>
      </c>
      <c r="B222" s="43" t="s">
        <v>216</v>
      </c>
      <c r="C222" s="189">
        <f t="shared" si="170"/>
        <v>654</v>
      </c>
      <c r="D222" s="263">
        <v>602</v>
      </c>
      <c r="E222" s="393">
        <v>52</v>
      </c>
      <c r="F222" s="411">
        <f t="shared" si="216"/>
        <v>654</v>
      </c>
      <c r="G222" s="229"/>
      <c r="H222" s="45"/>
      <c r="I222" s="95">
        <f t="shared" si="217"/>
        <v>0</v>
      </c>
      <c r="J222" s="263"/>
      <c r="K222" s="45"/>
      <c r="L222" s="95">
        <f t="shared" si="218"/>
        <v>0</v>
      </c>
      <c r="M222" s="229"/>
      <c r="N222" s="45"/>
      <c r="O222" s="91">
        <f t="shared" si="219"/>
        <v>0</v>
      </c>
      <c r="P222" s="336" t="s">
        <v>379</v>
      </c>
      <c r="Q222" s="296"/>
      <c r="R222" s="343"/>
    </row>
    <row r="223" spans="1:18" ht="24" hidden="1" x14ac:dyDescent="0.25">
      <c r="A223" s="30">
        <v>5239</v>
      </c>
      <c r="B223" s="43" t="s">
        <v>217</v>
      </c>
      <c r="C223" s="189">
        <f t="shared" si="170"/>
        <v>0</v>
      </c>
      <c r="D223" s="263"/>
      <c r="E223" s="393"/>
      <c r="F223" s="411">
        <f t="shared" si="216"/>
        <v>0</v>
      </c>
      <c r="G223" s="229"/>
      <c r="H223" s="45"/>
      <c r="I223" s="95">
        <f t="shared" si="217"/>
        <v>0</v>
      </c>
      <c r="J223" s="263"/>
      <c r="K223" s="45"/>
      <c r="L223" s="95">
        <f t="shared" si="218"/>
        <v>0</v>
      </c>
      <c r="M223" s="229"/>
      <c r="N223" s="45"/>
      <c r="O223" s="91">
        <f t="shared" si="219"/>
        <v>0</v>
      </c>
      <c r="P223" s="290"/>
      <c r="Q223" s="296"/>
      <c r="R223" s="343"/>
    </row>
    <row r="224" spans="1:18" ht="24" hidden="1" x14ac:dyDescent="0.25">
      <c r="A224" s="75">
        <v>5240</v>
      </c>
      <c r="B224" s="43" t="s">
        <v>218</v>
      </c>
      <c r="C224" s="189">
        <f t="shared" si="170"/>
        <v>0</v>
      </c>
      <c r="D224" s="263"/>
      <c r="E224" s="393"/>
      <c r="F224" s="411">
        <f t="shared" si="216"/>
        <v>0</v>
      </c>
      <c r="G224" s="229"/>
      <c r="H224" s="45"/>
      <c r="I224" s="95">
        <f t="shared" si="217"/>
        <v>0</v>
      </c>
      <c r="J224" s="263"/>
      <c r="K224" s="45"/>
      <c r="L224" s="95">
        <f t="shared" si="218"/>
        <v>0</v>
      </c>
      <c r="M224" s="229"/>
      <c r="N224" s="45"/>
      <c r="O224" s="91">
        <f t="shared" si="219"/>
        <v>0</v>
      </c>
      <c r="P224" s="290"/>
      <c r="Q224" s="296"/>
      <c r="R224" s="343"/>
    </row>
    <row r="225" spans="1:18" s="355" customFormat="1" x14ac:dyDescent="0.25">
      <c r="A225" s="373">
        <v>5250</v>
      </c>
      <c r="B225" s="365" t="s">
        <v>219</v>
      </c>
      <c r="C225" s="366">
        <f t="shared" si="170"/>
        <v>469</v>
      </c>
      <c r="D225" s="367">
        <v>469</v>
      </c>
      <c r="E225" s="418"/>
      <c r="F225" s="420">
        <f t="shared" si="216"/>
        <v>469</v>
      </c>
      <c r="G225" s="370"/>
      <c r="H225" s="368"/>
      <c r="I225" s="369">
        <f t="shared" si="217"/>
        <v>0</v>
      </c>
      <c r="J225" s="367"/>
      <c r="K225" s="368"/>
      <c r="L225" s="369">
        <f t="shared" si="218"/>
        <v>0</v>
      </c>
      <c r="M225" s="370"/>
      <c r="N225" s="368"/>
      <c r="O225" s="371">
        <f t="shared" si="219"/>
        <v>0</v>
      </c>
      <c r="P225" s="372"/>
      <c r="Q225" s="353"/>
      <c r="R225" s="343"/>
    </row>
    <row r="226" spans="1:18" hidden="1" x14ac:dyDescent="0.25">
      <c r="A226" s="75">
        <v>5260</v>
      </c>
      <c r="B226" s="43" t="s">
        <v>220</v>
      </c>
      <c r="C226" s="189">
        <f t="shared" si="170"/>
        <v>0</v>
      </c>
      <c r="D226" s="132">
        <f t="shared" ref="D226:E226" si="220">SUM(D227)</f>
        <v>0</v>
      </c>
      <c r="E226" s="91">
        <f t="shared" si="220"/>
        <v>0</v>
      </c>
      <c r="F226" s="411">
        <f>SUM(F227)</f>
        <v>0</v>
      </c>
      <c r="G226" s="230">
        <f t="shared" ref="G226:N226" si="221">SUM(G227)</f>
        <v>0</v>
      </c>
      <c r="H226" s="76">
        <f t="shared" si="221"/>
        <v>0</v>
      </c>
      <c r="I226" s="95">
        <f t="shared" si="221"/>
        <v>0</v>
      </c>
      <c r="J226" s="132">
        <f t="shared" si="221"/>
        <v>0</v>
      </c>
      <c r="K226" s="76">
        <f t="shared" si="221"/>
        <v>0</v>
      </c>
      <c r="L226" s="95">
        <f t="shared" si="221"/>
        <v>0</v>
      </c>
      <c r="M226" s="230">
        <f t="shared" si="221"/>
        <v>0</v>
      </c>
      <c r="N226" s="76">
        <f t="shared" si="221"/>
        <v>0</v>
      </c>
      <c r="O226" s="91">
        <f>SUM(O227)</f>
        <v>0</v>
      </c>
      <c r="P226" s="290"/>
      <c r="Q226" s="296"/>
      <c r="R226" s="343"/>
    </row>
    <row r="227" spans="1:18" ht="24" hidden="1" x14ac:dyDescent="0.25">
      <c r="A227" s="30">
        <v>5269</v>
      </c>
      <c r="B227" s="43" t="s">
        <v>221</v>
      </c>
      <c r="C227" s="189">
        <f t="shared" si="170"/>
        <v>0</v>
      </c>
      <c r="D227" s="263"/>
      <c r="E227" s="393"/>
      <c r="F227" s="411">
        <f t="shared" ref="F227:F228" si="222">D227+E227</f>
        <v>0</v>
      </c>
      <c r="G227" s="229"/>
      <c r="H227" s="45"/>
      <c r="I227" s="95">
        <f t="shared" ref="I227:I228" si="223">G227+H227</f>
        <v>0</v>
      </c>
      <c r="J227" s="263"/>
      <c r="K227" s="45"/>
      <c r="L227" s="95">
        <f t="shared" ref="L227:L228" si="224">J227+K227</f>
        <v>0</v>
      </c>
      <c r="M227" s="229"/>
      <c r="N227" s="45"/>
      <c r="O227" s="91">
        <f t="shared" ref="O227:O228" si="225">M227+N227</f>
        <v>0</v>
      </c>
      <c r="P227" s="290"/>
      <c r="Q227" s="296"/>
      <c r="R227" s="343"/>
    </row>
    <row r="228" spans="1:18" ht="24" hidden="1" x14ac:dyDescent="0.25">
      <c r="A228" s="73">
        <v>5270</v>
      </c>
      <c r="B228" s="58" t="s">
        <v>222</v>
      </c>
      <c r="C228" s="194">
        <f t="shared" si="170"/>
        <v>0</v>
      </c>
      <c r="D228" s="260"/>
      <c r="E228" s="391"/>
      <c r="F228" s="410">
        <f t="shared" si="222"/>
        <v>0</v>
      </c>
      <c r="G228" s="231"/>
      <c r="H228" s="77"/>
      <c r="I228" s="174">
        <f t="shared" si="223"/>
        <v>0</v>
      </c>
      <c r="J228" s="260"/>
      <c r="K228" s="77"/>
      <c r="L228" s="174">
        <f t="shared" si="224"/>
        <v>0</v>
      </c>
      <c r="M228" s="231"/>
      <c r="N228" s="77"/>
      <c r="O228" s="154">
        <f t="shared" si="225"/>
        <v>0</v>
      </c>
      <c r="P228" s="291"/>
      <c r="Q228" s="296"/>
      <c r="R228" s="343"/>
    </row>
    <row r="229" spans="1:18" hidden="1" x14ac:dyDescent="0.25">
      <c r="A229" s="70">
        <v>6000</v>
      </c>
      <c r="B229" s="70" t="s">
        <v>223</v>
      </c>
      <c r="C229" s="199">
        <f t="shared" si="170"/>
        <v>0</v>
      </c>
      <c r="D229" s="137">
        <f t="shared" ref="D229:E229" si="226">D230+D250+D258</f>
        <v>0</v>
      </c>
      <c r="E229" s="125">
        <f t="shared" si="226"/>
        <v>0</v>
      </c>
      <c r="F229" s="408">
        <f>F230+F250+F258</f>
        <v>0</v>
      </c>
      <c r="G229" s="226">
        <f t="shared" ref="G229:N229" si="227">G230+G250+G258</f>
        <v>0</v>
      </c>
      <c r="H229" s="71">
        <f t="shared" si="227"/>
        <v>0</v>
      </c>
      <c r="I229" s="172">
        <f t="shared" si="227"/>
        <v>0</v>
      </c>
      <c r="J229" s="137">
        <f t="shared" si="227"/>
        <v>0</v>
      </c>
      <c r="K229" s="71">
        <f t="shared" si="227"/>
        <v>0</v>
      </c>
      <c r="L229" s="172">
        <f t="shared" si="227"/>
        <v>0</v>
      </c>
      <c r="M229" s="226">
        <f t="shared" si="227"/>
        <v>0</v>
      </c>
      <c r="N229" s="71">
        <f t="shared" si="227"/>
        <v>0</v>
      </c>
      <c r="O229" s="125">
        <f>O230+O250+O258</f>
        <v>0</v>
      </c>
      <c r="P229" s="312"/>
      <c r="Q229" s="296"/>
      <c r="R229" s="343"/>
    </row>
    <row r="230" spans="1:18" ht="14.25" hidden="1" customHeight="1" x14ac:dyDescent="0.25">
      <c r="A230" s="51">
        <v>6200</v>
      </c>
      <c r="B230" s="82" t="s">
        <v>224</v>
      </c>
      <c r="C230" s="201">
        <f t="shared" si="170"/>
        <v>0</v>
      </c>
      <c r="D230" s="138">
        <f t="shared" ref="D230:E230" si="228">SUM(D231,D232,D234,D237,D243,D244,D245)</f>
        <v>0</v>
      </c>
      <c r="E230" s="124">
        <f t="shared" si="228"/>
        <v>0</v>
      </c>
      <c r="F230" s="444">
        <f>SUM(F231,F232,F234,F237,F243,F244,F245)</f>
        <v>0</v>
      </c>
      <c r="G230" s="235">
        <f t="shared" ref="G230:N230" si="229">SUM(G231,G232,G234,G237,G243,G244,G245)</f>
        <v>0</v>
      </c>
      <c r="H230" s="85">
        <f t="shared" si="229"/>
        <v>0</v>
      </c>
      <c r="I230" s="173">
        <f t="shared" si="229"/>
        <v>0</v>
      </c>
      <c r="J230" s="138">
        <f t="shared" si="229"/>
        <v>0</v>
      </c>
      <c r="K230" s="85">
        <f t="shared" si="229"/>
        <v>0</v>
      </c>
      <c r="L230" s="173">
        <f t="shared" si="229"/>
        <v>0</v>
      </c>
      <c r="M230" s="235">
        <f t="shared" si="229"/>
        <v>0</v>
      </c>
      <c r="N230" s="85">
        <f t="shared" si="229"/>
        <v>0</v>
      </c>
      <c r="O230" s="124">
        <f>SUM(O231,O232,O234,O237,O243,O244,O245)</f>
        <v>0</v>
      </c>
      <c r="P230" s="313"/>
      <c r="Q230" s="296"/>
      <c r="R230" s="343"/>
    </row>
    <row r="231" spans="1:18" ht="24" hidden="1" x14ac:dyDescent="0.25">
      <c r="A231" s="338">
        <v>6220</v>
      </c>
      <c r="B231" s="40" t="s">
        <v>225</v>
      </c>
      <c r="C231" s="188">
        <f t="shared" si="170"/>
        <v>0</v>
      </c>
      <c r="D231" s="262"/>
      <c r="E231" s="390"/>
      <c r="F231" s="402">
        <f>D231+E231</f>
        <v>0</v>
      </c>
      <c r="G231" s="219"/>
      <c r="H231" s="42"/>
      <c r="I231" s="176">
        <f>G231+H231</f>
        <v>0</v>
      </c>
      <c r="J231" s="262"/>
      <c r="K231" s="42"/>
      <c r="L231" s="176">
        <f>J231+K231</f>
        <v>0</v>
      </c>
      <c r="M231" s="219"/>
      <c r="N231" s="42"/>
      <c r="O231" s="90">
        <f>M231+N231</f>
        <v>0</v>
      </c>
      <c r="P231" s="289"/>
      <c r="Q231" s="296"/>
      <c r="R231" s="343"/>
    </row>
    <row r="232" spans="1:18" hidden="1" x14ac:dyDescent="0.25">
      <c r="A232" s="75">
        <v>6230</v>
      </c>
      <c r="B232" s="43" t="s">
        <v>226</v>
      </c>
      <c r="C232" s="189">
        <f t="shared" si="170"/>
        <v>0</v>
      </c>
      <c r="D232" s="132">
        <f t="shared" ref="D232:O232" si="230">SUM(D233)</f>
        <v>0</v>
      </c>
      <c r="E232" s="91">
        <f t="shared" si="230"/>
        <v>0</v>
      </c>
      <c r="F232" s="411">
        <f t="shared" si="230"/>
        <v>0</v>
      </c>
      <c r="G232" s="230">
        <f t="shared" si="230"/>
        <v>0</v>
      </c>
      <c r="H232" s="76">
        <f t="shared" si="230"/>
        <v>0</v>
      </c>
      <c r="I232" s="95">
        <f t="shared" si="230"/>
        <v>0</v>
      </c>
      <c r="J232" s="132">
        <f t="shared" si="230"/>
        <v>0</v>
      </c>
      <c r="K232" s="76">
        <f t="shared" si="230"/>
        <v>0</v>
      </c>
      <c r="L232" s="95">
        <f t="shared" si="230"/>
        <v>0</v>
      </c>
      <c r="M232" s="230">
        <f t="shared" si="230"/>
        <v>0</v>
      </c>
      <c r="N232" s="76">
        <f t="shared" si="230"/>
        <v>0</v>
      </c>
      <c r="O232" s="91">
        <f t="shared" si="230"/>
        <v>0</v>
      </c>
      <c r="P232" s="290"/>
      <c r="Q232" s="296"/>
      <c r="R232" s="343"/>
    </row>
    <row r="233" spans="1:18" ht="24" hidden="1" x14ac:dyDescent="0.25">
      <c r="A233" s="30">
        <v>6239</v>
      </c>
      <c r="B233" s="40" t="s">
        <v>227</v>
      </c>
      <c r="C233" s="189">
        <f t="shared" si="170"/>
        <v>0</v>
      </c>
      <c r="D233" s="262"/>
      <c r="E233" s="390"/>
      <c r="F233" s="402">
        <f>D233+E233</f>
        <v>0</v>
      </c>
      <c r="G233" s="219"/>
      <c r="H233" s="42"/>
      <c r="I233" s="176">
        <f>G233+H233</f>
        <v>0</v>
      </c>
      <c r="J233" s="262"/>
      <c r="K233" s="42"/>
      <c r="L233" s="176">
        <f>J233+K233</f>
        <v>0</v>
      </c>
      <c r="M233" s="219"/>
      <c r="N233" s="42"/>
      <c r="O233" s="90">
        <f>M233+N233</f>
        <v>0</v>
      </c>
      <c r="P233" s="289"/>
      <c r="Q233" s="296"/>
      <c r="R233" s="343"/>
    </row>
    <row r="234" spans="1:18" ht="24" hidden="1" x14ac:dyDescent="0.25">
      <c r="A234" s="75">
        <v>6240</v>
      </c>
      <c r="B234" s="43" t="s">
        <v>228</v>
      </c>
      <c r="C234" s="189">
        <f t="shared" si="170"/>
        <v>0</v>
      </c>
      <c r="D234" s="132">
        <f t="shared" ref="D234:E234" si="231">SUM(D235:D236)</f>
        <v>0</v>
      </c>
      <c r="E234" s="91">
        <f t="shared" si="231"/>
        <v>0</v>
      </c>
      <c r="F234" s="411">
        <f>SUM(F235:F236)</f>
        <v>0</v>
      </c>
      <c r="G234" s="230">
        <f t="shared" ref="G234:N234" si="232">SUM(G235:G236)</f>
        <v>0</v>
      </c>
      <c r="H234" s="76">
        <f t="shared" si="232"/>
        <v>0</v>
      </c>
      <c r="I234" s="95">
        <f t="shared" si="232"/>
        <v>0</v>
      </c>
      <c r="J234" s="132">
        <f t="shared" si="232"/>
        <v>0</v>
      </c>
      <c r="K234" s="76">
        <f t="shared" si="232"/>
        <v>0</v>
      </c>
      <c r="L234" s="95">
        <f t="shared" si="232"/>
        <v>0</v>
      </c>
      <c r="M234" s="230">
        <f t="shared" si="232"/>
        <v>0</v>
      </c>
      <c r="N234" s="76">
        <f t="shared" si="232"/>
        <v>0</v>
      </c>
      <c r="O234" s="91">
        <f>SUM(O235:O236)</f>
        <v>0</v>
      </c>
      <c r="P234" s="290"/>
      <c r="Q234" s="296"/>
      <c r="R234" s="343"/>
    </row>
    <row r="235" spans="1:18" hidden="1" x14ac:dyDescent="0.25">
      <c r="A235" s="30">
        <v>6241</v>
      </c>
      <c r="B235" s="43" t="s">
        <v>229</v>
      </c>
      <c r="C235" s="189">
        <f t="shared" si="170"/>
        <v>0</v>
      </c>
      <c r="D235" s="263"/>
      <c r="E235" s="393"/>
      <c r="F235" s="411">
        <f t="shared" ref="F235:F236" si="233">D235+E235</f>
        <v>0</v>
      </c>
      <c r="G235" s="229"/>
      <c r="H235" s="45"/>
      <c r="I235" s="95">
        <f t="shared" ref="I235:I236" si="234">G235+H235</f>
        <v>0</v>
      </c>
      <c r="J235" s="263"/>
      <c r="K235" s="45"/>
      <c r="L235" s="95">
        <f t="shared" ref="L235:L236" si="235">J235+K235</f>
        <v>0</v>
      </c>
      <c r="M235" s="229"/>
      <c r="N235" s="45"/>
      <c r="O235" s="91">
        <f t="shared" ref="O235:O236" si="236">M235+N235</f>
        <v>0</v>
      </c>
      <c r="P235" s="290"/>
      <c r="Q235" s="296"/>
      <c r="R235" s="343"/>
    </row>
    <row r="236" spans="1:18" hidden="1" x14ac:dyDescent="0.25">
      <c r="A236" s="30">
        <v>6242</v>
      </c>
      <c r="B236" s="43" t="s">
        <v>230</v>
      </c>
      <c r="C236" s="189">
        <f t="shared" si="170"/>
        <v>0</v>
      </c>
      <c r="D236" s="263"/>
      <c r="E236" s="393"/>
      <c r="F236" s="411">
        <f t="shared" si="233"/>
        <v>0</v>
      </c>
      <c r="G236" s="229"/>
      <c r="H236" s="45"/>
      <c r="I236" s="95">
        <f t="shared" si="234"/>
        <v>0</v>
      </c>
      <c r="J236" s="263"/>
      <c r="K236" s="45"/>
      <c r="L236" s="95">
        <f t="shared" si="235"/>
        <v>0</v>
      </c>
      <c r="M236" s="229"/>
      <c r="N236" s="45"/>
      <c r="O236" s="91">
        <f t="shared" si="236"/>
        <v>0</v>
      </c>
      <c r="P236" s="290"/>
      <c r="Q236" s="296"/>
      <c r="R236" s="343"/>
    </row>
    <row r="237" spans="1:18" ht="25.5" hidden="1" customHeight="1" x14ac:dyDescent="0.25">
      <c r="A237" s="75">
        <v>6250</v>
      </c>
      <c r="B237" s="43" t="s">
        <v>231</v>
      </c>
      <c r="C237" s="189">
        <f t="shared" si="170"/>
        <v>0</v>
      </c>
      <c r="D237" s="132">
        <f t="shared" ref="D237:E237" si="237">SUM(D238:D242)</f>
        <v>0</v>
      </c>
      <c r="E237" s="91">
        <f t="shared" si="237"/>
        <v>0</v>
      </c>
      <c r="F237" s="411">
        <f>SUM(F238:F242)</f>
        <v>0</v>
      </c>
      <c r="G237" s="230">
        <f t="shared" ref="G237:N237" si="238">SUM(G238:G242)</f>
        <v>0</v>
      </c>
      <c r="H237" s="76">
        <f t="shared" si="238"/>
        <v>0</v>
      </c>
      <c r="I237" s="95">
        <f t="shared" si="238"/>
        <v>0</v>
      </c>
      <c r="J237" s="132">
        <f t="shared" si="238"/>
        <v>0</v>
      </c>
      <c r="K237" s="76">
        <f t="shared" si="238"/>
        <v>0</v>
      </c>
      <c r="L237" s="95">
        <f t="shared" si="238"/>
        <v>0</v>
      </c>
      <c r="M237" s="230">
        <f t="shared" si="238"/>
        <v>0</v>
      </c>
      <c r="N237" s="76">
        <f t="shared" si="238"/>
        <v>0</v>
      </c>
      <c r="O237" s="91">
        <f>SUM(O238:O242)</f>
        <v>0</v>
      </c>
      <c r="P237" s="290"/>
      <c r="Q237" s="296"/>
      <c r="R237" s="343"/>
    </row>
    <row r="238" spans="1:18" ht="14.25" hidden="1" customHeight="1" x14ac:dyDescent="0.25">
      <c r="A238" s="30">
        <v>6252</v>
      </c>
      <c r="B238" s="43" t="s">
        <v>232</v>
      </c>
      <c r="C238" s="189">
        <f t="shared" si="170"/>
        <v>0</v>
      </c>
      <c r="D238" s="263"/>
      <c r="E238" s="393"/>
      <c r="F238" s="411">
        <f t="shared" ref="F238:F244" si="239">D238+E238</f>
        <v>0</v>
      </c>
      <c r="G238" s="229"/>
      <c r="H238" s="45"/>
      <c r="I238" s="95">
        <f t="shared" ref="I238:I244" si="240">G238+H238</f>
        <v>0</v>
      </c>
      <c r="J238" s="263"/>
      <c r="K238" s="45"/>
      <c r="L238" s="95">
        <f t="shared" ref="L238:L244" si="241">J238+K238</f>
        <v>0</v>
      </c>
      <c r="M238" s="229"/>
      <c r="N238" s="45"/>
      <c r="O238" s="91">
        <f t="shared" ref="O238:O244" si="242">M238+N238</f>
        <v>0</v>
      </c>
      <c r="P238" s="290"/>
      <c r="Q238" s="296"/>
      <c r="R238" s="343"/>
    </row>
    <row r="239" spans="1:18" ht="14.25" hidden="1" customHeight="1" x14ac:dyDescent="0.25">
      <c r="A239" s="30">
        <v>6253</v>
      </c>
      <c r="B239" s="43" t="s">
        <v>233</v>
      </c>
      <c r="C239" s="189">
        <f t="shared" si="170"/>
        <v>0</v>
      </c>
      <c r="D239" s="263"/>
      <c r="E239" s="393"/>
      <c r="F239" s="411">
        <f t="shared" si="239"/>
        <v>0</v>
      </c>
      <c r="G239" s="229"/>
      <c r="H239" s="45"/>
      <c r="I239" s="95">
        <f t="shared" si="240"/>
        <v>0</v>
      </c>
      <c r="J239" s="263"/>
      <c r="K239" s="45"/>
      <c r="L239" s="95">
        <f t="shared" si="241"/>
        <v>0</v>
      </c>
      <c r="M239" s="229"/>
      <c r="N239" s="45"/>
      <c r="O239" s="91">
        <f t="shared" si="242"/>
        <v>0</v>
      </c>
      <c r="P239" s="290"/>
      <c r="Q239" s="296"/>
      <c r="R239" s="343"/>
    </row>
    <row r="240" spans="1:18" ht="24" hidden="1" x14ac:dyDescent="0.25">
      <c r="A240" s="30">
        <v>6254</v>
      </c>
      <c r="B240" s="43" t="s">
        <v>234</v>
      </c>
      <c r="C240" s="189">
        <f t="shared" si="170"/>
        <v>0</v>
      </c>
      <c r="D240" s="263"/>
      <c r="E240" s="393"/>
      <c r="F240" s="411">
        <f t="shared" si="239"/>
        <v>0</v>
      </c>
      <c r="G240" s="229"/>
      <c r="H240" s="45"/>
      <c r="I240" s="95">
        <f t="shared" si="240"/>
        <v>0</v>
      </c>
      <c r="J240" s="263"/>
      <c r="K240" s="45"/>
      <c r="L240" s="95">
        <f t="shared" si="241"/>
        <v>0</v>
      </c>
      <c r="M240" s="229"/>
      <c r="N240" s="45"/>
      <c r="O240" s="91">
        <f t="shared" si="242"/>
        <v>0</v>
      </c>
      <c r="P240" s="290"/>
      <c r="Q240" s="296"/>
      <c r="R240" s="343"/>
    </row>
    <row r="241" spans="1:18" ht="24" hidden="1" x14ac:dyDescent="0.25">
      <c r="A241" s="30">
        <v>6255</v>
      </c>
      <c r="B241" s="43" t="s">
        <v>235</v>
      </c>
      <c r="C241" s="189">
        <f t="shared" ref="C241:C295" si="243">SUM(F241,I241,L241,O241)</f>
        <v>0</v>
      </c>
      <c r="D241" s="263"/>
      <c r="E241" s="393"/>
      <c r="F241" s="411">
        <f t="shared" si="239"/>
        <v>0</v>
      </c>
      <c r="G241" s="229"/>
      <c r="H241" s="45"/>
      <c r="I241" s="95">
        <f t="shared" si="240"/>
        <v>0</v>
      </c>
      <c r="J241" s="263"/>
      <c r="K241" s="45"/>
      <c r="L241" s="95">
        <f t="shared" si="241"/>
        <v>0</v>
      </c>
      <c r="M241" s="229"/>
      <c r="N241" s="45"/>
      <c r="O241" s="91">
        <f t="shared" si="242"/>
        <v>0</v>
      </c>
      <c r="P241" s="290"/>
      <c r="Q241" s="296"/>
      <c r="R241" s="343"/>
    </row>
    <row r="242" spans="1:18" hidden="1" x14ac:dyDescent="0.25">
      <c r="A242" s="30">
        <v>6259</v>
      </c>
      <c r="B242" s="43" t="s">
        <v>236</v>
      </c>
      <c r="C242" s="189">
        <f t="shared" si="243"/>
        <v>0</v>
      </c>
      <c r="D242" s="263"/>
      <c r="E242" s="393"/>
      <c r="F242" s="411">
        <f t="shared" si="239"/>
        <v>0</v>
      </c>
      <c r="G242" s="229"/>
      <c r="H242" s="45"/>
      <c r="I242" s="95">
        <f t="shared" si="240"/>
        <v>0</v>
      </c>
      <c r="J242" s="263"/>
      <c r="K242" s="45"/>
      <c r="L242" s="95">
        <f t="shared" si="241"/>
        <v>0</v>
      </c>
      <c r="M242" s="229"/>
      <c r="N242" s="45"/>
      <c r="O242" s="91">
        <f t="shared" si="242"/>
        <v>0</v>
      </c>
      <c r="P242" s="290"/>
      <c r="Q242" s="296"/>
      <c r="R242" s="343"/>
    </row>
    <row r="243" spans="1:18" ht="24" hidden="1" x14ac:dyDescent="0.25">
      <c r="A243" s="75">
        <v>6260</v>
      </c>
      <c r="B243" s="43" t="s">
        <v>237</v>
      </c>
      <c r="C243" s="189">
        <f t="shared" si="243"/>
        <v>0</v>
      </c>
      <c r="D243" s="263"/>
      <c r="E243" s="393"/>
      <c r="F243" s="411">
        <f t="shared" si="239"/>
        <v>0</v>
      </c>
      <c r="G243" s="229"/>
      <c r="H243" s="45"/>
      <c r="I243" s="95">
        <f t="shared" si="240"/>
        <v>0</v>
      </c>
      <c r="J243" s="263"/>
      <c r="K243" s="45"/>
      <c r="L243" s="95">
        <f t="shared" si="241"/>
        <v>0</v>
      </c>
      <c r="M243" s="229"/>
      <c r="N243" s="45"/>
      <c r="O243" s="91">
        <f t="shared" si="242"/>
        <v>0</v>
      </c>
      <c r="P243" s="290"/>
      <c r="Q243" s="296"/>
      <c r="R243" s="343"/>
    </row>
    <row r="244" spans="1:18" hidden="1" x14ac:dyDescent="0.25">
      <c r="A244" s="75">
        <v>6270</v>
      </c>
      <c r="B244" s="43" t="s">
        <v>238</v>
      </c>
      <c r="C244" s="189">
        <f t="shared" si="243"/>
        <v>0</v>
      </c>
      <c r="D244" s="263"/>
      <c r="E244" s="393"/>
      <c r="F244" s="411">
        <f t="shared" si="239"/>
        <v>0</v>
      </c>
      <c r="G244" s="229"/>
      <c r="H244" s="45"/>
      <c r="I244" s="95">
        <f t="shared" si="240"/>
        <v>0</v>
      </c>
      <c r="J244" s="263"/>
      <c r="K244" s="45"/>
      <c r="L244" s="95">
        <f t="shared" si="241"/>
        <v>0</v>
      </c>
      <c r="M244" s="229"/>
      <c r="N244" s="45"/>
      <c r="O244" s="91">
        <f t="shared" si="242"/>
        <v>0</v>
      </c>
      <c r="P244" s="290"/>
      <c r="Q244" s="296"/>
      <c r="R244" s="343"/>
    </row>
    <row r="245" spans="1:18" ht="24" hidden="1" x14ac:dyDescent="0.25">
      <c r="A245" s="338">
        <v>6290</v>
      </c>
      <c r="B245" s="40" t="s">
        <v>239</v>
      </c>
      <c r="C245" s="200">
        <f t="shared" si="243"/>
        <v>0</v>
      </c>
      <c r="D245" s="131">
        <f t="shared" ref="D245:E245" si="244">SUM(D246:D249)</f>
        <v>0</v>
      </c>
      <c r="E245" s="90">
        <f t="shared" si="244"/>
        <v>0</v>
      </c>
      <c r="F245" s="402">
        <f>SUM(F246:F249)</f>
        <v>0</v>
      </c>
      <c r="G245" s="232">
        <f t="shared" ref="G245:O245" si="245">SUM(G246:G249)</f>
        <v>0</v>
      </c>
      <c r="H245" s="79">
        <f t="shared" si="245"/>
        <v>0</v>
      </c>
      <c r="I245" s="176">
        <f t="shared" si="245"/>
        <v>0</v>
      </c>
      <c r="J245" s="131">
        <f t="shared" si="245"/>
        <v>0</v>
      </c>
      <c r="K245" s="79">
        <f t="shared" si="245"/>
        <v>0</v>
      </c>
      <c r="L245" s="176">
        <f t="shared" si="245"/>
        <v>0</v>
      </c>
      <c r="M245" s="232">
        <f t="shared" si="245"/>
        <v>0</v>
      </c>
      <c r="N245" s="79">
        <f t="shared" si="245"/>
        <v>0</v>
      </c>
      <c r="O245" s="90">
        <f t="shared" si="245"/>
        <v>0</v>
      </c>
      <c r="P245" s="293"/>
      <c r="Q245" s="296"/>
      <c r="R245" s="343"/>
    </row>
    <row r="246" spans="1:18" hidden="1" x14ac:dyDescent="0.25">
      <c r="A246" s="30">
        <v>6291</v>
      </c>
      <c r="B246" s="43" t="s">
        <v>240</v>
      </c>
      <c r="C246" s="189">
        <f t="shared" si="243"/>
        <v>0</v>
      </c>
      <c r="D246" s="263"/>
      <c r="E246" s="393"/>
      <c r="F246" s="411">
        <f t="shared" ref="F246:F249" si="246">D246+E246</f>
        <v>0</v>
      </c>
      <c r="G246" s="229"/>
      <c r="H246" s="45"/>
      <c r="I246" s="95">
        <f t="shared" ref="I246:I249" si="247">G246+H246</f>
        <v>0</v>
      </c>
      <c r="J246" s="263"/>
      <c r="K246" s="45"/>
      <c r="L246" s="95">
        <f t="shared" ref="L246:L249" si="248">J246+K246</f>
        <v>0</v>
      </c>
      <c r="M246" s="229"/>
      <c r="N246" s="45"/>
      <c r="O246" s="91">
        <f t="shared" ref="O246:O249" si="249">M246+N246</f>
        <v>0</v>
      </c>
      <c r="P246" s="290"/>
      <c r="Q246" s="296"/>
      <c r="R246" s="343"/>
    </row>
    <row r="247" spans="1:18" hidden="1" x14ac:dyDescent="0.25">
      <c r="A247" s="30">
        <v>6292</v>
      </c>
      <c r="B247" s="43" t="s">
        <v>241</v>
      </c>
      <c r="C247" s="189">
        <f t="shared" si="243"/>
        <v>0</v>
      </c>
      <c r="D247" s="263"/>
      <c r="E247" s="393"/>
      <c r="F247" s="411">
        <f t="shared" si="246"/>
        <v>0</v>
      </c>
      <c r="G247" s="229"/>
      <c r="H247" s="45"/>
      <c r="I247" s="95">
        <f t="shared" si="247"/>
        <v>0</v>
      </c>
      <c r="J247" s="263"/>
      <c r="K247" s="45"/>
      <c r="L247" s="95">
        <f t="shared" si="248"/>
        <v>0</v>
      </c>
      <c r="M247" s="229"/>
      <c r="N247" s="45"/>
      <c r="O247" s="91">
        <f t="shared" si="249"/>
        <v>0</v>
      </c>
      <c r="P247" s="290"/>
      <c r="Q247" s="296"/>
      <c r="R247" s="343"/>
    </row>
    <row r="248" spans="1:18" ht="72" hidden="1" x14ac:dyDescent="0.25">
      <c r="A248" s="30">
        <v>6296</v>
      </c>
      <c r="B248" s="43" t="s">
        <v>242</v>
      </c>
      <c r="C248" s="189">
        <f t="shared" si="243"/>
        <v>0</v>
      </c>
      <c r="D248" s="263"/>
      <c r="E248" s="393"/>
      <c r="F248" s="411">
        <f t="shared" si="246"/>
        <v>0</v>
      </c>
      <c r="G248" s="229"/>
      <c r="H248" s="45"/>
      <c r="I248" s="95">
        <f t="shared" si="247"/>
        <v>0</v>
      </c>
      <c r="J248" s="263"/>
      <c r="K248" s="45"/>
      <c r="L248" s="95">
        <f t="shared" si="248"/>
        <v>0</v>
      </c>
      <c r="M248" s="229"/>
      <c r="N248" s="45"/>
      <c r="O248" s="91">
        <f t="shared" si="249"/>
        <v>0</v>
      </c>
      <c r="P248" s="290"/>
      <c r="Q248" s="296"/>
      <c r="R248" s="343"/>
    </row>
    <row r="249" spans="1:18" ht="39.75" hidden="1" customHeight="1" x14ac:dyDescent="0.25">
      <c r="A249" s="30">
        <v>6299</v>
      </c>
      <c r="B249" s="43" t="s">
        <v>243</v>
      </c>
      <c r="C249" s="189">
        <f t="shared" si="243"/>
        <v>0</v>
      </c>
      <c r="D249" s="263"/>
      <c r="E249" s="393"/>
      <c r="F249" s="411">
        <f t="shared" si="246"/>
        <v>0</v>
      </c>
      <c r="G249" s="229"/>
      <c r="H249" s="45"/>
      <c r="I249" s="95">
        <f t="shared" si="247"/>
        <v>0</v>
      </c>
      <c r="J249" s="263"/>
      <c r="K249" s="45"/>
      <c r="L249" s="95">
        <f t="shared" si="248"/>
        <v>0</v>
      </c>
      <c r="M249" s="229"/>
      <c r="N249" s="45"/>
      <c r="O249" s="91">
        <f t="shared" si="249"/>
        <v>0</v>
      </c>
      <c r="P249" s="290"/>
      <c r="Q249" s="296"/>
      <c r="R249" s="343"/>
    </row>
    <row r="250" spans="1:18" hidden="1" x14ac:dyDescent="0.25">
      <c r="A250" s="35">
        <v>6300</v>
      </c>
      <c r="B250" s="72" t="s">
        <v>244</v>
      </c>
      <c r="C250" s="187">
        <f t="shared" si="243"/>
        <v>0</v>
      </c>
      <c r="D250" s="130">
        <f t="shared" ref="D250:E250" si="250">SUM(D251,D256,D257)</f>
        <v>0</v>
      </c>
      <c r="E250" s="123">
        <f t="shared" si="250"/>
        <v>0</v>
      </c>
      <c r="F250" s="409">
        <f>SUM(F251,F256,F257)</f>
        <v>0</v>
      </c>
      <c r="G250" s="227">
        <f t="shared" ref="G250:O250" si="251">SUM(G251,G256,G257)</f>
        <v>0</v>
      </c>
      <c r="H250" s="38">
        <f t="shared" si="251"/>
        <v>0</v>
      </c>
      <c r="I250" s="175">
        <f t="shared" si="251"/>
        <v>0</v>
      </c>
      <c r="J250" s="130">
        <f t="shared" si="251"/>
        <v>0</v>
      </c>
      <c r="K250" s="38">
        <f t="shared" si="251"/>
        <v>0</v>
      </c>
      <c r="L250" s="175">
        <f t="shared" si="251"/>
        <v>0</v>
      </c>
      <c r="M250" s="227">
        <f t="shared" si="251"/>
        <v>0</v>
      </c>
      <c r="N250" s="38">
        <f t="shared" si="251"/>
        <v>0</v>
      </c>
      <c r="O250" s="123">
        <f t="shared" si="251"/>
        <v>0</v>
      </c>
      <c r="P250" s="314"/>
      <c r="Q250" s="296"/>
      <c r="R250" s="343"/>
    </row>
    <row r="251" spans="1:18" ht="24" hidden="1" x14ac:dyDescent="0.25">
      <c r="A251" s="338">
        <v>6320</v>
      </c>
      <c r="B251" s="40" t="s">
        <v>245</v>
      </c>
      <c r="C251" s="200">
        <f t="shared" si="243"/>
        <v>0</v>
      </c>
      <c r="D251" s="131">
        <f t="shared" ref="D251:E251" si="252">SUM(D252:D255)</f>
        <v>0</v>
      </c>
      <c r="E251" s="90">
        <f t="shared" si="252"/>
        <v>0</v>
      </c>
      <c r="F251" s="402">
        <f>SUM(F252:F255)</f>
        <v>0</v>
      </c>
      <c r="G251" s="232">
        <f t="shared" ref="G251:O251" si="253">SUM(G252:G255)</f>
        <v>0</v>
      </c>
      <c r="H251" s="79">
        <f t="shared" si="253"/>
        <v>0</v>
      </c>
      <c r="I251" s="176">
        <f t="shared" si="253"/>
        <v>0</v>
      </c>
      <c r="J251" s="131">
        <f t="shared" si="253"/>
        <v>0</v>
      </c>
      <c r="K251" s="79">
        <f t="shared" si="253"/>
        <v>0</v>
      </c>
      <c r="L251" s="176">
        <f t="shared" si="253"/>
        <v>0</v>
      </c>
      <c r="M251" s="232">
        <f t="shared" si="253"/>
        <v>0</v>
      </c>
      <c r="N251" s="79">
        <f t="shared" si="253"/>
        <v>0</v>
      </c>
      <c r="O251" s="90">
        <f t="shared" si="253"/>
        <v>0</v>
      </c>
      <c r="P251" s="289"/>
      <c r="Q251" s="296"/>
      <c r="R251" s="343"/>
    </row>
    <row r="252" spans="1:18" hidden="1" x14ac:dyDescent="0.25">
      <c r="A252" s="30">
        <v>6322</v>
      </c>
      <c r="B252" s="43" t="s">
        <v>246</v>
      </c>
      <c r="C252" s="189">
        <f t="shared" si="243"/>
        <v>0</v>
      </c>
      <c r="D252" s="263"/>
      <c r="E252" s="393"/>
      <c r="F252" s="411">
        <f t="shared" ref="F252:F257" si="254">D252+E252</f>
        <v>0</v>
      </c>
      <c r="G252" s="229"/>
      <c r="H252" s="45"/>
      <c r="I252" s="95">
        <f t="shared" ref="I252:I257" si="255">G252+H252</f>
        <v>0</v>
      </c>
      <c r="J252" s="263"/>
      <c r="K252" s="45"/>
      <c r="L252" s="95">
        <f t="shared" ref="L252:L257" si="256">J252+K252</f>
        <v>0</v>
      </c>
      <c r="M252" s="229"/>
      <c r="N252" s="45"/>
      <c r="O252" s="91">
        <f t="shared" ref="O252:O257" si="257">M252+N252</f>
        <v>0</v>
      </c>
      <c r="P252" s="290"/>
      <c r="Q252" s="296"/>
      <c r="R252" s="343"/>
    </row>
    <row r="253" spans="1:18" ht="24" hidden="1" x14ac:dyDescent="0.25">
      <c r="A253" s="30">
        <v>6323</v>
      </c>
      <c r="B253" s="43" t="s">
        <v>247</v>
      </c>
      <c r="C253" s="189">
        <f t="shared" si="243"/>
        <v>0</v>
      </c>
      <c r="D253" s="263"/>
      <c r="E253" s="393"/>
      <c r="F253" s="411">
        <f t="shared" si="254"/>
        <v>0</v>
      </c>
      <c r="G253" s="229"/>
      <c r="H253" s="45"/>
      <c r="I253" s="95">
        <f t="shared" si="255"/>
        <v>0</v>
      </c>
      <c r="J253" s="263"/>
      <c r="K253" s="45"/>
      <c r="L253" s="95">
        <f t="shared" si="256"/>
        <v>0</v>
      </c>
      <c r="M253" s="229"/>
      <c r="N253" s="45"/>
      <c r="O253" s="91">
        <f t="shared" si="257"/>
        <v>0</v>
      </c>
      <c r="P253" s="290"/>
      <c r="Q253" s="296"/>
      <c r="R253" s="343"/>
    </row>
    <row r="254" spans="1:18" ht="24" hidden="1" x14ac:dyDescent="0.25">
      <c r="A254" s="30">
        <v>6324</v>
      </c>
      <c r="B254" s="43" t="s">
        <v>301</v>
      </c>
      <c r="C254" s="189">
        <f t="shared" si="243"/>
        <v>0</v>
      </c>
      <c r="D254" s="263"/>
      <c r="E254" s="393"/>
      <c r="F254" s="411">
        <f t="shared" si="254"/>
        <v>0</v>
      </c>
      <c r="G254" s="229"/>
      <c r="H254" s="45"/>
      <c r="I254" s="95">
        <f t="shared" si="255"/>
        <v>0</v>
      </c>
      <c r="J254" s="263"/>
      <c r="K254" s="45"/>
      <c r="L254" s="95">
        <f t="shared" si="256"/>
        <v>0</v>
      </c>
      <c r="M254" s="229"/>
      <c r="N254" s="45"/>
      <c r="O254" s="91">
        <f t="shared" si="257"/>
        <v>0</v>
      </c>
      <c r="P254" s="290"/>
      <c r="Q254" s="296"/>
      <c r="R254" s="343"/>
    </row>
    <row r="255" spans="1:18" hidden="1" x14ac:dyDescent="0.25">
      <c r="A255" s="27">
        <v>6329</v>
      </c>
      <c r="B255" s="40" t="s">
        <v>302</v>
      </c>
      <c r="C255" s="188">
        <f t="shared" si="243"/>
        <v>0</v>
      </c>
      <c r="D255" s="262"/>
      <c r="E255" s="390"/>
      <c r="F255" s="402">
        <f t="shared" si="254"/>
        <v>0</v>
      </c>
      <c r="G255" s="219"/>
      <c r="H255" s="42"/>
      <c r="I255" s="176">
        <f t="shared" si="255"/>
        <v>0</v>
      </c>
      <c r="J255" s="262"/>
      <c r="K255" s="42"/>
      <c r="L255" s="176">
        <f t="shared" si="256"/>
        <v>0</v>
      </c>
      <c r="M255" s="219"/>
      <c r="N255" s="42"/>
      <c r="O255" s="90">
        <f t="shared" si="257"/>
        <v>0</v>
      </c>
      <c r="P255" s="289"/>
      <c r="Q255" s="296"/>
      <c r="R255" s="343"/>
    </row>
    <row r="256" spans="1:18" ht="24" hidden="1" x14ac:dyDescent="0.25">
      <c r="A256" s="92">
        <v>6330</v>
      </c>
      <c r="B256" s="93" t="s">
        <v>248</v>
      </c>
      <c r="C256" s="200">
        <f t="shared" si="243"/>
        <v>0</v>
      </c>
      <c r="D256" s="264"/>
      <c r="E256" s="435"/>
      <c r="F256" s="443">
        <f t="shared" si="254"/>
        <v>0</v>
      </c>
      <c r="G256" s="234"/>
      <c r="H256" s="84"/>
      <c r="I256" s="331">
        <f t="shared" si="255"/>
        <v>0</v>
      </c>
      <c r="J256" s="264"/>
      <c r="K256" s="84"/>
      <c r="L256" s="331">
        <f t="shared" si="256"/>
        <v>0</v>
      </c>
      <c r="M256" s="234"/>
      <c r="N256" s="84"/>
      <c r="O256" s="156">
        <f t="shared" si="257"/>
        <v>0</v>
      </c>
      <c r="P256" s="293"/>
      <c r="Q256" s="296"/>
      <c r="R256" s="343"/>
    </row>
    <row r="257" spans="1:18" hidden="1" x14ac:dyDescent="0.25">
      <c r="A257" s="75">
        <v>6360</v>
      </c>
      <c r="B257" s="43" t="s">
        <v>249</v>
      </c>
      <c r="C257" s="189">
        <f t="shared" si="243"/>
        <v>0</v>
      </c>
      <c r="D257" s="263"/>
      <c r="E257" s="393"/>
      <c r="F257" s="411">
        <f t="shared" si="254"/>
        <v>0</v>
      </c>
      <c r="G257" s="229"/>
      <c r="H257" s="45"/>
      <c r="I257" s="95">
        <f t="shared" si="255"/>
        <v>0</v>
      </c>
      <c r="J257" s="263"/>
      <c r="K257" s="45"/>
      <c r="L257" s="95">
        <f t="shared" si="256"/>
        <v>0</v>
      </c>
      <c r="M257" s="229"/>
      <c r="N257" s="45"/>
      <c r="O257" s="91">
        <f t="shared" si="257"/>
        <v>0</v>
      </c>
      <c r="P257" s="290"/>
      <c r="Q257" s="296"/>
      <c r="R257" s="343"/>
    </row>
    <row r="258" spans="1:18" ht="36" hidden="1" x14ac:dyDescent="0.25">
      <c r="A258" s="35">
        <v>6400</v>
      </c>
      <c r="B258" s="72" t="s">
        <v>250</v>
      </c>
      <c r="C258" s="187">
        <f t="shared" si="243"/>
        <v>0</v>
      </c>
      <c r="D258" s="130">
        <f t="shared" ref="D258:E258" si="258">SUM(D259,D263)</f>
        <v>0</v>
      </c>
      <c r="E258" s="123">
        <f t="shared" si="258"/>
        <v>0</v>
      </c>
      <c r="F258" s="409">
        <f>SUM(F259,F263)</f>
        <v>0</v>
      </c>
      <c r="G258" s="227">
        <f t="shared" ref="G258:O258" si="259">SUM(G259,G263)</f>
        <v>0</v>
      </c>
      <c r="H258" s="38">
        <f t="shared" si="259"/>
        <v>0</v>
      </c>
      <c r="I258" s="175">
        <f t="shared" si="259"/>
        <v>0</v>
      </c>
      <c r="J258" s="130">
        <f t="shared" si="259"/>
        <v>0</v>
      </c>
      <c r="K258" s="38">
        <f t="shared" si="259"/>
        <v>0</v>
      </c>
      <c r="L258" s="175">
        <f t="shared" si="259"/>
        <v>0</v>
      </c>
      <c r="M258" s="227">
        <f t="shared" si="259"/>
        <v>0</v>
      </c>
      <c r="N258" s="38">
        <f t="shared" si="259"/>
        <v>0</v>
      </c>
      <c r="O258" s="123">
        <f t="shared" si="259"/>
        <v>0</v>
      </c>
      <c r="P258" s="314"/>
      <c r="Q258" s="296"/>
      <c r="R258" s="343"/>
    </row>
    <row r="259" spans="1:18" ht="24" hidden="1" x14ac:dyDescent="0.25">
      <c r="A259" s="338">
        <v>6410</v>
      </c>
      <c r="B259" s="40" t="s">
        <v>251</v>
      </c>
      <c r="C259" s="188">
        <f t="shared" si="243"/>
        <v>0</v>
      </c>
      <c r="D259" s="131">
        <f t="shared" ref="D259:E259" si="260">SUM(D260:D262)</f>
        <v>0</v>
      </c>
      <c r="E259" s="90">
        <f t="shared" si="260"/>
        <v>0</v>
      </c>
      <c r="F259" s="402">
        <f>SUM(F260:F262)</f>
        <v>0</v>
      </c>
      <c r="G259" s="232">
        <f t="shared" ref="G259:O259" si="261">SUM(G260:G262)</f>
        <v>0</v>
      </c>
      <c r="H259" s="79">
        <f t="shared" si="261"/>
        <v>0</v>
      </c>
      <c r="I259" s="176">
        <f t="shared" si="261"/>
        <v>0</v>
      </c>
      <c r="J259" s="131">
        <f t="shared" si="261"/>
        <v>0</v>
      </c>
      <c r="K259" s="79">
        <f t="shared" si="261"/>
        <v>0</v>
      </c>
      <c r="L259" s="176">
        <f t="shared" si="261"/>
        <v>0</v>
      </c>
      <c r="M259" s="232">
        <f t="shared" si="261"/>
        <v>0</v>
      </c>
      <c r="N259" s="79">
        <f t="shared" si="261"/>
        <v>0</v>
      </c>
      <c r="O259" s="155">
        <f t="shared" si="261"/>
        <v>0</v>
      </c>
      <c r="P259" s="294"/>
      <c r="Q259" s="296"/>
      <c r="R259" s="343"/>
    </row>
    <row r="260" spans="1:18" hidden="1" x14ac:dyDescent="0.25">
      <c r="A260" s="30">
        <v>6411</v>
      </c>
      <c r="B260" s="94" t="s">
        <v>252</v>
      </c>
      <c r="C260" s="189">
        <f t="shared" si="243"/>
        <v>0</v>
      </c>
      <c r="D260" s="263"/>
      <c r="E260" s="393"/>
      <c r="F260" s="411">
        <f t="shared" ref="F260:F262" si="262">D260+E260</f>
        <v>0</v>
      </c>
      <c r="G260" s="229"/>
      <c r="H260" s="45"/>
      <c r="I260" s="95">
        <f t="shared" ref="I260:I262" si="263">G260+H260</f>
        <v>0</v>
      </c>
      <c r="J260" s="263"/>
      <c r="K260" s="45"/>
      <c r="L260" s="95">
        <f t="shared" ref="L260:L262" si="264">J260+K260</f>
        <v>0</v>
      </c>
      <c r="M260" s="229"/>
      <c r="N260" s="45"/>
      <c r="O260" s="91">
        <f t="shared" ref="O260:O262" si="265">M260+N260</f>
        <v>0</v>
      </c>
      <c r="P260" s="290"/>
      <c r="Q260" s="296"/>
      <c r="R260" s="343"/>
    </row>
    <row r="261" spans="1:18" ht="36" hidden="1" x14ac:dyDescent="0.25">
      <c r="A261" s="30">
        <v>6412</v>
      </c>
      <c r="B261" s="43" t="s">
        <v>253</v>
      </c>
      <c r="C261" s="189">
        <f t="shared" si="243"/>
        <v>0</v>
      </c>
      <c r="D261" s="263"/>
      <c r="E261" s="393"/>
      <c r="F261" s="411">
        <f t="shared" si="262"/>
        <v>0</v>
      </c>
      <c r="G261" s="229"/>
      <c r="H261" s="45"/>
      <c r="I261" s="95">
        <f t="shared" si="263"/>
        <v>0</v>
      </c>
      <c r="J261" s="263"/>
      <c r="K261" s="45"/>
      <c r="L261" s="95">
        <f t="shared" si="264"/>
        <v>0</v>
      </c>
      <c r="M261" s="229"/>
      <c r="N261" s="45"/>
      <c r="O261" s="91">
        <f t="shared" si="265"/>
        <v>0</v>
      </c>
      <c r="P261" s="290"/>
      <c r="Q261" s="296"/>
      <c r="R261" s="343"/>
    </row>
    <row r="262" spans="1:18" ht="36" hidden="1" x14ac:dyDescent="0.25">
      <c r="A262" s="30">
        <v>6419</v>
      </c>
      <c r="B262" s="43" t="s">
        <v>254</v>
      </c>
      <c r="C262" s="189">
        <f t="shared" si="243"/>
        <v>0</v>
      </c>
      <c r="D262" s="263"/>
      <c r="E262" s="393"/>
      <c r="F262" s="411">
        <f t="shared" si="262"/>
        <v>0</v>
      </c>
      <c r="G262" s="229"/>
      <c r="H262" s="45"/>
      <c r="I262" s="95">
        <f t="shared" si="263"/>
        <v>0</v>
      </c>
      <c r="J262" s="263"/>
      <c r="K262" s="45"/>
      <c r="L262" s="95">
        <f t="shared" si="264"/>
        <v>0</v>
      </c>
      <c r="M262" s="229"/>
      <c r="N262" s="45"/>
      <c r="O262" s="91">
        <f t="shared" si="265"/>
        <v>0</v>
      </c>
      <c r="P262" s="290"/>
      <c r="Q262" s="296"/>
      <c r="R262" s="343"/>
    </row>
    <row r="263" spans="1:18" ht="36" hidden="1" x14ac:dyDescent="0.25">
      <c r="A263" s="75">
        <v>6420</v>
      </c>
      <c r="B263" s="43" t="s">
        <v>255</v>
      </c>
      <c r="C263" s="189">
        <f t="shared" si="243"/>
        <v>0</v>
      </c>
      <c r="D263" s="132">
        <f t="shared" ref="D263:E263" si="266">SUM(D264:D267)</f>
        <v>0</v>
      </c>
      <c r="E263" s="91">
        <f t="shared" si="266"/>
        <v>0</v>
      </c>
      <c r="F263" s="411">
        <f>SUM(F264:F267)</f>
        <v>0</v>
      </c>
      <c r="G263" s="230">
        <f t="shared" ref="G263:N263" si="267">SUM(G264:G267)</f>
        <v>0</v>
      </c>
      <c r="H263" s="76">
        <f t="shared" si="267"/>
        <v>0</v>
      </c>
      <c r="I263" s="95">
        <f t="shared" si="267"/>
        <v>0</v>
      </c>
      <c r="J263" s="132">
        <f t="shared" si="267"/>
        <v>0</v>
      </c>
      <c r="K263" s="76">
        <f t="shared" si="267"/>
        <v>0</v>
      </c>
      <c r="L263" s="95">
        <f t="shared" si="267"/>
        <v>0</v>
      </c>
      <c r="M263" s="230">
        <f t="shared" si="267"/>
        <v>0</v>
      </c>
      <c r="N263" s="76">
        <f t="shared" si="267"/>
        <v>0</v>
      </c>
      <c r="O263" s="91">
        <f>SUM(O264:O267)</f>
        <v>0</v>
      </c>
      <c r="P263" s="290"/>
      <c r="Q263" s="296"/>
      <c r="R263" s="343"/>
    </row>
    <row r="264" spans="1:18" hidden="1" x14ac:dyDescent="0.25">
      <c r="A264" s="30">
        <v>6421</v>
      </c>
      <c r="B264" s="43" t="s">
        <v>256</v>
      </c>
      <c r="C264" s="189">
        <f t="shared" si="243"/>
        <v>0</v>
      </c>
      <c r="D264" s="263"/>
      <c r="E264" s="393"/>
      <c r="F264" s="411">
        <f t="shared" ref="F264:F267" si="268">D264+E264</f>
        <v>0</v>
      </c>
      <c r="G264" s="229"/>
      <c r="H264" s="45"/>
      <c r="I264" s="95">
        <f t="shared" ref="I264:I267" si="269">G264+H264</f>
        <v>0</v>
      </c>
      <c r="J264" s="263"/>
      <c r="K264" s="45"/>
      <c r="L264" s="95">
        <f t="shared" ref="L264:L267" si="270">J264+K264</f>
        <v>0</v>
      </c>
      <c r="M264" s="229"/>
      <c r="N264" s="45"/>
      <c r="O264" s="91">
        <f t="shared" ref="O264:O267" si="271">M264+N264</f>
        <v>0</v>
      </c>
      <c r="P264" s="290"/>
      <c r="Q264" s="296"/>
      <c r="R264" s="343"/>
    </row>
    <row r="265" spans="1:18" hidden="1" x14ac:dyDescent="0.25">
      <c r="A265" s="30">
        <v>6422</v>
      </c>
      <c r="B265" s="43" t="s">
        <v>257</v>
      </c>
      <c r="C265" s="189">
        <f t="shared" si="243"/>
        <v>0</v>
      </c>
      <c r="D265" s="263"/>
      <c r="E265" s="393"/>
      <c r="F265" s="411">
        <f t="shared" si="268"/>
        <v>0</v>
      </c>
      <c r="G265" s="229"/>
      <c r="H265" s="45"/>
      <c r="I265" s="95">
        <f t="shared" si="269"/>
        <v>0</v>
      </c>
      <c r="J265" s="263"/>
      <c r="K265" s="45"/>
      <c r="L265" s="95">
        <f t="shared" si="270"/>
        <v>0</v>
      </c>
      <c r="M265" s="229"/>
      <c r="N265" s="45"/>
      <c r="O265" s="91">
        <f t="shared" si="271"/>
        <v>0</v>
      </c>
      <c r="P265" s="290"/>
      <c r="Q265" s="296"/>
      <c r="R265" s="343"/>
    </row>
    <row r="266" spans="1:18" ht="24" hidden="1" x14ac:dyDescent="0.25">
      <c r="A266" s="30">
        <v>6423</v>
      </c>
      <c r="B266" s="43" t="s">
        <v>258</v>
      </c>
      <c r="C266" s="189">
        <f t="shared" si="243"/>
        <v>0</v>
      </c>
      <c r="D266" s="263"/>
      <c r="E266" s="393"/>
      <c r="F266" s="411">
        <f t="shared" si="268"/>
        <v>0</v>
      </c>
      <c r="G266" s="229"/>
      <c r="H266" s="45"/>
      <c r="I266" s="95">
        <f t="shared" si="269"/>
        <v>0</v>
      </c>
      <c r="J266" s="263"/>
      <c r="K266" s="45"/>
      <c r="L266" s="95">
        <f t="shared" si="270"/>
        <v>0</v>
      </c>
      <c r="M266" s="229"/>
      <c r="N266" s="45"/>
      <c r="O266" s="91">
        <f t="shared" si="271"/>
        <v>0</v>
      </c>
      <c r="P266" s="290"/>
      <c r="Q266" s="296"/>
      <c r="R266" s="343"/>
    </row>
    <row r="267" spans="1:18" ht="36" hidden="1" x14ac:dyDescent="0.25">
      <c r="A267" s="30">
        <v>6424</v>
      </c>
      <c r="B267" s="43" t="s">
        <v>259</v>
      </c>
      <c r="C267" s="189">
        <f t="shared" si="243"/>
        <v>0</v>
      </c>
      <c r="D267" s="263"/>
      <c r="E267" s="393"/>
      <c r="F267" s="411">
        <f t="shared" si="268"/>
        <v>0</v>
      </c>
      <c r="G267" s="229"/>
      <c r="H267" s="45"/>
      <c r="I267" s="95">
        <f t="shared" si="269"/>
        <v>0</v>
      </c>
      <c r="J267" s="263"/>
      <c r="K267" s="45"/>
      <c r="L267" s="95">
        <f t="shared" si="270"/>
        <v>0</v>
      </c>
      <c r="M267" s="229"/>
      <c r="N267" s="45"/>
      <c r="O267" s="91">
        <f t="shared" si="271"/>
        <v>0</v>
      </c>
      <c r="P267" s="290"/>
      <c r="Q267" s="296"/>
      <c r="R267" s="343"/>
    </row>
    <row r="268" spans="1:18" ht="36" x14ac:dyDescent="0.25">
      <c r="A268" s="97">
        <v>7000</v>
      </c>
      <c r="B268" s="97" t="s">
        <v>260</v>
      </c>
      <c r="C268" s="202">
        <f>SUM(F268,I268,L268,O268)</f>
        <v>15</v>
      </c>
      <c r="D268" s="139">
        <f t="shared" ref="D268:E268" si="272">SUM(D269,D279)</f>
        <v>0</v>
      </c>
      <c r="E268" s="275">
        <f t="shared" si="272"/>
        <v>0</v>
      </c>
      <c r="F268" s="412">
        <f>SUM(F269,F279)</f>
        <v>0</v>
      </c>
      <c r="G268" s="236">
        <f t="shared" ref="G268:N268" si="273">SUM(G269,G279)</f>
        <v>0</v>
      </c>
      <c r="H268" s="98">
        <f t="shared" si="273"/>
        <v>0</v>
      </c>
      <c r="I268" s="265">
        <f t="shared" si="273"/>
        <v>0</v>
      </c>
      <c r="J268" s="139">
        <f t="shared" si="273"/>
        <v>15</v>
      </c>
      <c r="K268" s="98">
        <f t="shared" si="273"/>
        <v>0</v>
      </c>
      <c r="L268" s="265">
        <f t="shared" si="273"/>
        <v>15</v>
      </c>
      <c r="M268" s="236">
        <f t="shared" si="273"/>
        <v>0</v>
      </c>
      <c r="N268" s="98">
        <f t="shared" si="273"/>
        <v>0</v>
      </c>
      <c r="O268" s="158">
        <f>SUM(O269,O279)</f>
        <v>0</v>
      </c>
      <c r="P268" s="316"/>
      <c r="Q268" s="296"/>
      <c r="R268" s="343"/>
    </row>
    <row r="269" spans="1:18" ht="24" x14ac:dyDescent="0.25">
      <c r="A269" s="35">
        <v>7200</v>
      </c>
      <c r="B269" s="72" t="s">
        <v>261</v>
      </c>
      <c r="C269" s="187">
        <f t="shared" si="243"/>
        <v>15</v>
      </c>
      <c r="D269" s="130">
        <f t="shared" ref="D269:N269" si="274">SUM(D270,D271,D274,D275,D278)</f>
        <v>0</v>
      </c>
      <c r="E269" s="123">
        <f t="shared" si="274"/>
        <v>0</v>
      </c>
      <c r="F269" s="409">
        <f>SUM(F270,F271,F274,F275,F278)</f>
        <v>0</v>
      </c>
      <c r="G269" s="227">
        <f t="shared" si="274"/>
        <v>0</v>
      </c>
      <c r="H269" s="38">
        <f t="shared" si="274"/>
        <v>0</v>
      </c>
      <c r="I269" s="175">
        <f>SUM(I270,I271,I274,I275,I278)</f>
        <v>0</v>
      </c>
      <c r="J269" s="130">
        <f t="shared" si="274"/>
        <v>15</v>
      </c>
      <c r="K269" s="38">
        <f t="shared" si="274"/>
        <v>0</v>
      </c>
      <c r="L269" s="175">
        <f>SUM(L270,L271,L274,L275,L278)</f>
        <v>15</v>
      </c>
      <c r="M269" s="227">
        <f t="shared" si="274"/>
        <v>0</v>
      </c>
      <c r="N269" s="38">
        <f t="shared" si="274"/>
        <v>0</v>
      </c>
      <c r="O269" s="124">
        <f>SUM(O270,O271,O274,O275,O278)</f>
        <v>0</v>
      </c>
      <c r="P269" s="313"/>
      <c r="Q269" s="296"/>
      <c r="R269" s="343"/>
    </row>
    <row r="270" spans="1:18" ht="24" hidden="1" x14ac:dyDescent="0.25">
      <c r="A270" s="338">
        <v>7210</v>
      </c>
      <c r="B270" s="40" t="s">
        <v>262</v>
      </c>
      <c r="C270" s="188">
        <f t="shared" si="243"/>
        <v>0</v>
      </c>
      <c r="D270" s="262"/>
      <c r="E270" s="390"/>
      <c r="F270" s="402">
        <f>D270+E270</f>
        <v>0</v>
      </c>
      <c r="G270" s="219"/>
      <c r="H270" s="42"/>
      <c r="I270" s="176">
        <f>G270+H270</f>
        <v>0</v>
      </c>
      <c r="J270" s="262"/>
      <c r="K270" s="42"/>
      <c r="L270" s="176">
        <f>J270+K270</f>
        <v>0</v>
      </c>
      <c r="M270" s="219"/>
      <c r="N270" s="42"/>
      <c r="O270" s="90">
        <f>M270+N270</f>
        <v>0</v>
      </c>
      <c r="P270" s="289"/>
      <c r="Q270" s="296"/>
      <c r="R270" s="343"/>
    </row>
    <row r="271" spans="1:18" s="96" customFormat="1" ht="36" hidden="1" x14ac:dyDescent="0.25">
      <c r="A271" s="75">
        <v>7220</v>
      </c>
      <c r="B271" s="43" t="s">
        <v>263</v>
      </c>
      <c r="C271" s="189">
        <f t="shared" si="243"/>
        <v>0</v>
      </c>
      <c r="D271" s="132">
        <f t="shared" ref="D271:E271" si="275">SUM(D272:D273)</f>
        <v>0</v>
      </c>
      <c r="E271" s="91">
        <f t="shared" si="275"/>
        <v>0</v>
      </c>
      <c r="F271" s="411">
        <f>SUM(F272:F273)</f>
        <v>0</v>
      </c>
      <c r="G271" s="230">
        <f t="shared" ref="G271:O271" si="276">SUM(G272:G273)</f>
        <v>0</v>
      </c>
      <c r="H271" s="76">
        <f t="shared" si="276"/>
        <v>0</v>
      </c>
      <c r="I271" s="95">
        <f t="shared" si="276"/>
        <v>0</v>
      </c>
      <c r="J271" s="132">
        <f t="shared" si="276"/>
        <v>0</v>
      </c>
      <c r="K271" s="76">
        <f t="shared" si="276"/>
        <v>0</v>
      </c>
      <c r="L271" s="95">
        <f t="shared" si="276"/>
        <v>0</v>
      </c>
      <c r="M271" s="230">
        <f t="shared" si="276"/>
        <v>0</v>
      </c>
      <c r="N271" s="76">
        <f t="shared" si="276"/>
        <v>0</v>
      </c>
      <c r="O271" s="91">
        <f t="shared" si="276"/>
        <v>0</v>
      </c>
      <c r="P271" s="290"/>
      <c r="Q271" s="300"/>
      <c r="R271" s="343"/>
    </row>
    <row r="272" spans="1:18" s="96" customFormat="1" ht="36" hidden="1" x14ac:dyDescent="0.25">
      <c r="A272" s="30">
        <v>7221</v>
      </c>
      <c r="B272" s="43" t="s">
        <v>264</v>
      </c>
      <c r="C272" s="189">
        <f t="shared" si="243"/>
        <v>0</v>
      </c>
      <c r="D272" s="263"/>
      <c r="E272" s="393"/>
      <c r="F272" s="411">
        <f t="shared" ref="F272:F274" si="277">D272+E272</f>
        <v>0</v>
      </c>
      <c r="G272" s="229"/>
      <c r="H272" s="45"/>
      <c r="I272" s="95">
        <f t="shared" ref="I272:I274" si="278">G272+H272</f>
        <v>0</v>
      </c>
      <c r="J272" s="263"/>
      <c r="K272" s="45"/>
      <c r="L272" s="95">
        <f t="shared" ref="L272:L274" si="279">J272+K272</f>
        <v>0</v>
      </c>
      <c r="M272" s="229"/>
      <c r="N272" s="45"/>
      <c r="O272" s="91">
        <f t="shared" ref="O272:O274" si="280">M272+N272</f>
        <v>0</v>
      </c>
      <c r="P272" s="290"/>
      <c r="Q272" s="300"/>
      <c r="R272" s="343"/>
    </row>
    <row r="273" spans="1:18" s="96" customFormat="1" ht="36" hidden="1" x14ac:dyDescent="0.25">
      <c r="A273" s="30">
        <v>7222</v>
      </c>
      <c r="B273" s="43" t="s">
        <v>265</v>
      </c>
      <c r="C273" s="189">
        <f t="shared" si="243"/>
        <v>0</v>
      </c>
      <c r="D273" s="263"/>
      <c r="E273" s="393"/>
      <c r="F273" s="411">
        <f t="shared" si="277"/>
        <v>0</v>
      </c>
      <c r="G273" s="229"/>
      <c r="H273" s="45"/>
      <c r="I273" s="95">
        <f t="shared" si="278"/>
        <v>0</v>
      </c>
      <c r="J273" s="263"/>
      <c r="K273" s="45"/>
      <c r="L273" s="95">
        <f t="shared" si="279"/>
        <v>0</v>
      </c>
      <c r="M273" s="229"/>
      <c r="N273" s="45"/>
      <c r="O273" s="91">
        <f t="shared" si="280"/>
        <v>0</v>
      </c>
      <c r="P273" s="290"/>
      <c r="Q273" s="300"/>
      <c r="R273" s="343"/>
    </row>
    <row r="274" spans="1:18" ht="24" x14ac:dyDescent="0.25">
      <c r="A274" s="373">
        <v>7230</v>
      </c>
      <c r="B274" s="365" t="s">
        <v>308</v>
      </c>
      <c r="C274" s="366">
        <f t="shared" si="243"/>
        <v>15</v>
      </c>
      <c r="D274" s="367"/>
      <c r="E274" s="418"/>
      <c r="F274" s="420">
        <f t="shared" si="277"/>
        <v>0</v>
      </c>
      <c r="G274" s="370"/>
      <c r="H274" s="368"/>
      <c r="I274" s="369">
        <f t="shared" si="278"/>
        <v>0</v>
      </c>
      <c r="J274" s="367">
        <v>15</v>
      </c>
      <c r="K274" s="368">
        <v>0</v>
      </c>
      <c r="L274" s="369">
        <f t="shared" si="279"/>
        <v>15</v>
      </c>
      <c r="M274" s="370"/>
      <c r="N274" s="368"/>
      <c r="O274" s="371">
        <f t="shared" si="280"/>
        <v>0</v>
      </c>
      <c r="P274" s="372"/>
      <c r="Q274" s="296"/>
      <c r="R274" s="343"/>
    </row>
    <row r="275" spans="1:18" ht="24" hidden="1" x14ac:dyDescent="0.25">
      <c r="A275" s="75">
        <v>7240</v>
      </c>
      <c r="B275" s="43" t="s">
        <v>266</v>
      </c>
      <c r="C275" s="189">
        <f t="shared" si="243"/>
        <v>0</v>
      </c>
      <c r="D275" s="132">
        <f t="shared" ref="D275:E275" si="281">SUM(D276:D277)</f>
        <v>0</v>
      </c>
      <c r="E275" s="91">
        <f t="shared" si="281"/>
        <v>0</v>
      </c>
      <c r="F275" s="411">
        <f>SUM(F276:F277)</f>
        <v>0</v>
      </c>
      <c r="G275" s="230">
        <f t="shared" ref="G275:O275" si="282">SUM(G276:G277)</f>
        <v>0</v>
      </c>
      <c r="H275" s="76">
        <f t="shared" si="282"/>
        <v>0</v>
      </c>
      <c r="I275" s="95">
        <f t="shared" si="282"/>
        <v>0</v>
      </c>
      <c r="J275" s="132">
        <f t="shared" si="282"/>
        <v>0</v>
      </c>
      <c r="K275" s="76">
        <f t="shared" si="282"/>
        <v>0</v>
      </c>
      <c r="L275" s="95">
        <f t="shared" si="282"/>
        <v>0</v>
      </c>
      <c r="M275" s="230">
        <f t="shared" si="282"/>
        <v>0</v>
      </c>
      <c r="N275" s="76">
        <f t="shared" si="282"/>
        <v>0</v>
      </c>
      <c r="O275" s="91">
        <f t="shared" si="282"/>
        <v>0</v>
      </c>
      <c r="P275" s="290"/>
      <c r="Q275" s="296"/>
      <c r="R275" s="343"/>
    </row>
    <row r="276" spans="1:18" ht="48" hidden="1" x14ac:dyDescent="0.25">
      <c r="A276" s="30">
        <v>7245</v>
      </c>
      <c r="B276" s="43" t="s">
        <v>267</v>
      </c>
      <c r="C276" s="189">
        <f t="shared" si="243"/>
        <v>0</v>
      </c>
      <c r="D276" s="263"/>
      <c r="E276" s="393"/>
      <c r="F276" s="411">
        <f t="shared" ref="F276:F278" si="283">D276+E276</f>
        <v>0</v>
      </c>
      <c r="G276" s="229"/>
      <c r="H276" s="45"/>
      <c r="I276" s="95">
        <f t="shared" ref="I276:I278" si="284">G276+H276</f>
        <v>0</v>
      </c>
      <c r="J276" s="263"/>
      <c r="K276" s="45"/>
      <c r="L276" s="95">
        <f t="shared" ref="L276:L278" si="285">J276+K276</f>
        <v>0</v>
      </c>
      <c r="M276" s="229"/>
      <c r="N276" s="45"/>
      <c r="O276" s="91">
        <f t="shared" ref="O276:O278" si="286">M276+N276</f>
        <v>0</v>
      </c>
      <c r="P276" s="290"/>
      <c r="Q276" s="296"/>
      <c r="R276" s="343"/>
    </row>
    <row r="277" spans="1:18" ht="96" hidden="1" x14ac:dyDescent="0.25">
      <c r="A277" s="30">
        <v>7246</v>
      </c>
      <c r="B277" s="43" t="s">
        <v>268</v>
      </c>
      <c r="C277" s="189">
        <f t="shared" si="243"/>
        <v>0</v>
      </c>
      <c r="D277" s="263"/>
      <c r="E277" s="393"/>
      <c r="F277" s="411">
        <f t="shared" si="283"/>
        <v>0</v>
      </c>
      <c r="G277" s="229"/>
      <c r="H277" s="45"/>
      <c r="I277" s="95">
        <f t="shared" si="284"/>
        <v>0</v>
      </c>
      <c r="J277" s="263"/>
      <c r="K277" s="45"/>
      <c r="L277" s="95">
        <f t="shared" si="285"/>
        <v>0</v>
      </c>
      <c r="M277" s="229"/>
      <c r="N277" s="45"/>
      <c r="O277" s="91">
        <f t="shared" si="286"/>
        <v>0</v>
      </c>
      <c r="P277" s="290"/>
      <c r="Q277" s="296"/>
      <c r="R277" s="343"/>
    </row>
    <row r="278" spans="1:18" ht="24" hidden="1" x14ac:dyDescent="0.25">
      <c r="A278" s="92">
        <v>7260</v>
      </c>
      <c r="B278" s="40" t="s">
        <v>269</v>
      </c>
      <c r="C278" s="188">
        <f t="shared" si="243"/>
        <v>0</v>
      </c>
      <c r="D278" s="262"/>
      <c r="E278" s="390"/>
      <c r="F278" s="402">
        <f t="shared" si="283"/>
        <v>0</v>
      </c>
      <c r="G278" s="219"/>
      <c r="H278" s="42"/>
      <c r="I278" s="176">
        <f t="shared" si="284"/>
        <v>0</v>
      </c>
      <c r="J278" s="262"/>
      <c r="K278" s="42"/>
      <c r="L278" s="176">
        <f t="shared" si="285"/>
        <v>0</v>
      </c>
      <c r="M278" s="219"/>
      <c r="N278" s="42"/>
      <c r="O278" s="90">
        <f t="shared" si="286"/>
        <v>0</v>
      </c>
      <c r="P278" s="289"/>
      <c r="Q278" s="296"/>
      <c r="R278" s="343"/>
    </row>
    <row r="279" spans="1:18" hidden="1" x14ac:dyDescent="0.25">
      <c r="A279" s="55">
        <v>7700</v>
      </c>
      <c r="B279" s="105" t="s">
        <v>298</v>
      </c>
      <c r="C279" s="203">
        <f t="shared" si="243"/>
        <v>0</v>
      </c>
      <c r="D279" s="140">
        <f t="shared" ref="D279:O279" si="287">D280</f>
        <v>0</v>
      </c>
      <c r="E279" s="276">
        <f t="shared" si="287"/>
        <v>0</v>
      </c>
      <c r="F279" s="445">
        <f t="shared" si="287"/>
        <v>0</v>
      </c>
      <c r="G279" s="237">
        <f t="shared" si="287"/>
        <v>0</v>
      </c>
      <c r="H279" s="106">
        <f t="shared" si="287"/>
        <v>0</v>
      </c>
      <c r="I279" s="177">
        <f t="shared" si="287"/>
        <v>0</v>
      </c>
      <c r="J279" s="140">
        <f t="shared" si="287"/>
        <v>0</v>
      </c>
      <c r="K279" s="106">
        <f t="shared" si="287"/>
        <v>0</v>
      </c>
      <c r="L279" s="177">
        <f t="shared" si="287"/>
        <v>0</v>
      </c>
      <c r="M279" s="237">
        <f t="shared" si="287"/>
        <v>0</v>
      </c>
      <c r="N279" s="106">
        <f t="shared" si="287"/>
        <v>0</v>
      </c>
      <c r="O279" s="276">
        <f t="shared" si="287"/>
        <v>0</v>
      </c>
      <c r="P279" s="314"/>
      <c r="Q279" s="296"/>
      <c r="R279" s="343"/>
    </row>
    <row r="280" spans="1:18" hidden="1" x14ac:dyDescent="0.25">
      <c r="A280" s="73">
        <v>7720</v>
      </c>
      <c r="B280" s="40" t="s">
        <v>299</v>
      </c>
      <c r="C280" s="190">
        <f t="shared" si="243"/>
        <v>0</v>
      </c>
      <c r="D280" s="255"/>
      <c r="E280" s="389"/>
      <c r="F280" s="422">
        <f>D280+E280</f>
        <v>0</v>
      </c>
      <c r="G280" s="238"/>
      <c r="H280" s="49"/>
      <c r="I280" s="332">
        <f>G280+H280</f>
        <v>0</v>
      </c>
      <c r="J280" s="255"/>
      <c r="K280" s="49"/>
      <c r="L280" s="332">
        <f>J280+K280</f>
        <v>0</v>
      </c>
      <c r="M280" s="238"/>
      <c r="N280" s="49"/>
      <c r="O280" s="155">
        <f>M280+N280</f>
        <v>0</v>
      </c>
      <c r="P280" s="294"/>
      <c r="Q280" s="296"/>
      <c r="R280" s="343"/>
    </row>
    <row r="281" spans="1:18" hidden="1" x14ac:dyDescent="0.25">
      <c r="A281" s="94"/>
      <c r="B281" s="43" t="s">
        <v>270</v>
      </c>
      <c r="C281" s="189">
        <f t="shared" si="243"/>
        <v>0</v>
      </c>
      <c r="D281" s="132">
        <f t="shared" ref="D281:E281" si="288">SUM(D282:D283)</f>
        <v>0</v>
      </c>
      <c r="E281" s="91">
        <f t="shared" si="288"/>
        <v>0</v>
      </c>
      <c r="F281" s="411">
        <f>SUM(F282:F283)</f>
        <v>0</v>
      </c>
      <c r="G281" s="230">
        <f t="shared" ref="G281:O281" si="289">SUM(G282:G283)</f>
        <v>0</v>
      </c>
      <c r="H281" s="76">
        <f t="shared" si="289"/>
        <v>0</v>
      </c>
      <c r="I281" s="95">
        <f t="shared" si="289"/>
        <v>0</v>
      </c>
      <c r="J281" s="132">
        <f t="shared" si="289"/>
        <v>0</v>
      </c>
      <c r="K281" s="76">
        <f t="shared" si="289"/>
        <v>0</v>
      </c>
      <c r="L281" s="95">
        <f t="shared" si="289"/>
        <v>0</v>
      </c>
      <c r="M281" s="230">
        <f t="shared" si="289"/>
        <v>0</v>
      </c>
      <c r="N281" s="76">
        <f t="shared" si="289"/>
        <v>0</v>
      </c>
      <c r="O281" s="91">
        <f t="shared" si="289"/>
        <v>0</v>
      </c>
      <c r="P281" s="290"/>
      <c r="Q281" s="296"/>
      <c r="R281" s="343"/>
    </row>
    <row r="282" spans="1:18" hidden="1" x14ac:dyDescent="0.25">
      <c r="A282" s="94" t="s">
        <v>271</v>
      </c>
      <c r="B282" s="30" t="s">
        <v>272</v>
      </c>
      <c r="C282" s="189">
        <f t="shared" si="243"/>
        <v>0</v>
      </c>
      <c r="D282" s="263"/>
      <c r="E282" s="393"/>
      <c r="F282" s="411">
        <f>E282+D282</f>
        <v>0</v>
      </c>
      <c r="G282" s="229"/>
      <c r="H282" s="45"/>
      <c r="I282" s="95">
        <f>H282+G282</f>
        <v>0</v>
      </c>
      <c r="J282" s="263"/>
      <c r="K282" s="45"/>
      <c r="L282" s="95">
        <f>K282+J282</f>
        <v>0</v>
      </c>
      <c r="M282" s="229"/>
      <c r="N282" s="45"/>
      <c r="O282" s="91">
        <f>N282+M282</f>
        <v>0</v>
      </c>
      <c r="P282" s="290"/>
      <c r="Q282" s="296"/>
      <c r="R282" s="343"/>
    </row>
    <row r="283" spans="1:18" ht="24" hidden="1" x14ac:dyDescent="0.25">
      <c r="A283" s="94" t="s">
        <v>273</v>
      </c>
      <c r="B283" s="99" t="s">
        <v>274</v>
      </c>
      <c r="C283" s="188">
        <f t="shared" si="243"/>
        <v>0</v>
      </c>
      <c r="D283" s="262"/>
      <c r="E283" s="390"/>
      <c r="F283" s="402">
        <f>E283+D283</f>
        <v>0</v>
      </c>
      <c r="G283" s="219"/>
      <c r="H283" s="42"/>
      <c r="I283" s="176">
        <f>H283+G283</f>
        <v>0</v>
      </c>
      <c r="J283" s="262"/>
      <c r="K283" s="42"/>
      <c r="L283" s="176">
        <f>K283+J283</f>
        <v>0</v>
      </c>
      <c r="M283" s="219"/>
      <c r="N283" s="42"/>
      <c r="O283" s="90">
        <f>N283+M283</f>
        <v>0</v>
      </c>
      <c r="P283" s="289"/>
      <c r="Q283" s="296"/>
      <c r="R283" s="343"/>
    </row>
    <row r="284" spans="1:18" ht="12.75" thickBot="1" x14ac:dyDescent="0.3">
      <c r="A284" s="110"/>
      <c r="B284" s="110" t="s">
        <v>275</v>
      </c>
      <c r="C284" s="204">
        <f t="shared" si="243"/>
        <v>321938</v>
      </c>
      <c r="D284" s="141">
        <f t="shared" ref="D284:O284" si="290">SUM(D281,D268,D229,D194,D186,D172,D74,D52)</f>
        <v>299327</v>
      </c>
      <c r="E284" s="277">
        <f t="shared" si="290"/>
        <v>0</v>
      </c>
      <c r="F284" s="413">
        <f t="shared" si="290"/>
        <v>299327</v>
      </c>
      <c r="G284" s="239">
        <f t="shared" si="290"/>
        <v>21260</v>
      </c>
      <c r="H284" s="111">
        <f t="shared" si="290"/>
        <v>0</v>
      </c>
      <c r="I284" s="112">
        <f t="shared" si="290"/>
        <v>21260</v>
      </c>
      <c r="J284" s="141">
        <f t="shared" si="290"/>
        <v>1351</v>
      </c>
      <c r="K284" s="111">
        <f t="shared" si="290"/>
        <v>0</v>
      </c>
      <c r="L284" s="112">
        <f t="shared" si="290"/>
        <v>1351</v>
      </c>
      <c r="M284" s="239">
        <f t="shared" si="290"/>
        <v>0</v>
      </c>
      <c r="N284" s="111">
        <f t="shared" si="290"/>
        <v>0</v>
      </c>
      <c r="O284" s="277">
        <f t="shared" si="290"/>
        <v>0</v>
      </c>
      <c r="P284" s="317"/>
      <c r="Q284" s="296"/>
      <c r="R284" s="343"/>
    </row>
    <row r="285" spans="1:18" s="19" customFormat="1" ht="13.5" thickTop="1" thickBot="1" x14ac:dyDescent="0.3">
      <c r="A285" s="744" t="s">
        <v>276</v>
      </c>
      <c r="B285" s="745"/>
      <c r="C285" s="205">
        <f t="shared" si="243"/>
        <v>-14</v>
      </c>
      <c r="D285" s="142">
        <f>SUM(D24,D25,D41,D42)-D50</f>
        <v>0</v>
      </c>
      <c r="E285" s="126">
        <f t="shared" ref="E285:F285" si="291">SUM(E24,E25,E41,E42)-E50</f>
        <v>0</v>
      </c>
      <c r="F285" s="414">
        <f t="shared" si="291"/>
        <v>0</v>
      </c>
      <c r="G285" s="240">
        <f>SUM(G24,G42)-G50</f>
        <v>0</v>
      </c>
      <c r="H285" s="114">
        <f t="shared" ref="H285:I285" si="292">SUM(H24,H42)-H50</f>
        <v>0</v>
      </c>
      <c r="I285" s="115">
        <f t="shared" si="292"/>
        <v>0</v>
      </c>
      <c r="J285" s="142">
        <f>SUM(J26,J42)-J50</f>
        <v>-14</v>
      </c>
      <c r="K285" s="114">
        <f t="shared" ref="K285:L285" si="293">SUM(K26,K42)-K50</f>
        <v>0</v>
      </c>
      <c r="L285" s="115">
        <f t="shared" si="293"/>
        <v>-14</v>
      </c>
      <c r="M285" s="240">
        <f>SUM(M44)-M50</f>
        <v>0</v>
      </c>
      <c r="N285" s="114">
        <f t="shared" ref="N285:O285" si="294">SUM(N44)-N50</f>
        <v>0</v>
      </c>
      <c r="O285" s="126">
        <f t="shared" si="294"/>
        <v>0</v>
      </c>
      <c r="P285" s="295"/>
      <c r="Q285" s="181"/>
      <c r="R285" s="343"/>
    </row>
    <row r="286" spans="1:18" s="19" customFormat="1" ht="12.75" thickTop="1" x14ac:dyDescent="0.25">
      <c r="A286" s="746" t="s">
        <v>277</v>
      </c>
      <c r="B286" s="747"/>
      <c r="C286" s="206">
        <f t="shared" si="243"/>
        <v>14</v>
      </c>
      <c r="D286" s="143">
        <f>SUM(D287,D288)-D295+D296</f>
        <v>0</v>
      </c>
      <c r="E286" s="113">
        <f t="shared" ref="E286:O286" si="295">SUM(E287,E288)-E295+E296</f>
        <v>0</v>
      </c>
      <c r="F286" s="415">
        <f t="shared" si="295"/>
        <v>0</v>
      </c>
      <c r="G286" s="241">
        <f t="shared" si="295"/>
        <v>0</v>
      </c>
      <c r="H286" s="103">
        <f t="shared" si="295"/>
        <v>0</v>
      </c>
      <c r="I286" s="109">
        <f t="shared" si="295"/>
        <v>0</v>
      </c>
      <c r="J286" s="143">
        <f t="shared" si="295"/>
        <v>14</v>
      </c>
      <c r="K286" s="103">
        <f t="shared" si="295"/>
        <v>0</v>
      </c>
      <c r="L286" s="109">
        <f t="shared" si="295"/>
        <v>14</v>
      </c>
      <c r="M286" s="241">
        <f t="shared" si="295"/>
        <v>0</v>
      </c>
      <c r="N286" s="103">
        <f t="shared" si="295"/>
        <v>0</v>
      </c>
      <c r="O286" s="113">
        <f t="shared" si="295"/>
        <v>0</v>
      </c>
      <c r="P286" s="318"/>
      <c r="Q286" s="181"/>
      <c r="R286" s="343"/>
    </row>
    <row r="287" spans="1:18" s="19" customFormat="1" ht="12.75" thickBot="1" x14ac:dyDescent="0.3">
      <c r="A287" s="63" t="s">
        <v>278</v>
      </c>
      <c r="B287" s="63" t="s">
        <v>279</v>
      </c>
      <c r="C287" s="196">
        <f t="shared" si="243"/>
        <v>14</v>
      </c>
      <c r="D287" s="134">
        <f t="shared" ref="D287:O287" si="296">D21-D281</f>
        <v>0</v>
      </c>
      <c r="E287" s="117">
        <f t="shared" si="296"/>
        <v>0</v>
      </c>
      <c r="F287" s="405">
        <f t="shared" si="296"/>
        <v>0</v>
      </c>
      <c r="G287" s="223">
        <f t="shared" si="296"/>
        <v>0</v>
      </c>
      <c r="H287" s="64">
        <f t="shared" si="296"/>
        <v>0</v>
      </c>
      <c r="I287" s="169">
        <f t="shared" si="296"/>
        <v>0</v>
      </c>
      <c r="J287" s="134">
        <f t="shared" si="296"/>
        <v>14</v>
      </c>
      <c r="K287" s="64">
        <f t="shared" si="296"/>
        <v>0</v>
      </c>
      <c r="L287" s="169">
        <f t="shared" si="296"/>
        <v>14</v>
      </c>
      <c r="M287" s="223">
        <f t="shared" si="296"/>
        <v>0</v>
      </c>
      <c r="N287" s="64">
        <f t="shared" si="296"/>
        <v>0</v>
      </c>
      <c r="O287" s="117">
        <f t="shared" si="296"/>
        <v>0</v>
      </c>
      <c r="P287" s="309"/>
      <c r="Q287" s="181"/>
      <c r="R287" s="343"/>
    </row>
    <row r="288" spans="1:18" s="19" customFormat="1" ht="12.75" hidden="1" thickTop="1" x14ac:dyDescent="0.25">
      <c r="A288" s="116" t="s">
        <v>280</v>
      </c>
      <c r="B288" s="116" t="s">
        <v>281</v>
      </c>
      <c r="C288" s="206">
        <f t="shared" si="243"/>
        <v>0</v>
      </c>
      <c r="D288" s="143">
        <f t="shared" ref="D288:O288" si="297">SUM(D289,D291,D293)-SUM(D290,D292,D294)</f>
        <v>0</v>
      </c>
      <c r="E288" s="113">
        <f t="shared" si="297"/>
        <v>0</v>
      </c>
      <c r="F288" s="415">
        <f t="shared" si="297"/>
        <v>0</v>
      </c>
      <c r="G288" s="241">
        <f t="shared" si="297"/>
        <v>0</v>
      </c>
      <c r="H288" s="103">
        <f t="shared" si="297"/>
        <v>0</v>
      </c>
      <c r="I288" s="109">
        <f t="shared" si="297"/>
        <v>0</v>
      </c>
      <c r="J288" s="143">
        <f t="shared" si="297"/>
        <v>0</v>
      </c>
      <c r="K288" s="103">
        <f t="shared" si="297"/>
        <v>0</v>
      </c>
      <c r="L288" s="109">
        <f t="shared" si="297"/>
        <v>0</v>
      </c>
      <c r="M288" s="241">
        <f t="shared" si="297"/>
        <v>0</v>
      </c>
      <c r="N288" s="103">
        <f t="shared" si="297"/>
        <v>0</v>
      </c>
      <c r="O288" s="113">
        <f t="shared" si="297"/>
        <v>0</v>
      </c>
      <c r="P288" s="318"/>
      <c r="Q288" s="181"/>
      <c r="R288" s="343"/>
    </row>
    <row r="289" spans="1:18" ht="12.75" hidden="1" thickTop="1" x14ac:dyDescent="0.25">
      <c r="A289" s="100" t="s">
        <v>282</v>
      </c>
      <c r="B289" s="60" t="s">
        <v>283</v>
      </c>
      <c r="C289" s="190">
        <f t="shared" si="243"/>
        <v>0</v>
      </c>
      <c r="D289" s="255"/>
      <c r="E289" s="389"/>
      <c r="F289" s="422">
        <f t="shared" ref="F289:F296" si="298">E289+D289</f>
        <v>0</v>
      </c>
      <c r="G289" s="238"/>
      <c r="H289" s="49"/>
      <c r="I289" s="332">
        <f t="shared" ref="I289:I296" si="299">H289+G289</f>
        <v>0</v>
      </c>
      <c r="J289" s="255"/>
      <c r="K289" s="49"/>
      <c r="L289" s="332">
        <f t="shared" ref="L289:L296" si="300">K289+J289</f>
        <v>0</v>
      </c>
      <c r="M289" s="238"/>
      <c r="N289" s="49"/>
      <c r="O289" s="155">
        <f t="shared" ref="O289:O296" si="301">N289+M289</f>
        <v>0</v>
      </c>
      <c r="P289" s="294"/>
      <c r="Q289" s="296"/>
      <c r="R289" s="343"/>
    </row>
    <row r="290" spans="1:18" ht="24.75" hidden="1" thickTop="1" x14ac:dyDescent="0.25">
      <c r="A290" s="94" t="s">
        <v>284</v>
      </c>
      <c r="B290" s="29" t="s">
        <v>285</v>
      </c>
      <c r="C290" s="189">
        <f t="shared" si="243"/>
        <v>0</v>
      </c>
      <c r="D290" s="263"/>
      <c r="E290" s="393"/>
      <c r="F290" s="411">
        <f t="shared" si="298"/>
        <v>0</v>
      </c>
      <c r="G290" s="229"/>
      <c r="H290" s="45"/>
      <c r="I290" s="95">
        <f t="shared" si="299"/>
        <v>0</v>
      </c>
      <c r="J290" s="263"/>
      <c r="K290" s="45"/>
      <c r="L290" s="95">
        <f t="shared" si="300"/>
        <v>0</v>
      </c>
      <c r="M290" s="229"/>
      <c r="N290" s="45"/>
      <c r="O290" s="91">
        <f t="shared" si="301"/>
        <v>0</v>
      </c>
      <c r="P290" s="290"/>
      <c r="Q290" s="296"/>
      <c r="R290" s="343"/>
    </row>
    <row r="291" spans="1:18" ht="12.75" hidden="1" thickTop="1" x14ac:dyDescent="0.25">
      <c r="A291" s="94" t="s">
        <v>286</v>
      </c>
      <c r="B291" s="29" t="s">
        <v>287</v>
      </c>
      <c r="C291" s="189">
        <f t="shared" si="243"/>
        <v>0</v>
      </c>
      <c r="D291" s="263"/>
      <c r="E291" s="393"/>
      <c r="F291" s="411">
        <f t="shared" si="298"/>
        <v>0</v>
      </c>
      <c r="G291" s="229"/>
      <c r="H291" s="45"/>
      <c r="I291" s="95">
        <f t="shared" si="299"/>
        <v>0</v>
      </c>
      <c r="J291" s="263"/>
      <c r="K291" s="45"/>
      <c r="L291" s="95">
        <f t="shared" si="300"/>
        <v>0</v>
      </c>
      <c r="M291" s="229"/>
      <c r="N291" s="45"/>
      <c r="O291" s="91">
        <f t="shared" si="301"/>
        <v>0</v>
      </c>
      <c r="P291" s="290"/>
      <c r="Q291" s="296"/>
      <c r="R291" s="343"/>
    </row>
    <row r="292" spans="1:18" ht="24.75" hidden="1" thickTop="1" x14ac:dyDescent="0.25">
      <c r="A292" s="94" t="s">
        <v>288</v>
      </c>
      <c r="B292" s="29" t="s">
        <v>289</v>
      </c>
      <c r="C292" s="189">
        <f>SUM(F292,I292,L292,O292)</f>
        <v>0</v>
      </c>
      <c r="D292" s="263"/>
      <c r="E292" s="393"/>
      <c r="F292" s="411">
        <f t="shared" si="298"/>
        <v>0</v>
      </c>
      <c r="G292" s="229"/>
      <c r="H292" s="45"/>
      <c r="I292" s="95">
        <f t="shared" si="299"/>
        <v>0</v>
      </c>
      <c r="J292" s="263"/>
      <c r="K292" s="45"/>
      <c r="L292" s="95">
        <f t="shared" si="300"/>
        <v>0</v>
      </c>
      <c r="M292" s="229"/>
      <c r="N292" s="45"/>
      <c r="O292" s="91">
        <f t="shared" si="301"/>
        <v>0</v>
      </c>
      <c r="P292" s="290"/>
      <c r="Q292" s="296"/>
      <c r="R292" s="343"/>
    </row>
    <row r="293" spans="1:18" ht="12.75" hidden="1" thickTop="1" x14ac:dyDescent="0.25">
      <c r="A293" s="94" t="s">
        <v>290</v>
      </c>
      <c r="B293" s="29" t="s">
        <v>291</v>
      </c>
      <c r="C293" s="189">
        <f t="shared" si="243"/>
        <v>0</v>
      </c>
      <c r="D293" s="263"/>
      <c r="E293" s="393"/>
      <c r="F293" s="411">
        <f t="shared" si="298"/>
        <v>0</v>
      </c>
      <c r="G293" s="229"/>
      <c r="H293" s="45"/>
      <c r="I293" s="95">
        <f t="shared" si="299"/>
        <v>0</v>
      </c>
      <c r="J293" s="263"/>
      <c r="K293" s="45"/>
      <c r="L293" s="95">
        <f t="shared" si="300"/>
        <v>0</v>
      </c>
      <c r="M293" s="229"/>
      <c r="N293" s="45"/>
      <c r="O293" s="91">
        <f t="shared" si="301"/>
        <v>0</v>
      </c>
      <c r="P293" s="290"/>
      <c r="Q293" s="296"/>
      <c r="R293" s="343"/>
    </row>
    <row r="294" spans="1:18" ht="24.75" hidden="1" thickTop="1" x14ac:dyDescent="0.25">
      <c r="A294" s="101" t="s">
        <v>292</v>
      </c>
      <c r="B294" s="102" t="s">
        <v>293</v>
      </c>
      <c r="C294" s="200">
        <f t="shared" si="243"/>
        <v>0</v>
      </c>
      <c r="D294" s="264"/>
      <c r="E294" s="435"/>
      <c r="F294" s="443">
        <f t="shared" si="298"/>
        <v>0</v>
      </c>
      <c r="G294" s="234"/>
      <c r="H294" s="84"/>
      <c r="I294" s="331">
        <f t="shared" si="299"/>
        <v>0</v>
      </c>
      <c r="J294" s="264"/>
      <c r="K294" s="84"/>
      <c r="L294" s="331">
        <f t="shared" si="300"/>
        <v>0</v>
      </c>
      <c r="M294" s="234"/>
      <c r="N294" s="84"/>
      <c r="O294" s="156">
        <f t="shared" si="301"/>
        <v>0</v>
      </c>
      <c r="P294" s="293"/>
      <c r="Q294" s="296"/>
      <c r="R294" s="343"/>
    </row>
    <row r="295" spans="1:18" s="19" customFormat="1" ht="13.5" hidden="1" thickTop="1" thickBot="1" x14ac:dyDescent="0.3">
      <c r="A295" s="118" t="s">
        <v>294</v>
      </c>
      <c r="B295" s="118" t="s">
        <v>295</v>
      </c>
      <c r="C295" s="205">
        <f t="shared" si="243"/>
        <v>0</v>
      </c>
      <c r="D295" s="266"/>
      <c r="E295" s="436"/>
      <c r="F295" s="414">
        <f t="shared" si="298"/>
        <v>0</v>
      </c>
      <c r="G295" s="242"/>
      <c r="H295" s="119"/>
      <c r="I295" s="115">
        <f t="shared" si="299"/>
        <v>0</v>
      </c>
      <c r="J295" s="266"/>
      <c r="K295" s="119"/>
      <c r="L295" s="115">
        <f t="shared" si="300"/>
        <v>0</v>
      </c>
      <c r="M295" s="242"/>
      <c r="N295" s="119"/>
      <c r="O295" s="126">
        <f t="shared" si="301"/>
        <v>0</v>
      </c>
      <c r="P295" s="295"/>
      <c r="Q295" s="181"/>
      <c r="R295" s="343"/>
    </row>
    <row r="296" spans="1:18" s="19" customFormat="1" ht="48.75" hidden="1" thickTop="1" x14ac:dyDescent="0.25">
      <c r="A296" s="116" t="s">
        <v>296</v>
      </c>
      <c r="B296" s="104" t="s">
        <v>297</v>
      </c>
      <c r="C296" s="206">
        <f>SUM(F296,I296,L296,O296)</f>
        <v>0</v>
      </c>
      <c r="D296" s="267"/>
      <c r="E296" s="437"/>
      <c r="F296" s="409">
        <f t="shared" si="298"/>
        <v>0</v>
      </c>
      <c r="G296" s="233"/>
      <c r="H296" s="80"/>
      <c r="I296" s="175">
        <f t="shared" si="299"/>
        <v>0</v>
      </c>
      <c r="J296" s="247"/>
      <c r="K296" s="80"/>
      <c r="L296" s="175">
        <f t="shared" si="300"/>
        <v>0</v>
      </c>
      <c r="M296" s="233"/>
      <c r="N296" s="80"/>
      <c r="O296" s="123">
        <f t="shared" si="301"/>
        <v>0</v>
      </c>
      <c r="P296" s="292"/>
      <c r="Q296" s="181"/>
      <c r="R296" s="343"/>
    </row>
    <row r="297" spans="1:18" ht="12.75" thickTop="1" x14ac:dyDescent="0.25">
      <c r="A297" s="1"/>
      <c r="B297" s="1"/>
      <c r="C297" s="1"/>
      <c r="D297" s="1"/>
      <c r="E297" s="1"/>
      <c r="F297" s="1"/>
      <c r="G297" s="1"/>
      <c r="H297" s="1"/>
      <c r="I297" s="1"/>
      <c r="J297" s="1"/>
      <c r="K297" s="1"/>
      <c r="L297" s="1"/>
      <c r="M297" s="1"/>
      <c r="N297" s="1"/>
      <c r="O297" s="1"/>
    </row>
    <row r="298" spans="1:18" x14ac:dyDescent="0.25">
      <c r="A298" s="1"/>
      <c r="B298" s="1"/>
      <c r="C298" s="1"/>
      <c r="D298" s="1"/>
      <c r="E298" s="1"/>
      <c r="F298" s="1"/>
      <c r="G298" s="1"/>
      <c r="H298" s="1"/>
      <c r="I298" s="1"/>
      <c r="J298" s="1"/>
      <c r="K298" s="1"/>
      <c r="L298" s="1"/>
      <c r="M298" s="1"/>
      <c r="N298" s="1"/>
      <c r="O298" s="1"/>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lLOxH5FmFhGetbfNn/SCxmQEtKSQdWoJsPbcvYo6ynuUjEsVcasStqX5F4HtbQ77D4ovtD88fqWqJiNpxZzEQg==" saltValue="vnIo1nUIHBMbdL9LmDJxbg==" spinCount="100000" sheet="1" objects="1" scenarios="1" formatCells="0" formatColumns="0" formatRows="0"/>
  <autoFilter ref="A18:P296">
    <filterColumn colId="2">
      <filters blank="1">
        <filter val="1 094"/>
        <filter val="1 256"/>
        <filter val="1 337"/>
        <filter val="1 506"/>
        <filter val="1 563"/>
        <filter val="1 583"/>
        <filter val="1 628"/>
        <filter val="1 643"/>
        <filter val="1 715"/>
        <filter val="1 783"/>
        <filter val="10 081"/>
        <filter val="111"/>
        <filter val="13 865"/>
        <filter val="14"/>
        <filter val="-14"/>
        <filter val="14 005"/>
        <filter val="14 653"/>
        <filter val="140"/>
        <filter val="15"/>
        <filter val="16 698"/>
        <filter val="166"/>
        <filter val="17 332"/>
        <filter val="17 700"/>
        <filter val="180"/>
        <filter val="187 707"/>
        <filter val="2 207"/>
        <filter val="2 360"/>
        <filter val="2 500"/>
        <filter val="2 679"/>
        <filter val="206 754"/>
        <filter val="21 457"/>
        <filter val="23 742"/>
        <filter val="238"/>
        <filter val="24"/>
        <filter val="250"/>
        <filter val="255"/>
        <filter val="274 603"/>
        <filter val="29"/>
        <filter val="3 709"/>
        <filter val="320 295"/>
        <filter val="320 587"/>
        <filter val="321 938"/>
        <filter val="368"/>
        <filter val="4 218"/>
        <filter val="4 417"/>
        <filter val="40"/>
        <filter val="427"/>
        <filter val="440"/>
        <filter val="45 692"/>
        <filter val="469"/>
        <filter val="51 151"/>
        <filter val="521"/>
        <filter val="555"/>
        <filter val="58"/>
        <filter val="584"/>
        <filter val="6 190"/>
        <filter val="65"/>
        <filter val="654"/>
        <filter val="67 849"/>
        <filter val="724"/>
        <filter val="80"/>
        <filter val="811"/>
        <filter val="812"/>
        <filter val="88"/>
        <filter val="9 716"/>
        <filter val="976"/>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104.pielikums Jūrmalas pilsētas domes
2017.gada 26.oktobra saistošajiem noteikumiem Nr.31
(protokols Nr.18, 9.punkts)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298"/>
  <sheetViews>
    <sheetView showGridLines="0" view="pageLayout" zoomScaleNormal="100" workbookViewId="0">
      <selection activeCell="U12" sqref="U12"/>
    </sheetView>
  </sheetViews>
  <sheetFormatPr defaultRowHeight="15" outlineLevelCol="1" x14ac:dyDescent="0.25"/>
  <cols>
    <col min="1" max="1" width="10.42578125" customWidth="1"/>
    <col min="2" max="2" width="28" customWidth="1"/>
    <col min="3" max="3" width="8" customWidth="1"/>
    <col min="4" max="4" width="7.42578125" hidden="1" customWidth="1" outlineLevel="1"/>
    <col min="5" max="5" width="8.7109375" hidden="1" customWidth="1" outlineLevel="1"/>
    <col min="6" max="6" width="8.140625" customWidth="1" collapsed="1"/>
    <col min="7" max="7" width="11" hidden="1" customWidth="1" outlineLevel="1"/>
    <col min="8" max="8" width="9.42578125" hidden="1" customWidth="1" outlineLevel="1"/>
    <col min="9" max="9" width="8.7109375" customWidth="1" collapsed="1"/>
    <col min="10" max="10" width="8.7109375" hidden="1" customWidth="1" outlineLevel="1"/>
    <col min="11" max="11" width="8.28515625" hidden="1" customWidth="1" outlineLevel="1"/>
    <col min="12" max="12" width="7.5703125" customWidth="1" collapsed="1"/>
    <col min="13" max="14" width="8.7109375" hidden="1" customWidth="1" outlineLevel="1"/>
    <col min="15" max="15" width="7.5703125" customWidth="1" collapsed="1"/>
    <col min="16" max="16" width="30.5703125" hidden="1" customWidth="1" outlineLevel="1"/>
    <col min="17" max="17" width="9.140625" collapsed="1"/>
  </cols>
  <sheetData>
    <row r="1" spans="1:18" x14ac:dyDescent="0.25">
      <c r="A1" s="775" t="s">
        <v>552</v>
      </c>
      <c r="B1" s="775"/>
      <c r="C1" s="775"/>
      <c r="D1" s="775"/>
      <c r="E1" s="775"/>
      <c r="F1" s="775"/>
      <c r="G1" s="775"/>
      <c r="H1" s="775"/>
      <c r="I1" s="775"/>
      <c r="J1" s="775"/>
      <c r="K1" s="775"/>
      <c r="L1" s="775"/>
      <c r="M1" s="775"/>
      <c r="N1" s="775"/>
      <c r="O1" s="775"/>
      <c r="P1" s="1"/>
      <c r="Q1" s="1"/>
      <c r="R1" s="1"/>
    </row>
    <row r="2" spans="1:18" ht="35.25" customHeight="1" x14ac:dyDescent="0.25">
      <c r="A2" s="776" t="s">
        <v>303</v>
      </c>
      <c r="B2" s="777"/>
      <c r="C2" s="777"/>
      <c r="D2" s="777"/>
      <c r="E2" s="777"/>
      <c r="F2" s="777"/>
      <c r="G2" s="777"/>
      <c r="H2" s="777"/>
      <c r="I2" s="777"/>
      <c r="J2" s="777"/>
      <c r="K2" s="777"/>
      <c r="L2" s="777"/>
      <c r="M2" s="777"/>
      <c r="N2" s="777"/>
      <c r="O2" s="777"/>
      <c r="P2" s="778"/>
      <c r="Q2" s="296"/>
      <c r="R2" s="342"/>
    </row>
    <row r="3" spans="1:18" ht="12.75" customHeight="1" x14ac:dyDescent="0.25">
      <c r="A3" s="4" t="s">
        <v>0</v>
      </c>
      <c r="B3" s="5"/>
      <c r="C3" s="779" t="s">
        <v>553</v>
      </c>
      <c r="D3" s="779"/>
      <c r="E3" s="779"/>
      <c r="F3" s="779"/>
      <c r="G3" s="779"/>
      <c r="H3" s="779"/>
      <c r="I3" s="779"/>
      <c r="J3" s="779"/>
      <c r="K3" s="779"/>
      <c r="L3" s="779"/>
      <c r="M3" s="779"/>
      <c r="N3" s="779"/>
      <c r="O3" s="779"/>
      <c r="P3" s="780"/>
      <c r="Q3" s="296"/>
      <c r="R3" s="342"/>
    </row>
    <row r="4" spans="1:18" ht="12.75" customHeight="1" x14ac:dyDescent="0.25">
      <c r="A4" s="4" t="s">
        <v>1</v>
      </c>
      <c r="B4" s="5"/>
      <c r="C4" s="779" t="s">
        <v>554</v>
      </c>
      <c r="D4" s="779"/>
      <c r="E4" s="779"/>
      <c r="F4" s="779"/>
      <c r="G4" s="779"/>
      <c r="H4" s="779"/>
      <c r="I4" s="779"/>
      <c r="J4" s="779"/>
      <c r="K4" s="779"/>
      <c r="L4" s="779"/>
      <c r="M4" s="779"/>
      <c r="N4" s="779"/>
      <c r="O4" s="779"/>
      <c r="P4" s="780"/>
      <c r="Q4" s="296"/>
      <c r="R4" s="1"/>
    </row>
    <row r="5" spans="1:18" ht="12.75" customHeight="1" x14ac:dyDescent="0.25">
      <c r="A5" s="2" t="s">
        <v>2</v>
      </c>
      <c r="B5" s="3"/>
      <c r="C5" s="754" t="s">
        <v>555</v>
      </c>
      <c r="D5" s="754"/>
      <c r="E5" s="754"/>
      <c r="F5" s="754"/>
      <c r="G5" s="754"/>
      <c r="H5" s="754"/>
      <c r="I5" s="754"/>
      <c r="J5" s="754"/>
      <c r="K5" s="754"/>
      <c r="L5" s="754"/>
      <c r="M5" s="754"/>
      <c r="N5" s="754"/>
      <c r="O5" s="754"/>
      <c r="P5" s="755"/>
      <c r="Q5" s="296"/>
      <c r="R5" s="1"/>
    </row>
    <row r="6" spans="1:18" ht="12.75" customHeight="1" x14ac:dyDescent="0.25">
      <c r="A6" s="2" t="s">
        <v>3</v>
      </c>
      <c r="B6" s="3"/>
      <c r="C6" s="754" t="s">
        <v>334</v>
      </c>
      <c r="D6" s="754"/>
      <c r="E6" s="754"/>
      <c r="F6" s="754"/>
      <c r="G6" s="754"/>
      <c r="H6" s="754"/>
      <c r="I6" s="754"/>
      <c r="J6" s="754"/>
      <c r="K6" s="754"/>
      <c r="L6" s="754"/>
      <c r="M6" s="754"/>
      <c r="N6" s="754"/>
      <c r="O6" s="754"/>
      <c r="P6" s="755"/>
      <c r="Q6" s="296"/>
      <c r="R6" s="1"/>
    </row>
    <row r="7" spans="1:18" ht="24.75" customHeight="1" x14ac:dyDescent="0.25">
      <c r="A7" s="2" t="s">
        <v>4</v>
      </c>
      <c r="B7" s="3"/>
      <c r="C7" s="779" t="s">
        <v>335</v>
      </c>
      <c r="D7" s="779"/>
      <c r="E7" s="779"/>
      <c r="F7" s="779"/>
      <c r="G7" s="779"/>
      <c r="H7" s="779"/>
      <c r="I7" s="779"/>
      <c r="J7" s="779"/>
      <c r="K7" s="779"/>
      <c r="L7" s="779"/>
      <c r="M7" s="779"/>
      <c r="N7" s="779"/>
      <c r="O7" s="779"/>
      <c r="P7" s="780"/>
      <c r="Q7" s="296"/>
      <c r="R7" s="1"/>
    </row>
    <row r="8" spans="1:18" ht="12.75" customHeight="1" x14ac:dyDescent="0.25">
      <c r="A8" s="7" t="s">
        <v>5</v>
      </c>
      <c r="B8" s="3"/>
      <c r="C8" s="781"/>
      <c r="D8" s="781"/>
      <c r="E8" s="781"/>
      <c r="F8" s="781"/>
      <c r="G8" s="781"/>
      <c r="H8" s="781"/>
      <c r="I8" s="781"/>
      <c r="J8" s="781"/>
      <c r="K8" s="781"/>
      <c r="L8" s="781"/>
      <c r="M8" s="781"/>
      <c r="N8" s="781"/>
      <c r="O8" s="781"/>
      <c r="P8" s="782"/>
      <c r="Q8" s="296"/>
      <c r="R8" s="1"/>
    </row>
    <row r="9" spans="1:18" ht="12.75" customHeight="1" x14ac:dyDescent="0.25">
      <c r="A9" s="2"/>
      <c r="B9" s="3" t="s">
        <v>6</v>
      </c>
      <c r="C9" s="754" t="s">
        <v>556</v>
      </c>
      <c r="D9" s="754"/>
      <c r="E9" s="754"/>
      <c r="F9" s="754"/>
      <c r="G9" s="754"/>
      <c r="H9" s="754"/>
      <c r="I9" s="754"/>
      <c r="J9" s="754"/>
      <c r="K9" s="754"/>
      <c r="L9" s="754"/>
      <c r="M9" s="754"/>
      <c r="N9" s="754"/>
      <c r="O9" s="754"/>
      <c r="P9" s="755"/>
      <c r="Q9" s="296"/>
      <c r="R9" s="1"/>
    </row>
    <row r="10" spans="1:18" ht="12.75" customHeight="1" x14ac:dyDescent="0.25">
      <c r="A10" s="2"/>
      <c r="B10" s="3" t="s">
        <v>7</v>
      </c>
      <c r="C10" s="754" t="s">
        <v>557</v>
      </c>
      <c r="D10" s="754"/>
      <c r="E10" s="754"/>
      <c r="F10" s="754"/>
      <c r="G10" s="754"/>
      <c r="H10" s="754"/>
      <c r="I10" s="754"/>
      <c r="J10" s="754"/>
      <c r="K10" s="754"/>
      <c r="L10" s="754"/>
      <c r="M10" s="754"/>
      <c r="N10" s="754"/>
      <c r="O10" s="754"/>
      <c r="P10" s="755"/>
      <c r="Q10" s="296"/>
      <c r="R10" s="1"/>
    </row>
    <row r="11" spans="1:18" ht="12.75" customHeight="1" x14ac:dyDescent="0.25">
      <c r="A11" s="2"/>
      <c r="B11" s="3" t="s">
        <v>8</v>
      </c>
      <c r="C11" s="781"/>
      <c r="D11" s="781"/>
      <c r="E11" s="781"/>
      <c r="F11" s="781"/>
      <c r="G11" s="781"/>
      <c r="H11" s="781"/>
      <c r="I11" s="781"/>
      <c r="J11" s="781"/>
      <c r="K11" s="781"/>
      <c r="L11" s="781"/>
      <c r="M11" s="781"/>
      <c r="N11" s="781"/>
      <c r="O11" s="781"/>
      <c r="P11" s="782"/>
      <c r="Q11" s="296"/>
      <c r="R11" s="1"/>
    </row>
    <row r="12" spans="1:18" ht="12.75" customHeight="1" x14ac:dyDescent="0.25">
      <c r="A12" s="2"/>
      <c r="B12" s="3" t="s">
        <v>9</v>
      </c>
      <c r="C12" s="754" t="s">
        <v>558</v>
      </c>
      <c r="D12" s="754"/>
      <c r="E12" s="754"/>
      <c r="F12" s="754"/>
      <c r="G12" s="754"/>
      <c r="H12" s="754"/>
      <c r="I12" s="754"/>
      <c r="J12" s="754"/>
      <c r="K12" s="754"/>
      <c r="L12" s="754"/>
      <c r="M12" s="754"/>
      <c r="N12" s="754"/>
      <c r="O12" s="754"/>
      <c r="P12" s="755"/>
      <c r="Q12" s="296"/>
      <c r="R12" s="1"/>
    </row>
    <row r="13" spans="1:18" ht="12.75" customHeight="1" x14ac:dyDescent="0.25">
      <c r="A13" s="2"/>
      <c r="B13" s="3" t="s">
        <v>10</v>
      </c>
      <c r="C13" s="754"/>
      <c r="D13" s="754"/>
      <c r="E13" s="754"/>
      <c r="F13" s="754"/>
      <c r="G13" s="754"/>
      <c r="H13" s="754"/>
      <c r="I13" s="754"/>
      <c r="J13" s="754"/>
      <c r="K13" s="754"/>
      <c r="L13" s="754"/>
      <c r="M13" s="754"/>
      <c r="N13" s="754"/>
      <c r="O13" s="754"/>
      <c r="P13" s="755"/>
      <c r="Q13" s="296"/>
      <c r="R13" s="1"/>
    </row>
    <row r="14" spans="1:18" ht="12.75" customHeight="1" x14ac:dyDescent="0.25">
      <c r="A14" s="8"/>
      <c r="B14" s="9"/>
      <c r="C14" s="10"/>
      <c r="D14" s="10"/>
      <c r="E14" s="10"/>
      <c r="F14" s="10"/>
      <c r="G14" s="10"/>
      <c r="H14" s="10"/>
      <c r="I14" s="10"/>
      <c r="J14" s="10"/>
      <c r="K14" s="10"/>
      <c r="L14" s="10"/>
      <c r="M14" s="10"/>
      <c r="N14" s="10"/>
      <c r="O14" s="10"/>
      <c r="P14" s="11"/>
      <c r="Q14" s="296"/>
      <c r="R14" s="1"/>
    </row>
    <row r="15" spans="1:18"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8"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8"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18"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8" s="19" customFormat="1" ht="12" x14ac:dyDescent="0.25">
      <c r="A19" s="16"/>
      <c r="B19" s="17" t="s">
        <v>19</v>
      </c>
      <c r="C19" s="181"/>
      <c r="D19" s="243"/>
      <c r="E19" s="145"/>
      <c r="F19" s="286"/>
      <c r="G19" s="208"/>
      <c r="H19" s="145"/>
      <c r="I19" s="286"/>
      <c r="J19" s="243"/>
      <c r="K19" s="18"/>
      <c r="L19" s="160"/>
      <c r="M19" s="208"/>
      <c r="N19" s="18"/>
      <c r="O19" s="145"/>
      <c r="P19" s="286"/>
      <c r="Q19" s="181"/>
    </row>
    <row r="20" spans="1:18" s="19" customFormat="1" ht="12.75" thickBot="1" x14ac:dyDescent="0.3">
      <c r="A20" s="20"/>
      <c r="B20" s="21" t="s">
        <v>20</v>
      </c>
      <c r="C20" s="182">
        <f>SUM(F20,I20,L20,O20)</f>
        <v>608721</v>
      </c>
      <c r="D20" s="128">
        <f>SUM(D21,D24,D25,D41,D42)</f>
        <v>566029</v>
      </c>
      <c r="E20" s="268">
        <f>SUM(E21,E24,E25,E41,E42)</f>
        <v>0</v>
      </c>
      <c r="F20" s="394">
        <f>SUM(F21,F24,F25,F41,F42)</f>
        <v>566029</v>
      </c>
      <c r="G20" s="209">
        <f>SUM(G21,G24,G42)</f>
        <v>39077</v>
      </c>
      <c r="H20" s="268">
        <f t="shared" ref="H20:I20" si="0">SUM(H21,H24,H42)</f>
        <v>0</v>
      </c>
      <c r="I20" s="394">
        <f t="shared" si="0"/>
        <v>39077</v>
      </c>
      <c r="J20" s="128">
        <f>SUM(J21,J26,J42)</f>
        <v>3615</v>
      </c>
      <c r="K20" s="22">
        <f t="shared" ref="K20:L20" si="1">SUM(K21,K26,K42)</f>
        <v>0</v>
      </c>
      <c r="L20" s="161">
        <f t="shared" si="1"/>
        <v>3615</v>
      </c>
      <c r="M20" s="209">
        <f>SUM(M21,M44)</f>
        <v>0</v>
      </c>
      <c r="N20" s="22">
        <f t="shared" ref="N20:O20" si="2">SUM(N21,N44)</f>
        <v>0</v>
      </c>
      <c r="O20" s="268">
        <f t="shared" si="2"/>
        <v>0</v>
      </c>
      <c r="P20" s="301"/>
      <c r="Q20" s="181"/>
      <c r="R20" s="343"/>
    </row>
    <row r="21" spans="1:18" ht="15.75" thickTop="1" x14ac:dyDescent="0.25">
      <c r="A21" s="23"/>
      <c r="B21" s="24" t="s">
        <v>21</v>
      </c>
      <c r="C21" s="183">
        <f t="shared" ref="C21" si="3">SUM(F21,I21,L21,O21)</f>
        <v>454</v>
      </c>
      <c r="D21" s="129">
        <f>SUM(D22:D23)</f>
        <v>0</v>
      </c>
      <c r="E21" s="269">
        <f t="shared" ref="E21" si="4">SUM(E22:E23)</f>
        <v>0</v>
      </c>
      <c r="F21" s="395">
        <f>SUM(F22:F23)</f>
        <v>0</v>
      </c>
      <c r="G21" s="210">
        <f>SUM(G22:G23)</f>
        <v>0</v>
      </c>
      <c r="H21" s="269">
        <f t="shared" ref="H21:O21" si="5">SUM(H22:H23)</f>
        <v>0</v>
      </c>
      <c r="I21" s="395">
        <f t="shared" si="5"/>
        <v>0</v>
      </c>
      <c r="J21" s="129">
        <f>SUM(J22:J23)</f>
        <v>454</v>
      </c>
      <c r="K21" s="25">
        <f t="shared" si="5"/>
        <v>0</v>
      </c>
      <c r="L21" s="162">
        <f t="shared" si="5"/>
        <v>454</v>
      </c>
      <c r="M21" s="210">
        <f>SUM(M22:M23)</f>
        <v>0</v>
      </c>
      <c r="N21" s="25">
        <f t="shared" si="5"/>
        <v>0</v>
      </c>
      <c r="O21" s="269">
        <f t="shared" si="5"/>
        <v>0</v>
      </c>
      <c r="P21" s="302"/>
      <c r="Q21" s="296"/>
      <c r="R21" s="343"/>
    </row>
    <row r="22" spans="1:18"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c r="R22" s="343"/>
    </row>
    <row r="23" spans="1:18" s="355" customFormat="1" ht="12" x14ac:dyDescent="0.25">
      <c r="A23" s="344"/>
      <c r="B23" s="345" t="s">
        <v>23</v>
      </c>
      <c r="C23" s="346">
        <f t="shared" ref="C23" si="7">SUM(F23,I23,L23,O23)</f>
        <v>454</v>
      </c>
      <c r="D23" s="347"/>
      <c r="E23" s="416"/>
      <c r="F23" s="419">
        <f t="shared" ref="F23:F24" si="8">D23+E23</f>
        <v>0</v>
      </c>
      <c r="G23" s="350"/>
      <c r="H23" s="416"/>
      <c r="I23" s="419">
        <f>G23+H23</f>
        <v>0</v>
      </c>
      <c r="J23" s="347">
        <v>454</v>
      </c>
      <c r="K23" s="348"/>
      <c r="L23" s="349">
        <f>J23+K23</f>
        <v>454</v>
      </c>
      <c r="M23" s="350"/>
      <c r="N23" s="348"/>
      <c r="O23" s="351">
        <f>M23+N23</f>
        <v>0</v>
      </c>
      <c r="P23" s="352"/>
      <c r="Q23" s="353"/>
      <c r="R23" s="343"/>
    </row>
    <row r="24" spans="1:18" s="19" customFormat="1" ht="24.75" thickBot="1" x14ac:dyDescent="0.3">
      <c r="A24" s="32">
        <v>19300</v>
      </c>
      <c r="B24" s="32" t="s">
        <v>24</v>
      </c>
      <c r="C24" s="186">
        <f>SUM(F24,I24)</f>
        <v>605106</v>
      </c>
      <c r="D24" s="246">
        <f>D50</f>
        <v>566029</v>
      </c>
      <c r="E24" s="388"/>
      <c r="F24" s="397">
        <f t="shared" si="8"/>
        <v>566029</v>
      </c>
      <c r="G24" s="213">
        <f>G50</f>
        <v>39077</v>
      </c>
      <c r="H24" s="388"/>
      <c r="I24" s="397">
        <f t="shared" ref="I24" si="9">G24+H24</f>
        <v>39077</v>
      </c>
      <c r="J24" s="285" t="s">
        <v>25</v>
      </c>
      <c r="K24" s="34" t="s">
        <v>25</v>
      </c>
      <c r="L24" s="163" t="s">
        <v>25</v>
      </c>
      <c r="M24" s="278" t="s">
        <v>25</v>
      </c>
      <c r="N24" s="147" t="s">
        <v>25</v>
      </c>
      <c r="O24" s="147" t="s">
        <v>25</v>
      </c>
      <c r="P24" s="356"/>
      <c r="Q24" s="181"/>
      <c r="R24" s="343"/>
    </row>
    <row r="25" spans="1:18"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c r="R25" s="343"/>
    </row>
    <row r="26" spans="1:18" s="19" customFormat="1" ht="36.75" thickTop="1" x14ac:dyDescent="0.25">
      <c r="A26" s="35">
        <v>21300</v>
      </c>
      <c r="B26" s="35" t="s">
        <v>27</v>
      </c>
      <c r="C26" s="187">
        <f>SUM(L26)</f>
        <v>3151</v>
      </c>
      <c r="D26" s="248" t="s">
        <v>25</v>
      </c>
      <c r="E26" s="122" t="s">
        <v>25</v>
      </c>
      <c r="F26" s="398" t="s">
        <v>25</v>
      </c>
      <c r="G26" s="214" t="s">
        <v>25</v>
      </c>
      <c r="H26" s="122" t="s">
        <v>25</v>
      </c>
      <c r="I26" s="398" t="s">
        <v>25</v>
      </c>
      <c r="J26" s="357">
        <f>SUM(J27,J31,J33,J36)</f>
        <v>3151</v>
      </c>
      <c r="K26" s="38">
        <f t="shared" ref="K26" si="10">SUM(K27,K31,K33,K36)</f>
        <v>0</v>
      </c>
      <c r="L26" s="175">
        <f>SUM(L27,L31,L33,L36)</f>
        <v>3151</v>
      </c>
      <c r="M26" s="279" t="s">
        <v>25</v>
      </c>
      <c r="N26" s="122" t="s">
        <v>25</v>
      </c>
      <c r="O26" s="122" t="s">
        <v>25</v>
      </c>
      <c r="P26" s="303"/>
      <c r="Q26" s="181"/>
      <c r="R26" s="343"/>
    </row>
    <row r="27" spans="1:18" s="19" customFormat="1" ht="24" hidden="1" x14ac:dyDescent="0.25">
      <c r="A27" s="39">
        <v>21350</v>
      </c>
      <c r="B27" s="35" t="s">
        <v>28</v>
      </c>
      <c r="C27" s="187">
        <f t="shared" ref="C27:C40" si="11">SUM(L27)</f>
        <v>0</v>
      </c>
      <c r="D27" s="248" t="s">
        <v>25</v>
      </c>
      <c r="E27" s="37" t="s">
        <v>25</v>
      </c>
      <c r="F27" s="164" t="s">
        <v>25</v>
      </c>
      <c r="G27" s="214" t="s">
        <v>25</v>
      </c>
      <c r="H27" s="37" t="s">
        <v>25</v>
      </c>
      <c r="I27" s="122" t="s">
        <v>25</v>
      </c>
      <c r="J27" s="357">
        <f>SUM(J28:J30)</f>
        <v>0</v>
      </c>
      <c r="K27" s="38">
        <f t="shared" ref="K27" si="12">SUM(K28:K30)</f>
        <v>0</v>
      </c>
      <c r="L27" s="175">
        <f>SUM(L28:L30)</f>
        <v>0</v>
      </c>
      <c r="M27" s="279" t="s">
        <v>25</v>
      </c>
      <c r="N27" s="122" t="s">
        <v>25</v>
      </c>
      <c r="O27" s="122" t="s">
        <v>25</v>
      </c>
      <c r="P27" s="303"/>
      <c r="Q27" s="181"/>
      <c r="R27" s="343"/>
    </row>
    <row r="28" spans="1:18" hidden="1" x14ac:dyDescent="0.25">
      <c r="A28" s="26">
        <v>21351</v>
      </c>
      <c r="B28" s="40" t="s">
        <v>29</v>
      </c>
      <c r="C28" s="188">
        <f t="shared" si="11"/>
        <v>0</v>
      </c>
      <c r="D28" s="249" t="s">
        <v>25</v>
      </c>
      <c r="E28" s="41" t="s">
        <v>25</v>
      </c>
      <c r="F28" s="165" t="s">
        <v>25</v>
      </c>
      <c r="G28" s="215" t="s">
        <v>25</v>
      </c>
      <c r="H28" s="41" t="s">
        <v>25</v>
      </c>
      <c r="I28" s="148" t="s">
        <v>25</v>
      </c>
      <c r="J28" s="244"/>
      <c r="K28" s="320"/>
      <c r="L28" s="176">
        <f t="shared" ref="L28:L30" si="13">J28+K28</f>
        <v>0</v>
      </c>
      <c r="M28" s="280" t="s">
        <v>25</v>
      </c>
      <c r="N28" s="148" t="s">
        <v>25</v>
      </c>
      <c r="O28" s="148" t="s">
        <v>25</v>
      </c>
      <c r="P28" s="304"/>
      <c r="Q28" s="296"/>
      <c r="R28" s="343"/>
    </row>
    <row r="29" spans="1:18" hidden="1" x14ac:dyDescent="0.25">
      <c r="A29" s="29">
        <v>21352</v>
      </c>
      <c r="B29" s="43" t="s">
        <v>30</v>
      </c>
      <c r="C29" s="189">
        <f t="shared" si="11"/>
        <v>0</v>
      </c>
      <c r="D29" s="250" t="s">
        <v>25</v>
      </c>
      <c r="E29" s="44" t="s">
        <v>25</v>
      </c>
      <c r="F29" s="166" t="s">
        <v>25</v>
      </c>
      <c r="G29" s="216" t="s">
        <v>25</v>
      </c>
      <c r="H29" s="44" t="s">
        <v>25</v>
      </c>
      <c r="I29" s="149" t="s">
        <v>25</v>
      </c>
      <c r="J29" s="245"/>
      <c r="K29" s="322"/>
      <c r="L29" s="95">
        <f t="shared" si="13"/>
        <v>0</v>
      </c>
      <c r="M29" s="281" t="s">
        <v>25</v>
      </c>
      <c r="N29" s="149" t="s">
        <v>25</v>
      </c>
      <c r="O29" s="149" t="s">
        <v>25</v>
      </c>
      <c r="P29" s="305"/>
      <c r="Q29" s="296"/>
      <c r="R29" s="343"/>
    </row>
    <row r="30" spans="1:18" ht="24" hidden="1" x14ac:dyDescent="0.25">
      <c r="A30" s="29">
        <v>21359</v>
      </c>
      <c r="B30" s="43" t="s">
        <v>31</v>
      </c>
      <c r="C30" s="189">
        <f t="shared" si="11"/>
        <v>0</v>
      </c>
      <c r="D30" s="250" t="s">
        <v>25</v>
      </c>
      <c r="E30" s="44" t="s">
        <v>25</v>
      </c>
      <c r="F30" s="166" t="s">
        <v>25</v>
      </c>
      <c r="G30" s="216" t="s">
        <v>25</v>
      </c>
      <c r="H30" s="44" t="s">
        <v>25</v>
      </c>
      <c r="I30" s="149" t="s">
        <v>25</v>
      </c>
      <c r="J30" s="245"/>
      <c r="K30" s="322"/>
      <c r="L30" s="95">
        <f t="shared" si="13"/>
        <v>0</v>
      </c>
      <c r="M30" s="281" t="s">
        <v>25</v>
      </c>
      <c r="N30" s="149" t="s">
        <v>25</v>
      </c>
      <c r="O30" s="149" t="s">
        <v>25</v>
      </c>
      <c r="P30" s="305"/>
      <c r="Q30" s="296"/>
      <c r="R30" s="343"/>
    </row>
    <row r="31" spans="1:18" s="19" customFormat="1" ht="36" hidden="1" x14ac:dyDescent="0.25">
      <c r="A31" s="39">
        <v>21370</v>
      </c>
      <c r="B31" s="35" t="s">
        <v>32</v>
      </c>
      <c r="C31" s="187">
        <f t="shared" si="11"/>
        <v>0</v>
      </c>
      <c r="D31" s="248" t="s">
        <v>25</v>
      </c>
      <c r="E31" s="37" t="s">
        <v>25</v>
      </c>
      <c r="F31" s="164" t="s">
        <v>25</v>
      </c>
      <c r="G31" s="214" t="s">
        <v>25</v>
      </c>
      <c r="H31" s="37" t="s">
        <v>25</v>
      </c>
      <c r="I31" s="122" t="s">
        <v>25</v>
      </c>
      <c r="J31" s="357">
        <f>SUM(J32)</f>
        <v>0</v>
      </c>
      <c r="K31" s="38">
        <f t="shared" ref="K31" si="14">SUM(K32)</f>
        <v>0</v>
      </c>
      <c r="L31" s="175">
        <f>SUM(L32)</f>
        <v>0</v>
      </c>
      <c r="M31" s="279" t="s">
        <v>25</v>
      </c>
      <c r="N31" s="122" t="s">
        <v>25</v>
      </c>
      <c r="O31" s="122" t="s">
        <v>25</v>
      </c>
      <c r="P31" s="303"/>
      <c r="Q31" s="181"/>
      <c r="R31" s="343"/>
    </row>
    <row r="32" spans="1:18" ht="36" hidden="1" x14ac:dyDescent="0.25">
      <c r="A32" s="46">
        <v>21379</v>
      </c>
      <c r="B32" s="47" t="s">
        <v>33</v>
      </c>
      <c r="C32" s="190">
        <f t="shared" si="11"/>
        <v>0</v>
      </c>
      <c r="D32" s="251" t="s">
        <v>25</v>
      </c>
      <c r="E32" s="48" t="s">
        <v>25</v>
      </c>
      <c r="F32" s="53" t="s">
        <v>25</v>
      </c>
      <c r="G32" s="217" t="s">
        <v>25</v>
      </c>
      <c r="H32" s="48" t="s">
        <v>25</v>
      </c>
      <c r="I32" s="150" t="s">
        <v>25</v>
      </c>
      <c r="J32" s="358"/>
      <c r="K32" s="324"/>
      <c r="L32" s="332">
        <f>J32+K32</f>
        <v>0</v>
      </c>
      <c r="M32" s="282" t="s">
        <v>25</v>
      </c>
      <c r="N32" s="150" t="s">
        <v>25</v>
      </c>
      <c r="O32" s="150" t="s">
        <v>25</v>
      </c>
      <c r="P32" s="306"/>
      <c r="Q32" s="296"/>
      <c r="R32" s="343"/>
    </row>
    <row r="33" spans="1:18" s="19" customFormat="1" ht="12" x14ac:dyDescent="0.25">
      <c r="A33" s="39">
        <v>21380</v>
      </c>
      <c r="B33" s="35" t="s">
        <v>34</v>
      </c>
      <c r="C33" s="187">
        <f t="shared" si="11"/>
        <v>231</v>
      </c>
      <c r="D33" s="248" t="s">
        <v>25</v>
      </c>
      <c r="E33" s="122" t="s">
        <v>25</v>
      </c>
      <c r="F33" s="398" t="s">
        <v>25</v>
      </c>
      <c r="G33" s="214" t="s">
        <v>25</v>
      </c>
      <c r="H33" s="122" t="s">
        <v>25</v>
      </c>
      <c r="I33" s="398" t="s">
        <v>25</v>
      </c>
      <c r="J33" s="357">
        <f>SUM(J34:J35)</f>
        <v>231</v>
      </c>
      <c r="K33" s="38">
        <f t="shared" ref="K33" si="15">SUM(K34:K35)</f>
        <v>0</v>
      </c>
      <c r="L33" s="175">
        <f>SUM(L34:L35)</f>
        <v>231</v>
      </c>
      <c r="M33" s="279" t="s">
        <v>25</v>
      </c>
      <c r="N33" s="122" t="s">
        <v>25</v>
      </c>
      <c r="O33" s="122" t="s">
        <v>25</v>
      </c>
      <c r="P33" s="303"/>
      <c r="Q33" s="181"/>
      <c r="R33" s="343"/>
    </row>
    <row r="34" spans="1:18" x14ac:dyDescent="0.25">
      <c r="A34" s="27">
        <v>21381</v>
      </c>
      <c r="B34" s="40" t="s">
        <v>35</v>
      </c>
      <c r="C34" s="188">
        <f t="shared" si="11"/>
        <v>231</v>
      </c>
      <c r="D34" s="249" t="s">
        <v>25</v>
      </c>
      <c r="E34" s="148" t="s">
        <v>25</v>
      </c>
      <c r="F34" s="399" t="s">
        <v>25</v>
      </c>
      <c r="G34" s="215" t="s">
        <v>25</v>
      </c>
      <c r="H34" s="148" t="s">
        <v>25</v>
      </c>
      <c r="I34" s="399" t="s">
        <v>25</v>
      </c>
      <c r="J34" s="244">
        <v>231</v>
      </c>
      <c r="K34" s="320"/>
      <c r="L34" s="176">
        <f t="shared" ref="L34:L35" si="16">J34+K34</f>
        <v>231</v>
      </c>
      <c r="M34" s="280" t="s">
        <v>25</v>
      </c>
      <c r="N34" s="148" t="s">
        <v>25</v>
      </c>
      <c r="O34" s="148" t="s">
        <v>25</v>
      </c>
      <c r="P34" s="304"/>
      <c r="Q34" s="296"/>
      <c r="R34" s="343"/>
    </row>
    <row r="35" spans="1:18" ht="24" hidden="1" x14ac:dyDescent="0.25">
      <c r="A35" s="30">
        <v>21383</v>
      </c>
      <c r="B35" s="43" t="s">
        <v>36</v>
      </c>
      <c r="C35" s="189">
        <f t="shared" si="11"/>
        <v>0</v>
      </c>
      <c r="D35" s="250" t="s">
        <v>25</v>
      </c>
      <c r="E35" s="44" t="s">
        <v>25</v>
      </c>
      <c r="F35" s="166" t="s">
        <v>25</v>
      </c>
      <c r="G35" s="216" t="s">
        <v>25</v>
      </c>
      <c r="H35" s="44" t="s">
        <v>25</v>
      </c>
      <c r="I35" s="149" t="s">
        <v>25</v>
      </c>
      <c r="J35" s="245"/>
      <c r="K35" s="322"/>
      <c r="L35" s="95">
        <f t="shared" si="16"/>
        <v>0</v>
      </c>
      <c r="M35" s="281" t="s">
        <v>25</v>
      </c>
      <c r="N35" s="149" t="s">
        <v>25</v>
      </c>
      <c r="O35" s="149" t="s">
        <v>25</v>
      </c>
      <c r="P35" s="305"/>
      <c r="Q35" s="296"/>
      <c r="R35" s="343"/>
    </row>
    <row r="36" spans="1:18" s="19" customFormat="1" ht="24" x14ac:dyDescent="0.25">
      <c r="A36" s="39">
        <v>21390</v>
      </c>
      <c r="B36" s="35" t="s">
        <v>37</v>
      </c>
      <c r="C36" s="187">
        <f t="shared" si="11"/>
        <v>2920</v>
      </c>
      <c r="D36" s="248" t="s">
        <v>25</v>
      </c>
      <c r="E36" s="122" t="s">
        <v>25</v>
      </c>
      <c r="F36" s="398" t="s">
        <v>25</v>
      </c>
      <c r="G36" s="214" t="s">
        <v>25</v>
      </c>
      <c r="H36" s="122" t="s">
        <v>25</v>
      </c>
      <c r="I36" s="398" t="s">
        <v>25</v>
      </c>
      <c r="J36" s="357">
        <f>SUM(J37:J40)</f>
        <v>2920</v>
      </c>
      <c r="K36" s="38">
        <f t="shared" ref="K36" si="17">SUM(K37:K40)</f>
        <v>0</v>
      </c>
      <c r="L36" s="175">
        <f>SUM(L37:L40)</f>
        <v>2920</v>
      </c>
      <c r="M36" s="279" t="s">
        <v>25</v>
      </c>
      <c r="N36" s="122" t="s">
        <v>25</v>
      </c>
      <c r="O36" s="122" t="s">
        <v>25</v>
      </c>
      <c r="P36" s="303"/>
      <c r="Q36" s="181"/>
      <c r="R36" s="343"/>
    </row>
    <row r="37" spans="1:18" ht="24" hidden="1" x14ac:dyDescent="0.25">
      <c r="A37" s="27">
        <v>21391</v>
      </c>
      <c r="B37" s="40" t="s">
        <v>38</v>
      </c>
      <c r="C37" s="188">
        <f t="shared" si="11"/>
        <v>0</v>
      </c>
      <c r="D37" s="249" t="s">
        <v>25</v>
      </c>
      <c r="E37" s="41" t="s">
        <v>25</v>
      </c>
      <c r="F37" s="165" t="s">
        <v>25</v>
      </c>
      <c r="G37" s="215" t="s">
        <v>25</v>
      </c>
      <c r="H37" s="41" t="s">
        <v>25</v>
      </c>
      <c r="I37" s="148" t="s">
        <v>25</v>
      </c>
      <c r="J37" s="244"/>
      <c r="K37" s="320"/>
      <c r="L37" s="176">
        <f t="shared" ref="L37:L40" si="18">J37+K37</f>
        <v>0</v>
      </c>
      <c r="M37" s="280" t="s">
        <v>25</v>
      </c>
      <c r="N37" s="148" t="s">
        <v>25</v>
      </c>
      <c r="O37" s="148" t="s">
        <v>25</v>
      </c>
      <c r="P37" s="304"/>
      <c r="Q37" s="296"/>
      <c r="R37" s="343"/>
    </row>
    <row r="38" spans="1:18" hidden="1" x14ac:dyDescent="0.25">
      <c r="A38" s="30">
        <v>21393</v>
      </c>
      <c r="B38" s="43" t="s">
        <v>39</v>
      </c>
      <c r="C38" s="189">
        <f t="shared" si="11"/>
        <v>0</v>
      </c>
      <c r="D38" s="250" t="s">
        <v>25</v>
      </c>
      <c r="E38" s="44" t="s">
        <v>25</v>
      </c>
      <c r="F38" s="166" t="s">
        <v>25</v>
      </c>
      <c r="G38" s="216" t="s">
        <v>25</v>
      </c>
      <c r="H38" s="44" t="s">
        <v>25</v>
      </c>
      <c r="I38" s="149" t="s">
        <v>25</v>
      </c>
      <c r="J38" s="245"/>
      <c r="K38" s="322"/>
      <c r="L38" s="95">
        <f t="shared" si="18"/>
        <v>0</v>
      </c>
      <c r="M38" s="281" t="s">
        <v>25</v>
      </c>
      <c r="N38" s="149" t="s">
        <v>25</v>
      </c>
      <c r="O38" s="149" t="s">
        <v>25</v>
      </c>
      <c r="P38" s="305"/>
      <c r="Q38" s="296"/>
      <c r="R38" s="343"/>
    </row>
    <row r="39" spans="1:18" hidden="1" x14ac:dyDescent="0.25">
      <c r="A39" s="30">
        <v>21395</v>
      </c>
      <c r="B39" s="43" t="s">
        <v>40</v>
      </c>
      <c r="C39" s="189">
        <f t="shared" si="11"/>
        <v>0</v>
      </c>
      <c r="D39" s="250" t="s">
        <v>25</v>
      </c>
      <c r="E39" s="44" t="s">
        <v>25</v>
      </c>
      <c r="F39" s="166" t="s">
        <v>25</v>
      </c>
      <c r="G39" s="216" t="s">
        <v>25</v>
      </c>
      <c r="H39" s="44" t="s">
        <v>25</v>
      </c>
      <c r="I39" s="149" t="s">
        <v>25</v>
      </c>
      <c r="J39" s="245"/>
      <c r="K39" s="322"/>
      <c r="L39" s="95">
        <f t="shared" si="18"/>
        <v>0</v>
      </c>
      <c r="M39" s="281" t="s">
        <v>25</v>
      </c>
      <c r="N39" s="149" t="s">
        <v>25</v>
      </c>
      <c r="O39" s="149" t="s">
        <v>25</v>
      </c>
      <c r="P39" s="305"/>
      <c r="Q39" s="296"/>
      <c r="R39" s="343"/>
    </row>
    <row r="40" spans="1:18" ht="24" x14ac:dyDescent="0.25">
      <c r="A40" s="30">
        <v>21399</v>
      </c>
      <c r="B40" s="43" t="s">
        <v>41</v>
      </c>
      <c r="C40" s="189">
        <f t="shared" si="11"/>
        <v>2920</v>
      </c>
      <c r="D40" s="250" t="s">
        <v>25</v>
      </c>
      <c r="E40" s="149" t="s">
        <v>25</v>
      </c>
      <c r="F40" s="400" t="s">
        <v>25</v>
      </c>
      <c r="G40" s="216" t="s">
        <v>25</v>
      </c>
      <c r="H40" s="149" t="s">
        <v>25</v>
      </c>
      <c r="I40" s="400" t="s">
        <v>25</v>
      </c>
      <c r="J40" s="245">
        <v>2920</v>
      </c>
      <c r="K40" s="322"/>
      <c r="L40" s="95">
        <f t="shared" si="18"/>
        <v>2920</v>
      </c>
      <c r="M40" s="281" t="s">
        <v>25</v>
      </c>
      <c r="N40" s="149" t="s">
        <v>25</v>
      </c>
      <c r="O40" s="149" t="s">
        <v>25</v>
      </c>
      <c r="P40" s="305"/>
      <c r="Q40" s="296"/>
      <c r="R40" s="343"/>
    </row>
    <row r="41" spans="1:18" s="19" customFormat="1" ht="36.75" hidden="1" customHeight="1" x14ac:dyDescent="0.25">
      <c r="A41" s="39">
        <v>21420</v>
      </c>
      <c r="B41" s="35" t="s">
        <v>42</v>
      </c>
      <c r="C41" s="191">
        <f>SUM(F41)</f>
        <v>0</v>
      </c>
      <c r="D41" s="252"/>
      <c r="E41" s="36"/>
      <c r="F41" s="330">
        <f>D41+E41</f>
        <v>0</v>
      </c>
      <c r="G41" s="214" t="s">
        <v>25</v>
      </c>
      <c r="H41" s="37" t="s">
        <v>25</v>
      </c>
      <c r="I41" s="122" t="s">
        <v>25</v>
      </c>
      <c r="J41" s="357" t="s">
        <v>25</v>
      </c>
      <c r="K41" s="37" t="s">
        <v>25</v>
      </c>
      <c r="L41" s="164" t="s">
        <v>25</v>
      </c>
      <c r="M41" s="279" t="s">
        <v>25</v>
      </c>
      <c r="N41" s="122" t="s">
        <v>25</v>
      </c>
      <c r="O41" s="122" t="s">
        <v>25</v>
      </c>
      <c r="P41" s="303"/>
      <c r="Q41" s="181"/>
      <c r="R41" s="343"/>
    </row>
    <row r="42" spans="1:18" s="19" customFormat="1" ht="24" x14ac:dyDescent="0.25">
      <c r="A42" s="50">
        <v>21490</v>
      </c>
      <c r="B42" s="51" t="s">
        <v>43</v>
      </c>
      <c r="C42" s="401">
        <f>SUM(F42,I42,L42)</f>
        <v>10</v>
      </c>
      <c r="D42" s="253">
        <f>D43</f>
        <v>0</v>
      </c>
      <c r="E42" s="270">
        <f t="shared" ref="E42" si="19">E43</f>
        <v>0</v>
      </c>
      <c r="F42" s="401">
        <f>F43</f>
        <v>0</v>
      </c>
      <c r="G42" s="218">
        <f>G43</f>
        <v>0</v>
      </c>
      <c r="H42" s="270">
        <f t="shared" ref="H42:K42" si="20">H43</f>
        <v>0</v>
      </c>
      <c r="I42" s="401">
        <f t="shared" si="20"/>
        <v>0</v>
      </c>
      <c r="J42" s="253">
        <f>J43</f>
        <v>10</v>
      </c>
      <c r="K42" s="52">
        <f t="shared" si="20"/>
        <v>0</v>
      </c>
      <c r="L42" s="254">
        <f>L43</f>
        <v>10</v>
      </c>
      <c r="M42" s="279" t="s">
        <v>25</v>
      </c>
      <c r="N42" s="122" t="s">
        <v>25</v>
      </c>
      <c r="O42" s="421" t="s">
        <v>25</v>
      </c>
      <c r="P42" s="303"/>
      <c r="Q42" s="181"/>
      <c r="R42" s="343"/>
    </row>
    <row r="43" spans="1:18" s="19" customFormat="1" ht="24" x14ac:dyDescent="0.25">
      <c r="A43" s="30">
        <v>21499</v>
      </c>
      <c r="B43" s="43" t="s">
        <v>44</v>
      </c>
      <c r="C43" s="602">
        <f>SUM(F43,I43,L43)</f>
        <v>10</v>
      </c>
      <c r="D43" s="255"/>
      <c r="E43" s="389"/>
      <c r="F43" s="410">
        <f>D43+E43</f>
        <v>0</v>
      </c>
      <c r="G43" s="219"/>
      <c r="H43" s="390"/>
      <c r="I43" s="410">
        <f>G43+H43</f>
        <v>0</v>
      </c>
      <c r="J43" s="244">
        <v>10</v>
      </c>
      <c r="K43" s="42"/>
      <c r="L43" s="174">
        <f>J43+K43</f>
        <v>10</v>
      </c>
      <c r="M43" s="282" t="s">
        <v>25</v>
      </c>
      <c r="N43" s="150" t="s">
        <v>25</v>
      </c>
      <c r="O43" s="53" t="s">
        <v>25</v>
      </c>
      <c r="P43" s="306"/>
      <c r="Q43" s="181"/>
      <c r="R43" s="343"/>
    </row>
    <row r="44" spans="1:18" ht="24" hidden="1" x14ac:dyDescent="0.25">
      <c r="A44" s="54">
        <v>23000</v>
      </c>
      <c r="B44" s="55" t="s">
        <v>45</v>
      </c>
      <c r="C44" s="191">
        <f>SUM(O44)</f>
        <v>0</v>
      </c>
      <c r="D44" s="256" t="s">
        <v>25</v>
      </c>
      <c r="E44" s="56" t="s">
        <v>25</v>
      </c>
      <c r="F44" s="257" t="s">
        <v>25</v>
      </c>
      <c r="G44" s="220" t="s">
        <v>25</v>
      </c>
      <c r="H44" s="56" t="s">
        <v>25</v>
      </c>
      <c r="I44" s="271" t="s">
        <v>25</v>
      </c>
      <c r="J44" s="359" t="s">
        <v>25</v>
      </c>
      <c r="K44" s="56" t="s">
        <v>25</v>
      </c>
      <c r="L44" s="257" t="s">
        <v>25</v>
      </c>
      <c r="M44" s="283">
        <f t="shared" ref="M44:N44" si="21">SUM(M45:M46)</f>
        <v>0</v>
      </c>
      <c r="N44" s="151">
        <f t="shared" si="21"/>
        <v>0</v>
      </c>
      <c r="O44" s="151">
        <f>SUM(O45:O46)</f>
        <v>0</v>
      </c>
      <c r="P44" s="307"/>
      <c r="Q44" s="296"/>
      <c r="R44" s="343"/>
    </row>
    <row r="45" spans="1:18"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c r="R45" s="343"/>
    </row>
    <row r="46" spans="1:18"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c r="R46" s="343"/>
    </row>
    <row r="47" spans="1:18" x14ac:dyDescent="0.25">
      <c r="A47" s="60"/>
      <c r="B47" s="58"/>
      <c r="C47" s="194"/>
      <c r="D47" s="260"/>
      <c r="E47" s="391"/>
      <c r="F47" s="403"/>
      <c r="G47" s="221"/>
      <c r="H47" s="272"/>
      <c r="I47" s="403"/>
      <c r="J47" s="258"/>
      <c r="K47" s="59"/>
      <c r="L47" s="167"/>
      <c r="M47" s="284"/>
      <c r="N47" s="107"/>
      <c r="O47" s="152"/>
      <c r="P47" s="288"/>
      <c r="Q47" s="296"/>
      <c r="R47" s="343"/>
    </row>
    <row r="48" spans="1:18" s="19" customFormat="1" ht="12" x14ac:dyDescent="0.25">
      <c r="A48" s="61"/>
      <c r="B48" s="62" t="s">
        <v>48</v>
      </c>
      <c r="C48" s="195"/>
      <c r="D48" s="261"/>
      <c r="E48" s="392"/>
      <c r="F48" s="404"/>
      <c r="G48" s="222"/>
      <c r="H48" s="153"/>
      <c r="I48" s="404"/>
      <c r="J48" s="133"/>
      <c r="K48" s="108"/>
      <c r="L48" s="168"/>
      <c r="M48" s="222"/>
      <c r="N48" s="108"/>
      <c r="O48" s="153"/>
      <c r="P48" s="308"/>
      <c r="Q48" s="181"/>
      <c r="R48" s="343"/>
    </row>
    <row r="49" spans="1:18" s="19" customFormat="1" ht="12.75" thickBot="1" x14ac:dyDescent="0.3">
      <c r="A49" s="63"/>
      <c r="B49" s="20" t="s">
        <v>49</v>
      </c>
      <c r="C49" s="196">
        <f t="shared" ref="C49:C112" si="24">SUM(F49,I49,L49,O49)</f>
        <v>608721</v>
      </c>
      <c r="D49" s="134">
        <f>SUM(D50,D281)</f>
        <v>566029</v>
      </c>
      <c r="E49" s="117">
        <f t="shared" ref="E49" si="25">SUM(E50,E281)</f>
        <v>0</v>
      </c>
      <c r="F49" s="405">
        <f>SUM(F50,F281)</f>
        <v>566029</v>
      </c>
      <c r="G49" s="223">
        <f>SUM(G50,G281)</f>
        <v>39077</v>
      </c>
      <c r="H49" s="117">
        <f t="shared" ref="H49:O49" si="26">SUM(H50,H281)</f>
        <v>0</v>
      </c>
      <c r="I49" s="405">
        <f t="shared" si="26"/>
        <v>39077</v>
      </c>
      <c r="J49" s="134">
        <f>SUM(J50,J281)</f>
        <v>3615</v>
      </c>
      <c r="K49" s="64">
        <f t="shared" si="26"/>
        <v>0</v>
      </c>
      <c r="L49" s="169">
        <f t="shared" si="26"/>
        <v>3615</v>
      </c>
      <c r="M49" s="223">
        <f t="shared" si="26"/>
        <v>0</v>
      </c>
      <c r="N49" s="64">
        <f t="shared" si="26"/>
        <v>0</v>
      </c>
      <c r="O49" s="117">
        <f t="shared" si="26"/>
        <v>0</v>
      </c>
      <c r="P49" s="309"/>
      <c r="Q49" s="181"/>
      <c r="R49" s="343"/>
    </row>
    <row r="50" spans="1:18" s="19" customFormat="1" ht="36.75" thickTop="1" x14ac:dyDescent="0.25">
      <c r="A50" s="65"/>
      <c r="B50" s="66" t="s">
        <v>50</v>
      </c>
      <c r="C50" s="197">
        <f t="shared" si="24"/>
        <v>608721</v>
      </c>
      <c r="D50" s="135">
        <f>SUM(D51,D193)</f>
        <v>566029</v>
      </c>
      <c r="E50" s="273">
        <f t="shared" ref="E50" si="27">SUM(E51,E193)</f>
        <v>0</v>
      </c>
      <c r="F50" s="406">
        <f>SUM(F51,F193)</f>
        <v>566029</v>
      </c>
      <c r="G50" s="224">
        <f>SUM(G51,G193)</f>
        <v>39077</v>
      </c>
      <c r="H50" s="273">
        <f t="shared" ref="H50:O50" si="28">SUM(H51,H193)</f>
        <v>0</v>
      </c>
      <c r="I50" s="406">
        <f t="shared" si="28"/>
        <v>39077</v>
      </c>
      <c r="J50" s="135">
        <f>SUM(J51,J193)</f>
        <v>3615</v>
      </c>
      <c r="K50" s="67">
        <f t="shared" si="28"/>
        <v>0</v>
      </c>
      <c r="L50" s="170">
        <f t="shared" si="28"/>
        <v>3615</v>
      </c>
      <c r="M50" s="224">
        <f t="shared" si="28"/>
        <v>0</v>
      </c>
      <c r="N50" s="67">
        <f t="shared" si="28"/>
        <v>0</v>
      </c>
      <c r="O50" s="273">
        <f t="shared" si="28"/>
        <v>0</v>
      </c>
      <c r="P50" s="310"/>
      <c r="Q50" s="181"/>
      <c r="R50" s="343"/>
    </row>
    <row r="51" spans="1:18" s="19" customFormat="1" ht="24" x14ac:dyDescent="0.25">
      <c r="A51" s="68"/>
      <c r="B51" s="16" t="s">
        <v>51</v>
      </c>
      <c r="C51" s="198">
        <f t="shared" si="24"/>
        <v>604543</v>
      </c>
      <c r="D51" s="136">
        <f>SUM(D52,D74,D172,D186)</f>
        <v>562629</v>
      </c>
      <c r="E51" s="274">
        <f t="shared" ref="E51" si="29">SUM(E52,E74,E172,E186)</f>
        <v>0</v>
      </c>
      <c r="F51" s="407">
        <f>SUM(F52,F74,F172,F186)</f>
        <v>562629</v>
      </c>
      <c r="G51" s="225">
        <f>SUM(G52,G74,G172,G186)</f>
        <v>38656</v>
      </c>
      <c r="H51" s="274">
        <f t="shared" ref="H51:O51" si="30">SUM(H52,H74,H172,H186)</f>
        <v>0</v>
      </c>
      <c r="I51" s="407">
        <f t="shared" si="30"/>
        <v>38656</v>
      </c>
      <c r="J51" s="136">
        <f>SUM(J52,J74,J172,J186)</f>
        <v>3258</v>
      </c>
      <c r="K51" s="69">
        <f t="shared" si="30"/>
        <v>0</v>
      </c>
      <c r="L51" s="171">
        <f t="shared" si="30"/>
        <v>3258</v>
      </c>
      <c r="M51" s="225">
        <f t="shared" si="30"/>
        <v>0</v>
      </c>
      <c r="N51" s="69">
        <f t="shared" si="30"/>
        <v>0</v>
      </c>
      <c r="O51" s="274">
        <f t="shared" si="30"/>
        <v>0</v>
      </c>
      <c r="P51" s="311"/>
      <c r="Q51" s="181"/>
      <c r="R51" s="343"/>
    </row>
    <row r="52" spans="1:18" s="19" customFormat="1" ht="12" x14ac:dyDescent="0.25">
      <c r="A52" s="70">
        <v>1000</v>
      </c>
      <c r="B52" s="70" t="s">
        <v>52</v>
      </c>
      <c r="C52" s="199">
        <f t="shared" si="24"/>
        <v>546193</v>
      </c>
      <c r="D52" s="137">
        <f>SUM(D53,D66)</f>
        <v>508137</v>
      </c>
      <c r="E52" s="125">
        <f t="shared" ref="E52" si="31">SUM(E53,E66)</f>
        <v>0</v>
      </c>
      <c r="F52" s="408">
        <f>SUM(F53,F66)</f>
        <v>508137</v>
      </c>
      <c r="G52" s="226">
        <f>SUM(G53,G66)</f>
        <v>38056</v>
      </c>
      <c r="H52" s="125">
        <f t="shared" ref="H52:O52" si="32">SUM(H53,H66)</f>
        <v>0</v>
      </c>
      <c r="I52" s="408">
        <f t="shared" si="32"/>
        <v>38056</v>
      </c>
      <c r="J52" s="137">
        <f>SUM(J53,J66)</f>
        <v>0</v>
      </c>
      <c r="K52" s="71">
        <f t="shared" si="32"/>
        <v>0</v>
      </c>
      <c r="L52" s="172">
        <f t="shared" si="32"/>
        <v>0</v>
      </c>
      <c r="M52" s="226">
        <f t="shared" si="32"/>
        <v>0</v>
      </c>
      <c r="N52" s="71">
        <f t="shared" si="32"/>
        <v>0</v>
      </c>
      <c r="O52" s="125">
        <f t="shared" si="32"/>
        <v>0</v>
      </c>
      <c r="P52" s="312"/>
      <c r="Q52" s="181"/>
      <c r="R52" s="343"/>
    </row>
    <row r="53" spans="1:18" x14ac:dyDescent="0.25">
      <c r="A53" s="35">
        <v>1100</v>
      </c>
      <c r="B53" s="72" t="s">
        <v>53</v>
      </c>
      <c r="C53" s="187">
        <f t="shared" si="24"/>
        <v>411254</v>
      </c>
      <c r="D53" s="130">
        <f>SUM(D54,D57,D65)</f>
        <v>384125</v>
      </c>
      <c r="E53" s="123">
        <f t="shared" ref="E53" si="33">SUM(E54,E57,E65)</f>
        <v>-3263</v>
      </c>
      <c r="F53" s="409">
        <f>SUM(F54,F57,F65)</f>
        <v>380862</v>
      </c>
      <c r="G53" s="227">
        <f>SUM(G54,G57,G65)</f>
        <v>30392</v>
      </c>
      <c r="H53" s="123">
        <f t="shared" ref="H53:N53" si="34">SUM(H54,H57,H65)</f>
        <v>0</v>
      </c>
      <c r="I53" s="409">
        <f t="shared" si="34"/>
        <v>30392</v>
      </c>
      <c r="J53" s="130">
        <f>SUM(J54,J57,J65)</f>
        <v>0</v>
      </c>
      <c r="K53" s="38">
        <f t="shared" si="34"/>
        <v>0</v>
      </c>
      <c r="L53" s="175">
        <f t="shared" si="34"/>
        <v>0</v>
      </c>
      <c r="M53" s="227">
        <f t="shared" si="34"/>
        <v>0</v>
      </c>
      <c r="N53" s="38">
        <f t="shared" si="34"/>
        <v>0</v>
      </c>
      <c r="O53" s="123">
        <f>SUM(O54,O57,O65)</f>
        <v>0</v>
      </c>
      <c r="P53" s="313"/>
      <c r="Q53" s="296"/>
      <c r="R53" s="343"/>
    </row>
    <row r="54" spans="1:18" x14ac:dyDescent="0.25">
      <c r="A54" s="73">
        <v>1110</v>
      </c>
      <c r="B54" s="58" t="s">
        <v>54</v>
      </c>
      <c r="C54" s="194">
        <f>SUM(F54,I54,L54,O54)</f>
        <v>375902</v>
      </c>
      <c r="D54" s="86">
        <f>SUM(D55:D56)</f>
        <v>351365</v>
      </c>
      <c r="E54" s="154">
        <f>SUM(E55:E56)</f>
        <v>-3263</v>
      </c>
      <c r="F54" s="410">
        <f>SUM(F55:F56)</f>
        <v>348102</v>
      </c>
      <c r="G54" s="228">
        <f>SUM(G55:G56)</f>
        <v>27800</v>
      </c>
      <c r="H54" s="154">
        <f t="shared" ref="H54" si="35">SUM(H55:H56)</f>
        <v>0</v>
      </c>
      <c r="I54" s="410">
        <f>SUM(I55:I56)</f>
        <v>27800</v>
      </c>
      <c r="J54" s="86">
        <f>SUM(J55:J56)</f>
        <v>0</v>
      </c>
      <c r="K54" s="74">
        <f t="shared" ref="K54" si="36">SUM(K55:K56)</f>
        <v>0</v>
      </c>
      <c r="L54" s="174">
        <f>SUM(L55:L56)</f>
        <v>0</v>
      </c>
      <c r="M54" s="228">
        <f t="shared" ref="M54:N54" si="37">SUM(M55:M56)</f>
        <v>0</v>
      </c>
      <c r="N54" s="74">
        <f t="shared" si="37"/>
        <v>0</v>
      </c>
      <c r="O54" s="154">
        <f>SUM(O55:O56)</f>
        <v>0</v>
      </c>
      <c r="P54" s="291"/>
      <c r="Q54" s="296"/>
      <c r="R54" s="343"/>
    </row>
    <row r="55" spans="1:18"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c r="R55" s="343"/>
    </row>
    <row r="56" spans="1:18" ht="48" x14ac:dyDescent="0.25">
      <c r="A56" s="30">
        <v>1119</v>
      </c>
      <c r="B56" s="43" t="s">
        <v>56</v>
      </c>
      <c r="C56" s="189">
        <f t="shared" si="24"/>
        <v>375902</v>
      </c>
      <c r="D56" s="263">
        <v>351365</v>
      </c>
      <c r="E56" s="393">
        <f>-381-2882</f>
        <v>-3263</v>
      </c>
      <c r="F56" s="411">
        <f>D56+E56</f>
        <v>348102</v>
      </c>
      <c r="G56" s="229">
        <v>27800</v>
      </c>
      <c r="H56" s="393"/>
      <c r="I56" s="411">
        <f>G56+H56</f>
        <v>27800</v>
      </c>
      <c r="J56" s="263"/>
      <c r="K56" s="45"/>
      <c r="L56" s="95">
        <f>J56+K56</f>
        <v>0</v>
      </c>
      <c r="M56" s="229"/>
      <c r="N56" s="45"/>
      <c r="O56" s="91">
        <f>M56+N56</f>
        <v>0</v>
      </c>
      <c r="P56" s="336" t="s">
        <v>559</v>
      </c>
      <c r="Q56" s="296"/>
      <c r="R56" s="343"/>
    </row>
    <row r="57" spans="1:18" ht="23.25" customHeight="1" x14ac:dyDescent="0.25">
      <c r="A57" s="75">
        <v>1140</v>
      </c>
      <c r="B57" s="43" t="s">
        <v>57</v>
      </c>
      <c r="C57" s="189">
        <f t="shared" si="24"/>
        <v>34077</v>
      </c>
      <c r="D57" s="132">
        <f>SUM(D58:D64)</f>
        <v>31485</v>
      </c>
      <c r="E57" s="91">
        <f t="shared" ref="E57" si="38">SUM(E58:E64)</f>
        <v>0</v>
      </c>
      <c r="F57" s="411">
        <f>SUM(F58:F64)</f>
        <v>31485</v>
      </c>
      <c r="G57" s="230">
        <f>SUM(G58:G64)</f>
        <v>2592</v>
      </c>
      <c r="H57" s="91">
        <f t="shared" ref="H57:N57" si="39">SUM(H58:H64)</f>
        <v>0</v>
      </c>
      <c r="I57" s="411">
        <f t="shared" si="39"/>
        <v>2592</v>
      </c>
      <c r="J57" s="132">
        <f>SUM(J58:J64)</f>
        <v>0</v>
      </c>
      <c r="K57" s="76">
        <f t="shared" si="39"/>
        <v>0</v>
      </c>
      <c r="L57" s="95">
        <f t="shared" si="39"/>
        <v>0</v>
      </c>
      <c r="M57" s="230">
        <f t="shared" si="39"/>
        <v>0</v>
      </c>
      <c r="N57" s="76">
        <f t="shared" si="39"/>
        <v>0</v>
      </c>
      <c r="O57" s="91">
        <f>SUM(O58:O64)</f>
        <v>0</v>
      </c>
      <c r="P57" s="290"/>
      <c r="Q57" s="296"/>
      <c r="R57" s="343"/>
    </row>
    <row r="58" spans="1:18" x14ac:dyDescent="0.25">
      <c r="A58" s="30">
        <v>1141</v>
      </c>
      <c r="B58" s="43" t="s">
        <v>58</v>
      </c>
      <c r="C58" s="189">
        <f t="shared" si="24"/>
        <v>3709</v>
      </c>
      <c r="D58" s="263">
        <v>3709</v>
      </c>
      <c r="E58" s="393"/>
      <c r="F58" s="411">
        <f t="shared" ref="F58:F65" si="40">D58+E58</f>
        <v>3709</v>
      </c>
      <c r="G58" s="229"/>
      <c r="H58" s="393"/>
      <c r="I58" s="411">
        <f t="shared" ref="I58:I65" si="41">G58+H58</f>
        <v>0</v>
      </c>
      <c r="J58" s="263"/>
      <c r="K58" s="45"/>
      <c r="L58" s="95">
        <f t="shared" ref="L58:L65" si="42">J58+K58</f>
        <v>0</v>
      </c>
      <c r="M58" s="229"/>
      <c r="N58" s="45"/>
      <c r="O58" s="91">
        <f t="shared" ref="O58:O65" si="43">M58+N58</f>
        <v>0</v>
      </c>
      <c r="P58" s="290"/>
      <c r="Q58" s="296"/>
      <c r="R58" s="343"/>
    </row>
    <row r="59" spans="1:18" ht="44.25" customHeight="1" x14ac:dyDescent="0.25">
      <c r="A59" s="30">
        <v>1142</v>
      </c>
      <c r="B59" s="43" t="s">
        <v>59</v>
      </c>
      <c r="C59" s="189">
        <f t="shared" si="24"/>
        <v>976</v>
      </c>
      <c r="D59" s="263">
        <v>976</v>
      </c>
      <c r="E59" s="393"/>
      <c r="F59" s="411">
        <f t="shared" si="40"/>
        <v>976</v>
      </c>
      <c r="G59" s="229"/>
      <c r="H59" s="393"/>
      <c r="I59" s="411">
        <f t="shared" si="41"/>
        <v>0</v>
      </c>
      <c r="J59" s="263"/>
      <c r="K59" s="45"/>
      <c r="L59" s="95">
        <f t="shared" si="42"/>
        <v>0</v>
      </c>
      <c r="M59" s="229"/>
      <c r="N59" s="45"/>
      <c r="O59" s="91">
        <f t="shared" si="43"/>
        <v>0</v>
      </c>
      <c r="P59" s="336"/>
      <c r="Q59" s="296"/>
      <c r="R59" s="343"/>
    </row>
    <row r="60" spans="1:18" ht="24" hidden="1" x14ac:dyDescent="0.25">
      <c r="A60" s="30">
        <v>1145</v>
      </c>
      <c r="B60" s="43" t="s">
        <v>60</v>
      </c>
      <c r="C60" s="189">
        <f t="shared" si="24"/>
        <v>0</v>
      </c>
      <c r="D60" s="263"/>
      <c r="E60" s="45"/>
      <c r="F60" s="95">
        <f t="shared" si="40"/>
        <v>0</v>
      </c>
      <c r="G60" s="229"/>
      <c r="H60" s="45"/>
      <c r="I60" s="91">
        <f t="shared" si="41"/>
        <v>0</v>
      </c>
      <c r="J60" s="263"/>
      <c r="K60" s="45"/>
      <c r="L60" s="95">
        <f t="shared" si="42"/>
        <v>0</v>
      </c>
      <c r="M60" s="229"/>
      <c r="N60" s="45"/>
      <c r="O60" s="91">
        <f t="shared" si="43"/>
        <v>0</v>
      </c>
      <c r="P60" s="290"/>
      <c r="Q60" s="296"/>
      <c r="R60" s="343"/>
    </row>
    <row r="61" spans="1:18" ht="27.75" hidden="1" customHeight="1" x14ac:dyDescent="0.25">
      <c r="A61" s="30">
        <v>1146</v>
      </c>
      <c r="B61" s="43" t="s">
        <v>61</v>
      </c>
      <c r="C61" s="189">
        <f t="shared" si="24"/>
        <v>0</v>
      </c>
      <c r="D61" s="263"/>
      <c r="E61" s="45"/>
      <c r="F61" s="95">
        <f t="shared" si="40"/>
        <v>0</v>
      </c>
      <c r="G61" s="229"/>
      <c r="H61" s="45"/>
      <c r="I61" s="91">
        <f t="shared" si="41"/>
        <v>0</v>
      </c>
      <c r="J61" s="263"/>
      <c r="K61" s="45"/>
      <c r="L61" s="95">
        <f t="shared" si="42"/>
        <v>0</v>
      </c>
      <c r="M61" s="229"/>
      <c r="N61" s="45"/>
      <c r="O61" s="91">
        <f t="shared" si="43"/>
        <v>0</v>
      </c>
      <c r="P61" s="290"/>
      <c r="Q61" s="296"/>
      <c r="R61" s="343"/>
    </row>
    <row r="62" spans="1:18" x14ac:dyDescent="0.25">
      <c r="A62" s="30">
        <v>1147</v>
      </c>
      <c r="B62" s="43" t="s">
        <v>62</v>
      </c>
      <c r="C62" s="189">
        <f t="shared" si="24"/>
        <v>3430</v>
      </c>
      <c r="D62" s="263">
        <v>3430</v>
      </c>
      <c r="E62" s="393"/>
      <c r="F62" s="411">
        <f t="shared" si="40"/>
        <v>3430</v>
      </c>
      <c r="G62" s="229"/>
      <c r="H62" s="393"/>
      <c r="I62" s="411">
        <f t="shared" si="41"/>
        <v>0</v>
      </c>
      <c r="J62" s="263"/>
      <c r="K62" s="45"/>
      <c r="L62" s="95">
        <f t="shared" si="42"/>
        <v>0</v>
      </c>
      <c r="M62" s="229"/>
      <c r="N62" s="45"/>
      <c r="O62" s="91">
        <f t="shared" si="43"/>
        <v>0</v>
      </c>
      <c r="P62" s="290"/>
      <c r="Q62" s="296"/>
      <c r="R62" s="343"/>
    </row>
    <row r="63" spans="1:18" x14ac:dyDescent="0.25">
      <c r="A63" s="30">
        <v>1148</v>
      </c>
      <c r="B63" s="43" t="s">
        <v>63</v>
      </c>
      <c r="C63" s="189">
        <f t="shared" si="24"/>
        <v>18704</v>
      </c>
      <c r="D63" s="263">
        <v>18704</v>
      </c>
      <c r="E63" s="393"/>
      <c r="F63" s="411">
        <f t="shared" si="40"/>
        <v>18704</v>
      </c>
      <c r="G63" s="229"/>
      <c r="H63" s="393"/>
      <c r="I63" s="411">
        <f t="shared" si="41"/>
        <v>0</v>
      </c>
      <c r="J63" s="263"/>
      <c r="K63" s="45"/>
      <c r="L63" s="95">
        <f t="shared" si="42"/>
        <v>0</v>
      </c>
      <c r="M63" s="229"/>
      <c r="N63" s="45"/>
      <c r="O63" s="91">
        <f t="shared" si="43"/>
        <v>0</v>
      </c>
      <c r="P63" s="290"/>
      <c r="Q63" s="296"/>
      <c r="R63" s="343"/>
    </row>
    <row r="64" spans="1:18" ht="36" x14ac:dyDescent="0.25">
      <c r="A64" s="30">
        <v>1149</v>
      </c>
      <c r="B64" s="43" t="s">
        <v>64</v>
      </c>
      <c r="C64" s="189">
        <f t="shared" si="24"/>
        <v>7258</v>
      </c>
      <c r="D64" s="263">
        <v>4666</v>
      </c>
      <c r="E64" s="393"/>
      <c r="F64" s="411">
        <f t="shared" si="40"/>
        <v>4666</v>
      </c>
      <c r="G64" s="229">
        <v>2592</v>
      </c>
      <c r="H64" s="393"/>
      <c r="I64" s="411">
        <f t="shared" si="41"/>
        <v>2592</v>
      </c>
      <c r="J64" s="263"/>
      <c r="K64" s="45"/>
      <c r="L64" s="95">
        <f t="shared" si="42"/>
        <v>0</v>
      </c>
      <c r="M64" s="229"/>
      <c r="N64" s="45"/>
      <c r="O64" s="91">
        <f t="shared" si="43"/>
        <v>0</v>
      </c>
      <c r="P64" s="364"/>
      <c r="Q64" s="296"/>
      <c r="R64" s="343"/>
    </row>
    <row r="65" spans="1:18" ht="36" x14ac:dyDescent="0.25">
      <c r="A65" s="73">
        <v>1150</v>
      </c>
      <c r="B65" s="58" t="s">
        <v>65</v>
      </c>
      <c r="C65" s="194">
        <f t="shared" si="24"/>
        <v>1275</v>
      </c>
      <c r="D65" s="260">
        <v>1275</v>
      </c>
      <c r="E65" s="391"/>
      <c r="F65" s="410">
        <f t="shared" si="40"/>
        <v>1275</v>
      </c>
      <c r="G65" s="231"/>
      <c r="H65" s="391"/>
      <c r="I65" s="410">
        <f t="shared" si="41"/>
        <v>0</v>
      </c>
      <c r="J65" s="260"/>
      <c r="K65" s="77"/>
      <c r="L65" s="174">
        <f t="shared" si="42"/>
        <v>0</v>
      </c>
      <c r="M65" s="231"/>
      <c r="N65" s="77"/>
      <c r="O65" s="154">
        <f t="shared" si="43"/>
        <v>0</v>
      </c>
      <c r="P65" s="291"/>
      <c r="Q65" s="296"/>
      <c r="R65" s="343"/>
    </row>
    <row r="66" spans="1:18" ht="36" x14ac:dyDescent="0.25">
      <c r="A66" s="35">
        <v>1200</v>
      </c>
      <c r="B66" s="72" t="s">
        <v>66</v>
      </c>
      <c r="C66" s="187">
        <f t="shared" si="24"/>
        <v>134939</v>
      </c>
      <c r="D66" s="130">
        <f>SUM(D67:D68)</f>
        <v>124012</v>
      </c>
      <c r="E66" s="123">
        <f t="shared" ref="E66" si="44">SUM(E67:E68)</f>
        <v>3263</v>
      </c>
      <c r="F66" s="409">
        <f>SUM(F67:F68)</f>
        <v>127275</v>
      </c>
      <c r="G66" s="227">
        <f>SUM(G67:G68)</f>
        <v>7664</v>
      </c>
      <c r="H66" s="123">
        <f t="shared" ref="H66:N66" si="45">SUM(H67:H68)</f>
        <v>0</v>
      </c>
      <c r="I66" s="409">
        <f t="shared" si="45"/>
        <v>7664</v>
      </c>
      <c r="J66" s="130">
        <f>SUM(J67:J68)</f>
        <v>0</v>
      </c>
      <c r="K66" s="38">
        <f t="shared" si="45"/>
        <v>0</v>
      </c>
      <c r="L66" s="175">
        <f t="shared" si="45"/>
        <v>0</v>
      </c>
      <c r="M66" s="227">
        <f t="shared" si="45"/>
        <v>0</v>
      </c>
      <c r="N66" s="38">
        <f t="shared" si="45"/>
        <v>0</v>
      </c>
      <c r="O66" s="123">
        <f>SUM(O67:O68)</f>
        <v>0</v>
      </c>
      <c r="P66" s="292"/>
      <c r="Q66" s="296"/>
      <c r="R66" s="343"/>
    </row>
    <row r="67" spans="1:18" ht="24" x14ac:dyDescent="0.25">
      <c r="A67" s="340">
        <v>1210</v>
      </c>
      <c r="B67" s="40" t="s">
        <v>67</v>
      </c>
      <c r="C67" s="188">
        <f t="shared" si="24"/>
        <v>102135</v>
      </c>
      <c r="D67" s="262">
        <v>94871</v>
      </c>
      <c r="E67" s="390"/>
      <c r="F67" s="402">
        <f>D67+E67</f>
        <v>94871</v>
      </c>
      <c r="G67" s="219">
        <v>7264</v>
      </c>
      <c r="H67" s="390"/>
      <c r="I67" s="402">
        <f>G67+H67</f>
        <v>7264</v>
      </c>
      <c r="J67" s="262"/>
      <c r="K67" s="42"/>
      <c r="L67" s="176">
        <f>J67+K67</f>
        <v>0</v>
      </c>
      <c r="M67" s="219"/>
      <c r="N67" s="42"/>
      <c r="O67" s="90">
        <f>M67+N67</f>
        <v>0</v>
      </c>
      <c r="P67" s="289"/>
      <c r="Q67" s="296"/>
      <c r="R67" s="343"/>
    </row>
    <row r="68" spans="1:18" ht="24" x14ac:dyDescent="0.25">
      <c r="A68" s="75">
        <v>1220</v>
      </c>
      <c r="B68" s="43" t="s">
        <v>68</v>
      </c>
      <c r="C68" s="189">
        <f t="shared" si="24"/>
        <v>32804</v>
      </c>
      <c r="D68" s="132">
        <f>SUM(D69:D73)</f>
        <v>29141</v>
      </c>
      <c r="E68" s="91">
        <f t="shared" ref="E68" si="46">SUM(E69:E73)</f>
        <v>3263</v>
      </c>
      <c r="F68" s="411">
        <f>SUM(F69:F73)</f>
        <v>32404</v>
      </c>
      <c r="G68" s="230">
        <f>SUM(G69:G73)</f>
        <v>400</v>
      </c>
      <c r="H68" s="91">
        <f t="shared" ref="H68:O68" si="47">SUM(H69:H73)</f>
        <v>0</v>
      </c>
      <c r="I68" s="411">
        <f t="shared" si="47"/>
        <v>400</v>
      </c>
      <c r="J68" s="132">
        <f>SUM(J69:J73)</f>
        <v>0</v>
      </c>
      <c r="K68" s="76">
        <f t="shared" si="47"/>
        <v>0</v>
      </c>
      <c r="L68" s="95">
        <f t="shared" si="47"/>
        <v>0</v>
      </c>
      <c r="M68" s="230">
        <f t="shared" si="47"/>
        <v>0</v>
      </c>
      <c r="N68" s="76">
        <f t="shared" si="47"/>
        <v>0</v>
      </c>
      <c r="O68" s="91">
        <f t="shared" si="47"/>
        <v>0</v>
      </c>
      <c r="P68" s="290"/>
      <c r="Q68" s="296"/>
      <c r="R68" s="343"/>
    </row>
    <row r="69" spans="1:18" ht="96" x14ac:dyDescent="0.25">
      <c r="A69" s="30">
        <v>1221</v>
      </c>
      <c r="B69" s="43" t="s">
        <v>69</v>
      </c>
      <c r="C69" s="189">
        <f t="shared" si="24"/>
        <v>21491</v>
      </c>
      <c r="D69" s="263">
        <f>16879+1163</f>
        <v>18042</v>
      </c>
      <c r="E69" s="393">
        <f>167+2882</f>
        <v>3049</v>
      </c>
      <c r="F69" s="411">
        <f t="shared" ref="F69:F73" si="48">D69+E69</f>
        <v>21091</v>
      </c>
      <c r="G69" s="229">
        <v>400</v>
      </c>
      <c r="H69" s="393"/>
      <c r="I69" s="411">
        <f t="shared" ref="I69:I73" si="49">G69+H69</f>
        <v>400</v>
      </c>
      <c r="J69" s="263"/>
      <c r="K69" s="45"/>
      <c r="L69" s="95">
        <f t="shared" ref="L69:L73" si="50">J69+K69</f>
        <v>0</v>
      </c>
      <c r="M69" s="229"/>
      <c r="N69" s="45"/>
      <c r="O69" s="91">
        <f t="shared" ref="O69:O73" si="51">M69+N69</f>
        <v>0</v>
      </c>
      <c r="P69" s="336" t="s">
        <v>560</v>
      </c>
      <c r="Q69" s="296"/>
      <c r="R69" s="343"/>
    </row>
    <row r="70" spans="1:18"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c r="R70" s="343"/>
    </row>
    <row r="71" spans="1:18"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c r="R71" s="343"/>
    </row>
    <row r="72" spans="1:18" ht="36" x14ac:dyDescent="0.25">
      <c r="A72" s="30">
        <v>1227</v>
      </c>
      <c r="B72" s="43" t="s">
        <v>72</v>
      </c>
      <c r="C72" s="189">
        <f t="shared" si="24"/>
        <v>10672</v>
      </c>
      <c r="D72" s="263">
        <v>10672</v>
      </c>
      <c r="E72" s="393"/>
      <c r="F72" s="411">
        <f t="shared" si="48"/>
        <v>10672</v>
      </c>
      <c r="G72" s="229"/>
      <c r="H72" s="393"/>
      <c r="I72" s="411">
        <f t="shared" si="49"/>
        <v>0</v>
      </c>
      <c r="J72" s="263"/>
      <c r="K72" s="45"/>
      <c r="L72" s="95">
        <f t="shared" si="50"/>
        <v>0</v>
      </c>
      <c r="M72" s="229"/>
      <c r="N72" s="45"/>
      <c r="O72" s="91">
        <f t="shared" si="51"/>
        <v>0</v>
      </c>
      <c r="P72" s="290"/>
      <c r="Q72" s="296"/>
      <c r="R72" s="343"/>
    </row>
    <row r="73" spans="1:18" ht="60" x14ac:dyDescent="0.25">
      <c r="A73" s="30">
        <v>1228</v>
      </c>
      <c r="B73" s="43" t="s">
        <v>73</v>
      </c>
      <c r="C73" s="189">
        <f t="shared" si="24"/>
        <v>641</v>
      </c>
      <c r="D73" s="263">
        <v>427</v>
      </c>
      <c r="E73" s="393">
        <v>214</v>
      </c>
      <c r="F73" s="411">
        <f t="shared" si="48"/>
        <v>641</v>
      </c>
      <c r="G73" s="229"/>
      <c r="H73" s="393"/>
      <c r="I73" s="411">
        <f t="shared" si="49"/>
        <v>0</v>
      </c>
      <c r="J73" s="263"/>
      <c r="K73" s="45"/>
      <c r="L73" s="95">
        <f t="shared" si="50"/>
        <v>0</v>
      </c>
      <c r="M73" s="229"/>
      <c r="N73" s="45"/>
      <c r="O73" s="91">
        <f t="shared" si="51"/>
        <v>0</v>
      </c>
      <c r="P73" s="336" t="s">
        <v>561</v>
      </c>
      <c r="Q73" s="296"/>
      <c r="R73" s="343"/>
    </row>
    <row r="74" spans="1:18" x14ac:dyDescent="0.25">
      <c r="A74" s="70">
        <v>2000</v>
      </c>
      <c r="B74" s="70" t="s">
        <v>74</v>
      </c>
      <c r="C74" s="199">
        <f t="shared" si="24"/>
        <v>58350</v>
      </c>
      <c r="D74" s="137">
        <f>SUM(D75,D82,D129,D163,D164,D171)</f>
        <v>54492</v>
      </c>
      <c r="E74" s="125">
        <f t="shared" ref="E74" si="52">SUM(E75,E82,E129,E163,E164,E171)</f>
        <v>0</v>
      </c>
      <c r="F74" s="408">
        <f>SUM(F75,F82,F129,F163,F164,F171)</f>
        <v>54492</v>
      </c>
      <c r="G74" s="226">
        <f>SUM(G75,G82,G129,G163,G164,G171)</f>
        <v>600</v>
      </c>
      <c r="H74" s="125">
        <f t="shared" ref="H74:O74" si="53">SUM(H75,H82,H129,H163,H164,H171)</f>
        <v>0</v>
      </c>
      <c r="I74" s="408">
        <f t="shared" si="53"/>
        <v>600</v>
      </c>
      <c r="J74" s="137">
        <f>SUM(J75,J82,J129,J163,J164,J171)</f>
        <v>3258</v>
      </c>
      <c r="K74" s="71">
        <f>SUM(K75,K82,K129,K163,K164,K171)</f>
        <v>0</v>
      </c>
      <c r="L74" s="172">
        <f t="shared" si="53"/>
        <v>3258</v>
      </c>
      <c r="M74" s="226">
        <f t="shared" si="53"/>
        <v>0</v>
      </c>
      <c r="N74" s="71">
        <f t="shared" si="53"/>
        <v>0</v>
      </c>
      <c r="O74" s="125">
        <f t="shared" si="53"/>
        <v>0</v>
      </c>
      <c r="P74" s="312"/>
      <c r="Q74" s="296"/>
      <c r="R74" s="343"/>
    </row>
    <row r="75" spans="1:18" ht="24" x14ac:dyDescent="0.25">
      <c r="A75" s="35">
        <v>2100</v>
      </c>
      <c r="B75" s="72" t="s">
        <v>75</v>
      </c>
      <c r="C75" s="187">
        <f t="shared" si="24"/>
        <v>180</v>
      </c>
      <c r="D75" s="130">
        <f>SUM(D76,D79)</f>
        <v>180</v>
      </c>
      <c r="E75" s="123">
        <f t="shared" ref="E75" si="54">SUM(E76,E79)</f>
        <v>0</v>
      </c>
      <c r="F75" s="409">
        <f>SUM(F76,F79)</f>
        <v>180</v>
      </c>
      <c r="G75" s="227">
        <f>SUM(G76,G79)</f>
        <v>0</v>
      </c>
      <c r="H75" s="123">
        <f t="shared" ref="H75:O75" si="55">SUM(H76,H79)</f>
        <v>0</v>
      </c>
      <c r="I75" s="409">
        <f t="shared" si="55"/>
        <v>0</v>
      </c>
      <c r="J75" s="130">
        <f>SUM(J76,J79)</f>
        <v>0</v>
      </c>
      <c r="K75" s="38">
        <f t="shared" si="55"/>
        <v>0</v>
      </c>
      <c r="L75" s="175">
        <f t="shared" si="55"/>
        <v>0</v>
      </c>
      <c r="M75" s="227">
        <f t="shared" si="55"/>
        <v>0</v>
      </c>
      <c r="N75" s="38">
        <f t="shared" si="55"/>
        <v>0</v>
      </c>
      <c r="O75" s="123">
        <f t="shared" si="55"/>
        <v>0</v>
      </c>
      <c r="P75" s="292"/>
      <c r="Q75" s="296"/>
      <c r="R75" s="343"/>
    </row>
    <row r="76" spans="1:18" ht="24" x14ac:dyDescent="0.25">
      <c r="A76" s="340">
        <v>2110</v>
      </c>
      <c r="B76" s="40" t="s">
        <v>76</v>
      </c>
      <c r="C76" s="188">
        <f t="shared" si="24"/>
        <v>180</v>
      </c>
      <c r="D76" s="131">
        <f>SUM(D77:D78)</f>
        <v>180</v>
      </c>
      <c r="E76" s="90">
        <f t="shared" ref="E76" si="56">SUM(E77:E78)</f>
        <v>0</v>
      </c>
      <c r="F76" s="402">
        <f>SUM(F77:F78)</f>
        <v>180</v>
      </c>
      <c r="G76" s="232">
        <f>SUM(G77:G78)</f>
        <v>0</v>
      </c>
      <c r="H76" s="90">
        <f t="shared" ref="H76:O76" si="57">SUM(H77:H78)</f>
        <v>0</v>
      </c>
      <c r="I76" s="402">
        <f t="shared" si="57"/>
        <v>0</v>
      </c>
      <c r="J76" s="131">
        <f>SUM(J77:J78)</f>
        <v>0</v>
      </c>
      <c r="K76" s="79">
        <f t="shared" si="57"/>
        <v>0</v>
      </c>
      <c r="L76" s="176">
        <f t="shared" si="57"/>
        <v>0</v>
      </c>
      <c r="M76" s="232">
        <f t="shared" si="57"/>
        <v>0</v>
      </c>
      <c r="N76" s="79">
        <f t="shared" si="57"/>
        <v>0</v>
      </c>
      <c r="O76" s="90">
        <f t="shared" si="57"/>
        <v>0</v>
      </c>
      <c r="P76" s="289"/>
      <c r="Q76" s="296"/>
      <c r="R76" s="343"/>
    </row>
    <row r="77" spans="1:18" hidden="1" x14ac:dyDescent="0.25">
      <c r="A77" s="30">
        <v>2111</v>
      </c>
      <c r="B77" s="43" t="s">
        <v>77</v>
      </c>
      <c r="C77" s="189">
        <f t="shared" si="24"/>
        <v>0</v>
      </c>
      <c r="D77" s="263"/>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c r="R77" s="343"/>
    </row>
    <row r="78" spans="1:18" ht="24" x14ac:dyDescent="0.25">
      <c r="A78" s="30">
        <v>2112</v>
      </c>
      <c r="B78" s="43" t="s">
        <v>78</v>
      </c>
      <c r="C78" s="189">
        <f t="shared" si="24"/>
        <v>180</v>
      </c>
      <c r="D78" s="263">
        <v>180</v>
      </c>
      <c r="E78" s="393"/>
      <c r="F78" s="411">
        <f t="shared" si="58"/>
        <v>180</v>
      </c>
      <c r="G78" s="229"/>
      <c r="H78" s="393"/>
      <c r="I78" s="411">
        <f t="shared" si="59"/>
        <v>0</v>
      </c>
      <c r="J78" s="263"/>
      <c r="K78" s="45"/>
      <c r="L78" s="95">
        <f t="shared" si="60"/>
        <v>0</v>
      </c>
      <c r="M78" s="229"/>
      <c r="N78" s="45"/>
      <c r="O78" s="91">
        <f t="shared" si="61"/>
        <v>0</v>
      </c>
      <c r="P78" s="290"/>
      <c r="Q78" s="296"/>
      <c r="R78" s="343"/>
    </row>
    <row r="79" spans="1:18" ht="24" hidden="1" x14ac:dyDescent="0.25">
      <c r="A79" s="75">
        <v>2120</v>
      </c>
      <c r="B79" s="43" t="s">
        <v>79</v>
      </c>
      <c r="C79" s="189">
        <f t="shared" si="24"/>
        <v>0</v>
      </c>
      <c r="D79" s="132">
        <f>SUM(D80:D81)</f>
        <v>0</v>
      </c>
      <c r="E79" s="76">
        <f t="shared" ref="E79" si="62">SUM(E80:E81)</f>
        <v>0</v>
      </c>
      <c r="F79" s="95">
        <f>SUM(F80:F81)</f>
        <v>0</v>
      </c>
      <c r="G79" s="230">
        <f>SUM(G80:G81)</f>
        <v>0</v>
      </c>
      <c r="H79" s="76">
        <f t="shared" ref="H79:O79" si="63">SUM(H80:H81)</f>
        <v>0</v>
      </c>
      <c r="I79" s="91">
        <f t="shared" si="63"/>
        <v>0</v>
      </c>
      <c r="J79" s="132">
        <f>SUM(J80:J81)</f>
        <v>0</v>
      </c>
      <c r="K79" s="76">
        <f t="shared" si="63"/>
        <v>0</v>
      </c>
      <c r="L79" s="95">
        <f t="shared" si="63"/>
        <v>0</v>
      </c>
      <c r="M79" s="230">
        <f t="shared" si="63"/>
        <v>0</v>
      </c>
      <c r="N79" s="76">
        <f t="shared" si="63"/>
        <v>0</v>
      </c>
      <c r="O79" s="91">
        <f t="shared" si="63"/>
        <v>0</v>
      </c>
      <c r="P79" s="290"/>
      <c r="Q79" s="296"/>
      <c r="R79" s="343"/>
    </row>
    <row r="80" spans="1:18" hidden="1" x14ac:dyDescent="0.25">
      <c r="A80" s="345">
        <v>2121</v>
      </c>
      <c r="B80" s="365" t="s">
        <v>77</v>
      </c>
      <c r="C80" s="366">
        <f t="shared" si="24"/>
        <v>0</v>
      </c>
      <c r="D80" s="367"/>
      <c r="E80" s="368"/>
      <c r="F80" s="369">
        <f t="shared" ref="F80:F81" si="64">D80+E80</f>
        <v>0</v>
      </c>
      <c r="G80" s="370"/>
      <c r="H80" s="368"/>
      <c r="I80" s="371">
        <f t="shared" ref="I80:I81" si="65">G80+H80</f>
        <v>0</v>
      </c>
      <c r="J80" s="367"/>
      <c r="K80" s="368"/>
      <c r="L80" s="369">
        <f t="shared" ref="L80:L81" si="66">J80+K80</f>
        <v>0</v>
      </c>
      <c r="M80" s="370"/>
      <c r="N80" s="368"/>
      <c r="O80" s="371">
        <f t="shared" ref="O80:O81" si="67">M80+N80</f>
        <v>0</v>
      </c>
      <c r="P80" s="372"/>
      <c r="Q80" s="296"/>
      <c r="R80" s="343"/>
    </row>
    <row r="81" spans="1:18" ht="24" hidden="1" x14ac:dyDescent="0.25">
      <c r="A81" s="30">
        <v>2122</v>
      </c>
      <c r="B81" s="43" t="s">
        <v>78</v>
      </c>
      <c r="C81" s="189">
        <f t="shared" si="24"/>
        <v>0</v>
      </c>
      <c r="D81" s="263"/>
      <c r="E81" s="45"/>
      <c r="F81" s="95">
        <f t="shared" si="64"/>
        <v>0</v>
      </c>
      <c r="G81" s="229"/>
      <c r="H81" s="45"/>
      <c r="I81" s="91">
        <f t="shared" si="65"/>
        <v>0</v>
      </c>
      <c r="J81" s="263"/>
      <c r="K81" s="45"/>
      <c r="L81" s="95">
        <f t="shared" si="66"/>
        <v>0</v>
      </c>
      <c r="M81" s="229"/>
      <c r="N81" s="45"/>
      <c r="O81" s="91">
        <f t="shared" si="67"/>
        <v>0</v>
      </c>
      <c r="P81" s="290"/>
      <c r="Q81" s="296"/>
      <c r="R81" s="343"/>
    </row>
    <row r="82" spans="1:18" x14ac:dyDescent="0.25">
      <c r="A82" s="35">
        <v>2200</v>
      </c>
      <c r="B82" s="72" t="s">
        <v>80</v>
      </c>
      <c r="C82" s="187">
        <f t="shared" si="24"/>
        <v>45436</v>
      </c>
      <c r="D82" s="130">
        <f>SUM(D83,D88,D94,D102,D111,D115,D121,D127)</f>
        <v>45138</v>
      </c>
      <c r="E82" s="123">
        <f t="shared" ref="E82" si="68">SUM(E83,E88,E94,E102,E111,E115,E121,E127)</f>
        <v>0</v>
      </c>
      <c r="F82" s="409">
        <f>SUM(F83,F88,F94,F102,F111,F115,F121,F127)</f>
        <v>45138</v>
      </c>
      <c r="G82" s="227">
        <f>SUM(G83,G88,G94,G102,G111,G115,G121,G127)</f>
        <v>0</v>
      </c>
      <c r="H82" s="123">
        <f t="shared" ref="H82:O82" si="69">SUM(H83,H88,H94,H102,H111,H115,H121,H127)</f>
        <v>0</v>
      </c>
      <c r="I82" s="409">
        <f t="shared" si="69"/>
        <v>0</v>
      </c>
      <c r="J82" s="130">
        <f>SUM(J83,J88,J94,J102,J111,J115,J121,J127)</f>
        <v>298</v>
      </c>
      <c r="K82" s="38">
        <f t="shared" si="69"/>
        <v>0</v>
      </c>
      <c r="L82" s="175">
        <f t="shared" si="69"/>
        <v>298</v>
      </c>
      <c r="M82" s="227">
        <f t="shared" si="69"/>
        <v>0</v>
      </c>
      <c r="N82" s="38">
        <f t="shared" si="69"/>
        <v>0</v>
      </c>
      <c r="O82" s="123">
        <f t="shared" si="69"/>
        <v>0</v>
      </c>
      <c r="P82" s="314"/>
      <c r="Q82" s="296"/>
      <c r="R82" s="343"/>
    </row>
    <row r="83" spans="1:18" ht="24" x14ac:dyDescent="0.25">
      <c r="A83" s="73">
        <v>2210</v>
      </c>
      <c r="B83" s="58" t="s">
        <v>81</v>
      </c>
      <c r="C83" s="194">
        <f t="shared" si="24"/>
        <v>1062</v>
      </c>
      <c r="D83" s="86">
        <f>SUM(D84:D87)</f>
        <v>1050</v>
      </c>
      <c r="E83" s="154">
        <f t="shared" ref="E83" si="70">SUM(E84:E87)</f>
        <v>0</v>
      </c>
      <c r="F83" s="410">
        <f>SUM(F84:F87)</f>
        <v>1050</v>
      </c>
      <c r="G83" s="228">
        <f>SUM(G84:G87)</f>
        <v>0</v>
      </c>
      <c r="H83" s="154">
        <f t="shared" ref="H83:O83" si="71">SUM(H84:H87)</f>
        <v>0</v>
      </c>
      <c r="I83" s="410">
        <f t="shared" si="71"/>
        <v>0</v>
      </c>
      <c r="J83" s="86">
        <f>SUM(J84:J87)</f>
        <v>12</v>
      </c>
      <c r="K83" s="74">
        <f t="shared" si="71"/>
        <v>0</v>
      </c>
      <c r="L83" s="174">
        <f t="shared" si="71"/>
        <v>12</v>
      </c>
      <c r="M83" s="228">
        <f t="shared" si="71"/>
        <v>0</v>
      </c>
      <c r="N83" s="74">
        <f t="shared" si="71"/>
        <v>0</v>
      </c>
      <c r="O83" s="154">
        <f t="shared" si="71"/>
        <v>0</v>
      </c>
      <c r="P83" s="291"/>
      <c r="Q83" s="296"/>
      <c r="R83" s="343"/>
    </row>
    <row r="84" spans="1:18"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c r="R84" s="343"/>
    </row>
    <row r="85" spans="1:18" ht="36" x14ac:dyDescent="0.25">
      <c r="A85" s="30">
        <v>2212</v>
      </c>
      <c r="B85" s="43" t="s">
        <v>83</v>
      </c>
      <c r="C85" s="189">
        <f t="shared" si="24"/>
        <v>763</v>
      </c>
      <c r="D85" s="263">
        <v>758</v>
      </c>
      <c r="E85" s="393"/>
      <c r="F85" s="411">
        <f t="shared" si="72"/>
        <v>758</v>
      </c>
      <c r="G85" s="229"/>
      <c r="H85" s="393"/>
      <c r="I85" s="411">
        <f t="shared" si="73"/>
        <v>0</v>
      </c>
      <c r="J85" s="263">
        <v>5</v>
      </c>
      <c r="K85" s="45"/>
      <c r="L85" s="95">
        <f t="shared" si="74"/>
        <v>5</v>
      </c>
      <c r="M85" s="229"/>
      <c r="N85" s="45"/>
      <c r="O85" s="91">
        <f t="shared" si="75"/>
        <v>0</v>
      </c>
      <c r="P85" s="290"/>
      <c r="Q85" s="296"/>
      <c r="R85" s="343"/>
    </row>
    <row r="86" spans="1:18" s="355" customFormat="1" ht="24" x14ac:dyDescent="0.25">
      <c r="A86" s="345">
        <v>2214</v>
      </c>
      <c r="B86" s="365" t="s">
        <v>84</v>
      </c>
      <c r="C86" s="366">
        <f t="shared" si="24"/>
        <v>199</v>
      </c>
      <c r="D86" s="367">
        <v>192</v>
      </c>
      <c r="E86" s="418"/>
      <c r="F86" s="420">
        <f t="shared" si="72"/>
        <v>192</v>
      </c>
      <c r="G86" s="370"/>
      <c r="H86" s="418"/>
      <c r="I86" s="420">
        <f t="shared" si="73"/>
        <v>0</v>
      </c>
      <c r="J86" s="367">
        <v>7</v>
      </c>
      <c r="K86" s="368"/>
      <c r="L86" s="369">
        <f t="shared" si="74"/>
        <v>7</v>
      </c>
      <c r="M86" s="370"/>
      <c r="N86" s="368"/>
      <c r="O86" s="371">
        <f t="shared" si="75"/>
        <v>0</v>
      </c>
      <c r="P86" s="372"/>
      <c r="Q86" s="353"/>
      <c r="R86" s="343"/>
    </row>
    <row r="87" spans="1:18" s="355" customFormat="1" ht="12" x14ac:dyDescent="0.25">
      <c r="A87" s="345">
        <v>2219</v>
      </c>
      <c r="B87" s="365" t="s">
        <v>85</v>
      </c>
      <c r="C87" s="366">
        <f t="shared" si="24"/>
        <v>100</v>
      </c>
      <c r="D87" s="367">
        <v>100</v>
      </c>
      <c r="E87" s="418"/>
      <c r="F87" s="420">
        <f t="shared" si="72"/>
        <v>100</v>
      </c>
      <c r="G87" s="370"/>
      <c r="H87" s="418"/>
      <c r="I87" s="420">
        <f t="shared" si="73"/>
        <v>0</v>
      </c>
      <c r="J87" s="367"/>
      <c r="K87" s="368"/>
      <c r="L87" s="369">
        <f t="shared" si="74"/>
        <v>0</v>
      </c>
      <c r="M87" s="370"/>
      <c r="N87" s="368"/>
      <c r="O87" s="371">
        <f t="shared" si="75"/>
        <v>0</v>
      </c>
      <c r="P87" s="586"/>
      <c r="Q87" s="353"/>
      <c r="R87" s="343"/>
    </row>
    <row r="88" spans="1:18" s="355" customFormat="1" ht="24" x14ac:dyDescent="0.25">
      <c r="A88" s="373">
        <v>2220</v>
      </c>
      <c r="B88" s="365" t="s">
        <v>86</v>
      </c>
      <c r="C88" s="366">
        <f t="shared" si="24"/>
        <v>39951</v>
      </c>
      <c r="D88" s="584">
        <f>SUM(D89:D93)</f>
        <v>39665</v>
      </c>
      <c r="E88" s="371">
        <f t="shared" ref="E88" si="76">SUM(E89:E93)</f>
        <v>0</v>
      </c>
      <c r="F88" s="420">
        <f>SUM(F89:F93)</f>
        <v>39665</v>
      </c>
      <c r="G88" s="386">
        <f>SUM(G89:G93)</f>
        <v>0</v>
      </c>
      <c r="H88" s="371">
        <f t="shared" ref="H88:O88" si="77">SUM(H89:H93)</f>
        <v>0</v>
      </c>
      <c r="I88" s="420">
        <f t="shared" si="77"/>
        <v>0</v>
      </c>
      <c r="J88" s="584">
        <f>SUM(J89:J93)</f>
        <v>286</v>
      </c>
      <c r="K88" s="585">
        <f t="shared" si="77"/>
        <v>0</v>
      </c>
      <c r="L88" s="369">
        <f t="shared" si="77"/>
        <v>286</v>
      </c>
      <c r="M88" s="386">
        <f t="shared" si="77"/>
        <v>0</v>
      </c>
      <c r="N88" s="585">
        <f t="shared" si="77"/>
        <v>0</v>
      </c>
      <c r="O88" s="371">
        <f t="shared" si="77"/>
        <v>0</v>
      </c>
      <c r="P88" s="586"/>
      <c r="Q88" s="353"/>
      <c r="R88" s="343"/>
    </row>
    <row r="89" spans="1:18" s="355" customFormat="1" ht="24" x14ac:dyDescent="0.25">
      <c r="A89" s="345">
        <v>2221</v>
      </c>
      <c r="B89" s="365" t="s">
        <v>305</v>
      </c>
      <c r="C89" s="366">
        <f t="shared" si="24"/>
        <v>23747</v>
      </c>
      <c r="D89" s="367">
        <v>23747</v>
      </c>
      <c r="E89" s="418"/>
      <c r="F89" s="420">
        <f t="shared" ref="F89:F93" si="78">D89+E89</f>
        <v>23747</v>
      </c>
      <c r="G89" s="370"/>
      <c r="H89" s="418"/>
      <c r="I89" s="420">
        <f t="shared" ref="I89:I93" si="79">G89+H89</f>
        <v>0</v>
      </c>
      <c r="J89" s="367"/>
      <c r="K89" s="368"/>
      <c r="L89" s="369">
        <f t="shared" ref="L89:L93" si="80">J89+K89</f>
        <v>0</v>
      </c>
      <c r="M89" s="370"/>
      <c r="N89" s="368"/>
      <c r="O89" s="371">
        <f t="shared" ref="O89:O93" si="81">M89+N89</f>
        <v>0</v>
      </c>
      <c r="P89" s="586"/>
      <c r="Q89" s="353"/>
      <c r="R89" s="343"/>
    </row>
    <row r="90" spans="1:18" s="355" customFormat="1" ht="12" x14ac:dyDescent="0.25">
      <c r="A90" s="345">
        <v>2222</v>
      </c>
      <c r="B90" s="365" t="s">
        <v>87</v>
      </c>
      <c r="C90" s="366">
        <f t="shared" si="24"/>
        <v>6048</v>
      </c>
      <c r="D90" s="367">
        <v>6048</v>
      </c>
      <c r="E90" s="418"/>
      <c r="F90" s="420">
        <f t="shared" si="78"/>
        <v>6048</v>
      </c>
      <c r="G90" s="370"/>
      <c r="H90" s="418"/>
      <c r="I90" s="420">
        <f t="shared" si="79"/>
        <v>0</v>
      </c>
      <c r="J90" s="367"/>
      <c r="K90" s="368"/>
      <c r="L90" s="369">
        <f t="shared" si="80"/>
        <v>0</v>
      </c>
      <c r="M90" s="370"/>
      <c r="N90" s="368"/>
      <c r="O90" s="371">
        <f t="shared" si="81"/>
        <v>0</v>
      </c>
      <c r="P90" s="372"/>
      <c r="Q90" s="353"/>
      <c r="R90" s="343"/>
    </row>
    <row r="91" spans="1:18" s="355" customFormat="1" ht="12" x14ac:dyDescent="0.25">
      <c r="A91" s="345">
        <v>2223</v>
      </c>
      <c r="B91" s="365" t="s">
        <v>88</v>
      </c>
      <c r="C91" s="366">
        <f t="shared" si="24"/>
        <v>8710</v>
      </c>
      <c r="D91" s="367">
        <v>8685</v>
      </c>
      <c r="E91" s="418"/>
      <c r="F91" s="420">
        <f t="shared" si="78"/>
        <v>8685</v>
      </c>
      <c r="G91" s="370"/>
      <c r="H91" s="418"/>
      <c r="I91" s="420">
        <f t="shared" si="79"/>
        <v>0</v>
      </c>
      <c r="J91" s="367">
        <v>25</v>
      </c>
      <c r="K91" s="368"/>
      <c r="L91" s="369">
        <f t="shared" si="80"/>
        <v>25</v>
      </c>
      <c r="M91" s="370"/>
      <c r="N91" s="368"/>
      <c r="O91" s="371">
        <f t="shared" si="81"/>
        <v>0</v>
      </c>
      <c r="P91" s="372"/>
      <c r="Q91" s="353"/>
      <c r="R91" s="343"/>
    </row>
    <row r="92" spans="1:18" s="355" customFormat="1" ht="48" x14ac:dyDescent="0.25">
      <c r="A92" s="345">
        <v>2224</v>
      </c>
      <c r="B92" s="365" t="s">
        <v>89</v>
      </c>
      <c r="C92" s="366">
        <f t="shared" si="24"/>
        <v>1446</v>
      </c>
      <c r="D92" s="367">
        <v>1185</v>
      </c>
      <c r="E92" s="418"/>
      <c r="F92" s="420">
        <f t="shared" si="78"/>
        <v>1185</v>
      </c>
      <c r="G92" s="370"/>
      <c r="H92" s="418"/>
      <c r="I92" s="420">
        <f t="shared" si="79"/>
        <v>0</v>
      </c>
      <c r="J92" s="367">
        <v>261</v>
      </c>
      <c r="K92" s="368"/>
      <c r="L92" s="369">
        <f t="shared" si="80"/>
        <v>261</v>
      </c>
      <c r="M92" s="370"/>
      <c r="N92" s="368"/>
      <c r="O92" s="371">
        <f t="shared" si="81"/>
        <v>0</v>
      </c>
      <c r="P92" s="372"/>
      <c r="Q92" s="353"/>
      <c r="R92" s="343"/>
    </row>
    <row r="93" spans="1:18"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c r="R93" s="343"/>
    </row>
    <row r="94" spans="1:18" ht="36" x14ac:dyDescent="0.25">
      <c r="A94" s="75">
        <v>2230</v>
      </c>
      <c r="B94" s="43" t="s">
        <v>91</v>
      </c>
      <c r="C94" s="189">
        <f t="shared" si="24"/>
        <v>794</v>
      </c>
      <c r="D94" s="132">
        <f>SUM(D95:D101)</f>
        <v>794</v>
      </c>
      <c r="E94" s="91">
        <f t="shared" ref="E94" si="82">SUM(E95:E101)</f>
        <v>0</v>
      </c>
      <c r="F94" s="411">
        <f>SUM(F95:F101)</f>
        <v>794</v>
      </c>
      <c r="G94" s="230">
        <f>SUM(G95:G101)</f>
        <v>0</v>
      </c>
      <c r="H94" s="91">
        <f t="shared" ref="H94:N94" si="83">SUM(H95:H101)</f>
        <v>0</v>
      </c>
      <c r="I94" s="411">
        <f t="shared" si="83"/>
        <v>0</v>
      </c>
      <c r="J94" s="132">
        <f>SUM(J95:J101)</f>
        <v>0</v>
      </c>
      <c r="K94" s="76">
        <f t="shared" si="83"/>
        <v>0</v>
      </c>
      <c r="L94" s="95">
        <f t="shared" si="83"/>
        <v>0</v>
      </c>
      <c r="M94" s="230">
        <f t="shared" si="83"/>
        <v>0</v>
      </c>
      <c r="N94" s="76">
        <f t="shared" si="83"/>
        <v>0</v>
      </c>
      <c r="O94" s="91">
        <f>SUM(O95:O101)</f>
        <v>0</v>
      </c>
      <c r="P94" s="290"/>
      <c r="Q94" s="296"/>
      <c r="R94" s="343"/>
    </row>
    <row r="95" spans="1:18"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c r="R95" s="343"/>
    </row>
    <row r="96" spans="1:18"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c r="R96" s="343"/>
    </row>
    <row r="97" spans="1:18"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c r="R97" s="343"/>
    </row>
    <row r="98" spans="1:18"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c r="R98" s="343"/>
    </row>
    <row r="99" spans="1:18" ht="24" hidden="1" x14ac:dyDescent="0.25">
      <c r="A99" s="30">
        <v>2235</v>
      </c>
      <c r="B99" s="43" t="s">
        <v>96</v>
      </c>
      <c r="C99" s="189">
        <f t="shared" si="24"/>
        <v>0</v>
      </c>
      <c r="D99" s="263"/>
      <c r="E99" s="45"/>
      <c r="F99" s="95">
        <f t="shared" si="84"/>
        <v>0</v>
      </c>
      <c r="G99" s="229"/>
      <c r="H99" s="45"/>
      <c r="I99" s="91">
        <f t="shared" si="85"/>
        <v>0</v>
      </c>
      <c r="J99" s="263"/>
      <c r="K99" s="45"/>
      <c r="L99" s="95">
        <f t="shared" si="86"/>
        <v>0</v>
      </c>
      <c r="M99" s="229"/>
      <c r="N99" s="45"/>
      <c r="O99" s="91">
        <f t="shared" si="87"/>
        <v>0</v>
      </c>
      <c r="P99" s="290"/>
      <c r="Q99" s="296"/>
      <c r="R99" s="343"/>
    </row>
    <row r="100" spans="1:18" hidden="1" x14ac:dyDescent="0.25">
      <c r="A100" s="30">
        <v>2236</v>
      </c>
      <c r="B100" s="43" t="s">
        <v>97</v>
      </c>
      <c r="C100" s="189">
        <f t="shared" si="24"/>
        <v>0</v>
      </c>
      <c r="D100" s="263"/>
      <c r="E100" s="45"/>
      <c r="F100" s="95">
        <f t="shared" si="84"/>
        <v>0</v>
      </c>
      <c r="G100" s="229"/>
      <c r="H100" s="45"/>
      <c r="I100" s="91">
        <f t="shared" si="85"/>
        <v>0</v>
      </c>
      <c r="J100" s="263"/>
      <c r="K100" s="45"/>
      <c r="L100" s="95">
        <f t="shared" si="86"/>
        <v>0</v>
      </c>
      <c r="M100" s="229"/>
      <c r="N100" s="45"/>
      <c r="O100" s="91">
        <f t="shared" si="87"/>
        <v>0</v>
      </c>
      <c r="P100" s="290"/>
      <c r="Q100" s="296"/>
      <c r="R100" s="343"/>
    </row>
    <row r="101" spans="1:18" ht="24" x14ac:dyDescent="0.25">
      <c r="A101" s="30">
        <v>2239</v>
      </c>
      <c r="B101" s="43" t="s">
        <v>98</v>
      </c>
      <c r="C101" s="189">
        <f t="shared" si="24"/>
        <v>794</v>
      </c>
      <c r="D101" s="263">
        <v>794</v>
      </c>
      <c r="E101" s="393"/>
      <c r="F101" s="411">
        <f t="shared" si="84"/>
        <v>794</v>
      </c>
      <c r="G101" s="229"/>
      <c r="H101" s="393"/>
      <c r="I101" s="411">
        <f t="shared" si="85"/>
        <v>0</v>
      </c>
      <c r="J101" s="263"/>
      <c r="K101" s="45"/>
      <c r="L101" s="95">
        <f t="shared" si="86"/>
        <v>0</v>
      </c>
      <c r="M101" s="229"/>
      <c r="N101" s="45"/>
      <c r="O101" s="91">
        <f t="shared" si="87"/>
        <v>0</v>
      </c>
      <c r="P101" s="290"/>
      <c r="Q101" s="296"/>
      <c r="R101" s="343"/>
    </row>
    <row r="102" spans="1:18" ht="36" x14ac:dyDescent="0.25">
      <c r="A102" s="75">
        <v>2240</v>
      </c>
      <c r="B102" s="43" t="s">
        <v>99</v>
      </c>
      <c r="C102" s="189">
        <f t="shared" si="24"/>
        <v>3416</v>
      </c>
      <c r="D102" s="132">
        <f>SUM(D103:D110)</f>
        <v>3416</v>
      </c>
      <c r="E102" s="91">
        <f t="shared" ref="E102" si="88">SUM(E103:E110)</f>
        <v>0</v>
      </c>
      <c r="F102" s="411">
        <f>SUM(F103:F110)</f>
        <v>3416</v>
      </c>
      <c r="G102" s="230">
        <f>SUM(G103:G110)</f>
        <v>0</v>
      </c>
      <c r="H102" s="91">
        <f t="shared" ref="H102:N102" si="89">SUM(H103:H110)</f>
        <v>0</v>
      </c>
      <c r="I102" s="411">
        <f t="shared" si="89"/>
        <v>0</v>
      </c>
      <c r="J102" s="132">
        <f>SUM(J103:J110)</f>
        <v>0</v>
      </c>
      <c r="K102" s="76">
        <f t="shared" si="89"/>
        <v>0</v>
      </c>
      <c r="L102" s="95">
        <f t="shared" si="89"/>
        <v>0</v>
      </c>
      <c r="M102" s="230">
        <f t="shared" si="89"/>
        <v>0</v>
      </c>
      <c r="N102" s="76">
        <f t="shared" si="89"/>
        <v>0</v>
      </c>
      <c r="O102" s="91">
        <f>SUM(O103:O110)</f>
        <v>0</v>
      </c>
      <c r="P102" s="290"/>
      <c r="Q102" s="296"/>
      <c r="R102" s="343"/>
    </row>
    <row r="103" spans="1:18"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c r="R103" s="343"/>
    </row>
    <row r="104" spans="1:18" ht="24" hidden="1" x14ac:dyDescent="0.25">
      <c r="A104" s="30">
        <v>2242</v>
      </c>
      <c r="B104" s="43" t="s">
        <v>101</v>
      </c>
      <c r="C104" s="189">
        <f t="shared" si="24"/>
        <v>0</v>
      </c>
      <c r="D104" s="263"/>
      <c r="E104" s="45"/>
      <c r="F104" s="95">
        <f t="shared" si="90"/>
        <v>0</v>
      </c>
      <c r="G104" s="229"/>
      <c r="H104" s="45"/>
      <c r="I104" s="91">
        <f t="shared" si="91"/>
        <v>0</v>
      </c>
      <c r="J104" s="263"/>
      <c r="K104" s="45"/>
      <c r="L104" s="95">
        <f t="shared" si="92"/>
        <v>0</v>
      </c>
      <c r="M104" s="229"/>
      <c r="N104" s="45"/>
      <c r="O104" s="91">
        <f t="shared" si="93"/>
        <v>0</v>
      </c>
      <c r="P104" s="290"/>
      <c r="Q104" s="296"/>
      <c r="R104" s="343"/>
    </row>
    <row r="105" spans="1:18" ht="24" x14ac:dyDescent="0.25">
      <c r="A105" s="30">
        <v>2243</v>
      </c>
      <c r="B105" s="43" t="s">
        <v>102</v>
      </c>
      <c r="C105" s="189">
        <f t="shared" si="24"/>
        <v>690</v>
      </c>
      <c r="D105" s="263">
        <v>690</v>
      </c>
      <c r="E105" s="393"/>
      <c r="F105" s="411">
        <f t="shared" si="90"/>
        <v>690</v>
      </c>
      <c r="G105" s="229"/>
      <c r="H105" s="393"/>
      <c r="I105" s="411">
        <f t="shared" si="91"/>
        <v>0</v>
      </c>
      <c r="J105" s="263"/>
      <c r="K105" s="45"/>
      <c r="L105" s="95">
        <f t="shared" si="92"/>
        <v>0</v>
      </c>
      <c r="M105" s="229"/>
      <c r="N105" s="45"/>
      <c r="O105" s="91">
        <f t="shared" si="93"/>
        <v>0</v>
      </c>
      <c r="P105" s="290"/>
      <c r="Q105" s="296"/>
      <c r="R105" s="343"/>
    </row>
    <row r="106" spans="1:18" x14ac:dyDescent="0.25">
      <c r="A106" s="30">
        <v>2244</v>
      </c>
      <c r="B106" s="43" t="s">
        <v>103</v>
      </c>
      <c r="C106" s="189">
        <f t="shared" si="24"/>
        <v>2726</v>
      </c>
      <c r="D106" s="263">
        <v>2726</v>
      </c>
      <c r="E106" s="393"/>
      <c r="F106" s="411">
        <f t="shared" si="90"/>
        <v>2726</v>
      </c>
      <c r="G106" s="229"/>
      <c r="H106" s="393"/>
      <c r="I106" s="411">
        <f t="shared" si="91"/>
        <v>0</v>
      </c>
      <c r="J106" s="263"/>
      <c r="K106" s="45"/>
      <c r="L106" s="95">
        <f t="shared" si="92"/>
        <v>0</v>
      </c>
      <c r="M106" s="229"/>
      <c r="N106" s="45"/>
      <c r="O106" s="91">
        <f t="shared" si="93"/>
        <v>0</v>
      </c>
      <c r="P106" s="290"/>
      <c r="Q106" s="296"/>
      <c r="R106" s="343"/>
    </row>
    <row r="107" spans="1:18"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c r="R107" s="343"/>
    </row>
    <row r="108" spans="1:18" hidden="1" x14ac:dyDescent="0.25">
      <c r="A108" s="30">
        <v>2247</v>
      </c>
      <c r="B108" s="43" t="s">
        <v>105</v>
      </c>
      <c r="C108" s="189">
        <f t="shared" si="24"/>
        <v>0</v>
      </c>
      <c r="D108" s="263"/>
      <c r="E108" s="45"/>
      <c r="F108" s="95">
        <f t="shared" si="90"/>
        <v>0</v>
      </c>
      <c r="G108" s="229"/>
      <c r="H108" s="45"/>
      <c r="I108" s="91">
        <f t="shared" si="91"/>
        <v>0</v>
      </c>
      <c r="J108" s="263"/>
      <c r="K108" s="45"/>
      <c r="L108" s="95">
        <f t="shared" si="92"/>
        <v>0</v>
      </c>
      <c r="M108" s="229"/>
      <c r="N108" s="45"/>
      <c r="O108" s="91">
        <f t="shared" si="93"/>
        <v>0</v>
      </c>
      <c r="P108" s="290"/>
      <c r="Q108" s="296"/>
      <c r="R108" s="343"/>
    </row>
    <row r="109" spans="1:18"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c r="R109" s="343"/>
    </row>
    <row r="110" spans="1:18" ht="24" hidden="1" x14ac:dyDescent="0.25">
      <c r="A110" s="345">
        <v>2249</v>
      </c>
      <c r="B110" s="365" t="s">
        <v>107</v>
      </c>
      <c r="C110" s="366">
        <f t="shared" si="24"/>
        <v>0</v>
      </c>
      <c r="D110" s="367"/>
      <c r="E110" s="368"/>
      <c r="F110" s="369">
        <f t="shared" si="90"/>
        <v>0</v>
      </c>
      <c r="G110" s="370"/>
      <c r="H110" s="368"/>
      <c r="I110" s="371">
        <f t="shared" si="91"/>
        <v>0</v>
      </c>
      <c r="J110" s="367"/>
      <c r="K110" s="368"/>
      <c r="L110" s="369">
        <f t="shared" si="92"/>
        <v>0</v>
      </c>
      <c r="M110" s="370"/>
      <c r="N110" s="368"/>
      <c r="O110" s="371">
        <f t="shared" si="93"/>
        <v>0</v>
      </c>
      <c r="P110" s="372"/>
      <c r="Q110" s="296"/>
      <c r="R110" s="343"/>
    </row>
    <row r="111" spans="1:18" x14ac:dyDescent="0.25">
      <c r="A111" s="75">
        <v>2250</v>
      </c>
      <c r="B111" s="43" t="s">
        <v>108</v>
      </c>
      <c r="C111" s="189">
        <f t="shared" si="24"/>
        <v>166</v>
      </c>
      <c r="D111" s="132">
        <f>SUM(D112:D114)</f>
        <v>166</v>
      </c>
      <c r="E111" s="91">
        <f t="shared" ref="E111" si="94">SUM(E112:E114)</f>
        <v>0</v>
      </c>
      <c r="F111" s="411">
        <f>SUM(F112:F114)</f>
        <v>166</v>
      </c>
      <c r="G111" s="230">
        <f>SUM(G112:G114)</f>
        <v>0</v>
      </c>
      <c r="H111" s="91">
        <f t="shared" ref="H111:N111" si="95">SUM(H112:H114)</f>
        <v>0</v>
      </c>
      <c r="I111" s="411">
        <f t="shared" si="95"/>
        <v>0</v>
      </c>
      <c r="J111" s="132">
        <f>SUM(J112:J114)</f>
        <v>0</v>
      </c>
      <c r="K111" s="76">
        <f t="shared" si="95"/>
        <v>0</v>
      </c>
      <c r="L111" s="95">
        <f t="shared" si="95"/>
        <v>0</v>
      </c>
      <c r="M111" s="230">
        <f t="shared" si="95"/>
        <v>0</v>
      </c>
      <c r="N111" s="76">
        <f t="shared" si="95"/>
        <v>0</v>
      </c>
      <c r="O111" s="91">
        <f>SUM(O112:O114)</f>
        <v>0</v>
      </c>
      <c r="P111" s="290"/>
      <c r="Q111" s="296"/>
      <c r="R111" s="343"/>
    </row>
    <row r="112" spans="1:18" x14ac:dyDescent="0.25">
      <c r="A112" s="30">
        <v>2251</v>
      </c>
      <c r="B112" s="43" t="s">
        <v>109</v>
      </c>
      <c r="C112" s="189">
        <f t="shared" si="24"/>
        <v>166</v>
      </c>
      <c r="D112" s="263">
        <v>166</v>
      </c>
      <c r="E112" s="393"/>
      <c r="F112" s="411">
        <f t="shared" ref="F112:F114" si="96">D112+E112</f>
        <v>166</v>
      </c>
      <c r="G112" s="229"/>
      <c r="H112" s="393"/>
      <c r="I112" s="411">
        <f t="shared" ref="I112:I114" si="97">G112+H112</f>
        <v>0</v>
      </c>
      <c r="J112" s="263"/>
      <c r="K112" s="45"/>
      <c r="L112" s="95">
        <f t="shared" ref="L112:L114" si="98">J112+K112</f>
        <v>0</v>
      </c>
      <c r="M112" s="229"/>
      <c r="N112" s="45"/>
      <c r="O112" s="91">
        <f t="shared" ref="O112:O114" si="99">M112+N112</f>
        <v>0</v>
      </c>
      <c r="P112" s="290"/>
      <c r="Q112" s="296"/>
      <c r="R112" s="343"/>
    </row>
    <row r="113" spans="1:18"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c r="R113" s="343"/>
    </row>
    <row r="114" spans="1:18" ht="24" hidden="1" x14ac:dyDescent="0.25">
      <c r="A114" s="30">
        <v>2259</v>
      </c>
      <c r="B114" s="43" t="s">
        <v>111</v>
      </c>
      <c r="C114" s="189">
        <f t="shared" si="100"/>
        <v>0</v>
      </c>
      <c r="D114" s="263"/>
      <c r="E114" s="45"/>
      <c r="F114" s="95">
        <f t="shared" si="96"/>
        <v>0</v>
      </c>
      <c r="G114" s="229"/>
      <c r="H114" s="45"/>
      <c r="I114" s="91">
        <f t="shared" si="97"/>
        <v>0</v>
      </c>
      <c r="J114" s="263"/>
      <c r="K114" s="45"/>
      <c r="L114" s="95">
        <f t="shared" si="98"/>
        <v>0</v>
      </c>
      <c r="M114" s="229"/>
      <c r="N114" s="45"/>
      <c r="O114" s="91">
        <f t="shared" si="99"/>
        <v>0</v>
      </c>
      <c r="P114" s="290"/>
      <c r="Q114" s="296"/>
      <c r="R114" s="343"/>
    </row>
    <row r="115" spans="1:18" x14ac:dyDescent="0.25">
      <c r="A115" s="75">
        <v>2260</v>
      </c>
      <c r="B115" s="43" t="s">
        <v>112</v>
      </c>
      <c r="C115" s="189">
        <f t="shared" si="100"/>
        <v>47</v>
      </c>
      <c r="D115" s="132">
        <f>SUM(D116:D120)</f>
        <v>47</v>
      </c>
      <c r="E115" s="91">
        <f t="shared" ref="E115" si="101">SUM(E116:E120)</f>
        <v>0</v>
      </c>
      <c r="F115" s="411">
        <f>SUM(F116:F120)</f>
        <v>47</v>
      </c>
      <c r="G115" s="230">
        <f>SUM(G116:G120)</f>
        <v>0</v>
      </c>
      <c r="H115" s="91">
        <f t="shared" ref="H115:N115" si="102">SUM(H116:H120)</f>
        <v>0</v>
      </c>
      <c r="I115" s="411">
        <f t="shared" si="102"/>
        <v>0</v>
      </c>
      <c r="J115" s="132">
        <f>SUM(J116:J120)</f>
        <v>0</v>
      </c>
      <c r="K115" s="76">
        <f t="shared" si="102"/>
        <v>0</v>
      </c>
      <c r="L115" s="95">
        <f t="shared" si="102"/>
        <v>0</v>
      </c>
      <c r="M115" s="230">
        <f t="shared" si="102"/>
        <v>0</v>
      </c>
      <c r="N115" s="76">
        <f t="shared" si="102"/>
        <v>0</v>
      </c>
      <c r="O115" s="91">
        <f>SUM(O116:O120)</f>
        <v>0</v>
      </c>
      <c r="P115" s="290"/>
      <c r="Q115" s="296"/>
      <c r="R115" s="343"/>
    </row>
    <row r="116" spans="1:18"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c r="R116" s="343"/>
    </row>
    <row r="117" spans="1:18" hidden="1" x14ac:dyDescent="0.25">
      <c r="A117" s="30">
        <v>2262</v>
      </c>
      <c r="B117" s="43" t="s">
        <v>114</v>
      </c>
      <c r="C117" s="189">
        <f t="shared" si="100"/>
        <v>0</v>
      </c>
      <c r="D117" s="263"/>
      <c r="E117" s="45"/>
      <c r="F117" s="95">
        <f t="shared" si="103"/>
        <v>0</v>
      </c>
      <c r="G117" s="229"/>
      <c r="H117" s="45"/>
      <c r="I117" s="91">
        <f t="shared" si="104"/>
        <v>0</v>
      </c>
      <c r="J117" s="263"/>
      <c r="K117" s="45"/>
      <c r="L117" s="95">
        <f t="shared" si="105"/>
        <v>0</v>
      </c>
      <c r="M117" s="229"/>
      <c r="N117" s="45"/>
      <c r="O117" s="91">
        <f t="shared" si="106"/>
        <v>0</v>
      </c>
      <c r="P117" s="290"/>
      <c r="Q117" s="296"/>
      <c r="R117" s="343"/>
    </row>
    <row r="118" spans="1:18"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c r="R118" s="343"/>
    </row>
    <row r="119" spans="1:18"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c r="R119" s="343"/>
    </row>
    <row r="120" spans="1:18" x14ac:dyDescent="0.25">
      <c r="A120" s="30">
        <v>2269</v>
      </c>
      <c r="B120" s="43" t="s">
        <v>117</v>
      </c>
      <c r="C120" s="189">
        <f t="shared" si="100"/>
        <v>47</v>
      </c>
      <c r="D120" s="263">
        <v>47</v>
      </c>
      <c r="E120" s="393"/>
      <c r="F120" s="411">
        <f t="shared" si="103"/>
        <v>47</v>
      </c>
      <c r="G120" s="229"/>
      <c r="H120" s="393"/>
      <c r="I120" s="411">
        <f t="shared" si="104"/>
        <v>0</v>
      </c>
      <c r="J120" s="263"/>
      <c r="K120" s="45"/>
      <c r="L120" s="95">
        <f t="shared" si="105"/>
        <v>0</v>
      </c>
      <c r="M120" s="229"/>
      <c r="N120" s="45"/>
      <c r="O120" s="91">
        <f t="shared" si="106"/>
        <v>0</v>
      </c>
      <c r="P120" s="290"/>
      <c r="Q120" s="296"/>
      <c r="R120" s="343"/>
    </row>
    <row r="121" spans="1:18" hidden="1" x14ac:dyDescent="0.25">
      <c r="A121" s="75">
        <v>2270</v>
      </c>
      <c r="B121" s="43" t="s">
        <v>118</v>
      </c>
      <c r="C121" s="189">
        <f t="shared" si="100"/>
        <v>0</v>
      </c>
      <c r="D121" s="132">
        <f>SUM(D122:D126)</f>
        <v>0</v>
      </c>
      <c r="E121" s="76">
        <f t="shared" ref="E121" si="107">SUM(E122:E126)</f>
        <v>0</v>
      </c>
      <c r="F121" s="95">
        <f>SUM(F122:F126)</f>
        <v>0</v>
      </c>
      <c r="G121" s="230">
        <f>SUM(G122:G126)</f>
        <v>0</v>
      </c>
      <c r="H121" s="76">
        <f t="shared" ref="H121:N121" si="108">SUM(H122:H126)</f>
        <v>0</v>
      </c>
      <c r="I121" s="91">
        <f t="shared" si="108"/>
        <v>0</v>
      </c>
      <c r="J121" s="132">
        <f>SUM(J122:J126)</f>
        <v>0</v>
      </c>
      <c r="K121" s="76">
        <f t="shared" si="108"/>
        <v>0</v>
      </c>
      <c r="L121" s="95">
        <f t="shared" si="108"/>
        <v>0</v>
      </c>
      <c r="M121" s="230">
        <f t="shared" si="108"/>
        <v>0</v>
      </c>
      <c r="N121" s="76">
        <f t="shared" si="108"/>
        <v>0</v>
      </c>
      <c r="O121" s="91">
        <f>SUM(O122:O126)</f>
        <v>0</v>
      </c>
      <c r="P121" s="290"/>
      <c r="Q121" s="296"/>
      <c r="R121" s="343"/>
    </row>
    <row r="122" spans="1:18"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c r="R122" s="343"/>
    </row>
    <row r="123" spans="1:18"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c r="R123" s="343"/>
    </row>
    <row r="124" spans="1:18" ht="24" hidden="1" x14ac:dyDescent="0.25">
      <c r="A124" s="30">
        <v>2275</v>
      </c>
      <c r="B124" s="43" t="s">
        <v>120</v>
      </c>
      <c r="C124" s="189">
        <f t="shared" si="100"/>
        <v>0</v>
      </c>
      <c r="D124" s="263"/>
      <c r="E124" s="45"/>
      <c r="F124" s="95">
        <f t="shared" si="109"/>
        <v>0</v>
      </c>
      <c r="G124" s="229"/>
      <c r="H124" s="45"/>
      <c r="I124" s="91">
        <f t="shared" si="110"/>
        <v>0</v>
      </c>
      <c r="J124" s="263"/>
      <c r="K124" s="45"/>
      <c r="L124" s="95">
        <f t="shared" si="111"/>
        <v>0</v>
      </c>
      <c r="M124" s="229"/>
      <c r="N124" s="45"/>
      <c r="O124" s="91">
        <f t="shared" si="112"/>
        <v>0</v>
      </c>
      <c r="P124" s="290"/>
      <c r="Q124" s="296"/>
      <c r="R124" s="343"/>
    </row>
    <row r="125" spans="1:18"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c r="R125" s="343"/>
    </row>
    <row r="126" spans="1:18" ht="24" hidden="1" x14ac:dyDescent="0.25">
      <c r="A126" s="30">
        <v>2279</v>
      </c>
      <c r="B126" s="43" t="s">
        <v>122</v>
      </c>
      <c r="C126" s="189">
        <f t="shared" si="100"/>
        <v>0</v>
      </c>
      <c r="D126" s="263"/>
      <c r="E126" s="45"/>
      <c r="F126" s="95">
        <f t="shared" si="109"/>
        <v>0</v>
      </c>
      <c r="G126" s="229"/>
      <c r="H126" s="45"/>
      <c r="I126" s="91">
        <f t="shared" si="110"/>
        <v>0</v>
      </c>
      <c r="J126" s="263"/>
      <c r="K126" s="45"/>
      <c r="L126" s="95">
        <f t="shared" si="111"/>
        <v>0</v>
      </c>
      <c r="M126" s="229"/>
      <c r="N126" s="45"/>
      <c r="O126" s="91">
        <f t="shared" si="112"/>
        <v>0</v>
      </c>
      <c r="P126" s="290"/>
      <c r="Q126" s="296"/>
      <c r="R126" s="343"/>
    </row>
    <row r="127" spans="1:18" ht="24" hidden="1" x14ac:dyDescent="0.25">
      <c r="A127" s="340">
        <v>2280</v>
      </c>
      <c r="B127" s="40" t="s">
        <v>123</v>
      </c>
      <c r="C127" s="188">
        <f t="shared" si="100"/>
        <v>0</v>
      </c>
      <c r="D127" s="131">
        <f>SUM(D128)</f>
        <v>0</v>
      </c>
      <c r="E127" s="79">
        <f>SUM(E128)</f>
        <v>0</v>
      </c>
      <c r="F127" s="176">
        <f t="shared" ref="F127:O127" si="113">SUM(F128)</f>
        <v>0</v>
      </c>
      <c r="G127" s="232">
        <f>SUM(G128)</f>
        <v>0</v>
      </c>
      <c r="H127" s="79">
        <f t="shared" si="113"/>
        <v>0</v>
      </c>
      <c r="I127" s="90">
        <f t="shared" si="113"/>
        <v>0</v>
      </c>
      <c r="J127" s="131">
        <f>SUM(J128)</f>
        <v>0</v>
      </c>
      <c r="K127" s="79">
        <f t="shared" si="113"/>
        <v>0</v>
      </c>
      <c r="L127" s="176">
        <f t="shared" si="113"/>
        <v>0</v>
      </c>
      <c r="M127" s="232">
        <f t="shared" si="113"/>
        <v>0</v>
      </c>
      <c r="N127" s="79">
        <f t="shared" si="113"/>
        <v>0</v>
      </c>
      <c r="O127" s="91">
        <f t="shared" si="113"/>
        <v>0</v>
      </c>
      <c r="P127" s="290"/>
      <c r="Q127" s="296"/>
      <c r="R127" s="343"/>
    </row>
    <row r="128" spans="1:18"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c r="R128" s="343"/>
    </row>
    <row r="129" spans="1:18" ht="38.25" customHeight="1" x14ac:dyDescent="0.25">
      <c r="A129" s="35">
        <v>2300</v>
      </c>
      <c r="B129" s="72" t="s">
        <v>125</v>
      </c>
      <c r="C129" s="187">
        <f t="shared" si="100"/>
        <v>12734</v>
      </c>
      <c r="D129" s="130">
        <f>SUM(D130,D135,D139,D140,D143,D150,D158,D159,D162)</f>
        <v>9174</v>
      </c>
      <c r="E129" s="123">
        <f t="shared" ref="E129" si="114">SUM(E130,E135,E139,E140,E143,E150,E158,E159,E162)</f>
        <v>0</v>
      </c>
      <c r="F129" s="409">
        <f>SUM(F130,F135,F139,F140,F143,F150,F158,F159,F162)</f>
        <v>9174</v>
      </c>
      <c r="G129" s="227">
        <f>SUM(G130,G135,G139,G140,G143,G150,G158,G159,G162)</f>
        <v>600</v>
      </c>
      <c r="H129" s="123">
        <f t="shared" ref="H129:N129" si="115">SUM(H130,H135,H139,H140,H143,H150,H158,H159,H162)</f>
        <v>0</v>
      </c>
      <c r="I129" s="409">
        <f t="shared" si="115"/>
        <v>600</v>
      </c>
      <c r="J129" s="130">
        <f>SUM(J130,J135,J139,J140,J143,J150,J158,J159,J162)</f>
        <v>2960</v>
      </c>
      <c r="K129" s="38">
        <f t="shared" si="115"/>
        <v>0</v>
      </c>
      <c r="L129" s="175">
        <f t="shared" si="115"/>
        <v>2960</v>
      </c>
      <c r="M129" s="227">
        <f t="shared" si="115"/>
        <v>0</v>
      </c>
      <c r="N129" s="38">
        <f t="shared" si="115"/>
        <v>0</v>
      </c>
      <c r="O129" s="123">
        <f>SUM(O130,O135,O139,O140,O143,O150,O158,O159,O162)</f>
        <v>0</v>
      </c>
      <c r="P129" s="292"/>
      <c r="Q129" s="296"/>
      <c r="R129" s="343"/>
    </row>
    <row r="130" spans="1:18" ht="24" x14ac:dyDescent="0.25">
      <c r="A130" s="340">
        <v>2310</v>
      </c>
      <c r="B130" s="40" t="s">
        <v>126</v>
      </c>
      <c r="C130" s="188">
        <f t="shared" si="100"/>
        <v>3976</v>
      </c>
      <c r="D130" s="131">
        <f>SUM(D131:D134)</f>
        <v>3976</v>
      </c>
      <c r="E130" s="90">
        <f t="shared" ref="E130:O130" si="116">SUM(E131:E134)</f>
        <v>0</v>
      </c>
      <c r="F130" s="402">
        <f t="shared" si="116"/>
        <v>3976</v>
      </c>
      <c r="G130" s="232">
        <f>SUM(G131:G134)</f>
        <v>0</v>
      </c>
      <c r="H130" s="90">
        <f t="shared" si="116"/>
        <v>0</v>
      </c>
      <c r="I130" s="402">
        <f t="shared" si="116"/>
        <v>0</v>
      </c>
      <c r="J130" s="131">
        <f>SUM(J131:J134)</f>
        <v>0</v>
      </c>
      <c r="K130" s="79">
        <f t="shared" si="116"/>
        <v>0</v>
      </c>
      <c r="L130" s="176">
        <f t="shared" si="116"/>
        <v>0</v>
      </c>
      <c r="M130" s="232">
        <f t="shared" si="116"/>
        <v>0</v>
      </c>
      <c r="N130" s="79">
        <f t="shared" si="116"/>
        <v>0</v>
      </c>
      <c r="O130" s="90">
        <f t="shared" si="116"/>
        <v>0</v>
      </c>
      <c r="P130" s="289"/>
      <c r="Q130" s="296"/>
      <c r="R130" s="343"/>
    </row>
    <row r="131" spans="1:18" x14ac:dyDescent="0.25">
      <c r="A131" s="30">
        <v>2311</v>
      </c>
      <c r="B131" s="43" t="s">
        <v>127</v>
      </c>
      <c r="C131" s="189">
        <f t="shared" si="100"/>
        <v>795</v>
      </c>
      <c r="D131" s="263">
        <v>795</v>
      </c>
      <c r="E131" s="393"/>
      <c r="F131" s="411">
        <f t="shared" ref="F131:F134" si="117">D131+E131</f>
        <v>795</v>
      </c>
      <c r="G131" s="229"/>
      <c r="H131" s="393"/>
      <c r="I131" s="411">
        <f t="shared" ref="I131:I134" si="118">G131+H131</f>
        <v>0</v>
      </c>
      <c r="J131" s="263"/>
      <c r="K131" s="45"/>
      <c r="L131" s="95">
        <f t="shared" ref="L131:L134" si="119">J131+K131</f>
        <v>0</v>
      </c>
      <c r="M131" s="229"/>
      <c r="N131" s="45"/>
      <c r="O131" s="91">
        <f t="shared" ref="O131:O134" si="120">M131+N131</f>
        <v>0</v>
      </c>
      <c r="P131" s="290"/>
      <c r="Q131" s="296"/>
      <c r="R131" s="343"/>
    </row>
    <row r="132" spans="1:18" x14ac:dyDescent="0.25">
      <c r="A132" s="345">
        <v>2312</v>
      </c>
      <c r="B132" s="365" t="s">
        <v>128</v>
      </c>
      <c r="C132" s="366">
        <f t="shared" si="100"/>
        <v>3040</v>
      </c>
      <c r="D132" s="367">
        <v>3040</v>
      </c>
      <c r="E132" s="418"/>
      <c r="F132" s="420">
        <f t="shared" si="117"/>
        <v>3040</v>
      </c>
      <c r="G132" s="370"/>
      <c r="H132" s="418"/>
      <c r="I132" s="420">
        <f t="shared" si="118"/>
        <v>0</v>
      </c>
      <c r="J132" s="367"/>
      <c r="K132" s="368"/>
      <c r="L132" s="369">
        <f t="shared" si="119"/>
        <v>0</v>
      </c>
      <c r="M132" s="370"/>
      <c r="N132" s="368"/>
      <c r="O132" s="371">
        <f t="shared" si="120"/>
        <v>0</v>
      </c>
      <c r="P132" s="372"/>
      <c r="Q132" s="296"/>
      <c r="R132" s="343"/>
    </row>
    <row r="133" spans="1:18" x14ac:dyDescent="0.25">
      <c r="A133" s="30">
        <v>2313</v>
      </c>
      <c r="B133" s="43" t="s">
        <v>129</v>
      </c>
      <c r="C133" s="189">
        <f t="shared" si="100"/>
        <v>141</v>
      </c>
      <c r="D133" s="263">
        <v>141</v>
      </c>
      <c r="E133" s="393"/>
      <c r="F133" s="411">
        <f t="shared" si="117"/>
        <v>141</v>
      </c>
      <c r="G133" s="229"/>
      <c r="H133" s="393"/>
      <c r="I133" s="411">
        <f t="shared" si="118"/>
        <v>0</v>
      </c>
      <c r="J133" s="263"/>
      <c r="K133" s="45"/>
      <c r="L133" s="95">
        <f t="shared" si="119"/>
        <v>0</v>
      </c>
      <c r="M133" s="229"/>
      <c r="N133" s="45"/>
      <c r="O133" s="91">
        <f t="shared" si="120"/>
        <v>0</v>
      </c>
      <c r="P133" s="290"/>
      <c r="Q133" s="296"/>
      <c r="R133" s="343"/>
    </row>
    <row r="134" spans="1:18" ht="47.25" hidden="1" customHeight="1" x14ac:dyDescent="0.25">
      <c r="A134" s="30">
        <v>2314</v>
      </c>
      <c r="B134" s="43" t="s">
        <v>307</v>
      </c>
      <c r="C134" s="189">
        <f t="shared" si="100"/>
        <v>0</v>
      </c>
      <c r="D134" s="263"/>
      <c r="E134" s="45"/>
      <c r="F134" s="95">
        <f t="shared" si="117"/>
        <v>0</v>
      </c>
      <c r="G134" s="229"/>
      <c r="H134" s="45"/>
      <c r="I134" s="91">
        <f t="shared" si="118"/>
        <v>0</v>
      </c>
      <c r="J134" s="263"/>
      <c r="K134" s="45"/>
      <c r="L134" s="95">
        <f t="shared" si="119"/>
        <v>0</v>
      </c>
      <c r="M134" s="229"/>
      <c r="N134" s="45"/>
      <c r="O134" s="91">
        <f t="shared" si="120"/>
        <v>0</v>
      </c>
      <c r="P134" s="290"/>
      <c r="Q134" s="296"/>
      <c r="R134" s="343"/>
    </row>
    <row r="135" spans="1:18" x14ac:dyDescent="0.25">
      <c r="A135" s="75">
        <v>2320</v>
      </c>
      <c r="B135" s="43" t="s">
        <v>130</v>
      </c>
      <c r="C135" s="189">
        <f t="shared" si="100"/>
        <v>50</v>
      </c>
      <c r="D135" s="132">
        <f>SUM(D136:D138)</f>
        <v>50</v>
      </c>
      <c r="E135" s="91">
        <f>SUM(E136:E138)</f>
        <v>0</v>
      </c>
      <c r="F135" s="411">
        <f>SUM(F136:F138)</f>
        <v>50</v>
      </c>
      <c r="G135" s="230">
        <f>SUM(G136:G138)</f>
        <v>0</v>
      </c>
      <c r="H135" s="91">
        <f>SUM(H136:H138)</f>
        <v>0</v>
      </c>
      <c r="I135" s="411">
        <f t="shared" ref="I135:N135" si="121">SUM(I136:I138)</f>
        <v>0</v>
      </c>
      <c r="J135" s="132">
        <f>SUM(J136:J138)</f>
        <v>0</v>
      </c>
      <c r="K135" s="76">
        <f t="shared" si="121"/>
        <v>0</v>
      </c>
      <c r="L135" s="95">
        <f t="shared" si="121"/>
        <v>0</v>
      </c>
      <c r="M135" s="230">
        <f t="shared" si="121"/>
        <v>0</v>
      </c>
      <c r="N135" s="76">
        <f t="shared" si="121"/>
        <v>0</v>
      </c>
      <c r="O135" s="91">
        <f>SUM(O136:O138)</f>
        <v>0</v>
      </c>
      <c r="P135" s="290"/>
      <c r="Q135" s="296"/>
      <c r="R135" s="343"/>
    </row>
    <row r="136" spans="1:18" hidden="1" x14ac:dyDescent="0.25">
      <c r="A136" s="30">
        <v>2321</v>
      </c>
      <c r="B136" s="43" t="s">
        <v>131</v>
      </c>
      <c r="C136" s="189">
        <f t="shared" si="100"/>
        <v>0</v>
      </c>
      <c r="D136" s="263"/>
      <c r="E136" s="45"/>
      <c r="F136" s="95">
        <f t="shared" ref="F136:F139" si="122">D136+E136</f>
        <v>0</v>
      </c>
      <c r="G136" s="229"/>
      <c r="H136" s="45"/>
      <c r="I136" s="91">
        <f t="shared" ref="I136:I139" si="123">G136+H136</f>
        <v>0</v>
      </c>
      <c r="J136" s="263"/>
      <c r="K136" s="45"/>
      <c r="L136" s="95">
        <f t="shared" ref="L136:L139" si="124">J136+K136</f>
        <v>0</v>
      </c>
      <c r="M136" s="229"/>
      <c r="N136" s="45"/>
      <c r="O136" s="91">
        <f t="shared" ref="O136:O139" si="125">M136+N136</f>
        <v>0</v>
      </c>
      <c r="P136" s="290"/>
      <c r="Q136" s="296"/>
      <c r="R136" s="343"/>
    </row>
    <row r="137" spans="1:18" x14ac:dyDescent="0.25">
      <c r="A137" s="30">
        <v>2322</v>
      </c>
      <c r="B137" s="43" t="s">
        <v>132</v>
      </c>
      <c r="C137" s="189">
        <f t="shared" si="100"/>
        <v>50</v>
      </c>
      <c r="D137" s="263">
        <v>50</v>
      </c>
      <c r="E137" s="393"/>
      <c r="F137" s="411">
        <f t="shared" si="122"/>
        <v>50</v>
      </c>
      <c r="G137" s="229"/>
      <c r="H137" s="393"/>
      <c r="I137" s="411">
        <f t="shared" si="123"/>
        <v>0</v>
      </c>
      <c r="J137" s="263"/>
      <c r="K137" s="45"/>
      <c r="L137" s="95">
        <f t="shared" si="124"/>
        <v>0</v>
      </c>
      <c r="M137" s="229"/>
      <c r="N137" s="45"/>
      <c r="O137" s="91">
        <f t="shared" si="125"/>
        <v>0</v>
      </c>
      <c r="P137" s="290"/>
      <c r="Q137" s="296"/>
      <c r="R137" s="343"/>
    </row>
    <row r="138" spans="1:18" ht="10.5" hidden="1" customHeight="1" x14ac:dyDescent="0.25">
      <c r="A138" s="30">
        <v>2329</v>
      </c>
      <c r="B138" s="43" t="s">
        <v>133</v>
      </c>
      <c r="C138" s="189">
        <f t="shared" si="100"/>
        <v>0</v>
      </c>
      <c r="D138" s="263"/>
      <c r="E138" s="45"/>
      <c r="F138" s="95">
        <f t="shared" si="122"/>
        <v>0</v>
      </c>
      <c r="G138" s="229"/>
      <c r="H138" s="45"/>
      <c r="I138" s="91">
        <f t="shared" si="123"/>
        <v>0</v>
      </c>
      <c r="J138" s="263"/>
      <c r="K138" s="45"/>
      <c r="L138" s="95">
        <f t="shared" si="124"/>
        <v>0</v>
      </c>
      <c r="M138" s="229"/>
      <c r="N138" s="45"/>
      <c r="O138" s="91">
        <f t="shared" si="125"/>
        <v>0</v>
      </c>
      <c r="P138" s="290"/>
      <c r="Q138" s="296"/>
      <c r="R138" s="343"/>
    </row>
    <row r="139" spans="1:18" hidden="1" x14ac:dyDescent="0.25">
      <c r="A139" s="75">
        <v>2330</v>
      </c>
      <c r="B139" s="43" t="s">
        <v>134</v>
      </c>
      <c r="C139" s="189">
        <f t="shared" si="100"/>
        <v>0</v>
      </c>
      <c r="D139" s="263"/>
      <c r="E139" s="45"/>
      <c r="F139" s="95">
        <f t="shared" si="122"/>
        <v>0</v>
      </c>
      <c r="G139" s="229"/>
      <c r="H139" s="45"/>
      <c r="I139" s="91">
        <f t="shared" si="123"/>
        <v>0</v>
      </c>
      <c r="J139" s="263"/>
      <c r="K139" s="45"/>
      <c r="L139" s="95">
        <f t="shared" si="124"/>
        <v>0</v>
      </c>
      <c r="M139" s="229"/>
      <c r="N139" s="45"/>
      <c r="O139" s="91">
        <f t="shared" si="125"/>
        <v>0</v>
      </c>
      <c r="P139" s="290"/>
      <c r="Q139" s="296"/>
      <c r="R139" s="343"/>
    </row>
    <row r="140" spans="1:18" ht="36" customHeight="1" x14ac:dyDescent="0.25">
      <c r="A140" s="75">
        <v>2340</v>
      </c>
      <c r="B140" s="43" t="s">
        <v>135</v>
      </c>
      <c r="C140" s="189">
        <f t="shared" si="100"/>
        <v>140</v>
      </c>
      <c r="D140" s="132">
        <f>SUM(D141:D142)</f>
        <v>140</v>
      </c>
      <c r="E140" s="91">
        <f>SUM(E141:E142)</f>
        <v>0</v>
      </c>
      <c r="F140" s="411">
        <f>SUM(F141:F142)</f>
        <v>140</v>
      </c>
      <c r="G140" s="230">
        <f>SUM(G141:G142)</f>
        <v>0</v>
      </c>
      <c r="H140" s="91">
        <f t="shared" ref="H140:N140" si="126">SUM(H141:H142)</f>
        <v>0</v>
      </c>
      <c r="I140" s="411">
        <f t="shared" si="126"/>
        <v>0</v>
      </c>
      <c r="J140" s="132">
        <f>SUM(J141:J142)</f>
        <v>0</v>
      </c>
      <c r="K140" s="76">
        <f t="shared" si="126"/>
        <v>0</v>
      </c>
      <c r="L140" s="95">
        <f t="shared" si="126"/>
        <v>0</v>
      </c>
      <c r="M140" s="230">
        <f t="shared" si="126"/>
        <v>0</v>
      </c>
      <c r="N140" s="76">
        <f t="shared" si="126"/>
        <v>0</v>
      </c>
      <c r="O140" s="91">
        <f>SUM(O141:O142)</f>
        <v>0</v>
      </c>
      <c r="P140" s="290"/>
      <c r="Q140" s="296"/>
      <c r="R140" s="343"/>
    </row>
    <row r="141" spans="1:18" x14ac:dyDescent="0.25">
      <c r="A141" s="30">
        <v>2341</v>
      </c>
      <c r="B141" s="43" t="s">
        <v>136</v>
      </c>
      <c r="C141" s="189">
        <f t="shared" si="100"/>
        <v>140</v>
      </c>
      <c r="D141" s="263">
        <v>140</v>
      </c>
      <c r="E141" s="393"/>
      <c r="F141" s="411">
        <f t="shared" ref="F141:F142" si="127">D141+E141</f>
        <v>140</v>
      </c>
      <c r="G141" s="229"/>
      <c r="H141" s="393"/>
      <c r="I141" s="411">
        <f t="shared" ref="I141:I142" si="128">G141+H141</f>
        <v>0</v>
      </c>
      <c r="J141" s="263"/>
      <c r="K141" s="45"/>
      <c r="L141" s="95">
        <f t="shared" ref="L141:L142" si="129">J141+K141</f>
        <v>0</v>
      </c>
      <c r="M141" s="229"/>
      <c r="N141" s="45"/>
      <c r="O141" s="91">
        <f t="shared" ref="O141:O142" si="130">M141+N141</f>
        <v>0</v>
      </c>
      <c r="P141" s="290"/>
      <c r="Q141" s="296"/>
      <c r="R141" s="343"/>
    </row>
    <row r="142" spans="1:18" ht="24" hidden="1" x14ac:dyDescent="0.25">
      <c r="A142" s="30">
        <v>2344</v>
      </c>
      <c r="B142" s="43" t="s">
        <v>137</v>
      </c>
      <c r="C142" s="189">
        <f t="shared" si="100"/>
        <v>0</v>
      </c>
      <c r="D142" s="263"/>
      <c r="E142" s="45"/>
      <c r="F142" s="95">
        <f t="shared" si="127"/>
        <v>0</v>
      </c>
      <c r="G142" s="229"/>
      <c r="H142" s="45"/>
      <c r="I142" s="91">
        <f t="shared" si="128"/>
        <v>0</v>
      </c>
      <c r="J142" s="263"/>
      <c r="K142" s="45"/>
      <c r="L142" s="95">
        <f t="shared" si="129"/>
        <v>0</v>
      </c>
      <c r="M142" s="229"/>
      <c r="N142" s="45"/>
      <c r="O142" s="91">
        <f t="shared" si="130"/>
        <v>0</v>
      </c>
      <c r="P142" s="290"/>
      <c r="Q142" s="296"/>
      <c r="R142" s="343"/>
    </row>
    <row r="143" spans="1:18" ht="24" x14ac:dyDescent="0.25">
      <c r="A143" s="73">
        <v>2350</v>
      </c>
      <c r="B143" s="58" t="s">
        <v>138</v>
      </c>
      <c r="C143" s="194">
        <f t="shared" si="100"/>
        <v>3250</v>
      </c>
      <c r="D143" s="86">
        <f>SUM(D144:D149)</f>
        <v>3250</v>
      </c>
      <c r="E143" s="154">
        <f>SUM(E144:E149)</f>
        <v>0</v>
      </c>
      <c r="F143" s="410">
        <f>SUM(F144:F149)</f>
        <v>3250</v>
      </c>
      <c r="G143" s="228">
        <f>SUM(G144:G149)</f>
        <v>0</v>
      </c>
      <c r="H143" s="154">
        <f t="shared" ref="H143:N143" si="131">SUM(H144:H149)</f>
        <v>0</v>
      </c>
      <c r="I143" s="410">
        <f t="shared" si="131"/>
        <v>0</v>
      </c>
      <c r="J143" s="86">
        <f>SUM(J144:J149)</f>
        <v>0</v>
      </c>
      <c r="K143" s="74">
        <f t="shared" si="131"/>
        <v>0</v>
      </c>
      <c r="L143" s="174">
        <f t="shared" si="131"/>
        <v>0</v>
      </c>
      <c r="M143" s="228">
        <f t="shared" si="131"/>
        <v>0</v>
      </c>
      <c r="N143" s="74">
        <f t="shared" si="131"/>
        <v>0</v>
      </c>
      <c r="O143" s="154">
        <f>SUM(O144:O149)</f>
        <v>0</v>
      </c>
      <c r="P143" s="291"/>
      <c r="Q143" s="296"/>
      <c r="R143" s="343"/>
    </row>
    <row r="144" spans="1:18" x14ac:dyDescent="0.25">
      <c r="A144" s="603">
        <v>2351</v>
      </c>
      <c r="B144" s="604" t="s">
        <v>139</v>
      </c>
      <c r="C144" s="605">
        <f t="shared" si="100"/>
        <v>1000</v>
      </c>
      <c r="D144" s="606">
        <v>1000</v>
      </c>
      <c r="E144" s="607"/>
      <c r="F144" s="608">
        <f t="shared" ref="F144:F149" si="132">D144+E144</f>
        <v>1000</v>
      </c>
      <c r="G144" s="609"/>
      <c r="H144" s="607"/>
      <c r="I144" s="608">
        <f t="shared" ref="I144:I149" si="133">G144+H144</f>
        <v>0</v>
      </c>
      <c r="J144" s="606"/>
      <c r="K144" s="610"/>
      <c r="L144" s="611">
        <f t="shared" ref="L144:L149" si="134">J144+K144</f>
        <v>0</v>
      </c>
      <c r="M144" s="609"/>
      <c r="N144" s="610"/>
      <c r="O144" s="612">
        <f t="shared" ref="O144:O149" si="135">M144+N144</f>
        <v>0</v>
      </c>
      <c r="P144" s="372"/>
      <c r="Q144" s="296"/>
      <c r="R144" s="343"/>
    </row>
    <row r="145" spans="1:18" x14ac:dyDescent="0.25">
      <c r="A145" s="30">
        <v>2352</v>
      </c>
      <c r="B145" s="43" t="s">
        <v>140</v>
      </c>
      <c r="C145" s="189">
        <f t="shared" si="100"/>
        <v>2250</v>
      </c>
      <c r="D145" s="263">
        <v>2250</v>
      </c>
      <c r="E145" s="393"/>
      <c r="F145" s="411">
        <f t="shared" si="132"/>
        <v>2250</v>
      </c>
      <c r="G145" s="229"/>
      <c r="H145" s="393"/>
      <c r="I145" s="411">
        <f t="shared" si="133"/>
        <v>0</v>
      </c>
      <c r="J145" s="263"/>
      <c r="K145" s="45"/>
      <c r="L145" s="95">
        <f t="shared" si="134"/>
        <v>0</v>
      </c>
      <c r="M145" s="229"/>
      <c r="N145" s="45"/>
      <c r="O145" s="91">
        <f t="shared" si="135"/>
        <v>0</v>
      </c>
      <c r="P145" s="290"/>
      <c r="Q145" s="296"/>
      <c r="R145" s="343"/>
    </row>
    <row r="146" spans="1:18" ht="24" hidden="1" x14ac:dyDescent="0.25">
      <c r="A146" s="30">
        <v>2353</v>
      </c>
      <c r="B146" s="43" t="s">
        <v>141</v>
      </c>
      <c r="C146" s="189">
        <f t="shared" si="100"/>
        <v>0</v>
      </c>
      <c r="D146" s="263"/>
      <c r="E146" s="45"/>
      <c r="F146" s="95">
        <f t="shared" si="132"/>
        <v>0</v>
      </c>
      <c r="G146" s="229"/>
      <c r="H146" s="45"/>
      <c r="I146" s="91">
        <f t="shared" si="133"/>
        <v>0</v>
      </c>
      <c r="J146" s="263"/>
      <c r="K146" s="45"/>
      <c r="L146" s="95">
        <f t="shared" si="134"/>
        <v>0</v>
      </c>
      <c r="M146" s="229"/>
      <c r="N146" s="45"/>
      <c r="O146" s="91">
        <f t="shared" si="135"/>
        <v>0</v>
      </c>
      <c r="P146" s="290"/>
      <c r="Q146" s="296"/>
      <c r="R146" s="343"/>
    </row>
    <row r="147" spans="1:18" ht="24" hidden="1" x14ac:dyDescent="0.25">
      <c r="A147" s="30">
        <v>2354</v>
      </c>
      <c r="B147" s="43" t="s">
        <v>142</v>
      </c>
      <c r="C147" s="189">
        <f t="shared" si="100"/>
        <v>0</v>
      </c>
      <c r="D147" s="263"/>
      <c r="E147" s="45"/>
      <c r="F147" s="95">
        <f t="shared" si="132"/>
        <v>0</v>
      </c>
      <c r="G147" s="229"/>
      <c r="H147" s="45"/>
      <c r="I147" s="91">
        <f t="shared" si="133"/>
        <v>0</v>
      </c>
      <c r="J147" s="263"/>
      <c r="K147" s="45"/>
      <c r="L147" s="95">
        <f t="shared" si="134"/>
        <v>0</v>
      </c>
      <c r="M147" s="229"/>
      <c r="N147" s="45"/>
      <c r="O147" s="91">
        <f t="shared" si="135"/>
        <v>0</v>
      </c>
      <c r="P147" s="290"/>
      <c r="Q147" s="296"/>
      <c r="R147" s="343"/>
    </row>
    <row r="148" spans="1:18" ht="24" hidden="1" x14ac:dyDescent="0.25">
      <c r="A148" s="30">
        <v>2355</v>
      </c>
      <c r="B148" s="43" t="s">
        <v>143</v>
      </c>
      <c r="C148" s="189">
        <f t="shared" si="100"/>
        <v>0</v>
      </c>
      <c r="D148" s="263"/>
      <c r="E148" s="45"/>
      <c r="F148" s="95">
        <f t="shared" si="132"/>
        <v>0</v>
      </c>
      <c r="G148" s="229"/>
      <c r="H148" s="45"/>
      <c r="I148" s="91">
        <f t="shared" si="133"/>
        <v>0</v>
      </c>
      <c r="J148" s="263"/>
      <c r="K148" s="45"/>
      <c r="L148" s="95">
        <f t="shared" si="134"/>
        <v>0</v>
      </c>
      <c r="M148" s="229"/>
      <c r="N148" s="45"/>
      <c r="O148" s="91">
        <f t="shared" si="135"/>
        <v>0</v>
      </c>
      <c r="P148" s="290"/>
      <c r="Q148" s="296"/>
      <c r="R148" s="343"/>
    </row>
    <row r="149" spans="1:18" ht="24" hidden="1" x14ac:dyDescent="0.25">
      <c r="A149" s="30">
        <v>2359</v>
      </c>
      <c r="B149" s="43" t="s">
        <v>144</v>
      </c>
      <c r="C149" s="189">
        <f t="shared" si="100"/>
        <v>0</v>
      </c>
      <c r="D149" s="263"/>
      <c r="E149" s="45"/>
      <c r="F149" s="95">
        <f t="shared" si="132"/>
        <v>0</v>
      </c>
      <c r="G149" s="229"/>
      <c r="H149" s="45"/>
      <c r="I149" s="91">
        <f t="shared" si="133"/>
        <v>0</v>
      </c>
      <c r="J149" s="263"/>
      <c r="K149" s="45"/>
      <c r="L149" s="95">
        <f t="shared" si="134"/>
        <v>0</v>
      </c>
      <c r="M149" s="229"/>
      <c r="N149" s="45"/>
      <c r="O149" s="91">
        <f t="shared" si="135"/>
        <v>0</v>
      </c>
      <c r="P149" s="290"/>
      <c r="Q149" s="296"/>
      <c r="R149" s="343"/>
    </row>
    <row r="150" spans="1:18" ht="24.75" customHeight="1" x14ac:dyDescent="0.25">
      <c r="A150" s="75">
        <v>2360</v>
      </c>
      <c r="B150" s="43" t="s">
        <v>145</v>
      </c>
      <c r="C150" s="189">
        <f t="shared" si="100"/>
        <v>3760</v>
      </c>
      <c r="D150" s="132">
        <f>SUM(D151:D157)</f>
        <v>800</v>
      </c>
      <c r="E150" s="91">
        <f>SUM(E151:E157)</f>
        <v>0</v>
      </c>
      <c r="F150" s="411">
        <f>SUM(F151:F157)</f>
        <v>800</v>
      </c>
      <c r="G150" s="230">
        <f>SUM(G151:G157)</f>
        <v>0</v>
      </c>
      <c r="H150" s="91">
        <f t="shared" ref="H150:N150" si="136">SUM(H151:H157)</f>
        <v>0</v>
      </c>
      <c r="I150" s="411">
        <f t="shared" si="136"/>
        <v>0</v>
      </c>
      <c r="J150" s="132">
        <f>SUM(J151:J157)</f>
        <v>2960</v>
      </c>
      <c r="K150" s="76">
        <f t="shared" si="136"/>
        <v>0</v>
      </c>
      <c r="L150" s="95">
        <f t="shared" si="136"/>
        <v>2960</v>
      </c>
      <c r="M150" s="230">
        <f t="shared" si="136"/>
        <v>0</v>
      </c>
      <c r="N150" s="76">
        <f t="shared" si="136"/>
        <v>0</v>
      </c>
      <c r="O150" s="91">
        <f>SUM(O151:O157)</f>
        <v>0</v>
      </c>
      <c r="P150" s="290"/>
      <c r="Q150" s="296"/>
      <c r="R150" s="343"/>
    </row>
    <row r="151" spans="1:18" x14ac:dyDescent="0.25">
      <c r="A151" s="29">
        <v>2361</v>
      </c>
      <c r="B151" s="43" t="s">
        <v>146</v>
      </c>
      <c r="C151" s="189">
        <f t="shared" si="100"/>
        <v>600</v>
      </c>
      <c r="D151" s="263">
        <v>600</v>
      </c>
      <c r="E151" s="393"/>
      <c r="F151" s="411">
        <f t="shared" ref="F151:F158" si="137">D151+E151</f>
        <v>600</v>
      </c>
      <c r="G151" s="229"/>
      <c r="H151" s="393"/>
      <c r="I151" s="411">
        <f t="shared" ref="I151:I158" si="138">G151+H151</f>
        <v>0</v>
      </c>
      <c r="J151" s="263"/>
      <c r="K151" s="45"/>
      <c r="L151" s="95">
        <f t="shared" ref="L151:L158" si="139">J151+K151</f>
        <v>0</v>
      </c>
      <c r="M151" s="229"/>
      <c r="N151" s="45"/>
      <c r="O151" s="91">
        <f t="shared" ref="O151:O158" si="140">M151+N151</f>
        <v>0</v>
      </c>
      <c r="P151" s="290"/>
      <c r="Q151" s="296"/>
      <c r="R151" s="343"/>
    </row>
    <row r="152" spans="1:18" ht="24" x14ac:dyDescent="0.25">
      <c r="A152" s="29">
        <v>2362</v>
      </c>
      <c r="B152" s="43" t="s">
        <v>147</v>
      </c>
      <c r="C152" s="189">
        <f t="shared" si="100"/>
        <v>200</v>
      </c>
      <c r="D152" s="263">
        <v>200</v>
      </c>
      <c r="E152" s="393"/>
      <c r="F152" s="411">
        <f t="shared" si="137"/>
        <v>200</v>
      </c>
      <c r="G152" s="229"/>
      <c r="H152" s="393"/>
      <c r="I152" s="411">
        <f t="shared" si="138"/>
        <v>0</v>
      </c>
      <c r="J152" s="263"/>
      <c r="K152" s="45"/>
      <c r="L152" s="95">
        <f t="shared" si="139"/>
        <v>0</v>
      </c>
      <c r="M152" s="229"/>
      <c r="N152" s="45"/>
      <c r="O152" s="91">
        <f t="shared" si="140"/>
        <v>0</v>
      </c>
      <c r="P152" s="290"/>
      <c r="Q152" s="296"/>
      <c r="R152" s="343"/>
    </row>
    <row r="153" spans="1:18" s="355" customFormat="1" ht="12" x14ac:dyDescent="0.25">
      <c r="A153" s="344">
        <v>2363</v>
      </c>
      <c r="B153" s="365" t="s">
        <v>148</v>
      </c>
      <c r="C153" s="366">
        <f t="shared" si="100"/>
        <v>2960</v>
      </c>
      <c r="D153" s="367"/>
      <c r="E153" s="418"/>
      <c r="F153" s="420">
        <f t="shared" si="137"/>
        <v>0</v>
      </c>
      <c r="G153" s="370"/>
      <c r="H153" s="418"/>
      <c r="I153" s="420">
        <f t="shared" si="138"/>
        <v>0</v>
      </c>
      <c r="J153" s="367">
        <v>2960</v>
      </c>
      <c r="K153" s="368"/>
      <c r="L153" s="369">
        <f t="shared" si="139"/>
        <v>2960</v>
      </c>
      <c r="M153" s="370"/>
      <c r="N153" s="368"/>
      <c r="O153" s="371">
        <f t="shared" si="140"/>
        <v>0</v>
      </c>
      <c r="P153" s="372"/>
      <c r="Q153" s="353"/>
      <c r="R153" s="343"/>
    </row>
    <row r="154" spans="1:18" hidden="1" x14ac:dyDescent="0.25">
      <c r="A154" s="29">
        <v>2364</v>
      </c>
      <c r="B154" s="43" t="s">
        <v>149</v>
      </c>
      <c r="C154" s="189">
        <f t="shared" si="100"/>
        <v>0</v>
      </c>
      <c r="D154" s="263"/>
      <c r="E154" s="45"/>
      <c r="F154" s="95">
        <f t="shared" si="137"/>
        <v>0</v>
      </c>
      <c r="G154" s="229"/>
      <c r="H154" s="45"/>
      <c r="I154" s="91">
        <f t="shared" si="138"/>
        <v>0</v>
      </c>
      <c r="J154" s="263"/>
      <c r="K154" s="45"/>
      <c r="L154" s="95">
        <f t="shared" si="139"/>
        <v>0</v>
      </c>
      <c r="M154" s="229"/>
      <c r="N154" s="45"/>
      <c r="O154" s="91">
        <f t="shared" si="140"/>
        <v>0</v>
      </c>
      <c r="P154" s="290"/>
      <c r="Q154" s="296"/>
      <c r="R154" s="343"/>
    </row>
    <row r="155" spans="1:18" ht="12.75" hidden="1" customHeight="1" x14ac:dyDescent="0.25">
      <c r="A155" s="29">
        <v>2365</v>
      </c>
      <c r="B155" s="43" t="s">
        <v>150</v>
      </c>
      <c r="C155" s="189">
        <f t="shared" si="100"/>
        <v>0</v>
      </c>
      <c r="D155" s="263"/>
      <c r="E155" s="45"/>
      <c r="F155" s="95">
        <f t="shared" si="137"/>
        <v>0</v>
      </c>
      <c r="G155" s="229"/>
      <c r="H155" s="45"/>
      <c r="I155" s="91">
        <f t="shared" si="138"/>
        <v>0</v>
      </c>
      <c r="J155" s="263"/>
      <c r="K155" s="45"/>
      <c r="L155" s="95">
        <f t="shared" si="139"/>
        <v>0</v>
      </c>
      <c r="M155" s="229"/>
      <c r="N155" s="45"/>
      <c r="O155" s="91">
        <f t="shared" si="140"/>
        <v>0</v>
      </c>
      <c r="P155" s="290"/>
      <c r="Q155" s="296"/>
      <c r="R155" s="343"/>
    </row>
    <row r="156" spans="1:18" ht="36" hidden="1" x14ac:dyDescent="0.25">
      <c r="A156" s="29">
        <v>2366</v>
      </c>
      <c r="B156" s="43" t="s">
        <v>151</v>
      </c>
      <c r="C156" s="189">
        <f t="shared" si="100"/>
        <v>0</v>
      </c>
      <c r="D156" s="263"/>
      <c r="E156" s="45"/>
      <c r="F156" s="95">
        <f t="shared" si="137"/>
        <v>0</v>
      </c>
      <c r="G156" s="229"/>
      <c r="H156" s="45"/>
      <c r="I156" s="91">
        <f t="shared" si="138"/>
        <v>0</v>
      </c>
      <c r="J156" s="263"/>
      <c r="K156" s="45"/>
      <c r="L156" s="95">
        <f t="shared" si="139"/>
        <v>0</v>
      </c>
      <c r="M156" s="229"/>
      <c r="N156" s="45"/>
      <c r="O156" s="91">
        <f t="shared" si="140"/>
        <v>0</v>
      </c>
      <c r="P156" s="290"/>
      <c r="Q156" s="296"/>
      <c r="R156" s="343"/>
    </row>
    <row r="157" spans="1:18" ht="48" hidden="1" x14ac:dyDescent="0.25">
      <c r="A157" s="29">
        <v>2369</v>
      </c>
      <c r="B157" s="43" t="s">
        <v>152</v>
      </c>
      <c r="C157" s="189">
        <f t="shared" si="100"/>
        <v>0</v>
      </c>
      <c r="D157" s="263"/>
      <c r="E157" s="45"/>
      <c r="F157" s="95">
        <f t="shared" si="137"/>
        <v>0</v>
      </c>
      <c r="G157" s="229"/>
      <c r="H157" s="45"/>
      <c r="I157" s="91">
        <f t="shared" si="138"/>
        <v>0</v>
      </c>
      <c r="J157" s="263"/>
      <c r="K157" s="45"/>
      <c r="L157" s="95">
        <f t="shared" si="139"/>
        <v>0</v>
      </c>
      <c r="M157" s="229"/>
      <c r="N157" s="45"/>
      <c r="O157" s="91">
        <f t="shared" si="140"/>
        <v>0</v>
      </c>
      <c r="P157" s="290"/>
      <c r="Q157" s="296"/>
      <c r="R157" s="343"/>
    </row>
    <row r="158" spans="1:18" x14ac:dyDescent="0.25">
      <c r="A158" s="73">
        <v>2370</v>
      </c>
      <c r="B158" s="58" t="s">
        <v>153</v>
      </c>
      <c r="C158" s="194">
        <f t="shared" si="100"/>
        <v>1328</v>
      </c>
      <c r="D158" s="260">
        <v>728</v>
      </c>
      <c r="E158" s="391"/>
      <c r="F158" s="410">
        <f t="shared" si="137"/>
        <v>728</v>
      </c>
      <c r="G158" s="231">
        <v>600</v>
      </c>
      <c r="H158" s="391"/>
      <c r="I158" s="410">
        <f t="shared" si="138"/>
        <v>600</v>
      </c>
      <c r="J158" s="260"/>
      <c r="K158" s="77"/>
      <c r="L158" s="174">
        <f t="shared" si="139"/>
        <v>0</v>
      </c>
      <c r="M158" s="231"/>
      <c r="N158" s="77"/>
      <c r="O158" s="154">
        <f t="shared" si="140"/>
        <v>0</v>
      </c>
      <c r="P158" s="291"/>
      <c r="Q158" s="296"/>
      <c r="R158" s="343"/>
    </row>
    <row r="159" spans="1:18" x14ac:dyDescent="0.25">
      <c r="A159" s="73">
        <v>2380</v>
      </c>
      <c r="B159" s="58" t="s">
        <v>154</v>
      </c>
      <c r="C159" s="194">
        <f t="shared" si="100"/>
        <v>30</v>
      </c>
      <c r="D159" s="86">
        <f>SUM(D160:D161)</f>
        <v>30</v>
      </c>
      <c r="E159" s="154">
        <f t="shared" ref="E159" si="141">SUM(E160:E161)</f>
        <v>0</v>
      </c>
      <c r="F159" s="410">
        <f>SUM(F160:F161)</f>
        <v>30</v>
      </c>
      <c r="G159" s="228">
        <f>SUM(G160:G161)</f>
        <v>0</v>
      </c>
      <c r="H159" s="154">
        <f t="shared" ref="H159:N159" si="142">SUM(H160:H161)</f>
        <v>0</v>
      </c>
      <c r="I159" s="410">
        <f t="shared" si="142"/>
        <v>0</v>
      </c>
      <c r="J159" s="86">
        <f>SUM(J160:J161)</f>
        <v>0</v>
      </c>
      <c r="K159" s="74">
        <f t="shared" si="142"/>
        <v>0</v>
      </c>
      <c r="L159" s="174">
        <f t="shared" si="142"/>
        <v>0</v>
      </c>
      <c r="M159" s="228">
        <f t="shared" si="142"/>
        <v>0</v>
      </c>
      <c r="N159" s="74">
        <f t="shared" si="142"/>
        <v>0</v>
      </c>
      <c r="O159" s="154">
        <f>SUM(O160:O161)</f>
        <v>0</v>
      </c>
      <c r="P159" s="291"/>
      <c r="Q159" s="296"/>
      <c r="R159" s="343"/>
    </row>
    <row r="160" spans="1:18" hidden="1" x14ac:dyDescent="0.25">
      <c r="A160" s="26">
        <v>2381</v>
      </c>
      <c r="B160" s="40" t="s">
        <v>155</v>
      </c>
      <c r="C160" s="188">
        <f t="shared" si="100"/>
        <v>0</v>
      </c>
      <c r="D160" s="262"/>
      <c r="E160" s="42"/>
      <c r="F160" s="176">
        <f t="shared" ref="F160:F163" si="143">D160+E160</f>
        <v>0</v>
      </c>
      <c r="G160" s="219"/>
      <c r="H160" s="42"/>
      <c r="I160" s="90">
        <f t="shared" ref="I160:I163" si="144">G160+H160</f>
        <v>0</v>
      </c>
      <c r="J160" s="262"/>
      <c r="K160" s="42"/>
      <c r="L160" s="176">
        <f t="shared" ref="L160:L163" si="145">J160+K160</f>
        <v>0</v>
      </c>
      <c r="M160" s="219"/>
      <c r="N160" s="42"/>
      <c r="O160" s="90">
        <f t="shared" ref="O160:O163" si="146">M160+N160</f>
        <v>0</v>
      </c>
      <c r="P160" s="289"/>
      <c r="Q160" s="296"/>
      <c r="R160" s="343"/>
    </row>
    <row r="161" spans="1:18" ht="24" x14ac:dyDescent="0.25">
      <c r="A161" s="29">
        <v>2389</v>
      </c>
      <c r="B161" s="43" t="s">
        <v>156</v>
      </c>
      <c r="C161" s="189">
        <f t="shared" si="100"/>
        <v>30</v>
      </c>
      <c r="D161" s="263">
        <v>30</v>
      </c>
      <c r="E161" s="393"/>
      <c r="F161" s="411">
        <f t="shared" si="143"/>
        <v>30</v>
      </c>
      <c r="G161" s="229"/>
      <c r="H161" s="393"/>
      <c r="I161" s="411">
        <f t="shared" si="144"/>
        <v>0</v>
      </c>
      <c r="J161" s="263"/>
      <c r="K161" s="45"/>
      <c r="L161" s="95">
        <f t="shared" si="145"/>
        <v>0</v>
      </c>
      <c r="M161" s="229"/>
      <c r="N161" s="45"/>
      <c r="O161" s="91">
        <f t="shared" si="146"/>
        <v>0</v>
      </c>
      <c r="P161" s="290"/>
      <c r="Q161" s="296"/>
      <c r="R161" s="343"/>
    </row>
    <row r="162" spans="1:18" x14ac:dyDescent="0.25">
      <c r="A162" s="574">
        <v>2390</v>
      </c>
      <c r="B162" s="575" t="s">
        <v>157</v>
      </c>
      <c r="C162" s="576">
        <f t="shared" si="100"/>
        <v>200</v>
      </c>
      <c r="D162" s="577">
        <v>200</v>
      </c>
      <c r="E162" s="578"/>
      <c r="F162" s="579">
        <f t="shared" si="143"/>
        <v>200</v>
      </c>
      <c r="G162" s="580"/>
      <c r="H162" s="578"/>
      <c r="I162" s="579">
        <f t="shared" si="144"/>
        <v>0</v>
      </c>
      <c r="J162" s="577"/>
      <c r="K162" s="581"/>
      <c r="L162" s="582">
        <f t="shared" si="145"/>
        <v>0</v>
      </c>
      <c r="M162" s="580"/>
      <c r="N162" s="581"/>
      <c r="O162" s="613">
        <f>M162+N162</f>
        <v>0</v>
      </c>
      <c r="P162" s="614"/>
      <c r="Q162" s="296"/>
      <c r="R162" s="343"/>
    </row>
    <row r="163" spans="1:18" hidden="1" x14ac:dyDescent="0.25">
      <c r="A163" s="35">
        <v>2400</v>
      </c>
      <c r="B163" s="72" t="s">
        <v>158</v>
      </c>
      <c r="C163" s="187">
        <f t="shared" si="100"/>
        <v>0</v>
      </c>
      <c r="D163" s="247"/>
      <c r="E163" s="80"/>
      <c r="F163" s="175">
        <f t="shared" si="143"/>
        <v>0</v>
      </c>
      <c r="G163" s="233"/>
      <c r="H163" s="80"/>
      <c r="I163" s="123">
        <f t="shared" si="144"/>
        <v>0</v>
      </c>
      <c r="J163" s="247"/>
      <c r="K163" s="80"/>
      <c r="L163" s="175">
        <f t="shared" si="145"/>
        <v>0</v>
      </c>
      <c r="M163" s="233"/>
      <c r="N163" s="80"/>
      <c r="O163" s="123">
        <f t="shared" si="146"/>
        <v>0</v>
      </c>
      <c r="P163" s="292"/>
      <c r="Q163" s="296"/>
      <c r="R163" s="343"/>
    </row>
    <row r="164" spans="1:18" ht="24" hidden="1" x14ac:dyDescent="0.25">
      <c r="A164" s="35">
        <v>2500</v>
      </c>
      <c r="B164" s="72" t="s">
        <v>159</v>
      </c>
      <c r="C164" s="187">
        <f t="shared" si="100"/>
        <v>0</v>
      </c>
      <c r="D164" s="130">
        <f>SUM(D165,D170)</f>
        <v>0</v>
      </c>
      <c r="E164" s="38">
        <f t="shared" ref="E164" si="147">SUM(E165,E170)</f>
        <v>0</v>
      </c>
      <c r="F164" s="175">
        <f>SUM(F165,F170)</f>
        <v>0</v>
      </c>
      <c r="G164" s="227">
        <f>SUM(G165,G170)</f>
        <v>0</v>
      </c>
      <c r="H164" s="38">
        <f t="shared" ref="H164:O164" si="148">SUM(H165,H170)</f>
        <v>0</v>
      </c>
      <c r="I164" s="123">
        <f t="shared" si="148"/>
        <v>0</v>
      </c>
      <c r="J164" s="130">
        <f>SUM(J165,J170)</f>
        <v>0</v>
      </c>
      <c r="K164" s="38">
        <f t="shared" si="148"/>
        <v>0</v>
      </c>
      <c r="L164" s="175">
        <f t="shared" si="148"/>
        <v>0</v>
      </c>
      <c r="M164" s="227">
        <f t="shared" si="148"/>
        <v>0</v>
      </c>
      <c r="N164" s="38">
        <f t="shared" si="148"/>
        <v>0</v>
      </c>
      <c r="O164" s="123">
        <f t="shared" si="148"/>
        <v>0</v>
      </c>
      <c r="P164" s="313"/>
      <c r="Q164" s="296"/>
      <c r="R164" s="343"/>
    </row>
    <row r="165" spans="1:18" ht="16.5" hidden="1" customHeight="1" x14ac:dyDescent="0.25">
      <c r="A165" s="340">
        <v>2510</v>
      </c>
      <c r="B165" s="40" t="s">
        <v>160</v>
      </c>
      <c r="C165" s="188">
        <f t="shared" si="100"/>
        <v>0</v>
      </c>
      <c r="D165" s="131">
        <f>SUM(D166:D169)</f>
        <v>0</v>
      </c>
      <c r="E165" s="79">
        <f t="shared" ref="E165" si="149">SUM(E166:E169)</f>
        <v>0</v>
      </c>
      <c r="F165" s="176">
        <f>SUM(F166:F169)</f>
        <v>0</v>
      </c>
      <c r="G165" s="232">
        <f>SUM(G166:G169)</f>
        <v>0</v>
      </c>
      <c r="H165" s="79">
        <f t="shared" ref="H165:O165" si="150">SUM(H166:H169)</f>
        <v>0</v>
      </c>
      <c r="I165" s="90">
        <f t="shared" si="150"/>
        <v>0</v>
      </c>
      <c r="J165" s="131">
        <f>SUM(J166:J169)</f>
        <v>0</v>
      </c>
      <c r="K165" s="79">
        <f t="shared" si="150"/>
        <v>0</v>
      </c>
      <c r="L165" s="176">
        <f t="shared" si="150"/>
        <v>0</v>
      </c>
      <c r="M165" s="232">
        <f t="shared" si="150"/>
        <v>0</v>
      </c>
      <c r="N165" s="79">
        <f t="shared" si="150"/>
        <v>0</v>
      </c>
      <c r="O165" s="155">
        <f t="shared" si="150"/>
        <v>0</v>
      </c>
      <c r="P165" s="294"/>
      <c r="Q165" s="296"/>
      <c r="R165" s="343"/>
    </row>
    <row r="166" spans="1:18" ht="24" hidden="1" x14ac:dyDescent="0.25">
      <c r="A166" s="30">
        <v>2512</v>
      </c>
      <c r="B166" s="43" t="s">
        <v>161</v>
      </c>
      <c r="C166" s="189">
        <f t="shared" si="100"/>
        <v>0</v>
      </c>
      <c r="D166" s="263"/>
      <c r="E166" s="45"/>
      <c r="F166" s="95">
        <f t="shared" ref="F166:F171" si="151">D166+E166</f>
        <v>0</v>
      </c>
      <c r="G166" s="229"/>
      <c r="H166" s="45"/>
      <c r="I166" s="91">
        <f t="shared" ref="I166:I171" si="152">G166+H166</f>
        <v>0</v>
      </c>
      <c r="J166" s="263"/>
      <c r="K166" s="45"/>
      <c r="L166" s="95">
        <f t="shared" ref="L166:L171" si="153">J166+K166</f>
        <v>0</v>
      </c>
      <c r="M166" s="229"/>
      <c r="N166" s="45"/>
      <c r="O166" s="91">
        <f t="shared" ref="O166:O171" si="154">M166+N166</f>
        <v>0</v>
      </c>
      <c r="P166" s="290"/>
      <c r="Q166" s="296"/>
      <c r="R166" s="343"/>
    </row>
    <row r="167" spans="1:18" ht="36" hidden="1" x14ac:dyDescent="0.25">
      <c r="A167" s="30">
        <v>2513</v>
      </c>
      <c r="B167" s="43" t="s">
        <v>162</v>
      </c>
      <c r="C167" s="189">
        <f t="shared" si="100"/>
        <v>0</v>
      </c>
      <c r="D167" s="263"/>
      <c r="E167" s="45"/>
      <c r="F167" s="95">
        <f t="shared" si="151"/>
        <v>0</v>
      </c>
      <c r="G167" s="229"/>
      <c r="H167" s="45"/>
      <c r="I167" s="91">
        <f t="shared" si="152"/>
        <v>0</v>
      </c>
      <c r="J167" s="263"/>
      <c r="K167" s="45"/>
      <c r="L167" s="95">
        <f t="shared" si="153"/>
        <v>0</v>
      </c>
      <c r="M167" s="229"/>
      <c r="N167" s="45"/>
      <c r="O167" s="91">
        <f t="shared" si="154"/>
        <v>0</v>
      </c>
      <c r="P167" s="290"/>
      <c r="Q167" s="296"/>
      <c r="R167" s="343"/>
    </row>
    <row r="168" spans="1:18" ht="24" hidden="1" x14ac:dyDescent="0.25">
      <c r="A168" s="30">
        <v>2515</v>
      </c>
      <c r="B168" s="43" t="s">
        <v>163</v>
      </c>
      <c r="C168" s="189">
        <f t="shared" si="100"/>
        <v>0</v>
      </c>
      <c r="D168" s="263"/>
      <c r="E168" s="45"/>
      <c r="F168" s="95">
        <f t="shared" si="151"/>
        <v>0</v>
      </c>
      <c r="G168" s="229"/>
      <c r="H168" s="45"/>
      <c r="I168" s="91">
        <f t="shared" si="152"/>
        <v>0</v>
      </c>
      <c r="J168" s="263"/>
      <c r="K168" s="45"/>
      <c r="L168" s="95">
        <f t="shared" si="153"/>
        <v>0</v>
      </c>
      <c r="M168" s="229"/>
      <c r="N168" s="45"/>
      <c r="O168" s="91">
        <f t="shared" si="154"/>
        <v>0</v>
      </c>
      <c r="P168" s="290"/>
      <c r="Q168" s="296"/>
      <c r="R168" s="343"/>
    </row>
    <row r="169" spans="1:18" ht="24" hidden="1" x14ac:dyDescent="0.25">
      <c r="A169" s="30">
        <v>2519</v>
      </c>
      <c r="B169" s="43" t="s">
        <v>164</v>
      </c>
      <c r="C169" s="189">
        <f t="shared" si="100"/>
        <v>0</v>
      </c>
      <c r="D169" s="263"/>
      <c r="E169" s="45"/>
      <c r="F169" s="95">
        <f t="shared" si="151"/>
        <v>0</v>
      </c>
      <c r="G169" s="229"/>
      <c r="H169" s="45"/>
      <c r="I169" s="91">
        <f t="shared" si="152"/>
        <v>0</v>
      </c>
      <c r="J169" s="263"/>
      <c r="K169" s="45"/>
      <c r="L169" s="95">
        <f t="shared" si="153"/>
        <v>0</v>
      </c>
      <c r="M169" s="229"/>
      <c r="N169" s="45"/>
      <c r="O169" s="91">
        <f t="shared" si="154"/>
        <v>0</v>
      </c>
      <c r="P169" s="290"/>
      <c r="Q169" s="296"/>
      <c r="R169" s="343"/>
    </row>
    <row r="170" spans="1:18" ht="24" hidden="1" x14ac:dyDescent="0.25">
      <c r="A170" s="75">
        <v>2520</v>
      </c>
      <c r="B170" s="43" t="s">
        <v>165</v>
      </c>
      <c r="C170" s="189">
        <f t="shared" si="100"/>
        <v>0</v>
      </c>
      <c r="D170" s="263"/>
      <c r="E170" s="45"/>
      <c r="F170" s="95">
        <f t="shared" si="151"/>
        <v>0</v>
      </c>
      <c r="G170" s="229"/>
      <c r="H170" s="45"/>
      <c r="I170" s="91">
        <f t="shared" si="152"/>
        <v>0</v>
      </c>
      <c r="J170" s="263"/>
      <c r="K170" s="45"/>
      <c r="L170" s="95">
        <f t="shared" si="153"/>
        <v>0</v>
      </c>
      <c r="M170" s="229"/>
      <c r="N170" s="45"/>
      <c r="O170" s="91">
        <f t="shared" si="154"/>
        <v>0</v>
      </c>
      <c r="P170" s="290"/>
      <c r="Q170" s="296"/>
      <c r="R170" s="343"/>
    </row>
    <row r="171" spans="1:18" s="81" customFormat="1" ht="48" hidden="1" x14ac:dyDescent="0.25">
      <c r="A171" s="17">
        <v>2800</v>
      </c>
      <c r="B171" s="40" t="s">
        <v>166</v>
      </c>
      <c r="C171" s="188">
        <f t="shared" si="100"/>
        <v>0</v>
      </c>
      <c r="D171" s="262"/>
      <c r="E171" s="42"/>
      <c r="F171" s="327">
        <f t="shared" si="151"/>
        <v>0</v>
      </c>
      <c r="G171" s="211"/>
      <c r="H171" s="28"/>
      <c r="I171" s="333">
        <f t="shared" si="152"/>
        <v>0</v>
      </c>
      <c r="J171" s="244"/>
      <c r="K171" s="28"/>
      <c r="L171" s="327">
        <f t="shared" si="153"/>
        <v>0</v>
      </c>
      <c r="M171" s="211"/>
      <c r="N171" s="28"/>
      <c r="O171" s="333">
        <f t="shared" si="154"/>
        <v>0</v>
      </c>
      <c r="P171" s="287"/>
      <c r="Q171" s="299"/>
      <c r="R171" s="343"/>
    </row>
    <row r="172" spans="1:18" hidden="1" x14ac:dyDescent="0.25">
      <c r="A172" s="70">
        <v>3000</v>
      </c>
      <c r="B172" s="70" t="s">
        <v>167</v>
      </c>
      <c r="C172" s="199">
        <f t="shared" si="100"/>
        <v>0</v>
      </c>
      <c r="D172" s="137">
        <f>SUM(D173,D183)</f>
        <v>0</v>
      </c>
      <c r="E172" s="71">
        <f t="shared" ref="E172" si="155">SUM(E173,E183)</f>
        <v>0</v>
      </c>
      <c r="F172" s="172">
        <f>SUM(F173,F183)</f>
        <v>0</v>
      </c>
      <c r="G172" s="226">
        <f>SUM(G173,G183)</f>
        <v>0</v>
      </c>
      <c r="H172" s="71">
        <f t="shared" ref="H172:N172" si="156">SUM(H173,H183)</f>
        <v>0</v>
      </c>
      <c r="I172" s="125">
        <f t="shared" si="156"/>
        <v>0</v>
      </c>
      <c r="J172" s="137">
        <f>SUM(J173,J183)</f>
        <v>0</v>
      </c>
      <c r="K172" s="71">
        <f t="shared" si="156"/>
        <v>0</v>
      </c>
      <c r="L172" s="172">
        <f t="shared" si="156"/>
        <v>0</v>
      </c>
      <c r="M172" s="226">
        <f t="shared" si="156"/>
        <v>0</v>
      </c>
      <c r="N172" s="71">
        <f t="shared" si="156"/>
        <v>0</v>
      </c>
      <c r="O172" s="125">
        <f>SUM(O173,O183)</f>
        <v>0</v>
      </c>
      <c r="P172" s="312"/>
      <c r="Q172" s="296"/>
      <c r="R172" s="343"/>
    </row>
    <row r="173" spans="1:18" ht="24" hidden="1" x14ac:dyDescent="0.25">
      <c r="A173" s="35">
        <v>3200</v>
      </c>
      <c r="B173" s="82" t="s">
        <v>168</v>
      </c>
      <c r="C173" s="187">
        <f t="shared" si="100"/>
        <v>0</v>
      </c>
      <c r="D173" s="130">
        <f>SUM(D174,D178)</f>
        <v>0</v>
      </c>
      <c r="E173" s="38">
        <f t="shared" ref="E173" si="157">SUM(E174,E178)</f>
        <v>0</v>
      </c>
      <c r="F173" s="175">
        <f>SUM(F174,F178)</f>
        <v>0</v>
      </c>
      <c r="G173" s="227">
        <f>SUM(G174,G178)</f>
        <v>0</v>
      </c>
      <c r="H173" s="38">
        <f t="shared" ref="H173:O173" si="158">SUM(H174,H178)</f>
        <v>0</v>
      </c>
      <c r="I173" s="123">
        <f t="shared" si="158"/>
        <v>0</v>
      </c>
      <c r="J173" s="130">
        <f>SUM(J174,J178)</f>
        <v>0</v>
      </c>
      <c r="K173" s="38">
        <f t="shared" si="158"/>
        <v>0</v>
      </c>
      <c r="L173" s="175">
        <f t="shared" si="158"/>
        <v>0</v>
      </c>
      <c r="M173" s="227">
        <f t="shared" si="158"/>
        <v>0</v>
      </c>
      <c r="N173" s="38">
        <f t="shared" si="158"/>
        <v>0</v>
      </c>
      <c r="O173" s="124">
        <f t="shared" si="158"/>
        <v>0</v>
      </c>
      <c r="P173" s="313"/>
      <c r="Q173" s="296"/>
      <c r="R173" s="343"/>
    </row>
    <row r="174" spans="1:18" ht="36" hidden="1" x14ac:dyDescent="0.25">
      <c r="A174" s="340">
        <v>3260</v>
      </c>
      <c r="B174" s="40" t="s">
        <v>169</v>
      </c>
      <c r="C174" s="188">
        <f t="shared" si="100"/>
        <v>0</v>
      </c>
      <c r="D174" s="131">
        <f>SUM(D175:D177)</f>
        <v>0</v>
      </c>
      <c r="E174" s="79">
        <f t="shared" ref="E174" si="159">SUM(E175:E177)</f>
        <v>0</v>
      </c>
      <c r="F174" s="176">
        <f>SUM(F175:F177)</f>
        <v>0</v>
      </c>
      <c r="G174" s="232">
        <f>SUM(G175:G177)</f>
        <v>0</v>
      </c>
      <c r="H174" s="79">
        <f t="shared" ref="H174:N174" si="160">SUM(H175:H177)</f>
        <v>0</v>
      </c>
      <c r="I174" s="90">
        <f t="shared" si="160"/>
        <v>0</v>
      </c>
      <c r="J174" s="131">
        <f>SUM(J175:J177)</f>
        <v>0</v>
      </c>
      <c r="K174" s="79">
        <f t="shared" si="160"/>
        <v>0</v>
      </c>
      <c r="L174" s="176">
        <f t="shared" si="160"/>
        <v>0</v>
      </c>
      <c r="M174" s="232">
        <f t="shared" si="160"/>
        <v>0</v>
      </c>
      <c r="N174" s="79">
        <f t="shared" si="160"/>
        <v>0</v>
      </c>
      <c r="O174" s="90">
        <f>SUM(O175:O177)</f>
        <v>0</v>
      </c>
      <c r="P174" s="289"/>
      <c r="Q174" s="296"/>
      <c r="R174" s="343"/>
    </row>
    <row r="175" spans="1:18" ht="24" hidden="1" x14ac:dyDescent="0.25">
      <c r="A175" s="30">
        <v>3261</v>
      </c>
      <c r="B175" s="43" t="s">
        <v>170</v>
      </c>
      <c r="C175" s="189">
        <f t="shared" si="100"/>
        <v>0</v>
      </c>
      <c r="D175" s="263"/>
      <c r="E175" s="45"/>
      <c r="F175" s="95">
        <f t="shared" ref="F175:F177" si="161">D175+E175</f>
        <v>0</v>
      </c>
      <c r="G175" s="229"/>
      <c r="H175" s="45"/>
      <c r="I175" s="91">
        <f t="shared" ref="I175:I177" si="162">G175+H175</f>
        <v>0</v>
      </c>
      <c r="J175" s="263"/>
      <c r="K175" s="45"/>
      <c r="L175" s="95">
        <f t="shared" ref="L175:L177" si="163">J175+K175</f>
        <v>0</v>
      </c>
      <c r="M175" s="229"/>
      <c r="N175" s="45"/>
      <c r="O175" s="91">
        <f t="shared" ref="O175:O177" si="164">M175+N175</f>
        <v>0</v>
      </c>
      <c r="P175" s="290"/>
      <c r="Q175" s="296"/>
      <c r="R175" s="343"/>
    </row>
    <row r="176" spans="1:18" ht="36" hidden="1" x14ac:dyDescent="0.25">
      <c r="A176" s="30">
        <v>3262</v>
      </c>
      <c r="B176" s="43" t="s">
        <v>171</v>
      </c>
      <c r="C176" s="189">
        <f t="shared" si="100"/>
        <v>0</v>
      </c>
      <c r="D176" s="263"/>
      <c r="E176" s="45"/>
      <c r="F176" s="95">
        <f t="shared" si="161"/>
        <v>0</v>
      </c>
      <c r="G176" s="229"/>
      <c r="H176" s="45"/>
      <c r="I176" s="91">
        <f t="shared" si="162"/>
        <v>0</v>
      </c>
      <c r="J176" s="263"/>
      <c r="K176" s="45"/>
      <c r="L176" s="95">
        <f t="shared" si="163"/>
        <v>0</v>
      </c>
      <c r="M176" s="229"/>
      <c r="N176" s="45"/>
      <c r="O176" s="91">
        <f t="shared" si="164"/>
        <v>0</v>
      </c>
      <c r="P176" s="290"/>
      <c r="Q176" s="296"/>
      <c r="R176" s="343"/>
    </row>
    <row r="177" spans="1:18" ht="24" hidden="1" x14ac:dyDescent="0.25">
      <c r="A177" s="30">
        <v>3263</v>
      </c>
      <c r="B177" s="43" t="s">
        <v>172</v>
      </c>
      <c r="C177" s="189">
        <f t="shared" ref="C177:C240" si="165">SUM(F177,I177,L177,O177)</f>
        <v>0</v>
      </c>
      <c r="D177" s="263"/>
      <c r="E177" s="45"/>
      <c r="F177" s="95">
        <f t="shared" si="161"/>
        <v>0</v>
      </c>
      <c r="G177" s="229"/>
      <c r="H177" s="45"/>
      <c r="I177" s="91">
        <f t="shared" si="162"/>
        <v>0</v>
      </c>
      <c r="J177" s="263"/>
      <c r="K177" s="45"/>
      <c r="L177" s="95">
        <f t="shared" si="163"/>
        <v>0</v>
      </c>
      <c r="M177" s="229"/>
      <c r="N177" s="45"/>
      <c r="O177" s="91">
        <f t="shared" si="164"/>
        <v>0</v>
      </c>
      <c r="P177" s="290"/>
      <c r="Q177" s="296"/>
      <c r="R177" s="343"/>
    </row>
    <row r="178" spans="1:18" ht="84" hidden="1" x14ac:dyDescent="0.25">
      <c r="A178" s="340">
        <v>3290</v>
      </c>
      <c r="B178" s="40" t="s">
        <v>300</v>
      </c>
      <c r="C178" s="200">
        <f t="shared" si="165"/>
        <v>0</v>
      </c>
      <c r="D178" s="131">
        <f>SUM(D179:D182)</f>
        <v>0</v>
      </c>
      <c r="E178" s="79">
        <f t="shared" ref="E178" si="166">SUM(E179:E182)</f>
        <v>0</v>
      </c>
      <c r="F178" s="176">
        <f>SUM(F179:F182)</f>
        <v>0</v>
      </c>
      <c r="G178" s="232">
        <f>SUM(G179:G182)</f>
        <v>0</v>
      </c>
      <c r="H178" s="79">
        <f t="shared" ref="H178:O178" si="167">SUM(H179:H182)</f>
        <v>0</v>
      </c>
      <c r="I178" s="90">
        <f t="shared" si="167"/>
        <v>0</v>
      </c>
      <c r="J178" s="131">
        <f>SUM(J179:J182)</f>
        <v>0</v>
      </c>
      <c r="K178" s="79">
        <f t="shared" si="167"/>
        <v>0</v>
      </c>
      <c r="L178" s="176">
        <f t="shared" si="167"/>
        <v>0</v>
      </c>
      <c r="M178" s="232">
        <f t="shared" si="167"/>
        <v>0</v>
      </c>
      <c r="N178" s="79">
        <f t="shared" si="167"/>
        <v>0</v>
      </c>
      <c r="O178" s="156">
        <f t="shared" si="167"/>
        <v>0</v>
      </c>
      <c r="P178" s="293"/>
      <c r="Q178" s="296"/>
      <c r="R178" s="343"/>
    </row>
    <row r="179" spans="1:18" ht="72" hidden="1" x14ac:dyDescent="0.25">
      <c r="A179" s="30">
        <v>3291</v>
      </c>
      <c r="B179" s="43" t="s">
        <v>173</v>
      </c>
      <c r="C179" s="189">
        <f t="shared" si="165"/>
        <v>0</v>
      </c>
      <c r="D179" s="263"/>
      <c r="E179" s="45"/>
      <c r="F179" s="95">
        <f t="shared" ref="F179:F182" si="168">D179+E179</f>
        <v>0</v>
      </c>
      <c r="G179" s="229"/>
      <c r="H179" s="45"/>
      <c r="I179" s="91">
        <f t="shared" ref="I179:I182" si="169">G179+H179</f>
        <v>0</v>
      </c>
      <c r="J179" s="263"/>
      <c r="K179" s="45"/>
      <c r="L179" s="95">
        <f t="shared" ref="L179:L182" si="170">J179+K179</f>
        <v>0</v>
      </c>
      <c r="M179" s="229"/>
      <c r="N179" s="45"/>
      <c r="O179" s="91">
        <f t="shared" ref="O179:O182" si="171">M179+N179</f>
        <v>0</v>
      </c>
      <c r="P179" s="290"/>
      <c r="Q179" s="296"/>
      <c r="R179" s="343"/>
    </row>
    <row r="180" spans="1:18" ht="72" hidden="1" x14ac:dyDescent="0.25">
      <c r="A180" s="30">
        <v>3292</v>
      </c>
      <c r="B180" s="43" t="s">
        <v>174</v>
      </c>
      <c r="C180" s="189">
        <f t="shared" si="165"/>
        <v>0</v>
      </c>
      <c r="D180" s="263"/>
      <c r="E180" s="45"/>
      <c r="F180" s="95">
        <f t="shared" si="168"/>
        <v>0</v>
      </c>
      <c r="G180" s="229"/>
      <c r="H180" s="45"/>
      <c r="I180" s="91">
        <f t="shared" si="169"/>
        <v>0</v>
      </c>
      <c r="J180" s="263"/>
      <c r="K180" s="45"/>
      <c r="L180" s="95">
        <f t="shared" si="170"/>
        <v>0</v>
      </c>
      <c r="M180" s="229"/>
      <c r="N180" s="45"/>
      <c r="O180" s="91">
        <f t="shared" si="171"/>
        <v>0</v>
      </c>
      <c r="P180" s="290"/>
      <c r="Q180" s="296"/>
      <c r="R180" s="343"/>
    </row>
    <row r="181" spans="1:18" ht="72" hidden="1" x14ac:dyDescent="0.25">
      <c r="A181" s="30">
        <v>3293</v>
      </c>
      <c r="B181" s="43" t="s">
        <v>175</v>
      </c>
      <c r="C181" s="189">
        <f t="shared" si="165"/>
        <v>0</v>
      </c>
      <c r="D181" s="263"/>
      <c r="E181" s="45"/>
      <c r="F181" s="95">
        <f t="shared" si="168"/>
        <v>0</v>
      </c>
      <c r="G181" s="229"/>
      <c r="H181" s="45"/>
      <c r="I181" s="91">
        <f t="shared" si="169"/>
        <v>0</v>
      </c>
      <c r="J181" s="263"/>
      <c r="K181" s="45"/>
      <c r="L181" s="95">
        <f t="shared" si="170"/>
        <v>0</v>
      </c>
      <c r="M181" s="229"/>
      <c r="N181" s="45"/>
      <c r="O181" s="91">
        <f t="shared" si="171"/>
        <v>0</v>
      </c>
      <c r="P181" s="290"/>
      <c r="Q181" s="296"/>
      <c r="R181" s="343"/>
    </row>
    <row r="182" spans="1:18" ht="60" hidden="1" x14ac:dyDescent="0.25">
      <c r="A182" s="83">
        <v>3294</v>
      </c>
      <c r="B182" s="43" t="s">
        <v>176</v>
      </c>
      <c r="C182" s="200">
        <f t="shared" si="165"/>
        <v>0</v>
      </c>
      <c r="D182" s="264"/>
      <c r="E182" s="84"/>
      <c r="F182" s="331">
        <f t="shared" si="168"/>
        <v>0</v>
      </c>
      <c r="G182" s="234"/>
      <c r="H182" s="84"/>
      <c r="I182" s="156">
        <f t="shared" si="169"/>
        <v>0</v>
      </c>
      <c r="J182" s="264"/>
      <c r="K182" s="84"/>
      <c r="L182" s="331">
        <f t="shared" si="170"/>
        <v>0</v>
      </c>
      <c r="M182" s="234"/>
      <c r="N182" s="84"/>
      <c r="O182" s="156">
        <f t="shared" si="171"/>
        <v>0</v>
      </c>
      <c r="P182" s="293"/>
      <c r="Q182" s="296"/>
      <c r="R182" s="343"/>
    </row>
    <row r="183" spans="1:18" ht="48" hidden="1" x14ac:dyDescent="0.25">
      <c r="A183" s="51">
        <v>3300</v>
      </c>
      <c r="B183" s="82" t="s">
        <v>177</v>
      </c>
      <c r="C183" s="201">
        <f t="shared" si="165"/>
        <v>0</v>
      </c>
      <c r="D183" s="138">
        <f>SUM(D184:D185)</f>
        <v>0</v>
      </c>
      <c r="E183" s="85">
        <f t="shared" ref="E183" si="172">SUM(E184:E185)</f>
        <v>0</v>
      </c>
      <c r="F183" s="173">
        <f>SUM(F184:F185)</f>
        <v>0</v>
      </c>
      <c r="G183" s="235">
        <f>SUM(G184:G185)</f>
        <v>0</v>
      </c>
      <c r="H183" s="85">
        <f t="shared" ref="H183:O183" si="173">SUM(H184:H185)</f>
        <v>0</v>
      </c>
      <c r="I183" s="124">
        <f t="shared" si="173"/>
        <v>0</v>
      </c>
      <c r="J183" s="138">
        <f>SUM(J184:J185)</f>
        <v>0</v>
      </c>
      <c r="K183" s="85">
        <f t="shared" si="173"/>
        <v>0</v>
      </c>
      <c r="L183" s="173">
        <f t="shared" si="173"/>
        <v>0</v>
      </c>
      <c r="M183" s="235">
        <f t="shared" si="173"/>
        <v>0</v>
      </c>
      <c r="N183" s="85">
        <f t="shared" si="173"/>
        <v>0</v>
      </c>
      <c r="O183" s="124">
        <f t="shared" si="173"/>
        <v>0</v>
      </c>
      <c r="P183" s="313"/>
      <c r="Q183" s="296"/>
      <c r="R183" s="343"/>
    </row>
    <row r="184" spans="1:18" ht="48" hidden="1" x14ac:dyDescent="0.25">
      <c r="A184" s="57">
        <v>3310</v>
      </c>
      <c r="B184" s="58" t="s">
        <v>178</v>
      </c>
      <c r="C184" s="194">
        <f t="shared" si="165"/>
        <v>0</v>
      </c>
      <c r="D184" s="260"/>
      <c r="E184" s="77"/>
      <c r="F184" s="174">
        <f t="shared" ref="F184:F185" si="174">D184+E184</f>
        <v>0</v>
      </c>
      <c r="G184" s="231"/>
      <c r="H184" s="77"/>
      <c r="I184" s="154">
        <f t="shared" ref="I184:I185" si="175">G184+H184</f>
        <v>0</v>
      </c>
      <c r="J184" s="260"/>
      <c r="K184" s="77"/>
      <c r="L184" s="174">
        <f t="shared" ref="L184:L185" si="176">J184+K184</f>
        <v>0</v>
      </c>
      <c r="M184" s="231"/>
      <c r="N184" s="77"/>
      <c r="O184" s="154">
        <f t="shared" ref="O184:O185" si="177">M184+N184</f>
        <v>0</v>
      </c>
      <c r="P184" s="291"/>
      <c r="Q184" s="296"/>
      <c r="R184" s="343"/>
    </row>
    <row r="185" spans="1:18" ht="60" hidden="1" x14ac:dyDescent="0.25">
      <c r="A185" s="27">
        <v>3320</v>
      </c>
      <c r="B185" s="40" t="s">
        <v>179</v>
      </c>
      <c r="C185" s="188">
        <f t="shared" si="165"/>
        <v>0</v>
      </c>
      <c r="D185" s="262"/>
      <c r="E185" s="42"/>
      <c r="F185" s="176">
        <f t="shared" si="174"/>
        <v>0</v>
      </c>
      <c r="G185" s="219"/>
      <c r="H185" s="42"/>
      <c r="I185" s="90">
        <f t="shared" si="175"/>
        <v>0</v>
      </c>
      <c r="J185" s="262"/>
      <c r="K185" s="42"/>
      <c r="L185" s="176">
        <f t="shared" si="176"/>
        <v>0</v>
      </c>
      <c r="M185" s="219"/>
      <c r="N185" s="42"/>
      <c r="O185" s="90">
        <f t="shared" si="177"/>
        <v>0</v>
      </c>
      <c r="P185" s="289"/>
      <c r="Q185" s="296"/>
      <c r="R185" s="343"/>
    </row>
    <row r="186" spans="1:18" hidden="1" x14ac:dyDescent="0.25">
      <c r="A186" s="87">
        <v>4000</v>
      </c>
      <c r="B186" s="70" t="s">
        <v>180</v>
      </c>
      <c r="C186" s="199">
        <f t="shared" si="165"/>
        <v>0</v>
      </c>
      <c r="D186" s="137">
        <f>SUM(D187,D190)</f>
        <v>0</v>
      </c>
      <c r="E186" s="71">
        <f t="shared" ref="E186" si="178">SUM(E187,E190)</f>
        <v>0</v>
      </c>
      <c r="F186" s="172">
        <f>SUM(F187,F190)</f>
        <v>0</v>
      </c>
      <c r="G186" s="226">
        <f>SUM(G187,G190)</f>
        <v>0</v>
      </c>
      <c r="H186" s="71">
        <f t="shared" ref="H186:N186" si="179">SUM(H187,H190)</f>
        <v>0</v>
      </c>
      <c r="I186" s="125">
        <f t="shared" si="179"/>
        <v>0</v>
      </c>
      <c r="J186" s="137">
        <f>SUM(J187,J190)</f>
        <v>0</v>
      </c>
      <c r="K186" s="71">
        <f t="shared" si="179"/>
        <v>0</v>
      </c>
      <c r="L186" s="172">
        <f t="shared" si="179"/>
        <v>0</v>
      </c>
      <c r="M186" s="226">
        <f t="shared" si="179"/>
        <v>0</v>
      </c>
      <c r="N186" s="71">
        <f t="shared" si="179"/>
        <v>0</v>
      </c>
      <c r="O186" s="125">
        <f>SUM(O187,O190)</f>
        <v>0</v>
      </c>
      <c r="P186" s="312"/>
      <c r="Q186" s="296"/>
      <c r="R186" s="343"/>
    </row>
    <row r="187" spans="1:18" ht="24" hidden="1" x14ac:dyDescent="0.25">
      <c r="A187" s="88">
        <v>4200</v>
      </c>
      <c r="B187" s="72" t="s">
        <v>181</v>
      </c>
      <c r="C187" s="187">
        <f t="shared" si="165"/>
        <v>0</v>
      </c>
      <c r="D187" s="130">
        <f>SUM(D188,D189)</f>
        <v>0</v>
      </c>
      <c r="E187" s="38">
        <f t="shared" ref="E187" si="180">SUM(E188,E189)</f>
        <v>0</v>
      </c>
      <c r="F187" s="175">
        <f>SUM(F188,F189)</f>
        <v>0</v>
      </c>
      <c r="G187" s="227">
        <f>SUM(G188,G189)</f>
        <v>0</v>
      </c>
      <c r="H187" s="38">
        <f t="shared" ref="H187:N187" si="181">SUM(H188,H189)</f>
        <v>0</v>
      </c>
      <c r="I187" s="123">
        <f t="shared" si="181"/>
        <v>0</v>
      </c>
      <c r="J187" s="130">
        <f>SUM(J188,J189)</f>
        <v>0</v>
      </c>
      <c r="K187" s="38">
        <f t="shared" si="181"/>
        <v>0</v>
      </c>
      <c r="L187" s="175">
        <f t="shared" si="181"/>
        <v>0</v>
      </c>
      <c r="M187" s="227">
        <f t="shared" si="181"/>
        <v>0</v>
      </c>
      <c r="N187" s="38">
        <f t="shared" si="181"/>
        <v>0</v>
      </c>
      <c r="O187" s="123">
        <f>SUM(O188,O189)</f>
        <v>0</v>
      </c>
      <c r="P187" s="292"/>
      <c r="Q187" s="296"/>
      <c r="R187" s="343"/>
    </row>
    <row r="188" spans="1:18" ht="36" hidden="1" x14ac:dyDescent="0.25">
      <c r="A188" s="340">
        <v>4240</v>
      </c>
      <c r="B188" s="40" t="s">
        <v>182</v>
      </c>
      <c r="C188" s="188">
        <f t="shared" si="165"/>
        <v>0</v>
      </c>
      <c r="D188" s="262"/>
      <c r="E188" s="42"/>
      <c r="F188" s="176">
        <f t="shared" ref="F188:F189" si="182">D188+E188</f>
        <v>0</v>
      </c>
      <c r="G188" s="219"/>
      <c r="H188" s="42"/>
      <c r="I188" s="90">
        <f t="shared" ref="I188:I189" si="183">G188+H188</f>
        <v>0</v>
      </c>
      <c r="J188" s="262"/>
      <c r="K188" s="42"/>
      <c r="L188" s="176">
        <f t="shared" ref="L188:L189" si="184">J188+K188</f>
        <v>0</v>
      </c>
      <c r="M188" s="219"/>
      <c r="N188" s="42"/>
      <c r="O188" s="90">
        <f t="shared" ref="O188:O189" si="185">M188+N188</f>
        <v>0</v>
      </c>
      <c r="P188" s="289"/>
      <c r="Q188" s="296"/>
      <c r="R188" s="343"/>
    </row>
    <row r="189" spans="1:18" ht="24" hidden="1" x14ac:dyDescent="0.25">
      <c r="A189" s="75">
        <v>4250</v>
      </c>
      <c r="B189" s="43" t="s">
        <v>183</v>
      </c>
      <c r="C189" s="189">
        <f t="shared" si="165"/>
        <v>0</v>
      </c>
      <c r="D189" s="263"/>
      <c r="E189" s="45"/>
      <c r="F189" s="95">
        <f t="shared" si="182"/>
        <v>0</v>
      </c>
      <c r="G189" s="229"/>
      <c r="H189" s="45"/>
      <c r="I189" s="91">
        <f t="shared" si="183"/>
        <v>0</v>
      </c>
      <c r="J189" s="263"/>
      <c r="K189" s="45"/>
      <c r="L189" s="95">
        <f t="shared" si="184"/>
        <v>0</v>
      </c>
      <c r="M189" s="229"/>
      <c r="N189" s="45"/>
      <c r="O189" s="91">
        <f t="shared" si="185"/>
        <v>0</v>
      </c>
      <c r="P189" s="290"/>
      <c r="Q189" s="296"/>
      <c r="R189" s="343"/>
    </row>
    <row r="190" spans="1:18" hidden="1" x14ac:dyDescent="0.25">
      <c r="A190" s="35">
        <v>4300</v>
      </c>
      <c r="B190" s="72" t="s">
        <v>184</v>
      </c>
      <c r="C190" s="187">
        <f t="shared" si="165"/>
        <v>0</v>
      </c>
      <c r="D190" s="130">
        <f>SUM(D191)</f>
        <v>0</v>
      </c>
      <c r="E190" s="38">
        <f t="shared" ref="E190" si="186">SUM(E191)</f>
        <v>0</v>
      </c>
      <c r="F190" s="175">
        <f>SUM(F191)</f>
        <v>0</v>
      </c>
      <c r="G190" s="227">
        <f>SUM(G191)</f>
        <v>0</v>
      </c>
      <c r="H190" s="38">
        <f t="shared" ref="H190:N190" si="187">SUM(H191)</f>
        <v>0</v>
      </c>
      <c r="I190" s="123">
        <f t="shared" si="187"/>
        <v>0</v>
      </c>
      <c r="J190" s="130">
        <f>SUM(J191)</f>
        <v>0</v>
      </c>
      <c r="K190" s="38">
        <f t="shared" si="187"/>
        <v>0</v>
      </c>
      <c r="L190" s="175">
        <f t="shared" si="187"/>
        <v>0</v>
      </c>
      <c r="M190" s="227">
        <f t="shared" si="187"/>
        <v>0</v>
      </c>
      <c r="N190" s="38">
        <f t="shared" si="187"/>
        <v>0</v>
      </c>
      <c r="O190" s="123">
        <f>SUM(O191)</f>
        <v>0</v>
      </c>
      <c r="P190" s="292"/>
      <c r="Q190" s="296"/>
      <c r="R190" s="343"/>
    </row>
    <row r="191" spans="1:18" ht="24" hidden="1" x14ac:dyDescent="0.25">
      <c r="A191" s="340">
        <v>4310</v>
      </c>
      <c r="B191" s="40" t="s">
        <v>185</v>
      </c>
      <c r="C191" s="188">
        <f t="shared" si="165"/>
        <v>0</v>
      </c>
      <c r="D191" s="131">
        <f>SUM(D192:D192)</f>
        <v>0</v>
      </c>
      <c r="E191" s="79">
        <f t="shared" ref="E191" si="188">SUM(E192:E192)</f>
        <v>0</v>
      </c>
      <c r="F191" s="176">
        <f>SUM(F192:F192)</f>
        <v>0</v>
      </c>
      <c r="G191" s="232">
        <f>SUM(G192:G192)</f>
        <v>0</v>
      </c>
      <c r="H191" s="79">
        <f t="shared" ref="H191:N191" si="189">SUM(H192:H192)</f>
        <v>0</v>
      </c>
      <c r="I191" s="90">
        <f t="shared" si="189"/>
        <v>0</v>
      </c>
      <c r="J191" s="131">
        <f>SUM(J192:J192)</f>
        <v>0</v>
      </c>
      <c r="K191" s="79">
        <f t="shared" si="189"/>
        <v>0</v>
      </c>
      <c r="L191" s="176">
        <f t="shared" si="189"/>
        <v>0</v>
      </c>
      <c r="M191" s="232">
        <f t="shared" si="189"/>
        <v>0</v>
      </c>
      <c r="N191" s="79">
        <f t="shared" si="189"/>
        <v>0</v>
      </c>
      <c r="O191" s="90">
        <f>SUM(O192:O192)</f>
        <v>0</v>
      </c>
      <c r="P191" s="289"/>
      <c r="Q191" s="296"/>
      <c r="R191" s="343"/>
    </row>
    <row r="192" spans="1:18" ht="36" hidden="1" x14ac:dyDescent="0.25">
      <c r="A192" s="30">
        <v>4311</v>
      </c>
      <c r="B192" s="43" t="s">
        <v>186</v>
      </c>
      <c r="C192" s="189">
        <f t="shared" si="165"/>
        <v>0</v>
      </c>
      <c r="D192" s="263"/>
      <c r="E192" s="45"/>
      <c r="F192" s="95">
        <f>D192+E192</f>
        <v>0</v>
      </c>
      <c r="G192" s="229"/>
      <c r="H192" s="45"/>
      <c r="I192" s="91">
        <f>G192+H192</f>
        <v>0</v>
      </c>
      <c r="J192" s="263"/>
      <c r="K192" s="45"/>
      <c r="L192" s="95">
        <f>J192+K192</f>
        <v>0</v>
      </c>
      <c r="M192" s="229"/>
      <c r="N192" s="45"/>
      <c r="O192" s="91">
        <f>M192+N192</f>
        <v>0</v>
      </c>
      <c r="P192" s="290"/>
      <c r="Q192" s="296"/>
      <c r="R192" s="343"/>
    </row>
    <row r="193" spans="1:18" s="19" customFormat="1" ht="24" x14ac:dyDescent="0.25">
      <c r="A193" s="89"/>
      <c r="B193" s="17" t="s">
        <v>187</v>
      </c>
      <c r="C193" s="198">
        <f t="shared" si="165"/>
        <v>4178</v>
      </c>
      <c r="D193" s="136">
        <f>SUM(D194,D229,D268)</f>
        <v>3400</v>
      </c>
      <c r="E193" s="274">
        <f t="shared" ref="E193" si="190">SUM(E194,E229,E268)</f>
        <v>0</v>
      </c>
      <c r="F193" s="407">
        <f>SUM(F194,F229,F268)</f>
        <v>3400</v>
      </c>
      <c r="G193" s="225">
        <f>SUM(G194,G229,G268)</f>
        <v>421</v>
      </c>
      <c r="H193" s="274">
        <f t="shared" ref="H193:N193" si="191">SUM(H194,H229,H268)</f>
        <v>0</v>
      </c>
      <c r="I193" s="407">
        <f t="shared" si="191"/>
        <v>421</v>
      </c>
      <c r="J193" s="136">
        <f>SUM(J194,J229,J268)</f>
        <v>357</v>
      </c>
      <c r="K193" s="69">
        <f t="shared" si="191"/>
        <v>0</v>
      </c>
      <c r="L193" s="171">
        <f t="shared" si="191"/>
        <v>357</v>
      </c>
      <c r="M193" s="225">
        <f t="shared" si="191"/>
        <v>0</v>
      </c>
      <c r="N193" s="69">
        <f t="shared" si="191"/>
        <v>0</v>
      </c>
      <c r="O193" s="157">
        <f>SUM(O194,O229,O268)</f>
        <v>0</v>
      </c>
      <c r="P193" s="315"/>
      <c r="Q193" s="181"/>
      <c r="R193" s="343"/>
    </row>
    <row r="194" spans="1:18" x14ac:dyDescent="0.25">
      <c r="A194" s="70">
        <v>5000</v>
      </c>
      <c r="B194" s="70" t="s">
        <v>188</v>
      </c>
      <c r="C194" s="199">
        <f t="shared" si="165"/>
        <v>3821</v>
      </c>
      <c r="D194" s="137">
        <f>D195+D203</f>
        <v>3400</v>
      </c>
      <c r="E194" s="125">
        <f t="shared" ref="E194" si="192">E195+E203</f>
        <v>0</v>
      </c>
      <c r="F194" s="408">
        <f>F195+F203</f>
        <v>3400</v>
      </c>
      <c r="G194" s="226">
        <f>G195+G203</f>
        <v>421</v>
      </c>
      <c r="H194" s="125">
        <f t="shared" ref="H194:N194" si="193">H195+H203</f>
        <v>0</v>
      </c>
      <c r="I194" s="408">
        <f t="shared" si="193"/>
        <v>421</v>
      </c>
      <c r="J194" s="137">
        <f>J195+J203</f>
        <v>0</v>
      </c>
      <c r="K194" s="71">
        <f t="shared" si="193"/>
        <v>0</v>
      </c>
      <c r="L194" s="172">
        <f t="shared" si="193"/>
        <v>0</v>
      </c>
      <c r="M194" s="226">
        <f t="shared" si="193"/>
        <v>0</v>
      </c>
      <c r="N194" s="71">
        <f t="shared" si="193"/>
        <v>0</v>
      </c>
      <c r="O194" s="125">
        <f>O195+O203</f>
        <v>0</v>
      </c>
      <c r="P194" s="312"/>
      <c r="Q194" s="296"/>
      <c r="R194" s="343"/>
    </row>
    <row r="195" spans="1:18" hidden="1" x14ac:dyDescent="0.25">
      <c r="A195" s="35">
        <v>5100</v>
      </c>
      <c r="B195" s="72" t="s">
        <v>189</v>
      </c>
      <c r="C195" s="187">
        <f t="shared" si="165"/>
        <v>0</v>
      </c>
      <c r="D195" s="130">
        <f>D196+D197+D200+D201+D202</f>
        <v>0</v>
      </c>
      <c r="E195" s="38">
        <f t="shared" ref="E195" si="194">E196+E197+E200+E201+E202</f>
        <v>0</v>
      </c>
      <c r="F195" s="175">
        <f>F196+F197+F200+F201+F202</f>
        <v>0</v>
      </c>
      <c r="G195" s="227">
        <f>G196+G197+G200+G201+G202</f>
        <v>0</v>
      </c>
      <c r="H195" s="38">
        <f t="shared" ref="H195:N195" si="195">H196+H197+H200+H201+H202</f>
        <v>0</v>
      </c>
      <c r="I195" s="123">
        <f t="shared" si="195"/>
        <v>0</v>
      </c>
      <c r="J195" s="130">
        <f>J196+J197+J200+J201+J202</f>
        <v>0</v>
      </c>
      <c r="K195" s="38">
        <f t="shared" si="195"/>
        <v>0</v>
      </c>
      <c r="L195" s="175">
        <f t="shared" si="195"/>
        <v>0</v>
      </c>
      <c r="M195" s="227">
        <f t="shared" si="195"/>
        <v>0</v>
      </c>
      <c r="N195" s="38">
        <f t="shared" si="195"/>
        <v>0</v>
      </c>
      <c r="O195" s="123">
        <f>O196+O197+O200+O201+O202</f>
        <v>0</v>
      </c>
      <c r="P195" s="292"/>
      <c r="Q195" s="296"/>
      <c r="R195" s="343"/>
    </row>
    <row r="196" spans="1:18" hidden="1" x14ac:dyDescent="0.25">
      <c r="A196" s="340">
        <v>5110</v>
      </c>
      <c r="B196" s="40" t="s">
        <v>190</v>
      </c>
      <c r="C196" s="188">
        <f t="shared" si="165"/>
        <v>0</v>
      </c>
      <c r="D196" s="262"/>
      <c r="E196" s="42"/>
      <c r="F196" s="176">
        <f>D196+E196</f>
        <v>0</v>
      </c>
      <c r="G196" s="219"/>
      <c r="H196" s="42"/>
      <c r="I196" s="90">
        <f>G196+H196</f>
        <v>0</v>
      </c>
      <c r="J196" s="262"/>
      <c r="K196" s="42"/>
      <c r="L196" s="176">
        <f>J196+K196</f>
        <v>0</v>
      </c>
      <c r="M196" s="219"/>
      <c r="N196" s="42"/>
      <c r="O196" s="90">
        <f>M196+N196</f>
        <v>0</v>
      </c>
      <c r="P196" s="289"/>
      <c r="Q196" s="296"/>
      <c r="R196" s="343"/>
    </row>
    <row r="197" spans="1:18" ht="24" hidden="1" x14ac:dyDescent="0.25">
      <c r="A197" s="75">
        <v>5120</v>
      </c>
      <c r="B197" s="43" t="s">
        <v>191</v>
      </c>
      <c r="C197" s="189">
        <f t="shared" si="165"/>
        <v>0</v>
      </c>
      <c r="D197" s="132">
        <f>D198+D199</f>
        <v>0</v>
      </c>
      <c r="E197" s="76">
        <f t="shared" ref="E197" si="196">E198+E199</f>
        <v>0</v>
      </c>
      <c r="F197" s="95">
        <f>F198+F199</f>
        <v>0</v>
      </c>
      <c r="G197" s="230">
        <f>G198+G199</f>
        <v>0</v>
      </c>
      <c r="H197" s="76">
        <f t="shared" ref="H197:O197" si="197">H198+H199</f>
        <v>0</v>
      </c>
      <c r="I197" s="91">
        <f t="shared" si="197"/>
        <v>0</v>
      </c>
      <c r="J197" s="132">
        <f>J198+J199</f>
        <v>0</v>
      </c>
      <c r="K197" s="76">
        <f t="shared" si="197"/>
        <v>0</v>
      </c>
      <c r="L197" s="95">
        <f t="shared" si="197"/>
        <v>0</v>
      </c>
      <c r="M197" s="230">
        <f t="shared" si="197"/>
        <v>0</v>
      </c>
      <c r="N197" s="76">
        <f t="shared" si="197"/>
        <v>0</v>
      </c>
      <c r="O197" s="91">
        <f t="shared" si="197"/>
        <v>0</v>
      </c>
      <c r="P197" s="290"/>
      <c r="Q197" s="296"/>
      <c r="R197" s="343"/>
    </row>
    <row r="198" spans="1:18" hidden="1" x14ac:dyDescent="0.25">
      <c r="A198" s="30">
        <v>5121</v>
      </c>
      <c r="B198" s="43" t="s">
        <v>192</v>
      </c>
      <c r="C198" s="189">
        <f t="shared" si="165"/>
        <v>0</v>
      </c>
      <c r="D198" s="263"/>
      <c r="E198" s="45"/>
      <c r="F198" s="95">
        <f t="shared" ref="F198:F202" si="198">D198+E198</f>
        <v>0</v>
      </c>
      <c r="G198" s="229"/>
      <c r="H198" s="45"/>
      <c r="I198" s="91">
        <f t="shared" ref="I198:I202" si="199">G198+H198</f>
        <v>0</v>
      </c>
      <c r="J198" s="263"/>
      <c r="K198" s="45"/>
      <c r="L198" s="95">
        <f t="shared" ref="L198:L202" si="200">J198+K198</f>
        <v>0</v>
      </c>
      <c r="M198" s="229"/>
      <c r="N198" s="45"/>
      <c r="O198" s="91">
        <f t="shared" ref="O198:O202" si="201">M198+N198</f>
        <v>0</v>
      </c>
      <c r="P198" s="290"/>
      <c r="Q198" s="296"/>
      <c r="R198" s="343"/>
    </row>
    <row r="199" spans="1:18" ht="24" hidden="1" x14ac:dyDescent="0.25">
      <c r="A199" s="30">
        <v>5129</v>
      </c>
      <c r="B199" s="43" t="s">
        <v>193</v>
      </c>
      <c r="C199" s="189">
        <f t="shared" si="165"/>
        <v>0</v>
      </c>
      <c r="D199" s="263"/>
      <c r="E199" s="45"/>
      <c r="F199" s="95">
        <f t="shared" si="198"/>
        <v>0</v>
      </c>
      <c r="G199" s="229"/>
      <c r="H199" s="45"/>
      <c r="I199" s="91">
        <f t="shared" si="199"/>
        <v>0</v>
      </c>
      <c r="J199" s="263"/>
      <c r="K199" s="45"/>
      <c r="L199" s="95">
        <f t="shared" si="200"/>
        <v>0</v>
      </c>
      <c r="M199" s="229"/>
      <c r="N199" s="45"/>
      <c r="O199" s="91">
        <f t="shared" si="201"/>
        <v>0</v>
      </c>
      <c r="P199" s="290"/>
      <c r="Q199" s="296"/>
      <c r="R199" s="343"/>
    </row>
    <row r="200" spans="1:18" hidden="1" x14ac:dyDescent="0.25">
      <c r="A200" s="75">
        <v>5130</v>
      </c>
      <c r="B200" s="43" t="s">
        <v>194</v>
      </c>
      <c r="C200" s="189">
        <f t="shared" si="165"/>
        <v>0</v>
      </c>
      <c r="D200" s="263"/>
      <c r="E200" s="45"/>
      <c r="F200" s="95">
        <f t="shared" si="198"/>
        <v>0</v>
      </c>
      <c r="G200" s="229"/>
      <c r="H200" s="45"/>
      <c r="I200" s="91">
        <f t="shared" si="199"/>
        <v>0</v>
      </c>
      <c r="J200" s="263"/>
      <c r="K200" s="45"/>
      <c r="L200" s="95">
        <f t="shared" si="200"/>
        <v>0</v>
      </c>
      <c r="M200" s="229"/>
      <c r="N200" s="45"/>
      <c r="O200" s="91">
        <f t="shared" si="201"/>
        <v>0</v>
      </c>
      <c r="P200" s="290"/>
      <c r="Q200" s="296"/>
      <c r="R200" s="343"/>
    </row>
    <row r="201" spans="1:18" hidden="1" x14ac:dyDescent="0.25">
      <c r="A201" s="75">
        <v>5140</v>
      </c>
      <c r="B201" s="43" t="s">
        <v>195</v>
      </c>
      <c r="C201" s="189">
        <f t="shared" si="165"/>
        <v>0</v>
      </c>
      <c r="D201" s="263"/>
      <c r="E201" s="45"/>
      <c r="F201" s="95">
        <f t="shared" si="198"/>
        <v>0</v>
      </c>
      <c r="G201" s="229"/>
      <c r="H201" s="45"/>
      <c r="I201" s="91">
        <f t="shared" si="199"/>
        <v>0</v>
      </c>
      <c r="J201" s="263"/>
      <c r="K201" s="45"/>
      <c r="L201" s="95">
        <f t="shared" si="200"/>
        <v>0</v>
      </c>
      <c r="M201" s="229"/>
      <c r="N201" s="45"/>
      <c r="O201" s="91">
        <f t="shared" si="201"/>
        <v>0</v>
      </c>
      <c r="P201" s="290"/>
      <c r="Q201" s="296"/>
      <c r="R201" s="343"/>
    </row>
    <row r="202" spans="1:18" ht="24" hidden="1" x14ac:dyDescent="0.25">
      <c r="A202" s="75">
        <v>5170</v>
      </c>
      <c r="B202" s="43" t="s">
        <v>196</v>
      </c>
      <c r="C202" s="189">
        <f t="shared" si="165"/>
        <v>0</v>
      </c>
      <c r="D202" s="263"/>
      <c r="E202" s="45"/>
      <c r="F202" s="95">
        <f t="shared" si="198"/>
        <v>0</v>
      </c>
      <c r="G202" s="229"/>
      <c r="H202" s="45"/>
      <c r="I202" s="91">
        <f t="shared" si="199"/>
        <v>0</v>
      </c>
      <c r="J202" s="263"/>
      <c r="K202" s="45"/>
      <c r="L202" s="95">
        <f t="shared" si="200"/>
        <v>0</v>
      </c>
      <c r="M202" s="229"/>
      <c r="N202" s="45"/>
      <c r="O202" s="91">
        <f t="shared" si="201"/>
        <v>0</v>
      </c>
      <c r="P202" s="290"/>
      <c r="Q202" s="296"/>
      <c r="R202" s="343"/>
    </row>
    <row r="203" spans="1:18" x14ac:dyDescent="0.25">
      <c r="A203" s="35">
        <v>5200</v>
      </c>
      <c r="B203" s="72" t="s">
        <v>197</v>
      </c>
      <c r="C203" s="187">
        <f t="shared" si="165"/>
        <v>3821</v>
      </c>
      <c r="D203" s="130">
        <f>D204+D214+D215+D224+D225+D226+D228</f>
        <v>3400</v>
      </c>
      <c r="E203" s="123">
        <f t="shared" ref="E203" si="202">E204+E214+E215+E224+E225+E226+E228</f>
        <v>0</v>
      </c>
      <c r="F203" s="409">
        <f>F204+F214+F215+F224+F225+F226+F228</f>
        <v>3400</v>
      </c>
      <c r="G203" s="227">
        <f>G204+G214+G215+G224+G225+G226+G228</f>
        <v>421</v>
      </c>
      <c r="H203" s="123">
        <f t="shared" ref="H203:O203" si="203">H204+H214+H215+H224+H225+H226+H228</f>
        <v>0</v>
      </c>
      <c r="I203" s="409">
        <f t="shared" si="203"/>
        <v>421</v>
      </c>
      <c r="J203" s="130">
        <f>J204+J214+J215+J224+J225+J226+J228</f>
        <v>0</v>
      </c>
      <c r="K203" s="38">
        <f t="shared" si="203"/>
        <v>0</v>
      </c>
      <c r="L203" s="175">
        <f t="shared" si="203"/>
        <v>0</v>
      </c>
      <c r="M203" s="227">
        <f t="shared" si="203"/>
        <v>0</v>
      </c>
      <c r="N203" s="38">
        <f t="shared" si="203"/>
        <v>0</v>
      </c>
      <c r="O203" s="123">
        <f t="shared" si="203"/>
        <v>0</v>
      </c>
      <c r="P203" s="292"/>
      <c r="Q203" s="296"/>
      <c r="R203" s="343"/>
    </row>
    <row r="204" spans="1:18" hidden="1" x14ac:dyDescent="0.25">
      <c r="A204" s="73">
        <v>5210</v>
      </c>
      <c r="B204" s="58" t="s">
        <v>198</v>
      </c>
      <c r="C204" s="194">
        <f t="shared" si="165"/>
        <v>0</v>
      </c>
      <c r="D204" s="86">
        <f>SUM(D205:D213)</f>
        <v>0</v>
      </c>
      <c r="E204" s="74">
        <f>SUM(E205:E213)</f>
        <v>0</v>
      </c>
      <c r="F204" s="174">
        <f t="shared" ref="F204:N204" si="204">SUM(F205:F213)</f>
        <v>0</v>
      </c>
      <c r="G204" s="228">
        <f>SUM(G205:G213)</f>
        <v>0</v>
      </c>
      <c r="H204" s="74">
        <f t="shared" si="204"/>
        <v>0</v>
      </c>
      <c r="I204" s="154">
        <f t="shared" si="204"/>
        <v>0</v>
      </c>
      <c r="J204" s="86">
        <f>SUM(J205:J213)</f>
        <v>0</v>
      </c>
      <c r="K204" s="74">
        <f t="shared" si="204"/>
        <v>0</v>
      </c>
      <c r="L204" s="174">
        <f t="shared" si="204"/>
        <v>0</v>
      </c>
      <c r="M204" s="228">
        <f t="shared" si="204"/>
        <v>0</v>
      </c>
      <c r="N204" s="74">
        <f t="shared" si="204"/>
        <v>0</v>
      </c>
      <c r="O204" s="154">
        <f>SUM(O205:O213)</f>
        <v>0</v>
      </c>
      <c r="P204" s="291"/>
      <c r="Q204" s="296"/>
      <c r="R204" s="343"/>
    </row>
    <row r="205" spans="1:18" hidden="1" x14ac:dyDescent="0.25">
      <c r="A205" s="27">
        <v>5211</v>
      </c>
      <c r="B205" s="40" t="s">
        <v>199</v>
      </c>
      <c r="C205" s="188">
        <f t="shared" si="165"/>
        <v>0</v>
      </c>
      <c r="D205" s="262"/>
      <c r="E205" s="42"/>
      <c r="F205" s="176">
        <f t="shared" ref="F205:F214" si="205">D205+E205</f>
        <v>0</v>
      </c>
      <c r="G205" s="219"/>
      <c r="H205" s="42"/>
      <c r="I205" s="90">
        <f t="shared" ref="I205:I214" si="206">G205+H205</f>
        <v>0</v>
      </c>
      <c r="J205" s="262"/>
      <c r="K205" s="42"/>
      <c r="L205" s="176">
        <f t="shared" ref="L205:L214" si="207">J205+K205</f>
        <v>0</v>
      </c>
      <c r="M205" s="219"/>
      <c r="N205" s="42"/>
      <c r="O205" s="90">
        <f t="shared" ref="O205:O214" si="208">M205+N205</f>
        <v>0</v>
      </c>
      <c r="P205" s="289"/>
      <c r="Q205" s="296"/>
      <c r="R205" s="343"/>
    </row>
    <row r="206" spans="1:18" hidden="1" x14ac:dyDescent="0.25">
      <c r="A206" s="30">
        <v>5212</v>
      </c>
      <c r="B206" s="43" t="s">
        <v>200</v>
      </c>
      <c r="C206" s="189">
        <f t="shared" si="165"/>
        <v>0</v>
      </c>
      <c r="D206" s="263"/>
      <c r="E206" s="45"/>
      <c r="F206" s="95">
        <f t="shared" si="205"/>
        <v>0</v>
      </c>
      <c r="G206" s="229"/>
      <c r="H206" s="45"/>
      <c r="I206" s="91">
        <f t="shared" si="206"/>
        <v>0</v>
      </c>
      <c r="J206" s="263"/>
      <c r="K206" s="45"/>
      <c r="L206" s="95">
        <f t="shared" si="207"/>
        <v>0</v>
      </c>
      <c r="M206" s="229"/>
      <c r="N206" s="45"/>
      <c r="O206" s="91">
        <f t="shared" si="208"/>
        <v>0</v>
      </c>
      <c r="P206" s="290"/>
      <c r="Q206" s="296"/>
      <c r="R206" s="343"/>
    </row>
    <row r="207" spans="1:18" hidden="1" x14ac:dyDescent="0.25">
      <c r="A207" s="30">
        <v>5213</v>
      </c>
      <c r="B207" s="43" t="s">
        <v>201</v>
      </c>
      <c r="C207" s="189">
        <f t="shared" si="165"/>
        <v>0</v>
      </c>
      <c r="D207" s="263"/>
      <c r="E207" s="45"/>
      <c r="F207" s="95">
        <f t="shared" si="205"/>
        <v>0</v>
      </c>
      <c r="G207" s="229"/>
      <c r="H207" s="45"/>
      <c r="I207" s="91">
        <f t="shared" si="206"/>
        <v>0</v>
      </c>
      <c r="J207" s="263"/>
      <c r="K207" s="45"/>
      <c r="L207" s="95">
        <f t="shared" si="207"/>
        <v>0</v>
      </c>
      <c r="M207" s="229"/>
      <c r="N207" s="45"/>
      <c r="O207" s="91">
        <f t="shared" si="208"/>
        <v>0</v>
      </c>
      <c r="P207" s="290"/>
      <c r="Q207" s="296"/>
      <c r="R207" s="343"/>
    </row>
    <row r="208" spans="1:18" hidden="1" x14ac:dyDescent="0.25">
      <c r="A208" s="30">
        <v>5214</v>
      </c>
      <c r="B208" s="43" t="s">
        <v>202</v>
      </c>
      <c r="C208" s="189">
        <f t="shared" si="165"/>
        <v>0</v>
      </c>
      <c r="D208" s="263"/>
      <c r="E208" s="45"/>
      <c r="F208" s="95">
        <f t="shared" si="205"/>
        <v>0</v>
      </c>
      <c r="G208" s="229"/>
      <c r="H208" s="45"/>
      <c r="I208" s="91">
        <f t="shared" si="206"/>
        <v>0</v>
      </c>
      <c r="J208" s="263"/>
      <c r="K208" s="45"/>
      <c r="L208" s="95">
        <f t="shared" si="207"/>
        <v>0</v>
      </c>
      <c r="M208" s="229"/>
      <c r="N208" s="45"/>
      <c r="O208" s="91">
        <f t="shared" si="208"/>
        <v>0</v>
      </c>
      <c r="P208" s="290"/>
      <c r="Q208" s="296"/>
      <c r="R208" s="343"/>
    </row>
    <row r="209" spans="1:18" hidden="1" x14ac:dyDescent="0.25">
      <c r="A209" s="30">
        <v>5215</v>
      </c>
      <c r="B209" s="43" t="s">
        <v>203</v>
      </c>
      <c r="C209" s="189">
        <f t="shared" si="165"/>
        <v>0</v>
      </c>
      <c r="D209" s="263"/>
      <c r="E209" s="45"/>
      <c r="F209" s="95">
        <f t="shared" si="205"/>
        <v>0</v>
      </c>
      <c r="G209" s="229"/>
      <c r="H209" s="45"/>
      <c r="I209" s="91">
        <f t="shared" si="206"/>
        <v>0</v>
      </c>
      <c r="J209" s="263"/>
      <c r="K209" s="45"/>
      <c r="L209" s="95">
        <f t="shared" si="207"/>
        <v>0</v>
      </c>
      <c r="M209" s="229"/>
      <c r="N209" s="45"/>
      <c r="O209" s="91">
        <f t="shared" si="208"/>
        <v>0</v>
      </c>
      <c r="P209" s="290"/>
      <c r="Q209" s="296"/>
      <c r="R209" s="343"/>
    </row>
    <row r="210" spans="1:18" ht="24" hidden="1" x14ac:dyDescent="0.25">
      <c r="A210" s="30">
        <v>5216</v>
      </c>
      <c r="B210" s="43" t="s">
        <v>204</v>
      </c>
      <c r="C210" s="189">
        <f t="shared" si="165"/>
        <v>0</v>
      </c>
      <c r="D210" s="263"/>
      <c r="E210" s="45"/>
      <c r="F210" s="95">
        <f t="shared" si="205"/>
        <v>0</v>
      </c>
      <c r="G210" s="229"/>
      <c r="H210" s="45"/>
      <c r="I210" s="91">
        <f t="shared" si="206"/>
        <v>0</v>
      </c>
      <c r="J210" s="263"/>
      <c r="K210" s="45"/>
      <c r="L210" s="95">
        <f t="shared" si="207"/>
        <v>0</v>
      </c>
      <c r="M210" s="229"/>
      <c r="N210" s="45"/>
      <c r="O210" s="91">
        <f t="shared" si="208"/>
        <v>0</v>
      </c>
      <c r="P210" s="290"/>
      <c r="Q210" s="296"/>
      <c r="R210" s="343"/>
    </row>
    <row r="211" spans="1:18" hidden="1" x14ac:dyDescent="0.25">
      <c r="A211" s="30">
        <v>5217</v>
      </c>
      <c r="B211" s="43" t="s">
        <v>205</v>
      </c>
      <c r="C211" s="189">
        <f t="shared" si="165"/>
        <v>0</v>
      </c>
      <c r="D211" s="263"/>
      <c r="E211" s="45"/>
      <c r="F211" s="95">
        <f t="shared" si="205"/>
        <v>0</v>
      </c>
      <c r="G211" s="229"/>
      <c r="H211" s="45"/>
      <c r="I211" s="91">
        <f t="shared" si="206"/>
        <v>0</v>
      </c>
      <c r="J211" s="263"/>
      <c r="K211" s="45"/>
      <c r="L211" s="95">
        <f t="shared" si="207"/>
        <v>0</v>
      </c>
      <c r="M211" s="229"/>
      <c r="N211" s="45"/>
      <c r="O211" s="91">
        <f t="shared" si="208"/>
        <v>0</v>
      </c>
      <c r="P211" s="290"/>
      <c r="Q211" s="296"/>
      <c r="R211" s="343"/>
    </row>
    <row r="212" spans="1:18" hidden="1" x14ac:dyDescent="0.25">
      <c r="A212" s="30">
        <v>5218</v>
      </c>
      <c r="B212" s="43" t="s">
        <v>206</v>
      </c>
      <c r="C212" s="189">
        <f t="shared" si="165"/>
        <v>0</v>
      </c>
      <c r="D212" s="263"/>
      <c r="E212" s="45"/>
      <c r="F212" s="95">
        <f t="shared" si="205"/>
        <v>0</v>
      </c>
      <c r="G212" s="229"/>
      <c r="H212" s="45"/>
      <c r="I212" s="91">
        <f t="shared" si="206"/>
        <v>0</v>
      </c>
      <c r="J212" s="263"/>
      <c r="K212" s="45"/>
      <c r="L212" s="95">
        <f t="shared" si="207"/>
        <v>0</v>
      </c>
      <c r="M212" s="229"/>
      <c r="N212" s="45"/>
      <c r="O212" s="91">
        <f t="shared" si="208"/>
        <v>0</v>
      </c>
      <c r="P212" s="290"/>
      <c r="Q212" s="296"/>
      <c r="R212" s="343"/>
    </row>
    <row r="213" spans="1:18" hidden="1" x14ac:dyDescent="0.25">
      <c r="A213" s="30">
        <v>5219</v>
      </c>
      <c r="B213" s="43" t="s">
        <v>207</v>
      </c>
      <c r="C213" s="189">
        <f t="shared" si="165"/>
        <v>0</v>
      </c>
      <c r="D213" s="263"/>
      <c r="E213" s="45"/>
      <c r="F213" s="95">
        <f t="shared" si="205"/>
        <v>0</v>
      </c>
      <c r="G213" s="229"/>
      <c r="H213" s="45"/>
      <c r="I213" s="91">
        <f t="shared" si="206"/>
        <v>0</v>
      </c>
      <c r="J213" s="263"/>
      <c r="K213" s="45"/>
      <c r="L213" s="95">
        <f t="shared" si="207"/>
        <v>0</v>
      </c>
      <c r="M213" s="229"/>
      <c r="N213" s="45"/>
      <c r="O213" s="91">
        <f t="shared" si="208"/>
        <v>0</v>
      </c>
      <c r="P213" s="290"/>
      <c r="Q213" s="296"/>
      <c r="R213" s="343"/>
    </row>
    <row r="214" spans="1:18" ht="13.5" hidden="1" customHeight="1" x14ac:dyDescent="0.25">
      <c r="A214" s="75">
        <v>5220</v>
      </c>
      <c r="B214" s="43" t="s">
        <v>208</v>
      </c>
      <c r="C214" s="189">
        <f t="shared" si="165"/>
        <v>0</v>
      </c>
      <c r="D214" s="263"/>
      <c r="E214" s="45"/>
      <c r="F214" s="95">
        <f t="shared" si="205"/>
        <v>0</v>
      </c>
      <c r="G214" s="229"/>
      <c r="H214" s="45"/>
      <c r="I214" s="91">
        <f t="shared" si="206"/>
        <v>0</v>
      </c>
      <c r="J214" s="263"/>
      <c r="K214" s="45"/>
      <c r="L214" s="95">
        <f t="shared" si="207"/>
        <v>0</v>
      </c>
      <c r="M214" s="229"/>
      <c r="N214" s="45"/>
      <c r="O214" s="91">
        <f t="shared" si="208"/>
        <v>0</v>
      </c>
      <c r="P214" s="290"/>
      <c r="Q214" s="296"/>
      <c r="R214" s="343"/>
    </row>
    <row r="215" spans="1:18" x14ac:dyDescent="0.25">
      <c r="A215" s="75">
        <v>5230</v>
      </c>
      <c r="B215" s="43" t="s">
        <v>209</v>
      </c>
      <c r="C215" s="189">
        <f t="shared" si="165"/>
        <v>3821</v>
      </c>
      <c r="D215" s="132">
        <f>SUM(D216:D223)</f>
        <v>3400</v>
      </c>
      <c r="E215" s="91">
        <f t="shared" ref="E215" si="209">SUM(E216:E223)</f>
        <v>0</v>
      </c>
      <c r="F215" s="411">
        <f>SUM(F216:F223)</f>
        <v>3400</v>
      </c>
      <c r="G215" s="230">
        <f>SUM(G216:G223)</f>
        <v>421</v>
      </c>
      <c r="H215" s="91">
        <f t="shared" ref="H215:N215" si="210">SUM(H216:H223)</f>
        <v>0</v>
      </c>
      <c r="I215" s="411">
        <f t="shared" si="210"/>
        <v>421</v>
      </c>
      <c r="J215" s="132">
        <f>SUM(J216:J223)</f>
        <v>0</v>
      </c>
      <c r="K215" s="76">
        <f t="shared" si="210"/>
        <v>0</v>
      </c>
      <c r="L215" s="95">
        <f t="shared" si="210"/>
        <v>0</v>
      </c>
      <c r="M215" s="230">
        <f t="shared" si="210"/>
        <v>0</v>
      </c>
      <c r="N215" s="76">
        <f t="shared" si="210"/>
        <v>0</v>
      </c>
      <c r="O215" s="91">
        <f>SUM(O216:O223)</f>
        <v>0</v>
      </c>
      <c r="P215" s="290"/>
      <c r="Q215" s="296"/>
      <c r="R215" s="343"/>
    </row>
    <row r="216" spans="1:18" hidden="1" x14ac:dyDescent="0.25">
      <c r="A216" s="30">
        <v>5231</v>
      </c>
      <c r="B216" s="43" t="s">
        <v>210</v>
      </c>
      <c r="C216" s="189">
        <f t="shared" si="165"/>
        <v>0</v>
      </c>
      <c r="D216" s="263"/>
      <c r="E216" s="45"/>
      <c r="F216" s="95">
        <f t="shared" ref="F216:F225" si="211">D216+E216</f>
        <v>0</v>
      </c>
      <c r="G216" s="229"/>
      <c r="H216" s="45"/>
      <c r="I216" s="91">
        <f t="shared" ref="I216:I225" si="212">G216+H216</f>
        <v>0</v>
      </c>
      <c r="J216" s="263"/>
      <c r="K216" s="45"/>
      <c r="L216" s="95">
        <f t="shared" ref="L216:L225" si="213">J216+K216</f>
        <v>0</v>
      </c>
      <c r="M216" s="229"/>
      <c r="N216" s="45"/>
      <c r="O216" s="91">
        <f t="shared" ref="O216:O225" si="214">M216+N216</f>
        <v>0</v>
      </c>
      <c r="P216" s="290"/>
      <c r="Q216" s="296"/>
      <c r="R216" s="343"/>
    </row>
    <row r="217" spans="1:18" x14ac:dyDescent="0.25">
      <c r="A217" s="30">
        <v>5232</v>
      </c>
      <c r="B217" s="43" t="s">
        <v>211</v>
      </c>
      <c r="C217" s="189">
        <f t="shared" si="165"/>
        <v>3000</v>
      </c>
      <c r="D217" s="263">
        <v>3000</v>
      </c>
      <c r="E217" s="393"/>
      <c r="F217" s="411">
        <f t="shared" si="211"/>
        <v>3000</v>
      </c>
      <c r="G217" s="229"/>
      <c r="H217" s="393"/>
      <c r="I217" s="411">
        <f t="shared" si="212"/>
        <v>0</v>
      </c>
      <c r="J217" s="263"/>
      <c r="K217" s="45"/>
      <c r="L217" s="95">
        <f t="shared" si="213"/>
        <v>0</v>
      </c>
      <c r="M217" s="229"/>
      <c r="N217" s="45"/>
      <c r="O217" s="91">
        <f t="shared" si="214"/>
        <v>0</v>
      </c>
      <c r="P217" s="290"/>
      <c r="Q217" s="296"/>
      <c r="R217" s="343"/>
    </row>
    <row r="218" spans="1:18" x14ac:dyDescent="0.25">
      <c r="A218" s="30">
        <v>5233</v>
      </c>
      <c r="B218" s="43" t="s">
        <v>212</v>
      </c>
      <c r="C218" s="189">
        <f t="shared" si="165"/>
        <v>821</v>
      </c>
      <c r="D218" s="263">
        <v>400</v>
      </c>
      <c r="E218" s="393"/>
      <c r="F218" s="411">
        <f t="shared" si="211"/>
        <v>400</v>
      </c>
      <c r="G218" s="229">
        <v>421</v>
      </c>
      <c r="H218" s="393"/>
      <c r="I218" s="411">
        <f t="shared" si="212"/>
        <v>421</v>
      </c>
      <c r="J218" s="263"/>
      <c r="K218" s="45"/>
      <c r="L218" s="95">
        <f t="shared" si="213"/>
        <v>0</v>
      </c>
      <c r="M218" s="229"/>
      <c r="N218" s="45"/>
      <c r="O218" s="91">
        <f t="shared" si="214"/>
        <v>0</v>
      </c>
      <c r="P218" s="290"/>
      <c r="Q218" s="296"/>
      <c r="R218" s="343"/>
    </row>
    <row r="219" spans="1:18" ht="24" hidden="1" x14ac:dyDescent="0.25">
      <c r="A219" s="30">
        <v>5234</v>
      </c>
      <c r="B219" s="43" t="s">
        <v>213</v>
      </c>
      <c r="C219" s="189">
        <f t="shared" si="165"/>
        <v>0</v>
      </c>
      <c r="D219" s="263"/>
      <c r="E219" s="45"/>
      <c r="F219" s="95">
        <f t="shared" si="211"/>
        <v>0</v>
      </c>
      <c r="G219" s="229"/>
      <c r="H219" s="45"/>
      <c r="I219" s="91">
        <f t="shared" si="212"/>
        <v>0</v>
      </c>
      <c r="J219" s="263"/>
      <c r="K219" s="45"/>
      <c r="L219" s="95">
        <f t="shared" si="213"/>
        <v>0</v>
      </c>
      <c r="M219" s="229"/>
      <c r="N219" s="45"/>
      <c r="O219" s="91">
        <f t="shared" si="214"/>
        <v>0</v>
      </c>
      <c r="P219" s="290"/>
      <c r="Q219" s="296"/>
      <c r="R219" s="343"/>
    </row>
    <row r="220" spans="1:18" ht="14.25" hidden="1" customHeight="1" x14ac:dyDescent="0.25">
      <c r="A220" s="30">
        <v>5236</v>
      </c>
      <c r="B220" s="43" t="s">
        <v>214</v>
      </c>
      <c r="C220" s="189">
        <f t="shared" si="165"/>
        <v>0</v>
      </c>
      <c r="D220" s="263"/>
      <c r="E220" s="45"/>
      <c r="F220" s="95">
        <f t="shared" si="211"/>
        <v>0</v>
      </c>
      <c r="G220" s="229"/>
      <c r="H220" s="45"/>
      <c r="I220" s="91">
        <f t="shared" si="212"/>
        <v>0</v>
      </c>
      <c r="J220" s="263"/>
      <c r="K220" s="45"/>
      <c r="L220" s="95">
        <f t="shared" si="213"/>
        <v>0</v>
      </c>
      <c r="M220" s="229"/>
      <c r="N220" s="45"/>
      <c r="O220" s="91">
        <f t="shared" si="214"/>
        <v>0</v>
      </c>
      <c r="P220" s="290"/>
      <c r="Q220" s="296"/>
      <c r="R220" s="343"/>
    </row>
    <row r="221" spans="1:18" ht="14.25" hidden="1" customHeight="1" x14ac:dyDescent="0.25">
      <c r="A221" s="30">
        <v>5237</v>
      </c>
      <c r="B221" s="43" t="s">
        <v>215</v>
      </c>
      <c r="C221" s="189">
        <f t="shared" si="165"/>
        <v>0</v>
      </c>
      <c r="D221" s="263"/>
      <c r="E221" s="45"/>
      <c r="F221" s="95">
        <f t="shared" si="211"/>
        <v>0</v>
      </c>
      <c r="G221" s="229"/>
      <c r="H221" s="45"/>
      <c r="I221" s="91">
        <f t="shared" si="212"/>
        <v>0</v>
      </c>
      <c r="J221" s="263"/>
      <c r="K221" s="45"/>
      <c r="L221" s="95">
        <f t="shared" si="213"/>
        <v>0</v>
      </c>
      <c r="M221" s="229"/>
      <c r="N221" s="45"/>
      <c r="O221" s="91">
        <f t="shared" si="214"/>
        <v>0</v>
      </c>
      <c r="P221" s="290"/>
      <c r="Q221" s="296"/>
      <c r="R221" s="343"/>
    </row>
    <row r="222" spans="1:18" ht="24" hidden="1" x14ac:dyDescent="0.25">
      <c r="A222" s="30">
        <v>5238</v>
      </c>
      <c r="B222" s="43" t="s">
        <v>216</v>
      </c>
      <c r="C222" s="189">
        <f t="shared" si="165"/>
        <v>0</v>
      </c>
      <c r="D222" s="263"/>
      <c r="E222" s="45"/>
      <c r="F222" s="95">
        <f t="shared" si="211"/>
        <v>0</v>
      </c>
      <c r="G222" s="229"/>
      <c r="H222" s="45"/>
      <c r="I222" s="91">
        <f t="shared" si="212"/>
        <v>0</v>
      </c>
      <c r="J222" s="263"/>
      <c r="K222" s="45"/>
      <c r="L222" s="95">
        <f t="shared" si="213"/>
        <v>0</v>
      </c>
      <c r="M222" s="229"/>
      <c r="N222" s="45"/>
      <c r="O222" s="91">
        <f t="shared" si="214"/>
        <v>0</v>
      </c>
      <c r="P222" s="290"/>
      <c r="Q222" s="296"/>
      <c r="R222" s="343"/>
    </row>
    <row r="223" spans="1:18" ht="24" hidden="1" x14ac:dyDescent="0.25">
      <c r="A223" s="30">
        <v>5239</v>
      </c>
      <c r="B223" s="43" t="s">
        <v>217</v>
      </c>
      <c r="C223" s="189">
        <f t="shared" si="165"/>
        <v>0</v>
      </c>
      <c r="D223" s="263"/>
      <c r="E223" s="45"/>
      <c r="F223" s="95">
        <f t="shared" si="211"/>
        <v>0</v>
      </c>
      <c r="G223" s="229"/>
      <c r="H223" s="45"/>
      <c r="I223" s="91">
        <f t="shared" si="212"/>
        <v>0</v>
      </c>
      <c r="J223" s="263"/>
      <c r="K223" s="45"/>
      <c r="L223" s="95">
        <f t="shared" si="213"/>
        <v>0</v>
      </c>
      <c r="M223" s="229"/>
      <c r="N223" s="45"/>
      <c r="O223" s="91">
        <f t="shared" si="214"/>
        <v>0</v>
      </c>
      <c r="P223" s="290"/>
      <c r="Q223" s="296"/>
      <c r="R223" s="343"/>
    </row>
    <row r="224" spans="1:18" ht="24" hidden="1" x14ac:dyDescent="0.25">
      <c r="A224" s="75">
        <v>5240</v>
      </c>
      <c r="B224" s="43" t="s">
        <v>218</v>
      </c>
      <c r="C224" s="189">
        <f t="shared" si="165"/>
        <v>0</v>
      </c>
      <c r="D224" s="263"/>
      <c r="E224" s="45"/>
      <c r="F224" s="95">
        <f t="shared" si="211"/>
        <v>0</v>
      </c>
      <c r="G224" s="229"/>
      <c r="H224" s="45"/>
      <c r="I224" s="91">
        <f t="shared" si="212"/>
        <v>0</v>
      </c>
      <c r="J224" s="263"/>
      <c r="K224" s="45"/>
      <c r="L224" s="95">
        <f t="shared" si="213"/>
        <v>0</v>
      </c>
      <c r="M224" s="229"/>
      <c r="N224" s="45"/>
      <c r="O224" s="91">
        <f t="shared" si="214"/>
        <v>0</v>
      </c>
      <c r="P224" s="290"/>
      <c r="Q224" s="296"/>
      <c r="R224" s="343"/>
    </row>
    <row r="225" spans="1:18" hidden="1" x14ac:dyDescent="0.25">
      <c r="A225" s="75">
        <v>5250</v>
      </c>
      <c r="B225" s="43" t="s">
        <v>219</v>
      </c>
      <c r="C225" s="189">
        <f t="shared" si="165"/>
        <v>0</v>
      </c>
      <c r="D225" s="263"/>
      <c r="E225" s="45"/>
      <c r="F225" s="95">
        <f t="shared" si="211"/>
        <v>0</v>
      </c>
      <c r="G225" s="229"/>
      <c r="H225" s="45"/>
      <c r="I225" s="91">
        <f t="shared" si="212"/>
        <v>0</v>
      </c>
      <c r="J225" s="263"/>
      <c r="K225" s="45"/>
      <c r="L225" s="95">
        <f t="shared" si="213"/>
        <v>0</v>
      </c>
      <c r="M225" s="229"/>
      <c r="N225" s="45"/>
      <c r="O225" s="91">
        <f t="shared" si="214"/>
        <v>0</v>
      </c>
      <c r="P225" s="290"/>
      <c r="Q225" s="296"/>
      <c r="R225" s="343"/>
    </row>
    <row r="226" spans="1:18" hidden="1" x14ac:dyDescent="0.25">
      <c r="A226" s="75">
        <v>5260</v>
      </c>
      <c r="B226" s="43" t="s">
        <v>220</v>
      </c>
      <c r="C226" s="189">
        <f t="shared" si="165"/>
        <v>0</v>
      </c>
      <c r="D226" s="132">
        <f>SUM(D227)</f>
        <v>0</v>
      </c>
      <c r="E226" s="76">
        <f t="shared" ref="E226" si="215">SUM(E227)</f>
        <v>0</v>
      </c>
      <c r="F226" s="95">
        <f>SUM(F227)</f>
        <v>0</v>
      </c>
      <c r="G226" s="230">
        <f>SUM(G227)</f>
        <v>0</v>
      </c>
      <c r="H226" s="76">
        <f t="shared" ref="H226:N226" si="216">SUM(H227)</f>
        <v>0</v>
      </c>
      <c r="I226" s="91">
        <f t="shared" si="216"/>
        <v>0</v>
      </c>
      <c r="J226" s="132">
        <f>SUM(J227)</f>
        <v>0</v>
      </c>
      <c r="K226" s="76">
        <f t="shared" si="216"/>
        <v>0</v>
      </c>
      <c r="L226" s="95">
        <f t="shared" si="216"/>
        <v>0</v>
      </c>
      <c r="M226" s="230">
        <f t="shared" si="216"/>
        <v>0</v>
      </c>
      <c r="N226" s="76">
        <f t="shared" si="216"/>
        <v>0</v>
      </c>
      <c r="O226" s="91">
        <f>SUM(O227)</f>
        <v>0</v>
      </c>
      <c r="P226" s="290"/>
      <c r="Q226" s="296"/>
      <c r="R226" s="343"/>
    </row>
    <row r="227" spans="1:18" ht="24" hidden="1" x14ac:dyDescent="0.25">
      <c r="A227" s="30">
        <v>5269</v>
      </c>
      <c r="B227" s="43" t="s">
        <v>221</v>
      </c>
      <c r="C227" s="189">
        <f t="shared" si="165"/>
        <v>0</v>
      </c>
      <c r="D227" s="263"/>
      <c r="E227" s="45"/>
      <c r="F227" s="95">
        <f t="shared" ref="F227:F228" si="217">D227+E227</f>
        <v>0</v>
      </c>
      <c r="G227" s="229"/>
      <c r="H227" s="45"/>
      <c r="I227" s="91">
        <f t="shared" ref="I227:I228" si="218">G227+H227</f>
        <v>0</v>
      </c>
      <c r="J227" s="263"/>
      <c r="K227" s="45"/>
      <c r="L227" s="95">
        <f t="shared" ref="L227:L228" si="219">J227+K227</f>
        <v>0</v>
      </c>
      <c r="M227" s="229"/>
      <c r="N227" s="45"/>
      <c r="O227" s="91">
        <f t="shared" ref="O227:O228" si="220">M227+N227</f>
        <v>0</v>
      </c>
      <c r="P227" s="290"/>
      <c r="Q227" s="296"/>
      <c r="R227" s="343"/>
    </row>
    <row r="228" spans="1:18" ht="24" hidden="1" x14ac:dyDescent="0.25">
      <c r="A228" s="73">
        <v>5270</v>
      </c>
      <c r="B228" s="58" t="s">
        <v>222</v>
      </c>
      <c r="C228" s="194">
        <f t="shared" si="165"/>
        <v>0</v>
      </c>
      <c r="D228" s="260"/>
      <c r="E228" s="77"/>
      <c r="F228" s="174">
        <f t="shared" si="217"/>
        <v>0</v>
      </c>
      <c r="G228" s="231"/>
      <c r="H228" s="77"/>
      <c r="I228" s="154">
        <f t="shared" si="218"/>
        <v>0</v>
      </c>
      <c r="J228" s="260"/>
      <c r="K228" s="77"/>
      <c r="L228" s="174">
        <f t="shared" si="219"/>
        <v>0</v>
      </c>
      <c r="M228" s="231"/>
      <c r="N228" s="77"/>
      <c r="O228" s="154">
        <f t="shared" si="220"/>
        <v>0</v>
      </c>
      <c r="P228" s="291"/>
      <c r="Q228" s="296"/>
      <c r="R228" s="343"/>
    </row>
    <row r="229" spans="1:18" hidden="1" x14ac:dyDescent="0.25">
      <c r="A229" s="70">
        <v>6000</v>
      </c>
      <c r="B229" s="70" t="s">
        <v>223</v>
      </c>
      <c r="C229" s="199">
        <f t="shared" si="165"/>
        <v>0</v>
      </c>
      <c r="D229" s="137">
        <f>D230+D250+D258</f>
        <v>0</v>
      </c>
      <c r="E229" s="71">
        <f t="shared" ref="E229" si="221">E230+E250+E258</f>
        <v>0</v>
      </c>
      <c r="F229" s="172">
        <f>F230+F250+F258</f>
        <v>0</v>
      </c>
      <c r="G229" s="226">
        <f>G230+G250+G258</f>
        <v>0</v>
      </c>
      <c r="H229" s="71">
        <f t="shared" ref="H229:N229" si="222">H230+H250+H258</f>
        <v>0</v>
      </c>
      <c r="I229" s="125">
        <f t="shared" si="222"/>
        <v>0</v>
      </c>
      <c r="J229" s="137">
        <f>J230+J250+J258</f>
        <v>0</v>
      </c>
      <c r="K229" s="71">
        <f t="shared" si="222"/>
        <v>0</v>
      </c>
      <c r="L229" s="172">
        <f t="shared" si="222"/>
        <v>0</v>
      </c>
      <c r="M229" s="226">
        <f t="shared" si="222"/>
        <v>0</v>
      </c>
      <c r="N229" s="71">
        <f t="shared" si="222"/>
        <v>0</v>
      </c>
      <c r="O229" s="125">
        <f>O230+O250+O258</f>
        <v>0</v>
      </c>
      <c r="P229" s="312"/>
      <c r="Q229" s="296"/>
      <c r="R229" s="343"/>
    </row>
    <row r="230" spans="1:18" ht="14.25" hidden="1" customHeight="1" x14ac:dyDescent="0.25">
      <c r="A230" s="51">
        <v>6200</v>
      </c>
      <c r="B230" s="82" t="s">
        <v>224</v>
      </c>
      <c r="C230" s="201">
        <f t="shared" si="165"/>
        <v>0</v>
      </c>
      <c r="D230" s="138">
        <f>SUM(D231,D232,D234,D237,D243,D244,D245)</f>
        <v>0</v>
      </c>
      <c r="E230" s="85">
        <f t="shared" ref="E230" si="223">SUM(E231,E232,E234,E237,E243,E244,E245)</f>
        <v>0</v>
      </c>
      <c r="F230" s="173">
        <f>SUM(F231,F232,F234,F237,F243,F244,F245)</f>
        <v>0</v>
      </c>
      <c r="G230" s="235">
        <f>SUM(G231,G232,G234,G237,G243,G244,G245)</f>
        <v>0</v>
      </c>
      <c r="H230" s="85">
        <f t="shared" ref="H230:N230" si="224">SUM(H231,H232,H234,H237,H243,H244,H245)</f>
        <v>0</v>
      </c>
      <c r="I230" s="124">
        <f t="shared" si="224"/>
        <v>0</v>
      </c>
      <c r="J230" s="138">
        <f>SUM(J231,J232,J234,J237,J243,J244,J245)</f>
        <v>0</v>
      </c>
      <c r="K230" s="85">
        <f t="shared" si="224"/>
        <v>0</v>
      </c>
      <c r="L230" s="173">
        <f t="shared" si="224"/>
        <v>0</v>
      </c>
      <c r="M230" s="235">
        <f t="shared" si="224"/>
        <v>0</v>
      </c>
      <c r="N230" s="85">
        <f t="shared" si="224"/>
        <v>0</v>
      </c>
      <c r="O230" s="124">
        <f>SUM(O231,O232,O234,O237,O243,O244,O245)</f>
        <v>0</v>
      </c>
      <c r="P230" s="313"/>
      <c r="Q230" s="296"/>
      <c r="R230" s="343"/>
    </row>
    <row r="231" spans="1:18" ht="24" hidden="1" x14ac:dyDescent="0.25">
      <c r="A231" s="340">
        <v>6220</v>
      </c>
      <c r="B231" s="40" t="s">
        <v>225</v>
      </c>
      <c r="C231" s="188">
        <f t="shared" si="165"/>
        <v>0</v>
      </c>
      <c r="D231" s="262"/>
      <c r="E231" s="42"/>
      <c r="F231" s="176">
        <f>D231+E231</f>
        <v>0</v>
      </c>
      <c r="G231" s="219"/>
      <c r="H231" s="42"/>
      <c r="I231" s="90">
        <f>G231+H231</f>
        <v>0</v>
      </c>
      <c r="J231" s="262"/>
      <c r="K231" s="42"/>
      <c r="L231" s="176">
        <f>J231+K231</f>
        <v>0</v>
      </c>
      <c r="M231" s="219"/>
      <c r="N231" s="42"/>
      <c r="O231" s="90">
        <f>M231+N231</f>
        <v>0</v>
      </c>
      <c r="P231" s="289"/>
      <c r="Q231" s="296"/>
      <c r="R231" s="343"/>
    </row>
    <row r="232" spans="1:18" hidden="1" x14ac:dyDescent="0.25">
      <c r="A232" s="75">
        <v>6230</v>
      </c>
      <c r="B232" s="43" t="s">
        <v>226</v>
      </c>
      <c r="C232" s="189">
        <f t="shared" si="165"/>
        <v>0</v>
      </c>
      <c r="D232" s="132">
        <f>SUM(D233)</f>
        <v>0</v>
      </c>
      <c r="E232" s="76">
        <f t="shared" ref="E232:O232" si="225">SUM(E233)</f>
        <v>0</v>
      </c>
      <c r="F232" s="95">
        <f t="shared" si="225"/>
        <v>0</v>
      </c>
      <c r="G232" s="230">
        <f>SUM(G233)</f>
        <v>0</v>
      </c>
      <c r="H232" s="76">
        <f t="shared" si="225"/>
        <v>0</v>
      </c>
      <c r="I232" s="91">
        <f t="shared" si="225"/>
        <v>0</v>
      </c>
      <c r="J232" s="132">
        <f>SUM(J233)</f>
        <v>0</v>
      </c>
      <c r="K232" s="76">
        <f t="shared" si="225"/>
        <v>0</v>
      </c>
      <c r="L232" s="95">
        <f t="shared" si="225"/>
        <v>0</v>
      </c>
      <c r="M232" s="230">
        <f t="shared" si="225"/>
        <v>0</v>
      </c>
      <c r="N232" s="76">
        <f t="shared" si="225"/>
        <v>0</v>
      </c>
      <c r="O232" s="91">
        <f t="shared" si="225"/>
        <v>0</v>
      </c>
      <c r="P232" s="290"/>
      <c r="Q232" s="296"/>
      <c r="R232" s="343"/>
    </row>
    <row r="233" spans="1:18" ht="24" hidden="1" x14ac:dyDescent="0.25">
      <c r="A233" s="30">
        <v>6239</v>
      </c>
      <c r="B233" s="40" t="s">
        <v>227</v>
      </c>
      <c r="C233" s="189">
        <f t="shared" si="165"/>
        <v>0</v>
      </c>
      <c r="D233" s="262"/>
      <c r="E233" s="42"/>
      <c r="F233" s="176">
        <f>D233+E233</f>
        <v>0</v>
      </c>
      <c r="G233" s="219"/>
      <c r="H233" s="42"/>
      <c r="I233" s="90">
        <f>G233+H233</f>
        <v>0</v>
      </c>
      <c r="J233" s="262"/>
      <c r="K233" s="42"/>
      <c r="L233" s="176">
        <f>J233+K233</f>
        <v>0</v>
      </c>
      <c r="M233" s="219"/>
      <c r="N233" s="42"/>
      <c r="O233" s="90">
        <f>M233+N233</f>
        <v>0</v>
      </c>
      <c r="P233" s="289"/>
      <c r="Q233" s="296"/>
      <c r="R233" s="343"/>
    </row>
    <row r="234" spans="1:18" ht="24" hidden="1" x14ac:dyDescent="0.25">
      <c r="A234" s="75">
        <v>6240</v>
      </c>
      <c r="B234" s="43" t="s">
        <v>228</v>
      </c>
      <c r="C234" s="189">
        <f t="shared" si="165"/>
        <v>0</v>
      </c>
      <c r="D234" s="132">
        <f>SUM(D235:D236)</f>
        <v>0</v>
      </c>
      <c r="E234" s="76">
        <f t="shared" ref="E234" si="226">SUM(E235:E236)</f>
        <v>0</v>
      </c>
      <c r="F234" s="95">
        <f>SUM(F235:F236)</f>
        <v>0</v>
      </c>
      <c r="G234" s="230">
        <f>SUM(G235:G236)</f>
        <v>0</v>
      </c>
      <c r="H234" s="76">
        <f t="shared" ref="H234:N234" si="227">SUM(H235:H236)</f>
        <v>0</v>
      </c>
      <c r="I234" s="91">
        <f t="shared" si="227"/>
        <v>0</v>
      </c>
      <c r="J234" s="132">
        <f>SUM(J235:J236)</f>
        <v>0</v>
      </c>
      <c r="K234" s="76">
        <f t="shared" si="227"/>
        <v>0</v>
      </c>
      <c r="L234" s="95">
        <f t="shared" si="227"/>
        <v>0</v>
      </c>
      <c r="M234" s="230">
        <f t="shared" si="227"/>
        <v>0</v>
      </c>
      <c r="N234" s="76">
        <f t="shared" si="227"/>
        <v>0</v>
      </c>
      <c r="O234" s="91">
        <f>SUM(O235:O236)</f>
        <v>0</v>
      </c>
      <c r="P234" s="290"/>
      <c r="Q234" s="296"/>
      <c r="R234" s="343"/>
    </row>
    <row r="235" spans="1:18" hidden="1" x14ac:dyDescent="0.25">
      <c r="A235" s="30">
        <v>6241</v>
      </c>
      <c r="B235" s="43" t="s">
        <v>229</v>
      </c>
      <c r="C235" s="189">
        <f t="shared" si="165"/>
        <v>0</v>
      </c>
      <c r="D235" s="263"/>
      <c r="E235" s="45"/>
      <c r="F235" s="95">
        <f t="shared" ref="F235:F236" si="228">D235+E235</f>
        <v>0</v>
      </c>
      <c r="G235" s="229"/>
      <c r="H235" s="45"/>
      <c r="I235" s="91">
        <f t="shared" ref="I235:I236" si="229">G235+H235</f>
        <v>0</v>
      </c>
      <c r="J235" s="263"/>
      <c r="K235" s="45"/>
      <c r="L235" s="95">
        <f t="shared" ref="L235:L236" si="230">J235+K235</f>
        <v>0</v>
      </c>
      <c r="M235" s="229"/>
      <c r="N235" s="45"/>
      <c r="O235" s="91">
        <f t="shared" ref="O235:O236" si="231">M235+N235</f>
        <v>0</v>
      </c>
      <c r="P235" s="290"/>
      <c r="Q235" s="296"/>
      <c r="R235" s="343"/>
    </row>
    <row r="236" spans="1:18" hidden="1" x14ac:dyDescent="0.25">
      <c r="A236" s="30">
        <v>6242</v>
      </c>
      <c r="B236" s="43" t="s">
        <v>230</v>
      </c>
      <c r="C236" s="189">
        <f t="shared" si="165"/>
        <v>0</v>
      </c>
      <c r="D236" s="263"/>
      <c r="E236" s="45"/>
      <c r="F236" s="95">
        <f t="shared" si="228"/>
        <v>0</v>
      </c>
      <c r="G236" s="229"/>
      <c r="H236" s="45"/>
      <c r="I236" s="91">
        <f t="shared" si="229"/>
        <v>0</v>
      </c>
      <c r="J236" s="263"/>
      <c r="K236" s="45"/>
      <c r="L236" s="95">
        <f t="shared" si="230"/>
        <v>0</v>
      </c>
      <c r="M236" s="229"/>
      <c r="N236" s="45"/>
      <c r="O236" s="91">
        <f t="shared" si="231"/>
        <v>0</v>
      </c>
      <c r="P236" s="290"/>
      <c r="Q236" s="296"/>
      <c r="R236" s="343"/>
    </row>
    <row r="237" spans="1:18" ht="25.5" hidden="1" customHeight="1" x14ac:dyDescent="0.25">
      <c r="A237" s="75">
        <v>6250</v>
      </c>
      <c r="B237" s="43" t="s">
        <v>231</v>
      </c>
      <c r="C237" s="189">
        <f t="shared" si="165"/>
        <v>0</v>
      </c>
      <c r="D237" s="132">
        <f>SUM(D238:D242)</f>
        <v>0</v>
      </c>
      <c r="E237" s="76">
        <f t="shared" ref="E237" si="232">SUM(E238:E242)</f>
        <v>0</v>
      </c>
      <c r="F237" s="95">
        <f>SUM(F238:F242)</f>
        <v>0</v>
      </c>
      <c r="G237" s="230">
        <f>SUM(G238:G242)</f>
        <v>0</v>
      </c>
      <c r="H237" s="76">
        <f t="shared" ref="H237:N237" si="233">SUM(H238:H242)</f>
        <v>0</v>
      </c>
      <c r="I237" s="91">
        <f t="shared" si="233"/>
        <v>0</v>
      </c>
      <c r="J237" s="132">
        <f>SUM(J238:J242)</f>
        <v>0</v>
      </c>
      <c r="K237" s="76">
        <f t="shared" si="233"/>
        <v>0</v>
      </c>
      <c r="L237" s="95">
        <f t="shared" si="233"/>
        <v>0</v>
      </c>
      <c r="M237" s="230">
        <f t="shared" si="233"/>
        <v>0</v>
      </c>
      <c r="N237" s="76">
        <f t="shared" si="233"/>
        <v>0</v>
      </c>
      <c r="O237" s="91">
        <f>SUM(O238:O242)</f>
        <v>0</v>
      </c>
      <c r="P237" s="290"/>
      <c r="Q237" s="296"/>
      <c r="R237" s="343"/>
    </row>
    <row r="238" spans="1:18" ht="14.25" hidden="1" customHeight="1" x14ac:dyDescent="0.25">
      <c r="A238" s="30">
        <v>6252</v>
      </c>
      <c r="B238" s="43" t="s">
        <v>232</v>
      </c>
      <c r="C238" s="189">
        <f t="shared" si="165"/>
        <v>0</v>
      </c>
      <c r="D238" s="263"/>
      <c r="E238" s="45"/>
      <c r="F238" s="95">
        <f t="shared" ref="F238:F244" si="234">D238+E238</f>
        <v>0</v>
      </c>
      <c r="G238" s="229"/>
      <c r="H238" s="45"/>
      <c r="I238" s="91">
        <f t="shared" ref="I238:I244" si="235">G238+H238</f>
        <v>0</v>
      </c>
      <c r="J238" s="263"/>
      <c r="K238" s="45"/>
      <c r="L238" s="95">
        <f t="shared" ref="L238:L244" si="236">J238+K238</f>
        <v>0</v>
      </c>
      <c r="M238" s="229"/>
      <c r="N238" s="45"/>
      <c r="O238" s="91">
        <f t="shared" ref="O238:O244" si="237">M238+N238</f>
        <v>0</v>
      </c>
      <c r="P238" s="290"/>
      <c r="Q238" s="296"/>
      <c r="R238" s="343"/>
    </row>
    <row r="239" spans="1:18" ht="14.25" hidden="1" customHeight="1" x14ac:dyDescent="0.25">
      <c r="A239" s="30">
        <v>6253</v>
      </c>
      <c r="B239" s="43" t="s">
        <v>233</v>
      </c>
      <c r="C239" s="189">
        <f t="shared" si="165"/>
        <v>0</v>
      </c>
      <c r="D239" s="263"/>
      <c r="E239" s="45"/>
      <c r="F239" s="95">
        <f t="shared" si="234"/>
        <v>0</v>
      </c>
      <c r="G239" s="229"/>
      <c r="H239" s="45"/>
      <c r="I239" s="91">
        <f t="shared" si="235"/>
        <v>0</v>
      </c>
      <c r="J239" s="263"/>
      <c r="K239" s="45"/>
      <c r="L239" s="95">
        <f t="shared" si="236"/>
        <v>0</v>
      </c>
      <c r="M239" s="229"/>
      <c r="N239" s="45"/>
      <c r="O239" s="91">
        <f t="shared" si="237"/>
        <v>0</v>
      </c>
      <c r="P239" s="290"/>
      <c r="Q239" s="296"/>
      <c r="R239" s="343"/>
    </row>
    <row r="240" spans="1:18" ht="24" hidden="1" x14ac:dyDescent="0.25">
      <c r="A240" s="30">
        <v>6254</v>
      </c>
      <c r="B240" s="43" t="s">
        <v>234</v>
      </c>
      <c r="C240" s="189">
        <f t="shared" si="165"/>
        <v>0</v>
      </c>
      <c r="D240" s="263"/>
      <c r="E240" s="45"/>
      <c r="F240" s="95">
        <f t="shared" si="234"/>
        <v>0</v>
      </c>
      <c r="G240" s="229"/>
      <c r="H240" s="45"/>
      <c r="I240" s="91">
        <f t="shared" si="235"/>
        <v>0</v>
      </c>
      <c r="J240" s="263"/>
      <c r="K240" s="45"/>
      <c r="L240" s="95">
        <f t="shared" si="236"/>
        <v>0</v>
      </c>
      <c r="M240" s="229"/>
      <c r="N240" s="45"/>
      <c r="O240" s="91">
        <f t="shared" si="237"/>
        <v>0</v>
      </c>
      <c r="P240" s="290"/>
      <c r="Q240" s="296"/>
      <c r="R240" s="343"/>
    </row>
    <row r="241" spans="1:18" ht="24" hidden="1" x14ac:dyDescent="0.25">
      <c r="A241" s="30">
        <v>6255</v>
      </c>
      <c r="B241" s="43" t="s">
        <v>235</v>
      </c>
      <c r="C241" s="189">
        <f t="shared" ref="C241:C295" si="238">SUM(F241,I241,L241,O241)</f>
        <v>0</v>
      </c>
      <c r="D241" s="263"/>
      <c r="E241" s="45"/>
      <c r="F241" s="95">
        <f t="shared" si="234"/>
        <v>0</v>
      </c>
      <c r="G241" s="229"/>
      <c r="H241" s="45"/>
      <c r="I241" s="91">
        <f t="shared" si="235"/>
        <v>0</v>
      </c>
      <c r="J241" s="263"/>
      <c r="K241" s="45"/>
      <c r="L241" s="95">
        <f t="shared" si="236"/>
        <v>0</v>
      </c>
      <c r="M241" s="229"/>
      <c r="N241" s="45"/>
      <c r="O241" s="91">
        <f t="shared" si="237"/>
        <v>0</v>
      </c>
      <c r="P241" s="290"/>
      <c r="Q241" s="296"/>
      <c r="R241" s="343"/>
    </row>
    <row r="242" spans="1:18" hidden="1" x14ac:dyDescent="0.25">
      <c r="A242" s="30">
        <v>6259</v>
      </c>
      <c r="B242" s="43" t="s">
        <v>236</v>
      </c>
      <c r="C242" s="189">
        <f t="shared" si="238"/>
        <v>0</v>
      </c>
      <c r="D242" s="263"/>
      <c r="E242" s="45"/>
      <c r="F242" s="95">
        <f t="shared" si="234"/>
        <v>0</v>
      </c>
      <c r="G242" s="229"/>
      <c r="H242" s="45"/>
      <c r="I242" s="91">
        <f t="shared" si="235"/>
        <v>0</v>
      </c>
      <c r="J242" s="263"/>
      <c r="K242" s="45"/>
      <c r="L242" s="95">
        <f t="shared" si="236"/>
        <v>0</v>
      </c>
      <c r="M242" s="229"/>
      <c r="N242" s="45"/>
      <c r="O242" s="91">
        <f t="shared" si="237"/>
        <v>0</v>
      </c>
      <c r="P242" s="290"/>
      <c r="Q242" s="296"/>
      <c r="R242" s="343"/>
    </row>
    <row r="243" spans="1:18" ht="24" hidden="1" x14ac:dyDescent="0.25">
      <c r="A243" s="75">
        <v>6260</v>
      </c>
      <c r="B243" s="43" t="s">
        <v>237</v>
      </c>
      <c r="C243" s="189">
        <f t="shared" si="238"/>
        <v>0</v>
      </c>
      <c r="D243" s="263"/>
      <c r="E243" s="45"/>
      <c r="F243" s="95">
        <f t="shared" si="234"/>
        <v>0</v>
      </c>
      <c r="G243" s="229"/>
      <c r="H243" s="45"/>
      <c r="I243" s="91">
        <f t="shared" si="235"/>
        <v>0</v>
      </c>
      <c r="J243" s="263"/>
      <c r="K243" s="45"/>
      <c r="L243" s="95">
        <f t="shared" si="236"/>
        <v>0</v>
      </c>
      <c r="M243" s="229"/>
      <c r="N243" s="45"/>
      <c r="O243" s="91">
        <f t="shared" si="237"/>
        <v>0</v>
      </c>
      <c r="P243" s="290"/>
      <c r="Q243" s="296"/>
      <c r="R243" s="343"/>
    </row>
    <row r="244" spans="1:18" hidden="1" x14ac:dyDescent="0.25">
      <c r="A244" s="75">
        <v>6270</v>
      </c>
      <c r="B244" s="43" t="s">
        <v>238</v>
      </c>
      <c r="C244" s="189">
        <f t="shared" si="238"/>
        <v>0</v>
      </c>
      <c r="D244" s="263"/>
      <c r="E244" s="45"/>
      <c r="F244" s="95">
        <f t="shared" si="234"/>
        <v>0</v>
      </c>
      <c r="G244" s="229"/>
      <c r="H244" s="45"/>
      <c r="I244" s="91">
        <f t="shared" si="235"/>
        <v>0</v>
      </c>
      <c r="J244" s="263"/>
      <c r="K244" s="45"/>
      <c r="L244" s="95">
        <f t="shared" si="236"/>
        <v>0</v>
      </c>
      <c r="M244" s="229"/>
      <c r="N244" s="45"/>
      <c r="O244" s="91">
        <f t="shared" si="237"/>
        <v>0</v>
      </c>
      <c r="P244" s="290"/>
      <c r="Q244" s="296"/>
      <c r="R244" s="343"/>
    </row>
    <row r="245" spans="1:18" ht="24" hidden="1" x14ac:dyDescent="0.25">
      <c r="A245" s="340">
        <v>6290</v>
      </c>
      <c r="B245" s="40" t="s">
        <v>239</v>
      </c>
      <c r="C245" s="200">
        <f t="shared" si="238"/>
        <v>0</v>
      </c>
      <c r="D245" s="131">
        <f>SUM(D246:D249)</f>
        <v>0</v>
      </c>
      <c r="E245" s="79">
        <f t="shared" ref="E245" si="239">SUM(E246:E249)</f>
        <v>0</v>
      </c>
      <c r="F245" s="176">
        <f>SUM(F246:F249)</f>
        <v>0</v>
      </c>
      <c r="G245" s="232">
        <f>SUM(G246:G249)</f>
        <v>0</v>
      </c>
      <c r="H245" s="79">
        <f t="shared" ref="H245:O245" si="240">SUM(H246:H249)</f>
        <v>0</v>
      </c>
      <c r="I245" s="90">
        <f t="shared" si="240"/>
        <v>0</v>
      </c>
      <c r="J245" s="131">
        <f>SUM(J246:J249)</f>
        <v>0</v>
      </c>
      <c r="K245" s="79">
        <f t="shared" si="240"/>
        <v>0</v>
      </c>
      <c r="L245" s="176">
        <f t="shared" si="240"/>
        <v>0</v>
      </c>
      <c r="M245" s="232">
        <f t="shared" si="240"/>
        <v>0</v>
      </c>
      <c r="N245" s="79">
        <f t="shared" si="240"/>
        <v>0</v>
      </c>
      <c r="O245" s="90">
        <f t="shared" si="240"/>
        <v>0</v>
      </c>
      <c r="P245" s="293"/>
      <c r="Q245" s="296"/>
      <c r="R245" s="343"/>
    </row>
    <row r="246" spans="1:18" hidden="1" x14ac:dyDescent="0.25">
      <c r="A246" s="30">
        <v>6291</v>
      </c>
      <c r="B246" s="43" t="s">
        <v>240</v>
      </c>
      <c r="C246" s="189">
        <f t="shared" si="238"/>
        <v>0</v>
      </c>
      <c r="D246" s="263"/>
      <c r="E246" s="45"/>
      <c r="F246" s="95">
        <f t="shared" ref="F246:F249" si="241">D246+E246</f>
        <v>0</v>
      </c>
      <c r="G246" s="229"/>
      <c r="H246" s="45"/>
      <c r="I246" s="91">
        <f t="shared" ref="I246:I249" si="242">G246+H246</f>
        <v>0</v>
      </c>
      <c r="J246" s="263"/>
      <c r="K246" s="45"/>
      <c r="L246" s="95">
        <f t="shared" ref="L246:L249" si="243">J246+K246</f>
        <v>0</v>
      </c>
      <c r="M246" s="229"/>
      <c r="N246" s="45"/>
      <c r="O246" s="91">
        <f t="shared" ref="O246:O249" si="244">M246+N246</f>
        <v>0</v>
      </c>
      <c r="P246" s="290"/>
      <c r="Q246" s="296"/>
      <c r="R246" s="343"/>
    </row>
    <row r="247" spans="1:18" hidden="1" x14ac:dyDescent="0.25">
      <c r="A247" s="30">
        <v>6292</v>
      </c>
      <c r="B247" s="43" t="s">
        <v>241</v>
      </c>
      <c r="C247" s="189">
        <f t="shared" si="238"/>
        <v>0</v>
      </c>
      <c r="D247" s="263"/>
      <c r="E247" s="45"/>
      <c r="F247" s="95">
        <f t="shared" si="241"/>
        <v>0</v>
      </c>
      <c r="G247" s="229"/>
      <c r="H247" s="45"/>
      <c r="I247" s="91">
        <f t="shared" si="242"/>
        <v>0</v>
      </c>
      <c r="J247" s="263"/>
      <c r="K247" s="45"/>
      <c r="L247" s="95">
        <f t="shared" si="243"/>
        <v>0</v>
      </c>
      <c r="M247" s="229"/>
      <c r="N247" s="45"/>
      <c r="O247" s="91">
        <f t="shared" si="244"/>
        <v>0</v>
      </c>
      <c r="P247" s="290"/>
      <c r="Q247" s="296"/>
      <c r="R247" s="343"/>
    </row>
    <row r="248" spans="1:18" ht="72" hidden="1" x14ac:dyDescent="0.25">
      <c r="A248" s="30">
        <v>6296</v>
      </c>
      <c r="B248" s="43" t="s">
        <v>242</v>
      </c>
      <c r="C248" s="189">
        <f t="shared" si="238"/>
        <v>0</v>
      </c>
      <c r="D248" s="263"/>
      <c r="E248" s="45"/>
      <c r="F248" s="95">
        <f t="shared" si="241"/>
        <v>0</v>
      </c>
      <c r="G248" s="229"/>
      <c r="H248" s="45"/>
      <c r="I248" s="91">
        <f t="shared" si="242"/>
        <v>0</v>
      </c>
      <c r="J248" s="263"/>
      <c r="K248" s="45"/>
      <c r="L248" s="95">
        <f t="shared" si="243"/>
        <v>0</v>
      </c>
      <c r="M248" s="229"/>
      <c r="N248" s="45"/>
      <c r="O248" s="91">
        <f t="shared" si="244"/>
        <v>0</v>
      </c>
      <c r="P248" s="290"/>
      <c r="Q248" s="296"/>
      <c r="R248" s="343"/>
    </row>
    <row r="249" spans="1:18" ht="39.75" hidden="1" customHeight="1" x14ac:dyDescent="0.25">
      <c r="A249" s="30">
        <v>6299</v>
      </c>
      <c r="B249" s="43" t="s">
        <v>243</v>
      </c>
      <c r="C249" s="189">
        <f t="shared" si="238"/>
        <v>0</v>
      </c>
      <c r="D249" s="263"/>
      <c r="E249" s="45"/>
      <c r="F249" s="95">
        <f t="shared" si="241"/>
        <v>0</v>
      </c>
      <c r="G249" s="229"/>
      <c r="H249" s="45"/>
      <c r="I249" s="91">
        <f t="shared" si="242"/>
        <v>0</v>
      </c>
      <c r="J249" s="263"/>
      <c r="K249" s="45"/>
      <c r="L249" s="95">
        <f t="shared" si="243"/>
        <v>0</v>
      </c>
      <c r="M249" s="229"/>
      <c r="N249" s="45"/>
      <c r="O249" s="91">
        <f t="shared" si="244"/>
        <v>0</v>
      </c>
      <c r="P249" s="290"/>
      <c r="Q249" s="296"/>
      <c r="R249" s="343"/>
    </row>
    <row r="250" spans="1:18" hidden="1" x14ac:dyDescent="0.25">
      <c r="A250" s="35">
        <v>6300</v>
      </c>
      <c r="B250" s="72" t="s">
        <v>244</v>
      </c>
      <c r="C250" s="187">
        <f t="shared" si="238"/>
        <v>0</v>
      </c>
      <c r="D250" s="130">
        <f>SUM(D251,D256,D257)</f>
        <v>0</v>
      </c>
      <c r="E250" s="38">
        <f t="shared" ref="E250" si="245">SUM(E251,E256,E257)</f>
        <v>0</v>
      </c>
      <c r="F250" s="175">
        <f>SUM(F251,F256,F257)</f>
        <v>0</v>
      </c>
      <c r="G250" s="227">
        <f>SUM(G251,G256,G257)</f>
        <v>0</v>
      </c>
      <c r="H250" s="38">
        <f t="shared" ref="H250:O250" si="246">SUM(H251,H256,H257)</f>
        <v>0</v>
      </c>
      <c r="I250" s="123">
        <f t="shared" si="246"/>
        <v>0</v>
      </c>
      <c r="J250" s="130">
        <f>SUM(J251,J256,J257)</f>
        <v>0</v>
      </c>
      <c r="K250" s="38">
        <f t="shared" si="246"/>
        <v>0</v>
      </c>
      <c r="L250" s="175">
        <f t="shared" si="246"/>
        <v>0</v>
      </c>
      <c r="M250" s="227">
        <f t="shared" si="246"/>
        <v>0</v>
      </c>
      <c r="N250" s="38">
        <f t="shared" si="246"/>
        <v>0</v>
      </c>
      <c r="O250" s="123">
        <f t="shared" si="246"/>
        <v>0</v>
      </c>
      <c r="P250" s="314"/>
      <c r="Q250" s="296"/>
      <c r="R250" s="343"/>
    </row>
    <row r="251" spans="1:18" ht="24" hidden="1" x14ac:dyDescent="0.25">
      <c r="A251" s="340">
        <v>6320</v>
      </c>
      <c r="B251" s="40" t="s">
        <v>245</v>
      </c>
      <c r="C251" s="200">
        <f t="shared" si="238"/>
        <v>0</v>
      </c>
      <c r="D251" s="131">
        <f>SUM(D252:D255)</f>
        <v>0</v>
      </c>
      <c r="E251" s="79">
        <f t="shared" ref="E251" si="247">SUM(E252:E255)</f>
        <v>0</v>
      </c>
      <c r="F251" s="176">
        <f>SUM(F252:F255)</f>
        <v>0</v>
      </c>
      <c r="G251" s="232">
        <f>SUM(G252:G255)</f>
        <v>0</v>
      </c>
      <c r="H251" s="79">
        <f t="shared" ref="H251:O251" si="248">SUM(H252:H255)</f>
        <v>0</v>
      </c>
      <c r="I251" s="90">
        <f t="shared" si="248"/>
        <v>0</v>
      </c>
      <c r="J251" s="131">
        <f>SUM(J252:J255)</f>
        <v>0</v>
      </c>
      <c r="K251" s="79">
        <f t="shared" si="248"/>
        <v>0</v>
      </c>
      <c r="L251" s="176">
        <f t="shared" si="248"/>
        <v>0</v>
      </c>
      <c r="M251" s="232">
        <f t="shared" si="248"/>
        <v>0</v>
      </c>
      <c r="N251" s="79">
        <f t="shared" si="248"/>
        <v>0</v>
      </c>
      <c r="O251" s="90">
        <f t="shared" si="248"/>
        <v>0</v>
      </c>
      <c r="P251" s="289"/>
      <c r="Q251" s="296"/>
      <c r="R251" s="343"/>
    </row>
    <row r="252" spans="1:18" hidden="1" x14ac:dyDescent="0.25">
      <c r="A252" s="30">
        <v>6322</v>
      </c>
      <c r="B252" s="43" t="s">
        <v>246</v>
      </c>
      <c r="C252" s="189">
        <f t="shared" si="238"/>
        <v>0</v>
      </c>
      <c r="D252" s="263"/>
      <c r="E252" s="45"/>
      <c r="F252" s="95">
        <f t="shared" ref="F252:F257" si="249">D252+E252</f>
        <v>0</v>
      </c>
      <c r="G252" s="229"/>
      <c r="H252" s="45"/>
      <c r="I252" s="91">
        <f t="shared" ref="I252:I257" si="250">G252+H252</f>
        <v>0</v>
      </c>
      <c r="J252" s="263"/>
      <c r="K252" s="45"/>
      <c r="L252" s="95">
        <f t="shared" ref="L252:L257" si="251">J252+K252</f>
        <v>0</v>
      </c>
      <c r="M252" s="229"/>
      <c r="N252" s="45"/>
      <c r="O252" s="91">
        <f t="shared" ref="O252:O257" si="252">M252+N252</f>
        <v>0</v>
      </c>
      <c r="P252" s="290"/>
      <c r="Q252" s="296"/>
      <c r="R252" s="343"/>
    </row>
    <row r="253" spans="1:18" ht="24" hidden="1" x14ac:dyDescent="0.25">
      <c r="A253" s="30">
        <v>6323</v>
      </c>
      <c r="B253" s="43" t="s">
        <v>247</v>
      </c>
      <c r="C253" s="189">
        <f t="shared" si="238"/>
        <v>0</v>
      </c>
      <c r="D253" s="263"/>
      <c r="E253" s="45"/>
      <c r="F253" s="95">
        <f t="shared" si="249"/>
        <v>0</v>
      </c>
      <c r="G253" s="229"/>
      <c r="H253" s="45"/>
      <c r="I253" s="91">
        <f t="shared" si="250"/>
        <v>0</v>
      </c>
      <c r="J253" s="263"/>
      <c r="K253" s="45"/>
      <c r="L253" s="95">
        <f t="shared" si="251"/>
        <v>0</v>
      </c>
      <c r="M253" s="229"/>
      <c r="N253" s="45"/>
      <c r="O253" s="91">
        <f t="shared" si="252"/>
        <v>0</v>
      </c>
      <c r="P253" s="290"/>
      <c r="Q253" s="296"/>
      <c r="R253" s="343"/>
    </row>
    <row r="254" spans="1:18" ht="24" hidden="1" x14ac:dyDescent="0.25">
      <c r="A254" s="30">
        <v>6324</v>
      </c>
      <c r="B254" s="43" t="s">
        <v>301</v>
      </c>
      <c r="C254" s="189">
        <f t="shared" si="238"/>
        <v>0</v>
      </c>
      <c r="D254" s="263"/>
      <c r="E254" s="45"/>
      <c r="F254" s="95">
        <f t="shared" si="249"/>
        <v>0</v>
      </c>
      <c r="G254" s="229"/>
      <c r="H254" s="45"/>
      <c r="I254" s="91">
        <f t="shared" si="250"/>
        <v>0</v>
      </c>
      <c r="J254" s="263"/>
      <c r="K254" s="45"/>
      <c r="L254" s="95">
        <f t="shared" si="251"/>
        <v>0</v>
      </c>
      <c r="M254" s="229"/>
      <c r="N254" s="45"/>
      <c r="O254" s="91">
        <f t="shared" si="252"/>
        <v>0</v>
      </c>
      <c r="P254" s="290"/>
      <c r="Q254" s="296"/>
      <c r="R254" s="343"/>
    </row>
    <row r="255" spans="1:18" hidden="1" x14ac:dyDescent="0.25">
      <c r="A255" s="27">
        <v>6329</v>
      </c>
      <c r="B255" s="40" t="s">
        <v>302</v>
      </c>
      <c r="C255" s="188">
        <f t="shared" si="238"/>
        <v>0</v>
      </c>
      <c r="D255" s="262"/>
      <c r="E255" s="42"/>
      <c r="F255" s="176">
        <f t="shared" si="249"/>
        <v>0</v>
      </c>
      <c r="G255" s="219"/>
      <c r="H255" s="42"/>
      <c r="I255" s="90">
        <f t="shared" si="250"/>
        <v>0</v>
      </c>
      <c r="J255" s="262"/>
      <c r="K255" s="42"/>
      <c r="L255" s="176">
        <f t="shared" si="251"/>
        <v>0</v>
      </c>
      <c r="M255" s="219"/>
      <c r="N255" s="42"/>
      <c r="O255" s="90">
        <f t="shared" si="252"/>
        <v>0</v>
      </c>
      <c r="P255" s="289"/>
      <c r="Q255" s="296"/>
      <c r="R255" s="343"/>
    </row>
    <row r="256" spans="1:18" ht="24" hidden="1" x14ac:dyDescent="0.25">
      <c r="A256" s="92">
        <v>6330</v>
      </c>
      <c r="B256" s="93" t="s">
        <v>248</v>
      </c>
      <c r="C256" s="200">
        <f t="shared" si="238"/>
        <v>0</v>
      </c>
      <c r="D256" s="264"/>
      <c r="E256" s="84"/>
      <c r="F256" s="331">
        <f t="shared" si="249"/>
        <v>0</v>
      </c>
      <c r="G256" s="234"/>
      <c r="H256" s="84"/>
      <c r="I256" s="156">
        <f t="shared" si="250"/>
        <v>0</v>
      </c>
      <c r="J256" s="264"/>
      <c r="K256" s="84"/>
      <c r="L256" s="331">
        <f t="shared" si="251"/>
        <v>0</v>
      </c>
      <c r="M256" s="234"/>
      <c r="N256" s="84"/>
      <c r="O256" s="156">
        <f t="shared" si="252"/>
        <v>0</v>
      </c>
      <c r="P256" s="293"/>
      <c r="Q256" s="296"/>
      <c r="R256" s="343"/>
    </row>
    <row r="257" spans="1:18" hidden="1" x14ac:dyDescent="0.25">
      <c r="A257" s="75">
        <v>6360</v>
      </c>
      <c r="B257" s="43" t="s">
        <v>249</v>
      </c>
      <c r="C257" s="189">
        <f t="shared" si="238"/>
        <v>0</v>
      </c>
      <c r="D257" s="263"/>
      <c r="E257" s="45"/>
      <c r="F257" s="95">
        <f t="shared" si="249"/>
        <v>0</v>
      </c>
      <c r="G257" s="229"/>
      <c r="H257" s="45"/>
      <c r="I257" s="91">
        <f t="shared" si="250"/>
        <v>0</v>
      </c>
      <c r="J257" s="263"/>
      <c r="K257" s="45"/>
      <c r="L257" s="95">
        <f t="shared" si="251"/>
        <v>0</v>
      </c>
      <c r="M257" s="229"/>
      <c r="N257" s="45"/>
      <c r="O257" s="91">
        <f t="shared" si="252"/>
        <v>0</v>
      </c>
      <c r="P257" s="290"/>
      <c r="Q257" s="296"/>
      <c r="R257" s="343"/>
    </row>
    <row r="258" spans="1:18" ht="36" hidden="1" x14ac:dyDescent="0.25">
      <c r="A258" s="35">
        <v>6400</v>
      </c>
      <c r="B258" s="72" t="s">
        <v>250</v>
      </c>
      <c r="C258" s="187">
        <f t="shared" si="238"/>
        <v>0</v>
      </c>
      <c r="D258" s="130">
        <f>SUM(D259,D263)</f>
        <v>0</v>
      </c>
      <c r="E258" s="38">
        <f t="shared" ref="E258" si="253">SUM(E259,E263)</f>
        <v>0</v>
      </c>
      <c r="F258" s="175">
        <f>SUM(F259,F263)</f>
        <v>0</v>
      </c>
      <c r="G258" s="227">
        <f>SUM(G259,G263)</f>
        <v>0</v>
      </c>
      <c r="H258" s="38">
        <f t="shared" ref="H258:O258" si="254">SUM(H259,H263)</f>
        <v>0</v>
      </c>
      <c r="I258" s="123">
        <f t="shared" si="254"/>
        <v>0</v>
      </c>
      <c r="J258" s="130">
        <f>SUM(J259,J263)</f>
        <v>0</v>
      </c>
      <c r="K258" s="38">
        <f t="shared" si="254"/>
        <v>0</v>
      </c>
      <c r="L258" s="175">
        <f t="shared" si="254"/>
        <v>0</v>
      </c>
      <c r="M258" s="227">
        <f t="shared" si="254"/>
        <v>0</v>
      </c>
      <c r="N258" s="38">
        <f t="shared" si="254"/>
        <v>0</v>
      </c>
      <c r="O258" s="123">
        <f t="shared" si="254"/>
        <v>0</v>
      </c>
      <c r="P258" s="314"/>
      <c r="Q258" s="296"/>
      <c r="R258" s="343"/>
    </row>
    <row r="259" spans="1:18" ht="24" hidden="1" x14ac:dyDescent="0.25">
      <c r="A259" s="340">
        <v>6410</v>
      </c>
      <c r="B259" s="40" t="s">
        <v>251</v>
      </c>
      <c r="C259" s="188">
        <f t="shared" si="238"/>
        <v>0</v>
      </c>
      <c r="D259" s="131">
        <f>SUM(D260:D262)</f>
        <v>0</v>
      </c>
      <c r="E259" s="79">
        <f t="shared" ref="E259" si="255">SUM(E260:E262)</f>
        <v>0</v>
      </c>
      <c r="F259" s="176">
        <f>SUM(F260:F262)</f>
        <v>0</v>
      </c>
      <c r="G259" s="232">
        <f>SUM(G260:G262)</f>
        <v>0</v>
      </c>
      <c r="H259" s="79">
        <f t="shared" ref="H259:O259" si="256">SUM(H260:H262)</f>
        <v>0</v>
      </c>
      <c r="I259" s="90">
        <f t="shared" si="256"/>
        <v>0</v>
      </c>
      <c r="J259" s="131">
        <f>SUM(J260:J262)</f>
        <v>0</v>
      </c>
      <c r="K259" s="79">
        <f t="shared" si="256"/>
        <v>0</v>
      </c>
      <c r="L259" s="176">
        <f t="shared" si="256"/>
        <v>0</v>
      </c>
      <c r="M259" s="232">
        <f t="shared" si="256"/>
        <v>0</v>
      </c>
      <c r="N259" s="79">
        <f t="shared" si="256"/>
        <v>0</v>
      </c>
      <c r="O259" s="155">
        <f t="shared" si="256"/>
        <v>0</v>
      </c>
      <c r="P259" s="294"/>
      <c r="Q259" s="296"/>
      <c r="R259" s="343"/>
    </row>
    <row r="260" spans="1:18" hidden="1" x14ac:dyDescent="0.25">
      <c r="A260" s="30">
        <v>6411</v>
      </c>
      <c r="B260" s="94" t="s">
        <v>252</v>
      </c>
      <c r="C260" s="189">
        <f t="shared" si="238"/>
        <v>0</v>
      </c>
      <c r="D260" s="263"/>
      <c r="E260" s="45"/>
      <c r="F260" s="95">
        <f t="shared" ref="F260:F262" si="257">D260+E260</f>
        <v>0</v>
      </c>
      <c r="G260" s="229"/>
      <c r="H260" s="45"/>
      <c r="I260" s="91">
        <f t="shared" ref="I260:I262" si="258">G260+H260</f>
        <v>0</v>
      </c>
      <c r="J260" s="263"/>
      <c r="K260" s="45"/>
      <c r="L260" s="95">
        <f t="shared" ref="L260:L262" si="259">J260+K260</f>
        <v>0</v>
      </c>
      <c r="M260" s="229"/>
      <c r="N260" s="45"/>
      <c r="O260" s="91">
        <f t="shared" ref="O260:O262" si="260">M260+N260</f>
        <v>0</v>
      </c>
      <c r="P260" s="290"/>
      <c r="Q260" s="296"/>
      <c r="R260" s="343"/>
    </row>
    <row r="261" spans="1:18" ht="36" hidden="1" x14ac:dyDescent="0.25">
      <c r="A261" s="30">
        <v>6412</v>
      </c>
      <c r="B261" s="43" t="s">
        <v>253</v>
      </c>
      <c r="C261" s="189">
        <f t="shared" si="238"/>
        <v>0</v>
      </c>
      <c r="D261" s="263"/>
      <c r="E261" s="45"/>
      <c r="F261" s="95">
        <f t="shared" si="257"/>
        <v>0</v>
      </c>
      <c r="G261" s="229"/>
      <c r="H261" s="45"/>
      <c r="I261" s="91">
        <f t="shared" si="258"/>
        <v>0</v>
      </c>
      <c r="J261" s="263"/>
      <c r="K261" s="45"/>
      <c r="L261" s="95">
        <f t="shared" si="259"/>
        <v>0</v>
      </c>
      <c r="M261" s="229"/>
      <c r="N261" s="45"/>
      <c r="O261" s="91">
        <f t="shared" si="260"/>
        <v>0</v>
      </c>
      <c r="P261" s="290"/>
      <c r="Q261" s="296"/>
      <c r="R261" s="343"/>
    </row>
    <row r="262" spans="1:18" ht="36" hidden="1" x14ac:dyDescent="0.25">
      <c r="A262" s="30">
        <v>6419</v>
      </c>
      <c r="B262" s="43" t="s">
        <v>254</v>
      </c>
      <c r="C262" s="189">
        <f t="shared" si="238"/>
        <v>0</v>
      </c>
      <c r="D262" s="263"/>
      <c r="E262" s="45"/>
      <c r="F262" s="95">
        <f t="shared" si="257"/>
        <v>0</v>
      </c>
      <c r="G262" s="229"/>
      <c r="H262" s="45"/>
      <c r="I262" s="91">
        <f t="shared" si="258"/>
        <v>0</v>
      </c>
      <c r="J262" s="263"/>
      <c r="K262" s="45"/>
      <c r="L262" s="95">
        <f t="shared" si="259"/>
        <v>0</v>
      </c>
      <c r="M262" s="229"/>
      <c r="N262" s="45"/>
      <c r="O262" s="91">
        <f t="shared" si="260"/>
        <v>0</v>
      </c>
      <c r="P262" s="290"/>
      <c r="Q262" s="296"/>
      <c r="R262" s="343"/>
    </row>
    <row r="263" spans="1:18" ht="36" hidden="1" x14ac:dyDescent="0.25">
      <c r="A263" s="75">
        <v>6420</v>
      </c>
      <c r="B263" s="43" t="s">
        <v>255</v>
      </c>
      <c r="C263" s="189">
        <f t="shared" si="238"/>
        <v>0</v>
      </c>
      <c r="D263" s="132">
        <f>SUM(D264:D267)</f>
        <v>0</v>
      </c>
      <c r="E263" s="76">
        <f t="shared" ref="E263" si="261">SUM(E264:E267)</f>
        <v>0</v>
      </c>
      <c r="F263" s="95">
        <f>SUM(F264:F267)</f>
        <v>0</v>
      </c>
      <c r="G263" s="230">
        <f>SUM(G264:G267)</f>
        <v>0</v>
      </c>
      <c r="H263" s="76">
        <f t="shared" ref="H263:N263" si="262">SUM(H264:H267)</f>
        <v>0</v>
      </c>
      <c r="I263" s="91">
        <f t="shared" si="262"/>
        <v>0</v>
      </c>
      <c r="J263" s="132">
        <f>SUM(J264:J267)</f>
        <v>0</v>
      </c>
      <c r="K263" s="76">
        <f t="shared" si="262"/>
        <v>0</v>
      </c>
      <c r="L263" s="95">
        <f t="shared" si="262"/>
        <v>0</v>
      </c>
      <c r="M263" s="230">
        <f t="shared" si="262"/>
        <v>0</v>
      </c>
      <c r="N263" s="76">
        <f t="shared" si="262"/>
        <v>0</v>
      </c>
      <c r="O263" s="91">
        <f>SUM(O264:O267)</f>
        <v>0</v>
      </c>
      <c r="P263" s="290"/>
      <c r="Q263" s="296"/>
      <c r="R263" s="343"/>
    </row>
    <row r="264" spans="1:18" hidden="1" x14ac:dyDescent="0.25">
      <c r="A264" s="30">
        <v>6421</v>
      </c>
      <c r="B264" s="43" t="s">
        <v>256</v>
      </c>
      <c r="C264" s="189">
        <f t="shared" si="238"/>
        <v>0</v>
      </c>
      <c r="D264" s="263"/>
      <c r="E264" s="45"/>
      <c r="F264" s="95">
        <f t="shared" ref="F264:F267" si="263">D264+E264</f>
        <v>0</v>
      </c>
      <c r="G264" s="229"/>
      <c r="H264" s="45"/>
      <c r="I264" s="91">
        <f t="shared" ref="I264:I267" si="264">G264+H264</f>
        <v>0</v>
      </c>
      <c r="J264" s="263"/>
      <c r="K264" s="45"/>
      <c r="L264" s="95">
        <f t="shared" ref="L264:L267" si="265">J264+K264</f>
        <v>0</v>
      </c>
      <c r="M264" s="229"/>
      <c r="N264" s="45"/>
      <c r="O264" s="91">
        <f t="shared" ref="O264:O267" si="266">M264+N264</f>
        <v>0</v>
      </c>
      <c r="P264" s="290"/>
      <c r="Q264" s="296"/>
      <c r="R264" s="343"/>
    </row>
    <row r="265" spans="1:18" hidden="1" x14ac:dyDescent="0.25">
      <c r="A265" s="30">
        <v>6422</v>
      </c>
      <c r="B265" s="43" t="s">
        <v>257</v>
      </c>
      <c r="C265" s="189">
        <f t="shared" si="238"/>
        <v>0</v>
      </c>
      <c r="D265" s="263"/>
      <c r="E265" s="45"/>
      <c r="F265" s="95">
        <f t="shared" si="263"/>
        <v>0</v>
      </c>
      <c r="G265" s="229"/>
      <c r="H265" s="45"/>
      <c r="I265" s="91">
        <f t="shared" si="264"/>
        <v>0</v>
      </c>
      <c r="J265" s="263"/>
      <c r="K265" s="45"/>
      <c r="L265" s="95">
        <f t="shared" si="265"/>
        <v>0</v>
      </c>
      <c r="M265" s="229"/>
      <c r="N265" s="45"/>
      <c r="O265" s="91">
        <f t="shared" si="266"/>
        <v>0</v>
      </c>
      <c r="P265" s="290"/>
      <c r="Q265" s="296"/>
      <c r="R265" s="343"/>
    </row>
    <row r="266" spans="1:18" ht="24" hidden="1" x14ac:dyDescent="0.25">
      <c r="A266" s="30">
        <v>6423</v>
      </c>
      <c r="B266" s="43" t="s">
        <v>258</v>
      </c>
      <c r="C266" s="189">
        <f t="shared" si="238"/>
        <v>0</v>
      </c>
      <c r="D266" s="263"/>
      <c r="E266" s="45"/>
      <c r="F266" s="95">
        <f t="shared" si="263"/>
        <v>0</v>
      </c>
      <c r="G266" s="229"/>
      <c r="H266" s="45"/>
      <c r="I266" s="91">
        <f t="shared" si="264"/>
        <v>0</v>
      </c>
      <c r="J266" s="263"/>
      <c r="K266" s="45"/>
      <c r="L266" s="95">
        <f t="shared" si="265"/>
        <v>0</v>
      </c>
      <c r="M266" s="229"/>
      <c r="N266" s="45"/>
      <c r="O266" s="91">
        <f t="shared" si="266"/>
        <v>0</v>
      </c>
      <c r="P266" s="290"/>
      <c r="Q266" s="296"/>
      <c r="R266" s="343"/>
    </row>
    <row r="267" spans="1:18" ht="36" hidden="1" x14ac:dyDescent="0.25">
      <c r="A267" s="30">
        <v>6424</v>
      </c>
      <c r="B267" s="43" t="s">
        <v>259</v>
      </c>
      <c r="C267" s="189">
        <f t="shared" si="238"/>
        <v>0</v>
      </c>
      <c r="D267" s="263"/>
      <c r="E267" s="45"/>
      <c r="F267" s="95">
        <f t="shared" si="263"/>
        <v>0</v>
      </c>
      <c r="G267" s="229"/>
      <c r="H267" s="45"/>
      <c r="I267" s="91">
        <f t="shared" si="264"/>
        <v>0</v>
      </c>
      <c r="J267" s="263"/>
      <c r="K267" s="45"/>
      <c r="L267" s="95">
        <f t="shared" si="265"/>
        <v>0</v>
      </c>
      <c r="M267" s="229"/>
      <c r="N267" s="45"/>
      <c r="O267" s="91">
        <f t="shared" si="266"/>
        <v>0</v>
      </c>
      <c r="P267" s="290"/>
      <c r="Q267" s="296"/>
      <c r="R267" s="343"/>
    </row>
    <row r="268" spans="1:18" ht="36" x14ac:dyDescent="0.25">
      <c r="A268" s="97">
        <v>7000</v>
      </c>
      <c r="B268" s="97" t="s">
        <v>260</v>
      </c>
      <c r="C268" s="202">
        <f>SUM(F268,I268,L268,O268)</f>
        <v>357</v>
      </c>
      <c r="D268" s="139">
        <f>SUM(D269,D279)</f>
        <v>0</v>
      </c>
      <c r="E268" s="275">
        <f t="shared" ref="E268" si="267">SUM(E269,E279)</f>
        <v>0</v>
      </c>
      <c r="F268" s="412">
        <f>SUM(F269,F279)</f>
        <v>0</v>
      </c>
      <c r="G268" s="236">
        <f>SUM(G269,G279)</f>
        <v>0</v>
      </c>
      <c r="H268" s="275">
        <f t="shared" ref="H268:N268" si="268">SUM(H269,H279)</f>
        <v>0</v>
      </c>
      <c r="I268" s="412">
        <f t="shared" si="268"/>
        <v>0</v>
      </c>
      <c r="J268" s="139">
        <f>SUM(J269,J279)</f>
        <v>357</v>
      </c>
      <c r="K268" s="98">
        <f>SUM(K269,K279)</f>
        <v>0</v>
      </c>
      <c r="L268" s="265">
        <f t="shared" si="268"/>
        <v>357</v>
      </c>
      <c r="M268" s="236">
        <f t="shared" si="268"/>
        <v>0</v>
      </c>
      <c r="N268" s="98">
        <f t="shared" si="268"/>
        <v>0</v>
      </c>
      <c r="O268" s="158">
        <f>SUM(O269,O279)</f>
        <v>0</v>
      </c>
      <c r="P268" s="316"/>
      <c r="Q268" s="296"/>
      <c r="R268" s="343"/>
    </row>
    <row r="269" spans="1:18" ht="24" x14ac:dyDescent="0.25">
      <c r="A269" s="35">
        <v>7200</v>
      </c>
      <c r="B269" s="72" t="s">
        <v>261</v>
      </c>
      <c r="C269" s="187">
        <f t="shared" si="238"/>
        <v>357</v>
      </c>
      <c r="D269" s="130">
        <f t="shared" ref="D269:O269" si="269">SUM(D270,D271,D274,D275,D278)</f>
        <v>0</v>
      </c>
      <c r="E269" s="123">
        <f t="shared" si="269"/>
        <v>0</v>
      </c>
      <c r="F269" s="409">
        <f t="shared" si="269"/>
        <v>0</v>
      </c>
      <c r="G269" s="227">
        <f t="shared" si="269"/>
        <v>0</v>
      </c>
      <c r="H269" s="123">
        <f t="shared" si="269"/>
        <v>0</v>
      </c>
      <c r="I269" s="409">
        <f t="shared" si="269"/>
        <v>0</v>
      </c>
      <c r="J269" s="130">
        <f t="shared" si="269"/>
        <v>357</v>
      </c>
      <c r="K269" s="38">
        <f t="shared" si="269"/>
        <v>0</v>
      </c>
      <c r="L269" s="175">
        <f t="shared" si="269"/>
        <v>357</v>
      </c>
      <c r="M269" s="227">
        <f t="shared" si="269"/>
        <v>0</v>
      </c>
      <c r="N269" s="38">
        <f t="shared" si="269"/>
        <v>0</v>
      </c>
      <c r="O269" s="124">
        <f t="shared" si="269"/>
        <v>0</v>
      </c>
      <c r="P269" s="313"/>
      <c r="Q269" s="296"/>
      <c r="R269" s="343"/>
    </row>
    <row r="270" spans="1:18" ht="24" hidden="1" x14ac:dyDescent="0.25">
      <c r="A270" s="340">
        <v>7210</v>
      </c>
      <c r="B270" s="40" t="s">
        <v>262</v>
      </c>
      <c r="C270" s="188">
        <f t="shared" si="238"/>
        <v>0</v>
      </c>
      <c r="D270" s="262"/>
      <c r="E270" s="42"/>
      <c r="F270" s="176">
        <f>D270+E270</f>
        <v>0</v>
      </c>
      <c r="G270" s="219"/>
      <c r="H270" s="42"/>
      <c r="I270" s="90">
        <f>G270+H270</f>
        <v>0</v>
      </c>
      <c r="J270" s="262"/>
      <c r="K270" s="42"/>
      <c r="L270" s="176">
        <f>J270+K270</f>
        <v>0</v>
      </c>
      <c r="M270" s="219"/>
      <c r="N270" s="42"/>
      <c r="O270" s="90">
        <f>M270+N270</f>
        <v>0</v>
      </c>
      <c r="P270" s="289"/>
      <c r="Q270" s="296"/>
      <c r="R270" s="343"/>
    </row>
    <row r="271" spans="1:18" s="96" customFormat="1" ht="36" hidden="1" x14ac:dyDescent="0.25">
      <c r="A271" s="75">
        <v>7220</v>
      </c>
      <c r="B271" s="43" t="s">
        <v>263</v>
      </c>
      <c r="C271" s="189">
        <f t="shared" si="238"/>
        <v>0</v>
      </c>
      <c r="D271" s="132">
        <f>SUM(D272:D273)</f>
        <v>0</v>
      </c>
      <c r="E271" s="76">
        <f t="shared" ref="E271" si="270">SUM(E272:E273)</f>
        <v>0</v>
      </c>
      <c r="F271" s="95">
        <f>SUM(F272:F273)</f>
        <v>0</v>
      </c>
      <c r="G271" s="230">
        <f>SUM(G272:G273)</f>
        <v>0</v>
      </c>
      <c r="H271" s="76">
        <f t="shared" ref="H271:O271" si="271">SUM(H272:H273)</f>
        <v>0</v>
      </c>
      <c r="I271" s="91">
        <f t="shared" si="271"/>
        <v>0</v>
      </c>
      <c r="J271" s="132">
        <f>SUM(J272:J273)</f>
        <v>0</v>
      </c>
      <c r="K271" s="76">
        <f t="shared" si="271"/>
        <v>0</v>
      </c>
      <c r="L271" s="95">
        <f t="shared" si="271"/>
        <v>0</v>
      </c>
      <c r="M271" s="230">
        <f t="shared" si="271"/>
        <v>0</v>
      </c>
      <c r="N271" s="76">
        <f t="shared" si="271"/>
        <v>0</v>
      </c>
      <c r="O271" s="91">
        <f t="shared" si="271"/>
        <v>0</v>
      </c>
      <c r="P271" s="290"/>
      <c r="Q271" s="300"/>
      <c r="R271" s="343"/>
    </row>
    <row r="272" spans="1:18" s="96" customFormat="1" ht="36" hidden="1" x14ac:dyDescent="0.25">
      <c r="A272" s="30">
        <v>7221</v>
      </c>
      <c r="B272" s="43" t="s">
        <v>264</v>
      </c>
      <c r="C272" s="189">
        <f t="shared" si="238"/>
        <v>0</v>
      </c>
      <c r="D272" s="263"/>
      <c r="E272" s="45"/>
      <c r="F272" s="95">
        <f t="shared" ref="F272:F274" si="272">D272+E272</f>
        <v>0</v>
      </c>
      <c r="G272" s="229"/>
      <c r="H272" s="45"/>
      <c r="I272" s="91">
        <f t="shared" ref="I272:I274" si="273">G272+H272</f>
        <v>0</v>
      </c>
      <c r="J272" s="263"/>
      <c r="K272" s="45"/>
      <c r="L272" s="95">
        <f t="shared" ref="L272:L274" si="274">J272+K272</f>
        <v>0</v>
      </c>
      <c r="M272" s="229"/>
      <c r="N272" s="45"/>
      <c r="O272" s="91">
        <f t="shared" ref="O272:O274" si="275">M272+N272</f>
        <v>0</v>
      </c>
      <c r="P272" s="290"/>
      <c r="Q272" s="300"/>
      <c r="R272" s="343"/>
    </row>
    <row r="273" spans="1:18" s="96" customFormat="1" ht="36" hidden="1" x14ac:dyDescent="0.25">
      <c r="A273" s="30">
        <v>7222</v>
      </c>
      <c r="B273" s="43" t="s">
        <v>265</v>
      </c>
      <c r="C273" s="189">
        <f t="shared" si="238"/>
        <v>0</v>
      </c>
      <c r="D273" s="263"/>
      <c r="E273" s="45"/>
      <c r="F273" s="95">
        <f t="shared" si="272"/>
        <v>0</v>
      </c>
      <c r="G273" s="229"/>
      <c r="H273" s="45"/>
      <c r="I273" s="91">
        <f t="shared" si="273"/>
        <v>0</v>
      </c>
      <c r="J273" s="263"/>
      <c r="K273" s="45"/>
      <c r="L273" s="95">
        <f t="shared" si="274"/>
        <v>0</v>
      </c>
      <c r="M273" s="229"/>
      <c r="N273" s="45"/>
      <c r="O273" s="91">
        <f t="shared" si="275"/>
        <v>0</v>
      </c>
      <c r="P273" s="290"/>
      <c r="Q273" s="300"/>
      <c r="R273" s="343"/>
    </row>
    <row r="274" spans="1:18" s="355" customFormat="1" ht="24" x14ac:dyDescent="0.25">
      <c r="A274" s="373">
        <v>7230</v>
      </c>
      <c r="B274" s="365" t="s">
        <v>308</v>
      </c>
      <c r="C274" s="366">
        <f t="shared" si="238"/>
        <v>357</v>
      </c>
      <c r="D274" s="367"/>
      <c r="E274" s="418"/>
      <c r="F274" s="420">
        <f t="shared" si="272"/>
        <v>0</v>
      </c>
      <c r="G274" s="370"/>
      <c r="H274" s="418"/>
      <c r="I274" s="420">
        <f t="shared" si="273"/>
        <v>0</v>
      </c>
      <c r="J274" s="367">
        <v>357</v>
      </c>
      <c r="K274" s="368"/>
      <c r="L274" s="369">
        <f t="shared" si="274"/>
        <v>357</v>
      </c>
      <c r="M274" s="370"/>
      <c r="N274" s="368"/>
      <c r="O274" s="371">
        <f t="shared" si="275"/>
        <v>0</v>
      </c>
      <c r="P274" s="372"/>
      <c r="Q274" s="353"/>
      <c r="R274" s="343"/>
    </row>
    <row r="275" spans="1:18" ht="24" hidden="1" x14ac:dyDescent="0.25">
      <c r="A275" s="75">
        <v>7240</v>
      </c>
      <c r="B275" s="43" t="s">
        <v>266</v>
      </c>
      <c r="C275" s="189">
        <f t="shared" si="238"/>
        <v>0</v>
      </c>
      <c r="D275" s="132">
        <f>SUM(D276:D277)</f>
        <v>0</v>
      </c>
      <c r="E275" s="76">
        <f t="shared" ref="E275" si="276">SUM(E276:E277)</f>
        <v>0</v>
      </c>
      <c r="F275" s="95">
        <f>SUM(F276:F277)</f>
        <v>0</v>
      </c>
      <c r="G275" s="230">
        <f>SUM(G276:G277)</f>
        <v>0</v>
      </c>
      <c r="H275" s="76">
        <f t="shared" ref="H275:O275" si="277">SUM(H276:H277)</f>
        <v>0</v>
      </c>
      <c r="I275" s="91">
        <f t="shared" si="277"/>
        <v>0</v>
      </c>
      <c r="J275" s="132">
        <f>SUM(J276:J277)</f>
        <v>0</v>
      </c>
      <c r="K275" s="76">
        <f t="shared" si="277"/>
        <v>0</v>
      </c>
      <c r="L275" s="95">
        <f t="shared" si="277"/>
        <v>0</v>
      </c>
      <c r="M275" s="230">
        <f t="shared" si="277"/>
        <v>0</v>
      </c>
      <c r="N275" s="76">
        <f t="shared" si="277"/>
        <v>0</v>
      </c>
      <c r="O275" s="91">
        <f t="shared" si="277"/>
        <v>0</v>
      </c>
      <c r="P275" s="290"/>
      <c r="Q275" s="296"/>
      <c r="R275" s="343"/>
    </row>
    <row r="276" spans="1:18" ht="48" hidden="1" x14ac:dyDescent="0.25">
      <c r="A276" s="30">
        <v>7245</v>
      </c>
      <c r="B276" s="43" t="s">
        <v>267</v>
      </c>
      <c r="C276" s="189">
        <f t="shared" si="238"/>
        <v>0</v>
      </c>
      <c r="D276" s="263"/>
      <c r="E276" s="45"/>
      <c r="F276" s="95">
        <f t="shared" ref="F276:F278" si="278">D276+E276</f>
        <v>0</v>
      </c>
      <c r="G276" s="229"/>
      <c r="H276" s="45"/>
      <c r="I276" s="91">
        <f t="shared" ref="I276:I278" si="279">G276+H276</f>
        <v>0</v>
      </c>
      <c r="J276" s="263"/>
      <c r="K276" s="45"/>
      <c r="L276" s="95">
        <f t="shared" ref="L276:L278" si="280">J276+K276</f>
        <v>0</v>
      </c>
      <c r="M276" s="229"/>
      <c r="N276" s="45"/>
      <c r="O276" s="91">
        <f t="shared" ref="O276:O278" si="281">M276+N276</f>
        <v>0</v>
      </c>
      <c r="P276" s="290"/>
      <c r="Q276" s="296"/>
      <c r="R276" s="343"/>
    </row>
    <row r="277" spans="1:18" ht="96" hidden="1" x14ac:dyDescent="0.25">
      <c r="A277" s="30">
        <v>7246</v>
      </c>
      <c r="B277" s="43" t="s">
        <v>268</v>
      </c>
      <c r="C277" s="189">
        <f t="shared" si="238"/>
        <v>0</v>
      </c>
      <c r="D277" s="263"/>
      <c r="E277" s="45"/>
      <c r="F277" s="95">
        <f t="shared" si="278"/>
        <v>0</v>
      </c>
      <c r="G277" s="229"/>
      <c r="H277" s="45"/>
      <c r="I277" s="91">
        <f t="shared" si="279"/>
        <v>0</v>
      </c>
      <c r="J277" s="263"/>
      <c r="K277" s="45"/>
      <c r="L277" s="95">
        <f t="shared" si="280"/>
        <v>0</v>
      </c>
      <c r="M277" s="229"/>
      <c r="N277" s="45"/>
      <c r="O277" s="91">
        <f t="shared" si="281"/>
        <v>0</v>
      </c>
      <c r="P277" s="290"/>
      <c r="Q277" s="296"/>
      <c r="R277" s="343"/>
    </row>
    <row r="278" spans="1:18" ht="24" hidden="1" x14ac:dyDescent="0.25">
      <c r="A278" s="92">
        <v>7260</v>
      </c>
      <c r="B278" s="40" t="s">
        <v>269</v>
      </c>
      <c r="C278" s="188">
        <f t="shared" si="238"/>
        <v>0</v>
      </c>
      <c r="D278" s="262"/>
      <c r="E278" s="42"/>
      <c r="F278" s="176">
        <f t="shared" si="278"/>
        <v>0</v>
      </c>
      <c r="G278" s="219"/>
      <c r="H278" s="42"/>
      <c r="I278" s="90">
        <f t="shared" si="279"/>
        <v>0</v>
      </c>
      <c r="J278" s="262"/>
      <c r="K278" s="42"/>
      <c r="L278" s="176">
        <f t="shared" si="280"/>
        <v>0</v>
      </c>
      <c r="M278" s="219"/>
      <c r="N278" s="42"/>
      <c r="O278" s="90">
        <f t="shared" si="281"/>
        <v>0</v>
      </c>
      <c r="P278" s="289"/>
      <c r="Q278" s="296"/>
      <c r="R278" s="343"/>
    </row>
    <row r="279" spans="1:18" hidden="1" x14ac:dyDescent="0.25">
      <c r="A279" s="55">
        <v>7700</v>
      </c>
      <c r="B279" s="105" t="s">
        <v>298</v>
      </c>
      <c r="C279" s="203">
        <f t="shared" si="238"/>
        <v>0</v>
      </c>
      <c r="D279" s="140">
        <f>D280</f>
        <v>0</v>
      </c>
      <c r="E279" s="106">
        <f t="shared" ref="E279:O279" si="282">E280</f>
        <v>0</v>
      </c>
      <c r="F279" s="177">
        <f t="shared" si="282"/>
        <v>0</v>
      </c>
      <c r="G279" s="237">
        <f>G280</f>
        <v>0</v>
      </c>
      <c r="H279" s="106">
        <f t="shared" si="282"/>
        <v>0</v>
      </c>
      <c r="I279" s="276">
        <f t="shared" si="282"/>
        <v>0</v>
      </c>
      <c r="J279" s="140">
        <f>J280</f>
        <v>0</v>
      </c>
      <c r="K279" s="106">
        <f t="shared" si="282"/>
        <v>0</v>
      </c>
      <c r="L279" s="177">
        <f t="shared" si="282"/>
        <v>0</v>
      </c>
      <c r="M279" s="237">
        <f t="shared" si="282"/>
        <v>0</v>
      </c>
      <c r="N279" s="106">
        <f t="shared" si="282"/>
        <v>0</v>
      </c>
      <c r="O279" s="276">
        <f t="shared" si="282"/>
        <v>0</v>
      </c>
      <c r="P279" s="314"/>
      <c r="Q279" s="296"/>
      <c r="R279" s="343"/>
    </row>
    <row r="280" spans="1:18" hidden="1" x14ac:dyDescent="0.25">
      <c r="A280" s="73">
        <v>7720</v>
      </c>
      <c r="B280" s="40" t="s">
        <v>299</v>
      </c>
      <c r="C280" s="190">
        <f t="shared" si="238"/>
        <v>0</v>
      </c>
      <c r="D280" s="255"/>
      <c r="E280" s="49"/>
      <c r="F280" s="332">
        <f>D280+E280</f>
        <v>0</v>
      </c>
      <c r="G280" s="238"/>
      <c r="H280" s="49"/>
      <c r="I280" s="155">
        <f>G280+H280</f>
        <v>0</v>
      </c>
      <c r="J280" s="255"/>
      <c r="K280" s="49"/>
      <c r="L280" s="332">
        <f>J280+K280</f>
        <v>0</v>
      </c>
      <c r="M280" s="238"/>
      <c r="N280" s="49"/>
      <c r="O280" s="155">
        <f>M280+N280</f>
        <v>0</v>
      </c>
      <c r="P280" s="294"/>
      <c r="Q280" s="296"/>
      <c r="R280" s="343"/>
    </row>
    <row r="281" spans="1:18" hidden="1" x14ac:dyDescent="0.25">
      <c r="A281" s="94"/>
      <c r="B281" s="43" t="s">
        <v>270</v>
      </c>
      <c r="C281" s="189">
        <f t="shared" si="238"/>
        <v>0</v>
      </c>
      <c r="D281" s="132">
        <f>SUM(D282:D283)</f>
        <v>0</v>
      </c>
      <c r="E281" s="76">
        <f t="shared" ref="E281" si="283">SUM(E282:E283)</f>
        <v>0</v>
      </c>
      <c r="F281" s="95">
        <f>SUM(F282:F283)</f>
        <v>0</v>
      </c>
      <c r="G281" s="230">
        <f>SUM(G282:G283)</f>
        <v>0</v>
      </c>
      <c r="H281" s="76">
        <f t="shared" ref="H281:O281" si="284">SUM(H282:H283)</f>
        <v>0</v>
      </c>
      <c r="I281" s="91">
        <f t="shared" si="284"/>
        <v>0</v>
      </c>
      <c r="J281" s="132">
        <f>SUM(J282:J283)</f>
        <v>0</v>
      </c>
      <c r="K281" s="76">
        <f t="shared" si="284"/>
        <v>0</v>
      </c>
      <c r="L281" s="95">
        <f t="shared" si="284"/>
        <v>0</v>
      </c>
      <c r="M281" s="230">
        <f t="shared" si="284"/>
        <v>0</v>
      </c>
      <c r="N281" s="76">
        <f t="shared" si="284"/>
        <v>0</v>
      </c>
      <c r="O281" s="91">
        <f t="shared" si="284"/>
        <v>0</v>
      </c>
      <c r="P281" s="290"/>
      <c r="Q281" s="296"/>
      <c r="R281" s="343"/>
    </row>
    <row r="282" spans="1:18" hidden="1" x14ac:dyDescent="0.25">
      <c r="A282" s="94" t="s">
        <v>271</v>
      </c>
      <c r="B282" s="30" t="s">
        <v>272</v>
      </c>
      <c r="C282" s="189">
        <f t="shared" si="238"/>
        <v>0</v>
      </c>
      <c r="D282" s="263"/>
      <c r="E282" s="45"/>
      <c r="F282" s="95">
        <f>E282+D282</f>
        <v>0</v>
      </c>
      <c r="G282" s="229"/>
      <c r="H282" s="45"/>
      <c r="I282" s="91">
        <f>H282+G282</f>
        <v>0</v>
      </c>
      <c r="J282" s="263"/>
      <c r="K282" s="45"/>
      <c r="L282" s="95">
        <f>K282+J282</f>
        <v>0</v>
      </c>
      <c r="M282" s="229"/>
      <c r="N282" s="45"/>
      <c r="O282" s="91">
        <f>N282+M282</f>
        <v>0</v>
      </c>
      <c r="P282" s="290"/>
      <c r="Q282" s="296"/>
      <c r="R282" s="343"/>
    </row>
    <row r="283" spans="1:18" ht="24" hidden="1" x14ac:dyDescent="0.25">
      <c r="A283" s="94" t="s">
        <v>273</v>
      </c>
      <c r="B283" s="99" t="s">
        <v>274</v>
      </c>
      <c r="C283" s="188">
        <f t="shared" si="238"/>
        <v>0</v>
      </c>
      <c r="D283" s="262"/>
      <c r="E283" s="42"/>
      <c r="F283" s="176">
        <f>E283+D283</f>
        <v>0</v>
      </c>
      <c r="G283" s="219"/>
      <c r="H283" s="42"/>
      <c r="I283" s="90">
        <f>H283+G283</f>
        <v>0</v>
      </c>
      <c r="J283" s="262"/>
      <c r="K283" s="42"/>
      <c r="L283" s="176">
        <f>K283+J283</f>
        <v>0</v>
      </c>
      <c r="M283" s="219"/>
      <c r="N283" s="42"/>
      <c r="O283" s="90">
        <f>N283+M283</f>
        <v>0</v>
      </c>
      <c r="P283" s="289"/>
      <c r="Q283" s="296"/>
      <c r="R283" s="343"/>
    </row>
    <row r="284" spans="1:18" ht="15.75" thickBot="1" x14ac:dyDescent="0.3">
      <c r="A284" s="110"/>
      <c r="B284" s="110" t="s">
        <v>275</v>
      </c>
      <c r="C284" s="204">
        <f t="shared" si="238"/>
        <v>608721</v>
      </c>
      <c r="D284" s="141">
        <f>SUM(D281,D268,D229,D194,D186,D172,D74,D52)</f>
        <v>566029</v>
      </c>
      <c r="E284" s="277">
        <f t="shared" ref="E284:O284" si="285">SUM(E281,E268,E229,E194,E186,E172,E74,E52)</f>
        <v>0</v>
      </c>
      <c r="F284" s="413">
        <f t="shared" si="285"/>
        <v>566029</v>
      </c>
      <c r="G284" s="239">
        <f>SUM(G281,G268,G229,G194,G186,G172,G74,G52)</f>
        <v>39077</v>
      </c>
      <c r="H284" s="277">
        <f t="shared" si="285"/>
        <v>0</v>
      </c>
      <c r="I284" s="413">
        <f t="shared" si="285"/>
        <v>39077</v>
      </c>
      <c r="J284" s="141">
        <f>SUM(J281,J268,J229,J194,J186,J172,J74,J52)</f>
        <v>3615</v>
      </c>
      <c r="K284" s="111">
        <f t="shared" si="285"/>
        <v>0</v>
      </c>
      <c r="L284" s="112">
        <f t="shared" si="285"/>
        <v>3615</v>
      </c>
      <c r="M284" s="239">
        <f t="shared" si="285"/>
        <v>0</v>
      </c>
      <c r="N284" s="111">
        <f t="shared" si="285"/>
        <v>0</v>
      </c>
      <c r="O284" s="277">
        <f t="shared" si="285"/>
        <v>0</v>
      </c>
      <c r="P284" s="317"/>
      <c r="Q284" s="296"/>
      <c r="R284" s="343"/>
    </row>
    <row r="285" spans="1:18" s="19" customFormat="1" ht="13.5" thickTop="1" thickBot="1" x14ac:dyDescent="0.3">
      <c r="A285" s="744" t="s">
        <v>276</v>
      </c>
      <c r="B285" s="745"/>
      <c r="C285" s="205">
        <f>SUM(F285,I285,L285,O285)</f>
        <v>-454</v>
      </c>
      <c r="D285" s="142">
        <f>SUM(D24,D25,D41,D42)-D50</f>
        <v>0</v>
      </c>
      <c r="E285" s="126">
        <f t="shared" ref="E285:F285" si="286">SUM(E24,E25,E41,E42)-E50</f>
        <v>0</v>
      </c>
      <c r="F285" s="414">
        <f t="shared" si="286"/>
        <v>0</v>
      </c>
      <c r="G285" s="240">
        <f>SUM(G24,G42)-G50</f>
        <v>0</v>
      </c>
      <c r="H285" s="126">
        <f t="shared" ref="H285:I285" si="287">SUM(H24,H42)-H50</f>
        <v>0</v>
      </c>
      <c r="I285" s="414">
        <f t="shared" si="287"/>
        <v>0</v>
      </c>
      <c r="J285" s="142">
        <f>(J26+J42)-J50</f>
        <v>-454</v>
      </c>
      <c r="K285" s="114">
        <f t="shared" ref="K285:L285" si="288">SUM(K26,K42)-K50</f>
        <v>0</v>
      </c>
      <c r="L285" s="115">
        <f t="shared" si="288"/>
        <v>-454</v>
      </c>
      <c r="M285" s="240">
        <f>SUM(M44)-M50</f>
        <v>0</v>
      </c>
      <c r="N285" s="114">
        <f t="shared" ref="N285:O285" si="289">SUM(N44)-N50</f>
        <v>0</v>
      </c>
      <c r="O285" s="126">
        <f t="shared" si="289"/>
        <v>0</v>
      </c>
      <c r="P285" s="295"/>
      <c r="Q285" s="181"/>
      <c r="R285" s="343"/>
    </row>
    <row r="286" spans="1:18" s="19" customFormat="1" ht="12.75" thickTop="1" x14ac:dyDescent="0.25">
      <c r="A286" s="746" t="s">
        <v>277</v>
      </c>
      <c r="B286" s="747"/>
      <c r="C286" s="206">
        <f t="shared" si="238"/>
        <v>454</v>
      </c>
      <c r="D286" s="143">
        <f>SUM(D287,D288)-D295+D296</f>
        <v>0</v>
      </c>
      <c r="E286" s="113">
        <f t="shared" ref="E286:O286" si="290">SUM(E287,E288)-E295+E296</f>
        <v>0</v>
      </c>
      <c r="F286" s="415">
        <f t="shared" si="290"/>
        <v>0</v>
      </c>
      <c r="G286" s="241">
        <f>SUM(G287,G288)-G295+G296</f>
        <v>0</v>
      </c>
      <c r="H286" s="113">
        <f t="shared" si="290"/>
        <v>0</v>
      </c>
      <c r="I286" s="415">
        <f t="shared" si="290"/>
        <v>0</v>
      </c>
      <c r="J286" s="143">
        <f>SUM(J287,J288)-J295+J296</f>
        <v>454</v>
      </c>
      <c r="K286" s="103">
        <f t="shared" si="290"/>
        <v>0</v>
      </c>
      <c r="L286" s="109">
        <f t="shared" si="290"/>
        <v>454</v>
      </c>
      <c r="M286" s="241">
        <f t="shared" si="290"/>
        <v>0</v>
      </c>
      <c r="N286" s="103">
        <f t="shared" si="290"/>
        <v>0</v>
      </c>
      <c r="O286" s="113">
        <f t="shared" si="290"/>
        <v>0</v>
      </c>
      <c r="P286" s="318"/>
      <c r="Q286" s="181"/>
      <c r="R286" s="343"/>
    </row>
    <row r="287" spans="1:18" s="19" customFormat="1" ht="12.75" thickBot="1" x14ac:dyDescent="0.3">
      <c r="A287" s="63" t="s">
        <v>278</v>
      </c>
      <c r="B287" s="63" t="s">
        <v>279</v>
      </c>
      <c r="C287" s="196">
        <f t="shared" si="238"/>
        <v>454</v>
      </c>
      <c r="D287" s="134">
        <f>D21-D281</f>
        <v>0</v>
      </c>
      <c r="E287" s="117">
        <f t="shared" ref="E287:O287" si="291">E21-E281</f>
        <v>0</v>
      </c>
      <c r="F287" s="405">
        <f t="shared" si="291"/>
        <v>0</v>
      </c>
      <c r="G287" s="223">
        <f>G21-G281</f>
        <v>0</v>
      </c>
      <c r="H287" s="117">
        <f t="shared" si="291"/>
        <v>0</v>
      </c>
      <c r="I287" s="405">
        <f t="shared" si="291"/>
        <v>0</v>
      </c>
      <c r="J287" s="134">
        <f>J21-J281</f>
        <v>454</v>
      </c>
      <c r="K287" s="64">
        <f t="shared" si="291"/>
        <v>0</v>
      </c>
      <c r="L287" s="169">
        <f t="shared" si="291"/>
        <v>454</v>
      </c>
      <c r="M287" s="223">
        <f t="shared" si="291"/>
        <v>0</v>
      </c>
      <c r="N287" s="64">
        <f t="shared" si="291"/>
        <v>0</v>
      </c>
      <c r="O287" s="117">
        <f t="shared" si="291"/>
        <v>0</v>
      </c>
      <c r="P287" s="309"/>
      <c r="Q287" s="181"/>
      <c r="R287" s="343"/>
    </row>
    <row r="288" spans="1:18" s="19" customFormat="1" ht="12.75" hidden="1" thickTop="1" x14ac:dyDescent="0.25">
      <c r="A288" s="116" t="s">
        <v>280</v>
      </c>
      <c r="B288" s="116" t="s">
        <v>281</v>
      </c>
      <c r="C288" s="206">
        <f t="shared" si="238"/>
        <v>0</v>
      </c>
      <c r="D288" s="143">
        <f>SUM(D289,D291,D293)-SUM(D290,D292,D294)</f>
        <v>0</v>
      </c>
      <c r="E288" s="103">
        <f t="shared" ref="E288:O288" si="292">SUM(E289,E291,E293)-SUM(E290,E292,E294)</f>
        <v>0</v>
      </c>
      <c r="F288" s="109">
        <f t="shared" si="292"/>
        <v>0</v>
      </c>
      <c r="G288" s="241">
        <f>SUM(G289,G291,G293)-SUM(G290,G292,G294)</f>
        <v>0</v>
      </c>
      <c r="H288" s="103">
        <f t="shared" si="292"/>
        <v>0</v>
      </c>
      <c r="I288" s="113">
        <f t="shared" si="292"/>
        <v>0</v>
      </c>
      <c r="J288" s="143">
        <f>SUM(J289,J291,J293)-SUM(J290,J292,J294)</f>
        <v>0</v>
      </c>
      <c r="K288" s="103">
        <f t="shared" si="292"/>
        <v>0</v>
      </c>
      <c r="L288" s="109">
        <f t="shared" si="292"/>
        <v>0</v>
      </c>
      <c r="M288" s="241">
        <f t="shared" si="292"/>
        <v>0</v>
      </c>
      <c r="N288" s="103">
        <f t="shared" si="292"/>
        <v>0</v>
      </c>
      <c r="O288" s="113">
        <f t="shared" si="292"/>
        <v>0</v>
      </c>
      <c r="P288" s="318"/>
      <c r="Q288" s="181"/>
      <c r="R288" s="343"/>
    </row>
    <row r="289" spans="1:18" ht="15.75" hidden="1" thickTop="1" x14ac:dyDescent="0.25">
      <c r="A289" s="100" t="s">
        <v>282</v>
      </c>
      <c r="B289" s="60" t="s">
        <v>283</v>
      </c>
      <c r="C289" s="190">
        <f t="shared" si="238"/>
        <v>0</v>
      </c>
      <c r="D289" s="255"/>
      <c r="E289" s="49"/>
      <c r="F289" s="332">
        <f t="shared" ref="F289:F296" si="293">E289+D289</f>
        <v>0</v>
      </c>
      <c r="G289" s="238"/>
      <c r="H289" s="49"/>
      <c r="I289" s="155">
        <f t="shared" ref="I289:I296" si="294">H289+G289</f>
        <v>0</v>
      </c>
      <c r="J289" s="255"/>
      <c r="K289" s="49"/>
      <c r="L289" s="332">
        <f t="shared" ref="L289:L296" si="295">K289+J289</f>
        <v>0</v>
      </c>
      <c r="M289" s="238"/>
      <c r="N289" s="49"/>
      <c r="O289" s="155">
        <f t="shared" ref="O289:O296" si="296">N289+M289</f>
        <v>0</v>
      </c>
      <c r="P289" s="294"/>
      <c r="Q289" s="296"/>
      <c r="R289" s="343"/>
    </row>
    <row r="290" spans="1:18" ht="24.75" hidden="1" thickTop="1" x14ac:dyDescent="0.25">
      <c r="A290" s="94" t="s">
        <v>284</v>
      </c>
      <c r="B290" s="29" t="s">
        <v>285</v>
      </c>
      <c r="C290" s="189">
        <f t="shared" si="238"/>
        <v>0</v>
      </c>
      <c r="D290" s="263"/>
      <c r="E290" s="45"/>
      <c r="F290" s="95">
        <f t="shared" si="293"/>
        <v>0</v>
      </c>
      <c r="G290" s="229"/>
      <c r="H290" s="45"/>
      <c r="I290" s="91">
        <f t="shared" si="294"/>
        <v>0</v>
      </c>
      <c r="J290" s="263"/>
      <c r="K290" s="45"/>
      <c r="L290" s="95">
        <f t="shared" si="295"/>
        <v>0</v>
      </c>
      <c r="M290" s="229"/>
      <c r="N290" s="45"/>
      <c r="O290" s="91">
        <f t="shared" si="296"/>
        <v>0</v>
      </c>
      <c r="P290" s="290"/>
      <c r="Q290" s="296"/>
      <c r="R290" s="343"/>
    </row>
    <row r="291" spans="1:18" ht="15.75" hidden="1" thickTop="1" x14ac:dyDescent="0.25">
      <c r="A291" s="94" t="s">
        <v>286</v>
      </c>
      <c r="B291" s="29" t="s">
        <v>287</v>
      </c>
      <c r="C291" s="189">
        <f t="shared" si="238"/>
        <v>0</v>
      </c>
      <c r="D291" s="263"/>
      <c r="E291" s="45"/>
      <c r="F291" s="95">
        <f t="shared" si="293"/>
        <v>0</v>
      </c>
      <c r="G291" s="229"/>
      <c r="H291" s="45"/>
      <c r="I291" s="91">
        <f t="shared" si="294"/>
        <v>0</v>
      </c>
      <c r="J291" s="263"/>
      <c r="K291" s="45"/>
      <c r="L291" s="95">
        <f t="shared" si="295"/>
        <v>0</v>
      </c>
      <c r="M291" s="229"/>
      <c r="N291" s="45"/>
      <c r="O291" s="91">
        <f t="shared" si="296"/>
        <v>0</v>
      </c>
      <c r="P291" s="290"/>
      <c r="Q291" s="296"/>
      <c r="R291" s="343"/>
    </row>
    <row r="292" spans="1:18" ht="24.75" hidden="1" thickTop="1" x14ac:dyDescent="0.25">
      <c r="A292" s="94" t="s">
        <v>288</v>
      </c>
      <c r="B292" s="29" t="s">
        <v>289</v>
      </c>
      <c r="C292" s="189">
        <f>SUM(F292,I292,L292,O292)</f>
        <v>0</v>
      </c>
      <c r="D292" s="263"/>
      <c r="E292" s="45"/>
      <c r="F292" s="95">
        <f t="shared" si="293"/>
        <v>0</v>
      </c>
      <c r="G292" s="229"/>
      <c r="H292" s="45"/>
      <c r="I292" s="91">
        <f t="shared" si="294"/>
        <v>0</v>
      </c>
      <c r="J292" s="263"/>
      <c r="K292" s="45"/>
      <c r="L292" s="95">
        <f t="shared" si="295"/>
        <v>0</v>
      </c>
      <c r="M292" s="229"/>
      <c r="N292" s="45"/>
      <c r="O292" s="91">
        <f t="shared" si="296"/>
        <v>0</v>
      </c>
      <c r="P292" s="290"/>
      <c r="Q292" s="296"/>
      <c r="R292" s="343"/>
    </row>
    <row r="293" spans="1:18" ht="15.75" hidden="1" thickTop="1" x14ac:dyDescent="0.25">
      <c r="A293" s="94" t="s">
        <v>290</v>
      </c>
      <c r="B293" s="29" t="s">
        <v>291</v>
      </c>
      <c r="C293" s="189">
        <f t="shared" si="238"/>
        <v>0</v>
      </c>
      <c r="D293" s="263"/>
      <c r="E293" s="45"/>
      <c r="F293" s="95">
        <f t="shared" si="293"/>
        <v>0</v>
      </c>
      <c r="G293" s="229"/>
      <c r="H293" s="45"/>
      <c r="I293" s="91">
        <f t="shared" si="294"/>
        <v>0</v>
      </c>
      <c r="J293" s="263"/>
      <c r="K293" s="45"/>
      <c r="L293" s="95">
        <f t="shared" si="295"/>
        <v>0</v>
      </c>
      <c r="M293" s="229"/>
      <c r="N293" s="45"/>
      <c r="O293" s="91">
        <f t="shared" si="296"/>
        <v>0</v>
      </c>
      <c r="P293" s="290"/>
      <c r="Q293" s="296"/>
      <c r="R293" s="343"/>
    </row>
    <row r="294" spans="1:18" ht="24.75" hidden="1" thickTop="1" x14ac:dyDescent="0.25">
      <c r="A294" s="101" t="s">
        <v>292</v>
      </c>
      <c r="B294" s="102" t="s">
        <v>293</v>
      </c>
      <c r="C294" s="200">
        <f t="shared" si="238"/>
        <v>0</v>
      </c>
      <c r="D294" s="264"/>
      <c r="E294" s="84"/>
      <c r="F294" s="331">
        <f t="shared" si="293"/>
        <v>0</v>
      </c>
      <c r="G294" s="234"/>
      <c r="H294" s="84"/>
      <c r="I294" s="156">
        <f t="shared" si="294"/>
        <v>0</v>
      </c>
      <c r="J294" s="264"/>
      <c r="K294" s="84"/>
      <c r="L294" s="331">
        <f t="shared" si="295"/>
        <v>0</v>
      </c>
      <c r="M294" s="234"/>
      <c r="N294" s="84"/>
      <c r="O294" s="156">
        <f t="shared" si="296"/>
        <v>0</v>
      </c>
      <c r="P294" s="293"/>
      <c r="Q294" s="296"/>
      <c r="R294" s="343"/>
    </row>
    <row r="295" spans="1:18" s="19" customFormat="1" ht="12.75" hidden="1" thickTop="1" x14ac:dyDescent="0.25">
      <c r="A295" s="615" t="s">
        <v>294</v>
      </c>
      <c r="B295" s="615" t="s">
        <v>295</v>
      </c>
      <c r="C295" s="616">
        <f t="shared" si="238"/>
        <v>0</v>
      </c>
      <c r="D295" s="617"/>
      <c r="E295" s="618"/>
      <c r="F295" s="619">
        <f t="shared" si="293"/>
        <v>0</v>
      </c>
      <c r="G295" s="620"/>
      <c r="H295" s="618"/>
      <c r="I295" s="621">
        <f t="shared" si="294"/>
        <v>0</v>
      </c>
      <c r="J295" s="617"/>
      <c r="K295" s="618"/>
      <c r="L295" s="619">
        <f t="shared" si="295"/>
        <v>0</v>
      </c>
      <c r="M295" s="620"/>
      <c r="N295" s="618"/>
      <c r="O295" s="621">
        <f t="shared" si="296"/>
        <v>0</v>
      </c>
      <c r="P295" s="622"/>
      <c r="Q295" s="181"/>
      <c r="R295" s="343"/>
    </row>
    <row r="296" spans="1:18" s="19" customFormat="1" ht="48.75" hidden="1" thickTop="1" x14ac:dyDescent="0.25">
      <c r="A296" s="623" t="s">
        <v>296</v>
      </c>
      <c r="B296" s="624" t="s">
        <v>297</v>
      </c>
      <c r="C296" s="625">
        <f>SUM(F296,I296,L296,O296)</f>
        <v>0</v>
      </c>
      <c r="D296" s="626"/>
      <c r="E296" s="626"/>
      <c r="F296" s="444">
        <f t="shared" si="293"/>
        <v>0</v>
      </c>
      <c r="G296" s="313"/>
      <c r="H296" s="313"/>
      <c r="I296" s="444">
        <f t="shared" si="294"/>
        <v>0</v>
      </c>
      <c r="J296" s="313"/>
      <c r="K296" s="313"/>
      <c r="L296" s="444">
        <f t="shared" si="295"/>
        <v>0</v>
      </c>
      <c r="M296" s="313"/>
      <c r="N296" s="313"/>
      <c r="O296" s="444">
        <f t="shared" si="296"/>
        <v>0</v>
      </c>
      <c r="P296" s="313"/>
      <c r="Q296" s="181"/>
      <c r="R296" s="343"/>
    </row>
    <row r="297" spans="1:18" ht="15.75" thickTop="1" x14ac:dyDescent="0.25">
      <c r="B297" s="6"/>
      <c r="C297" s="6"/>
      <c r="D297" s="6"/>
      <c r="E297" s="6"/>
      <c r="F297" s="6"/>
      <c r="G297" s="6"/>
      <c r="H297" s="6"/>
      <c r="I297" s="6"/>
      <c r="J297" s="6"/>
      <c r="K297" s="6"/>
      <c r="L297" s="6"/>
      <c r="M297" s="6"/>
      <c r="N297" s="6"/>
      <c r="O297" s="6"/>
      <c r="P297" s="1"/>
      <c r="Q297" s="1"/>
      <c r="R297" s="1"/>
    </row>
    <row r="298" spans="1:18" x14ac:dyDescent="0.25">
      <c r="A298" s="6"/>
      <c r="B298" s="6"/>
      <c r="C298" s="6"/>
      <c r="D298" s="6"/>
      <c r="E298" s="6"/>
      <c r="F298" s="6"/>
      <c r="G298" s="6"/>
      <c r="H298" s="6"/>
      <c r="I298" s="6"/>
      <c r="J298" s="6"/>
      <c r="K298" s="6"/>
      <c r="L298" s="6"/>
      <c r="M298" s="6"/>
      <c r="N298" s="6"/>
      <c r="O298" s="6"/>
      <c r="P298" s="1"/>
      <c r="Q298" s="1"/>
      <c r="R298" s="1"/>
    </row>
  </sheetData>
  <sheetProtection algorithmName="SHA-512" hashValue="LeFIsbnONhs0/vJoVGTsXK3fsjDBzgOVTHrsDJXViCiSk/+EvKj7ZWmnQB1WfNr2/F55F24KyyXHOdcN+b7l8Q==" saltValue="9KT7P37bViD/MsjD18rSJA==" spinCount="100000" sheet="1" objects="1" scenarios="1" formatCells="0" formatColumns="0" formatRows="0"/>
  <autoFilter ref="A18:P296">
    <filterColumn colId="2">
      <filters blank="1">
        <filter val="1 000"/>
        <filter val="1 062"/>
        <filter val="1 275"/>
        <filter val="1 328"/>
        <filter val="1 446"/>
        <filter val="10"/>
        <filter val="10 672"/>
        <filter val="100"/>
        <filter val="102 135"/>
        <filter val="12 734"/>
        <filter val="134 939"/>
        <filter val="140"/>
        <filter val="141"/>
        <filter val="166"/>
        <filter val="18 704"/>
        <filter val="180"/>
        <filter val="199"/>
        <filter val="2 250"/>
        <filter val="2 726"/>
        <filter val="2 920"/>
        <filter val="2 960"/>
        <filter val="200"/>
        <filter val="21 491"/>
        <filter val="23 747"/>
        <filter val="231"/>
        <filter val="3 000"/>
        <filter val="3 040"/>
        <filter val="3 151"/>
        <filter val="3 250"/>
        <filter val="3 416"/>
        <filter val="3 430"/>
        <filter val="3 709"/>
        <filter val="3 760"/>
        <filter val="3 821"/>
        <filter val="3 976"/>
        <filter val="30"/>
        <filter val="32 804"/>
        <filter val="34 077"/>
        <filter val="357"/>
        <filter val="375 902"/>
        <filter val="39 951"/>
        <filter val="4 178"/>
        <filter val="411 254"/>
        <filter val="45 436"/>
        <filter val="454"/>
        <filter val="-454"/>
        <filter val="47"/>
        <filter val="50"/>
        <filter val="546 193"/>
        <filter val="58 350"/>
        <filter val="6 048"/>
        <filter val="600"/>
        <filter val="604 543"/>
        <filter val="605 106"/>
        <filter val="608 721"/>
        <filter val="641"/>
        <filter val="690"/>
        <filter val="7 258"/>
        <filter val="763"/>
        <filter val="794"/>
        <filter val="795"/>
        <filter val="8 710"/>
        <filter val="821"/>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105.pielikums Jūrmalas pilsētas domes
2017.gada 26.oktobra saistošajiem noteikumiem Nr.31
(protokols Nr.18, 9.punkts)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08"/>
  <sheetViews>
    <sheetView showGridLines="0" view="pageLayout" zoomScaleNormal="100" workbookViewId="0">
      <selection activeCell="C7" sqref="C7:P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8" x14ac:dyDescent="0.25">
      <c r="A1" s="775" t="s">
        <v>330</v>
      </c>
      <c r="B1" s="775"/>
      <c r="C1" s="775"/>
      <c r="D1" s="775"/>
      <c r="E1" s="775"/>
      <c r="F1" s="775"/>
      <c r="G1" s="775"/>
      <c r="H1" s="775"/>
      <c r="I1" s="775"/>
      <c r="J1" s="775"/>
      <c r="K1" s="775"/>
      <c r="L1" s="775"/>
      <c r="M1" s="775"/>
      <c r="N1" s="775"/>
      <c r="O1" s="775"/>
    </row>
    <row r="2" spans="1:18" ht="35.25" customHeight="1" x14ac:dyDescent="0.25">
      <c r="A2" s="776" t="s">
        <v>303</v>
      </c>
      <c r="B2" s="777"/>
      <c r="C2" s="777"/>
      <c r="D2" s="777"/>
      <c r="E2" s="777"/>
      <c r="F2" s="777"/>
      <c r="G2" s="777"/>
      <c r="H2" s="777"/>
      <c r="I2" s="777"/>
      <c r="J2" s="777"/>
      <c r="K2" s="777"/>
      <c r="L2" s="777"/>
      <c r="M2" s="777"/>
      <c r="N2" s="777"/>
      <c r="O2" s="777"/>
      <c r="P2" s="778"/>
      <c r="Q2" s="296"/>
      <c r="R2" s="342"/>
    </row>
    <row r="3" spans="1:18" ht="12.75" customHeight="1" x14ac:dyDescent="0.25">
      <c r="A3" s="4" t="s">
        <v>0</v>
      </c>
      <c r="B3" s="5"/>
      <c r="C3" s="779" t="s">
        <v>331</v>
      </c>
      <c r="D3" s="779"/>
      <c r="E3" s="779"/>
      <c r="F3" s="779"/>
      <c r="G3" s="779"/>
      <c r="H3" s="779"/>
      <c r="I3" s="779"/>
      <c r="J3" s="779"/>
      <c r="K3" s="779"/>
      <c r="L3" s="779"/>
      <c r="M3" s="779"/>
      <c r="N3" s="779"/>
      <c r="O3" s="779"/>
      <c r="P3" s="780"/>
      <c r="Q3" s="296"/>
      <c r="R3" s="342"/>
    </row>
    <row r="4" spans="1:18" ht="12.75" customHeight="1" x14ac:dyDescent="0.25">
      <c r="A4" s="4" t="s">
        <v>1</v>
      </c>
      <c r="B4" s="5"/>
      <c r="C4" s="779" t="s">
        <v>332</v>
      </c>
      <c r="D4" s="779"/>
      <c r="E4" s="779"/>
      <c r="F4" s="779"/>
      <c r="G4" s="779"/>
      <c r="H4" s="779"/>
      <c r="I4" s="779"/>
      <c r="J4" s="779"/>
      <c r="K4" s="779"/>
      <c r="L4" s="779"/>
      <c r="M4" s="779"/>
      <c r="N4" s="779"/>
      <c r="O4" s="779"/>
      <c r="P4" s="780"/>
      <c r="Q4" s="296"/>
    </row>
    <row r="5" spans="1:18" ht="12.75" customHeight="1" x14ac:dyDescent="0.25">
      <c r="A5" s="2" t="s">
        <v>2</v>
      </c>
      <c r="B5" s="3"/>
      <c r="C5" s="754" t="s">
        <v>333</v>
      </c>
      <c r="D5" s="754"/>
      <c r="E5" s="754"/>
      <c r="F5" s="754"/>
      <c r="G5" s="754"/>
      <c r="H5" s="754"/>
      <c r="I5" s="754"/>
      <c r="J5" s="754"/>
      <c r="K5" s="754"/>
      <c r="L5" s="754"/>
      <c r="M5" s="754"/>
      <c r="N5" s="754"/>
      <c r="O5" s="754"/>
      <c r="P5" s="755"/>
      <c r="Q5" s="296"/>
    </row>
    <row r="6" spans="1:18" ht="12.75" customHeight="1" x14ac:dyDescent="0.25">
      <c r="A6" s="2" t="s">
        <v>3</v>
      </c>
      <c r="B6" s="3"/>
      <c r="C6" s="754" t="s">
        <v>334</v>
      </c>
      <c r="D6" s="754"/>
      <c r="E6" s="754"/>
      <c r="F6" s="754"/>
      <c r="G6" s="754"/>
      <c r="H6" s="754"/>
      <c r="I6" s="754"/>
      <c r="J6" s="754"/>
      <c r="K6" s="754"/>
      <c r="L6" s="754"/>
      <c r="M6" s="754"/>
      <c r="N6" s="754"/>
      <c r="O6" s="754"/>
      <c r="P6" s="755"/>
      <c r="Q6" s="296"/>
    </row>
    <row r="7" spans="1:18" ht="24.75" customHeight="1" x14ac:dyDescent="0.25">
      <c r="A7" s="2" t="s">
        <v>4</v>
      </c>
      <c r="B7" s="3"/>
      <c r="C7" s="779" t="s">
        <v>335</v>
      </c>
      <c r="D7" s="779"/>
      <c r="E7" s="779"/>
      <c r="F7" s="779"/>
      <c r="G7" s="779"/>
      <c r="H7" s="779"/>
      <c r="I7" s="779"/>
      <c r="J7" s="779"/>
      <c r="K7" s="779"/>
      <c r="L7" s="779"/>
      <c r="M7" s="779"/>
      <c r="N7" s="779"/>
      <c r="O7" s="779"/>
      <c r="P7" s="780"/>
      <c r="Q7" s="296"/>
    </row>
    <row r="8" spans="1:18" ht="12.75" customHeight="1" x14ac:dyDescent="0.25">
      <c r="A8" s="7" t="s">
        <v>5</v>
      </c>
      <c r="B8" s="3"/>
      <c r="C8" s="781"/>
      <c r="D8" s="781"/>
      <c r="E8" s="781"/>
      <c r="F8" s="781"/>
      <c r="G8" s="781"/>
      <c r="H8" s="781"/>
      <c r="I8" s="781"/>
      <c r="J8" s="781"/>
      <c r="K8" s="781"/>
      <c r="L8" s="781"/>
      <c r="M8" s="781"/>
      <c r="N8" s="781"/>
      <c r="O8" s="781"/>
      <c r="P8" s="782"/>
      <c r="Q8" s="296"/>
    </row>
    <row r="9" spans="1:18" ht="12.75" customHeight="1" x14ac:dyDescent="0.25">
      <c r="A9" s="2"/>
      <c r="B9" s="3" t="s">
        <v>6</v>
      </c>
      <c r="C9" s="754" t="s">
        <v>336</v>
      </c>
      <c r="D9" s="754"/>
      <c r="E9" s="754"/>
      <c r="F9" s="754"/>
      <c r="G9" s="754"/>
      <c r="H9" s="754"/>
      <c r="I9" s="754"/>
      <c r="J9" s="754"/>
      <c r="K9" s="754"/>
      <c r="L9" s="754"/>
      <c r="M9" s="754"/>
      <c r="N9" s="754"/>
      <c r="O9" s="754"/>
      <c r="P9" s="755"/>
      <c r="Q9" s="296"/>
    </row>
    <row r="10" spans="1:18" ht="12.75" customHeight="1" x14ac:dyDescent="0.25">
      <c r="A10" s="2"/>
      <c r="B10" s="3" t="s">
        <v>7</v>
      </c>
      <c r="C10" s="754" t="s">
        <v>337</v>
      </c>
      <c r="D10" s="754"/>
      <c r="E10" s="754"/>
      <c r="F10" s="754"/>
      <c r="G10" s="754"/>
      <c r="H10" s="754"/>
      <c r="I10" s="754"/>
      <c r="J10" s="754"/>
      <c r="K10" s="754"/>
      <c r="L10" s="754"/>
      <c r="M10" s="754"/>
      <c r="N10" s="754"/>
      <c r="O10" s="754"/>
      <c r="P10" s="755"/>
      <c r="Q10" s="296"/>
    </row>
    <row r="11" spans="1:18" ht="12.75" customHeight="1" x14ac:dyDescent="0.25">
      <c r="A11" s="2"/>
      <c r="B11" s="3" t="s">
        <v>8</v>
      </c>
      <c r="C11" s="781"/>
      <c r="D11" s="781"/>
      <c r="E11" s="781"/>
      <c r="F11" s="781"/>
      <c r="G11" s="781"/>
      <c r="H11" s="781"/>
      <c r="I11" s="781"/>
      <c r="J11" s="781"/>
      <c r="K11" s="781"/>
      <c r="L11" s="781"/>
      <c r="M11" s="781"/>
      <c r="N11" s="781"/>
      <c r="O11" s="781"/>
      <c r="P11" s="782"/>
      <c r="Q11" s="296"/>
    </row>
    <row r="12" spans="1:18" ht="12.75" customHeight="1" x14ac:dyDescent="0.25">
      <c r="A12" s="2"/>
      <c r="B12" s="3" t="s">
        <v>9</v>
      </c>
      <c r="C12" s="754" t="s">
        <v>338</v>
      </c>
      <c r="D12" s="754"/>
      <c r="E12" s="754"/>
      <c r="F12" s="754"/>
      <c r="G12" s="754"/>
      <c r="H12" s="754"/>
      <c r="I12" s="754"/>
      <c r="J12" s="754"/>
      <c r="K12" s="754"/>
      <c r="L12" s="754"/>
      <c r="M12" s="754"/>
      <c r="N12" s="754"/>
      <c r="O12" s="754"/>
      <c r="P12" s="755"/>
      <c r="Q12" s="296"/>
    </row>
    <row r="13" spans="1:18" ht="12.75" customHeight="1" x14ac:dyDescent="0.25">
      <c r="A13" s="2"/>
      <c r="B13" s="3" t="s">
        <v>10</v>
      </c>
      <c r="C13" s="754"/>
      <c r="D13" s="754"/>
      <c r="E13" s="754"/>
      <c r="F13" s="754"/>
      <c r="G13" s="754"/>
      <c r="H13" s="754"/>
      <c r="I13" s="754"/>
      <c r="J13" s="754"/>
      <c r="K13" s="754"/>
      <c r="L13" s="754"/>
      <c r="M13" s="754"/>
      <c r="N13" s="754"/>
      <c r="O13" s="754"/>
      <c r="P13" s="755"/>
      <c r="Q13" s="296"/>
    </row>
    <row r="14" spans="1:18" ht="12.75" customHeight="1" x14ac:dyDescent="0.25">
      <c r="A14" s="8"/>
      <c r="B14" s="9"/>
      <c r="C14" s="10"/>
      <c r="D14" s="10"/>
      <c r="E14" s="10"/>
      <c r="F14" s="10"/>
      <c r="G14" s="10"/>
      <c r="H14" s="10"/>
      <c r="I14" s="10"/>
      <c r="J14" s="10"/>
      <c r="K14" s="10"/>
      <c r="L14" s="10"/>
      <c r="M14" s="10"/>
      <c r="N14" s="10"/>
      <c r="O14" s="10"/>
      <c r="P14" s="11"/>
      <c r="Q14" s="296"/>
    </row>
    <row r="15" spans="1:18" s="12" customFormat="1" ht="12.75" customHeight="1" x14ac:dyDescent="0.25">
      <c r="A15" s="756" t="s">
        <v>11</v>
      </c>
      <c r="B15" s="759" t="s">
        <v>12</v>
      </c>
      <c r="C15" s="761" t="s">
        <v>304</v>
      </c>
      <c r="D15" s="762"/>
      <c r="E15" s="762"/>
      <c r="F15" s="762"/>
      <c r="G15" s="762"/>
      <c r="H15" s="762"/>
      <c r="I15" s="762"/>
      <c r="J15" s="762"/>
      <c r="K15" s="762"/>
      <c r="L15" s="762"/>
      <c r="M15" s="762"/>
      <c r="N15" s="762"/>
      <c r="O15" s="762"/>
      <c r="P15" s="339"/>
      <c r="Q15" s="297"/>
    </row>
    <row r="16" spans="1:18"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20" s="13" customFormat="1" ht="55.5" customHeight="1" thickBot="1" x14ac:dyDescent="0.3">
      <c r="A17" s="758"/>
      <c r="B17" s="760"/>
      <c r="C17" s="788"/>
      <c r="D17" s="786"/>
      <c r="E17" s="753"/>
      <c r="F17" s="766"/>
      <c r="G17" s="768"/>
      <c r="H17" s="753"/>
      <c r="I17" s="794"/>
      <c r="J17" s="786"/>
      <c r="K17" s="751"/>
      <c r="L17" s="792"/>
      <c r="M17" s="774"/>
      <c r="N17" s="751"/>
      <c r="O17" s="753"/>
      <c r="P17" s="758"/>
      <c r="Q17" s="298"/>
    </row>
    <row r="18" spans="1:20"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20" s="19" customFormat="1" x14ac:dyDescent="0.25">
      <c r="A19" s="16"/>
      <c r="B19" s="17" t="s">
        <v>19</v>
      </c>
      <c r="C19" s="181"/>
      <c r="D19" s="243"/>
      <c r="E19" s="145"/>
      <c r="F19" s="286"/>
      <c r="G19" s="208"/>
      <c r="H19" s="145"/>
      <c r="I19" s="286"/>
      <c r="J19" s="243"/>
      <c r="K19" s="18"/>
      <c r="L19" s="160"/>
      <c r="M19" s="208"/>
      <c r="N19" s="18"/>
      <c r="O19" s="145"/>
      <c r="P19" s="286"/>
      <c r="Q19" s="181"/>
    </row>
    <row r="20" spans="1:20" s="19" customFormat="1" ht="12.75" thickBot="1" x14ac:dyDescent="0.3">
      <c r="A20" s="20"/>
      <c r="B20" s="21" t="s">
        <v>20</v>
      </c>
      <c r="C20" s="182">
        <f>SUM(F20,I20,L20,O20)</f>
        <v>597351</v>
      </c>
      <c r="D20" s="128">
        <f>SUM(D21,D24,D25,D41,D42)</f>
        <v>523582</v>
      </c>
      <c r="E20" s="268">
        <f>SUM(E21,E24,E25,E41,E42)</f>
        <v>0</v>
      </c>
      <c r="F20" s="394">
        <f>SUM(F21,F24,F25,F41,F42)</f>
        <v>523582</v>
      </c>
      <c r="G20" s="209">
        <f>SUM(G21,G24,G42)</f>
        <v>70474</v>
      </c>
      <c r="H20" s="268">
        <f t="shared" ref="H20:I20" si="0">SUM(H21,H24,H42)</f>
        <v>0</v>
      </c>
      <c r="I20" s="394">
        <f t="shared" si="0"/>
        <v>70474</v>
      </c>
      <c r="J20" s="128">
        <f>SUM(J21,J26,J42)</f>
        <v>3295</v>
      </c>
      <c r="K20" s="22">
        <f t="shared" ref="K20:L20" si="1">SUM(K21,K26,K42)</f>
        <v>0</v>
      </c>
      <c r="L20" s="161">
        <f t="shared" si="1"/>
        <v>3295</v>
      </c>
      <c r="M20" s="209">
        <f>SUM(M21,M44)</f>
        <v>0</v>
      </c>
      <c r="N20" s="22">
        <f t="shared" ref="N20:O20" si="2">SUM(N21,N44)</f>
        <v>0</v>
      </c>
      <c r="O20" s="268">
        <f t="shared" si="2"/>
        <v>0</v>
      </c>
      <c r="P20" s="301"/>
      <c r="Q20" s="181"/>
      <c r="R20" s="343"/>
      <c r="S20" s="343"/>
      <c r="T20" s="343"/>
    </row>
    <row r="21" spans="1:20" ht="12.75" thickTop="1" x14ac:dyDescent="0.25">
      <c r="A21" s="23"/>
      <c r="B21" s="24" t="s">
        <v>21</v>
      </c>
      <c r="C21" s="183">
        <f t="shared" ref="C21" si="3">SUM(F21,I21,L21,O21)</f>
        <v>202</v>
      </c>
      <c r="D21" s="129">
        <f>SUM(D22:D23)</f>
        <v>0</v>
      </c>
      <c r="E21" s="269">
        <f t="shared" ref="E21" si="4">SUM(E22:E23)</f>
        <v>0</v>
      </c>
      <c r="F21" s="395">
        <f>SUM(F22:F23)</f>
        <v>0</v>
      </c>
      <c r="G21" s="210">
        <f>SUM(G22:G23)</f>
        <v>0</v>
      </c>
      <c r="H21" s="269">
        <f t="shared" ref="H21:O21" si="5">SUM(H22:H23)</f>
        <v>0</v>
      </c>
      <c r="I21" s="395">
        <f t="shared" si="5"/>
        <v>0</v>
      </c>
      <c r="J21" s="129">
        <f>SUM(J22:J23)</f>
        <v>202</v>
      </c>
      <c r="K21" s="25">
        <f t="shared" si="5"/>
        <v>0</v>
      </c>
      <c r="L21" s="162">
        <f t="shared" si="5"/>
        <v>202</v>
      </c>
      <c r="M21" s="210">
        <f>SUM(M22:M23)</f>
        <v>0</v>
      </c>
      <c r="N21" s="25">
        <f t="shared" si="5"/>
        <v>0</v>
      </c>
      <c r="O21" s="269">
        <f t="shared" si="5"/>
        <v>0</v>
      </c>
      <c r="P21" s="302"/>
      <c r="Q21" s="296"/>
      <c r="R21" s="343"/>
      <c r="S21" s="343"/>
      <c r="T21" s="343"/>
    </row>
    <row r="22" spans="1:20"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c r="R22" s="343"/>
      <c r="S22" s="343"/>
      <c r="T22" s="343"/>
    </row>
    <row r="23" spans="1:20" s="355" customFormat="1" x14ac:dyDescent="0.25">
      <c r="A23" s="344"/>
      <c r="B23" s="345" t="s">
        <v>23</v>
      </c>
      <c r="C23" s="346">
        <f t="shared" ref="C23" si="7">SUM(F23,I23,L23,O23)</f>
        <v>202</v>
      </c>
      <c r="D23" s="347"/>
      <c r="E23" s="416"/>
      <c r="F23" s="419">
        <f t="shared" ref="F23:F24" si="8">D23+E23</f>
        <v>0</v>
      </c>
      <c r="G23" s="350"/>
      <c r="H23" s="416"/>
      <c r="I23" s="419">
        <f>G23+H23</f>
        <v>0</v>
      </c>
      <c r="J23" s="347">
        <v>202</v>
      </c>
      <c r="K23" s="348"/>
      <c r="L23" s="349">
        <f>J23+K23</f>
        <v>202</v>
      </c>
      <c r="M23" s="350"/>
      <c r="N23" s="348"/>
      <c r="O23" s="351">
        <f>M23+N23</f>
        <v>0</v>
      </c>
      <c r="P23" s="352"/>
      <c r="Q23" s="353"/>
      <c r="R23" s="343"/>
      <c r="S23" s="343"/>
      <c r="T23" s="343"/>
    </row>
    <row r="24" spans="1:20" s="19" customFormat="1" ht="24.75" thickBot="1" x14ac:dyDescent="0.3">
      <c r="A24" s="32">
        <v>19300</v>
      </c>
      <c r="B24" s="32" t="s">
        <v>24</v>
      </c>
      <c r="C24" s="186">
        <f>SUM(F24,I24)</f>
        <v>594056</v>
      </c>
      <c r="D24" s="246">
        <f>D50</f>
        <v>523582</v>
      </c>
      <c r="E24" s="388"/>
      <c r="F24" s="397">
        <f t="shared" si="8"/>
        <v>523582</v>
      </c>
      <c r="G24" s="213">
        <f>G50</f>
        <v>70474</v>
      </c>
      <c r="H24" s="388"/>
      <c r="I24" s="397">
        <f t="shared" ref="I24" si="9">G24+H24</f>
        <v>70474</v>
      </c>
      <c r="J24" s="285" t="s">
        <v>25</v>
      </c>
      <c r="K24" s="34" t="s">
        <v>25</v>
      </c>
      <c r="L24" s="163" t="s">
        <v>25</v>
      </c>
      <c r="M24" s="278" t="s">
        <v>25</v>
      </c>
      <c r="N24" s="147" t="s">
        <v>25</v>
      </c>
      <c r="O24" s="147" t="s">
        <v>25</v>
      </c>
      <c r="P24" s="356"/>
      <c r="Q24" s="181"/>
      <c r="R24" s="343"/>
      <c r="S24" s="343"/>
      <c r="T24" s="343"/>
    </row>
    <row r="25" spans="1:20"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c r="R25" s="343"/>
      <c r="S25" s="343"/>
      <c r="T25" s="343"/>
    </row>
    <row r="26" spans="1:20" s="19" customFormat="1" ht="25.5" customHeight="1" thickTop="1" x14ac:dyDescent="0.25">
      <c r="A26" s="35">
        <v>21300</v>
      </c>
      <c r="B26" s="35" t="s">
        <v>27</v>
      </c>
      <c r="C26" s="187">
        <f>SUM(L26)</f>
        <v>3083</v>
      </c>
      <c r="D26" s="248" t="s">
        <v>25</v>
      </c>
      <c r="E26" s="122" t="s">
        <v>25</v>
      </c>
      <c r="F26" s="398" t="s">
        <v>25</v>
      </c>
      <c r="G26" s="214" t="s">
        <v>25</v>
      </c>
      <c r="H26" s="122" t="s">
        <v>25</v>
      </c>
      <c r="I26" s="398" t="s">
        <v>25</v>
      </c>
      <c r="J26" s="357">
        <f>SUM(J27,J31,J33,J36)</f>
        <v>3083</v>
      </c>
      <c r="K26" s="38">
        <f t="shared" ref="K26" si="10">SUM(K27,K31,K33,K36)</f>
        <v>0</v>
      </c>
      <c r="L26" s="175">
        <f>SUM(L27,L31,L33,L36)</f>
        <v>3083</v>
      </c>
      <c r="M26" s="279" t="s">
        <v>25</v>
      </c>
      <c r="N26" s="122" t="s">
        <v>25</v>
      </c>
      <c r="O26" s="122" t="s">
        <v>25</v>
      </c>
      <c r="P26" s="303"/>
      <c r="Q26" s="181"/>
      <c r="R26" s="343"/>
      <c r="S26" s="343"/>
      <c r="T26" s="343"/>
    </row>
    <row r="27" spans="1:20" s="19" customFormat="1" ht="24" hidden="1" x14ac:dyDescent="0.25">
      <c r="A27" s="39">
        <v>21350</v>
      </c>
      <c r="B27" s="35" t="s">
        <v>28</v>
      </c>
      <c r="C27" s="187">
        <f t="shared" ref="C27:C40" si="11">SUM(L27)</f>
        <v>0</v>
      </c>
      <c r="D27" s="248" t="s">
        <v>25</v>
      </c>
      <c r="E27" s="37" t="s">
        <v>25</v>
      </c>
      <c r="F27" s="164" t="s">
        <v>25</v>
      </c>
      <c r="G27" s="214" t="s">
        <v>25</v>
      </c>
      <c r="H27" s="37" t="s">
        <v>25</v>
      </c>
      <c r="I27" s="122" t="s">
        <v>25</v>
      </c>
      <c r="J27" s="357">
        <f>SUM(J28:J30)</f>
        <v>0</v>
      </c>
      <c r="K27" s="38">
        <f t="shared" ref="K27" si="12">SUM(K28:K30)</f>
        <v>0</v>
      </c>
      <c r="L27" s="175">
        <f>SUM(L28:L30)</f>
        <v>0</v>
      </c>
      <c r="M27" s="279" t="s">
        <v>25</v>
      </c>
      <c r="N27" s="122" t="s">
        <v>25</v>
      </c>
      <c r="O27" s="122" t="s">
        <v>25</v>
      </c>
      <c r="P27" s="303"/>
      <c r="Q27" s="181"/>
      <c r="R27" s="343"/>
      <c r="S27" s="343"/>
      <c r="T27" s="343"/>
    </row>
    <row r="28" spans="1:20" hidden="1" x14ac:dyDescent="0.25">
      <c r="A28" s="26">
        <v>21351</v>
      </c>
      <c r="B28" s="40" t="s">
        <v>29</v>
      </c>
      <c r="C28" s="188">
        <f t="shared" si="11"/>
        <v>0</v>
      </c>
      <c r="D28" s="249" t="s">
        <v>25</v>
      </c>
      <c r="E28" s="41" t="s">
        <v>25</v>
      </c>
      <c r="F28" s="165" t="s">
        <v>25</v>
      </c>
      <c r="G28" s="215" t="s">
        <v>25</v>
      </c>
      <c r="H28" s="41" t="s">
        <v>25</v>
      </c>
      <c r="I28" s="148" t="s">
        <v>25</v>
      </c>
      <c r="J28" s="244"/>
      <c r="K28" s="320"/>
      <c r="L28" s="176">
        <f t="shared" ref="L28:L30" si="13">J28+K28</f>
        <v>0</v>
      </c>
      <c r="M28" s="280" t="s">
        <v>25</v>
      </c>
      <c r="N28" s="148" t="s">
        <v>25</v>
      </c>
      <c r="O28" s="148" t="s">
        <v>25</v>
      </c>
      <c r="P28" s="304"/>
      <c r="Q28" s="296"/>
      <c r="R28" s="343"/>
      <c r="S28" s="343"/>
      <c r="T28" s="343"/>
    </row>
    <row r="29" spans="1:20" hidden="1" x14ac:dyDescent="0.25">
      <c r="A29" s="29">
        <v>21352</v>
      </c>
      <c r="B29" s="43" t="s">
        <v>30</v>
      </c>
      <c r="C29" s="189">
        <f t="shared" si="11"/>
        <v>0</v>
      </c>
      <c r="D29" s="250" t="s">
        <v>25</v>
      </c>
      <c r="E29" s="44" t="s">
        <v>25</v>
      </c>
      <c r="F29" s="166" t="s">
        <v>25</v>
      </c>
      <c r="G29" s="216" t="s">
        <v>25</v>
      </c>
      <c r="H29" s="44" t="s">
        <v>25</v>
      </c>
      <c r="I29" s="149" t="s">
        <v>25</v>
      </c>
      <c r="J29" s="245"/>
      <c r="K29" s="322"/>
      <c r="L29" s="95">
        <f t="shared" si="13"/>
        <v>0</v>
      </c>
      <c r="M29" s="281" t="s">
        <v>25</v>
      </c>
      <c r="N29" s="149" t="s">
        <v>25</v>
      </c>
      <c r="O29" s="149" t="s">
        <v>25</v>
      </c>
      <c r="P29" s="305"/>
      <c r="Q29" s="296"/>
      <c r="R29" s="343"/>
      <c r="S29" s="343"/>
      <c r="T29" s="343"/>
    </row>
    <row r="30" spans="1:20" ht="24" hidden="1" x14ac:dyDescent="0.25">
      <c r="A30" s="29">
        <v>21359</v>
      </c>
      <c r="B30" s="43" t="s">
        <v>31</v>
      </c>
      <c r="C30" s="189">
        <f t="shared" si="11"/>
        <v>0</v>
      </c>
      <c r="D30" s="250" t="s">
        <v>25</v>
      </c>
      <c r="E30" s="44" t="s">
        <v>25</v>
      </c>
      <c r="F30" s="166" t="s">
        <v>25</v>
      </c>
      <c r="G30" s="216" t="s">
        <v>25</v>
      </c>
      <c r="H30" s="44" t="s">
        <v>25</v>
      </c>
      <c r="I30" s="149" t="s">
        <v>25</v>
      </c>
      <c r="J30" s="245"/>
      <c r="K30" s="322"/>
      <c r="L30" s="95">
        <f t="shared" si="13"/>
        <v>0</v>
      </c>
      <c r="M30" s="281" t="s">
        <v>25</v>
      </c>
      <c r="N30" s="149" t="s">
        <v>25</v>
      </c>
      <c r="O30" s="149" t="s">
        <v>25</v>
      </c>
      <c r="P30" s="305"/>
      <c r="Q30" s="296"/>
      <c r="R30" s="343"/>
      <c r="S30" s="343"/>
      <c r="T30" s="343"/>
    </row>
    <row r="31" spans="1:20" s="19" customFormat="1" ht="36" hidden="1" x14ac:dyDescent="0.25">
      <c r="A31" s="39">
        <v>21370</v>
      </c>
      <c r="B31" s="35" t="s">
        <v>32</v>
      </c>
      <c r="C31" s="187">
        <f t="shared" si="11"/>
        <v>0</v>
      </c>
      <c r="D31" s="248" t="s">
        <v>25</v>
      </c>
      <c r="E31" s="37" t="s">
        <v>25</v>
      </c>
      <c r="F31" s="164" t="s">
        <v>25</v>
      </c>
      <c r="G31" s="214" t="s">
        <v>25</v>
      </c>
      <c r="H31" s="37" t="s">
        <v>25</v>
      </c>
      <c r="I31" s="122" t="s">
        <v>25</v>
      </c>
      <c r="J31" s="357">
        <f>SUM(J32)</f>
        <v>0</v>
      </c>
      <c r="K31" s="38">
        <f t="shared" ref="K31" si="14">SUM(K32)</f>
        <v>0</v>
      </c>
      <c r="L31" s="175">
        <f>SUM(L32)</f>
        <v>0</v>
      </c>
      <c r="M31" s="279" t="s">
        <v>25</v>
      </c>
      <c r="N31" s="122" t="s">
        <v>25</v>
      </c>
      <c r="O31" s="122" t="s">
        <v>25</v>
      </c>
      <c r="P31" s="303"/>
      <c r="Q31" s="181"/>
      <c r="R31" s="343"/>
      <c r="S31" s="343"/>
      <c r="T31" s="343"/>
    </row>
    <row r="32" spans="1:20" ht="36" hidden="1" x14ac:dyDescent="0.25">
      <c r="A32" s="46">
        <v>21379</v>
      </c>
      <c r="B32" s="47" t="s">
        <v>33</v>
      </c>
      <c r="C32" s="190">
        <f t="shared" si="11"/>
        <v>0</v>
      </c>
      <c r="D32" s="251" t="s">
        <v>25</v>
      </c>
      <c r="E32" s="48" t="s">
        <v>25</v>
      </c>
      <c r="F32" s="53" t="s">
        <v>25</v>
      </c>
      <c r="G32" s="217" t="s">
        <v>25</v>
      </c>
      <c r="H32" s="48" t="s">
        <v>25</v>
      </c>
      <c r="I32" s="150" t="s">
        <v>25</v>
      </c>
      <c r="J32" s="358"/>
      <c r="K32" s="324"/>
      <c r="L32" s="332">
        <f>J32+K32</f>
        <v>0</v>
      </c>
      <c r="M32" s="282" t="s">
        <v>25</v>
      </c>
      <c r="N32" s="150" t="s">
        <v>25</v>
      </c>
      <c r="O32" s="150" t="s">
        <v>25</v>
      </c>
      <c r="P32" s="306"/>
      <c r="Q32" s="296"/>
      <c r="R32" s="343"/>
      <c r="S32" s="343"/>
      <c r="T32" s="343"/>
    </row>
    <row r="33" spans="1:20" s="19" customFormat="1" x14ac:dyDescent="0.25">
      <c r="A33" s="39">
        <v>21380</v>
      </c>
      <c r="B33" s="35" t="s">
        <v>34</v>
      </c>
      <c r="C33" s="187">
        <f t="shared" si="11"/>
        <v>450</v>
      </c>
      <c r="D33" s="248" t="s">
        <v>25</v>
      </c>
      <c r="E33" s="122" t="s">
        <v>25</v>
      </c>
      <c r="F33" s="398" t="s">
        <v>25</v>
      </c>
      <c r="G33" s="214" t="s">
        <v>25</v>
      </c>
      <c r="H33" s="122" t="s">
        <v>25</v>
      </c>
      <c r="I33" s="398" t="s">
        <v>25</v>
      </c>
      <c r="J33" s="357">
        <f>SUM(J34:J35)</f>
        <v>450</v>
      </c>
      <c r="K33" s="38">
        <f t="shared" ref="K33" si="15">SUM(K34:K35)</f>
        <v>0</v>
      </c>
      <c r="L33" s="175">
        <f>SUM(L34:L35)</f>
        <v>450</v>
      </c>
      <c r="M33" s="279" t="s">
        <v>25</v>
      </c>
      <c r="N33" s="122" t="s">
        <v>25</v>
      </c>
      <c r="O33" s="122" t="s">
        <v>25</v>
      </c>
      <c r="P33" s="303"/>
      <c r="Q33" s="181"/>
      <c r="R33" s="343"/>
      <c r="S33" s="343"/>
      <c r="T33" s="343"/>
    </row>
    <row r="34" spans="1:20" x14ac:dyDescent="0.25">
      <c r="A34" s="27">
        <v>21381</v>
      </c>
      <c r="B34" s="40" t="s">
        <v>35</v>
      </c>
      <c r="C34" s="188">
        <f t="shared" si="11"/>
        <v>450</v>
      </c>
      <c r="D34" s="249" t="s">
        <v>25</v>
      </c>
      <c r="E34" s="148" t="s">
        <v>25</v>
      </c>
      <c r="F34" s="399" t="s">
        <v>25</v>
      </c>
      <c r="G34" s="215" t="s">
        <v>25</v>
      </c>
      <c r="H34" s="148" t="s">
        <v>25</v>
      </c>
      <c r="I34" s="399" t="s">
        <v>25</v>
      </c>
      <c r="J34" s="244">
        <v>450</v>
      </c>
      <c r="K34" s="320"/>
      <c r="L34" s="176">
        <f t="shared" ref="L34:L35" si="16">J34+K34</f>
        <v>450</v>
      </c>
      <c r="M34" s="280" t="s">
        <v>25</v>
      </c>
      <c r="N34" s="148" t="s">
        <v>25</v>
      </c>
      <c r="O34" s="148" t="s">
        <v>25</v>
      </c>
      <c r="P34" s="304"/>
      <c r="Q34" s="296"/>
      <c r="R34" s="343"/>
      <c r="S34" s="343"/>
      <c r="T34" s="343"/>
    </row>
    <row r="35" spans="1:20" ht="24" hidden="1" x14ac:dyDescent="0.25">
      <c r="A35" s="30">
        <v>21383</v>
      </c>
      <c r="B35" s="43" t="s">
        <v>36</v>
      </c>
      <c r="C35" s="189">
        <f t="shared" si="11"/>
        <v>0</v>
      </c>
      <c r="D35" s="250" t="s">
        <v>25</v>
      </c>
      <c r="E35" s="44" t="s">
        <v>25</v>
      </c>
      <c r="F35" s="166" t="s">
        <v>25</v>
      </c>
      <c r="G35" s="216" t="s">
        <v>25</v>
      </c>
      <c r="H35" s="44" t="s">
        <v>25</v>
      </c>
      <c r="I35" s="149" t="s">
        <v>25</v>
      </c>
      <c r="J35" s="245"/>
      <c r="K35" s="322"/>
      <c r="L35" s="95">
        <f t="shared" si="16"/>
        <v>0</v>
      </c>
      <c r="M35" s="281" t="s">
        <v>25</v>
      </c>
      <c r="N35" s="149" t="s">
        <v>25</v>
      </c>
      <c r="O35" s="149" t="s">
        <v>25</v>
      </c>
      <c r="P35" s="305"/>
      <c r="Q35" s="296"/>
      <c r="R35" s="343"/>
      <c r="S35" s="343"/>
      <c r="T35" s="343"/>
    </row>
    <row r="36" spans="1:20" s="19" customFormat="1" ht="24" x14ac:dyDescent="0.25">
      <c r="A36" s="39">
        <v>21390</v>
      </c>
      <c r="B36" s="35" t="s">
        <v>37</v>
      </c>
      <c r="C36" s="187">
        <f t="shared" si="11"/>
        <v>2633</v>
      </c>
      <c r="D36" s="248" t="s">
        <v>25</v>
      </c>
      <c r="E36" s="122" t="s">
        <v>25</v>
      </c>
      <c r="F36" s="398" t="s">
        <v>25</v>
      </c>
      <c r="G36" s="214" t="s">
        <v>25</v>
      </c>
      <c r="H36" s="122" t="s">
        <v>25</v>
      </c>
      <c r="I36" s="398" t="s">
        <v>25</v>
      </c>
      <c r="J36" s="357">
        <f>SUM(J37:J40)</f>
        <v>2633</v>
      </c>
      <c r="K36" s="38">
        <f t="shared" ref="K36" si="17">SUM(K37:K40)</f>
        <v>0</v>
      </c>
      <c r="L36" s="175">
        <f>SUM(L37:L40)</f>
        <v>2633</v>
      </c>
      <c r="M36" s="279" t="s">
        <v>25</v>
      </c>
      <c r="N36" s="122" t="s">
        <v>25</v>
      </c>
      <c r="O36" s="122" t="s">
        <v>25</v>
      </c>
      <c r="P36" s="303"/>
      <c r="Q36" s="181"/>
      <c r="R36" s="343"/>
      <c r="S36" s="343"/>
      <c r="T36" s="343"/>
    </row>
    <row r="37" spans="1:20" ht="24" hidden="1" x14ac:dyDescent="0.25">
      <c r="A37" s="27">
        <v>21391</v>
      </c>
      <c r="B37" s="40" t="s">
        <v>38</v>
      </c>
      <c r="C37" s="188">
        <f t="shared" si="11"/>
        <v>0</v>
      </c>
      <c r="D37" s="249" t="s">
        <v>25</v>
      </c>
      <c r="E37" s="41" t="s">
        <v>25</v>
      </c>
      <c r="F37" s="165" t="s">
        <v>25</v>
      </c>
      <c r="G37" s="215" t="s">
        <v>25</v>
      </c>
      <c r="H37" s="41" t="s">
        <v>25</v>
      </c>
      <c r="I37" s="148" t="s">
        <v>25</v>
      </c>
      <c r="J37" s="244"/>
      <c r="K37" s="320"/>
      <c r="L37" s="176">
        <f t="shared" ref="L37:L40" si="18">J37+K37</f>
        <v>0</v>
      </c>
      <c r="M37" s="280" t="s">
        <v>25</v>
      </c>
      <c r="N37" s="148" t="s">
        <v>25</v>
      </c>
      <c r="O37" s="148" t="s">
        <v>25</v>
      </c>
      <c r="P37" s="304"/>
      <c r="Q37" s="296"/>
      <c r="R37" s="343"/>
      <c r="S37" s="343"/>
      <c r="T37" s="343"/>
    </row>
    <row r="38" spans="1:20" hidden="1" x14ac:dyDescent="0.25">
      <c r="A38" s="30">
        <v>21393</v>
      </c>
      <c r="B38" s="43" t="s">
        <v>39</v>
      </c>
      <c r="C38" s="189">
        <f t="shared" si="11"/>
        <v>0</v>
      </c>
      <c r="D38" s="250" t="s">
        <v>25</v>
      </c>
      <c r="E38" s="44" t="s">
        <v>25</v>
      </c>
      <c r="F38" s="166" t="s">
        <v>25</v>
      </c>
      <c r="G38" s="216" t="s">
        <v>25</v>
      </c>
      <c r="H38" s="44" t="s">
        <v>25</v>
      </c>
      <c r="I38" s="149" t="s">
        <v>25</v>
      </c>
      <c r="J38" s="245"/>
      <c r="K38" s="322"/>
      <c r="L38" s="95">
        <f t="shared" si="18"/>
        <v>0</v>
      </c>
      <c r="M38" s="281" t="s">
        <v>25</v>
      </c>
      <c r="N38" s="149" t="s">
        <v>25</v>
      </c>
      <c r="O38" s="149" t="s">
        <v>25</v>
      </c>
      <c r="P38" s="305"/>
      <c r="Q38" s="296"/>
      <c r="R38" s="343"/>
      <c r="S38" s="343"/>
      <c r="T38" s="343"/>
    </row>
    <row r="39" spans="1:20" hidden="1" x14ac:dyDescent="0.25">
      <c r="A39" s="30">
        <v>21395</v>
      </c>
      <c r="B39" s="43" t="s">
        <v>40</v>
      </c>
      <c r="C39" s="189">
        <f t="shared" si="11"/>
        <v>0</v>
      </c>
      <c r="D39" s="250" t="s">
        <v>25</v>
      </c>
      <c r="E39" s="44" t="s">
        <v>25</v>
      </c>
      <c r="F39" s="166" t="s">
        <v>25</v>
      </c>
      <c r="G39" s="216" t="s">
        <v>25</v>
      </c>
      <c r="H39" s="44" t="s">
        <v>25</v>
      </c>
      <c r="I39" s="149" t="s">
        <v>25</v>
      </c>
      <c r="J39" s="245"/>
      <c r="K39" s="322"/>
      <c r="L39" s="95">
        <f t="shared" si="18"/>
        <v>0</v>
      </c>
      <c r="M39" s="281" t="s">
        <v>25</v>
      </c>
      <c r="N39" s="149" t="s">
        <v>25</v>
      </c>
      <c r="O39" s="149" t="s">
        <v>25</v>
      </c>
      <c r="P39" s="305"/>
      <c r="Q39" s="296"/>
      <c r="R39" s="343"/>
      <c r="S39" s="343"/>
      <c r="T39" s="343"/>
    </row>
    <row r="40" spans="1:20" ht="24" x14ac:dyDescent="0.25">
      <c r="A40" s="30">
        <v>21399</v>
      </c>
      <c r="B40" s="43" t="s">
        <v>41</v>
      </c>
      <c r="C40" s="189">
        <f t="shared" si="11"/>
        <v>2633</v>
      </c>
      <c r="D40" s="250" t="s">
        <v>25</v>
      </c>
      <c r="E40" s="149" t="s">
        <v>25</v>
      </c>
      <c r="F40" s="400" t="s">
        <v>25</v>
      </c>
      <c r="G40" s="216" t="s">
        <v>25</v>
      </c>
      <c r="H40" s="149" t="s">
        <v>25</v>
      </c>
      <c r="I40" s="400" t="s">
        <v>25</v>
      </c>
      <c r="J40" s="245">
        <f>2633</f>
        <v>2633</v>
      </c>
      <c r="K40" s="322"/>
      <c r="L40" s="95">
        <f t="shared" si="18"/>
        <v>2633</v>
      </c>
      <c r="M40" s="281" t="s">
        <v>25</v>
      </c>
      <c r="N40" s="149" t="s">
        <v>25</v>
      </c>
      <c r="O40" s="149" t="s">
        <v>25</v>
      </c>
      <c r="P40" s="305"/>
      <c r="Q40" s="296"/>
      <c r="R40" s="343"/>
      <c r="S40" s="343"/>
      <c r="T40" s="343"/>
    </row>
    <row r="41" spans="1:20" s="19" customFormat="1" ht="36.75" hidden="1" customHeight="1" x14ac:dyDescent="0.25">
      <c r="A41" s="39">
        <v>21420</v>
      </c>
      <c r="B41" s="35" t="s">
        <v>42</v>
      </c>
      <c r="C41" s="191">
        <f>SUM(F41)</f>
        <v>0</v>
      </c>
      <c r="D41" s="252"/>
      <c r="E41" s="36"/>
      <c r="F41" s="330">
        <f>D41+E41</f>
        <v>0</v>
      </c>
      <c r="G41" s="214" t="s">
        <v>25</v>
      </c>
      <c r="H41" s="37" t="s">
        <v>25</v>
      </c>
      <c r="I41" s="122" t="s">
        <v>25</v>
      </c>
      <c r="J41" s="357" t="s">
        <v>25</v>
      </c>
      <c r="K41" s="37" t="s">
        <v>25</v>
      </c>
      <c r="L41" s="164" t="s">
        <v>25</v>
      </c>
      <c r="M41" s="279" t="s">
        <v>25</v>
      </c>
      <c r="N41" s="122" t="s">
        <v>25</v>
      </c>
      <c r="O41" s="122" t="s">
        <v>25</v>
      </c>
      <c r="P41" s="303"/>
      <c r="Q41" s="181"/>
      <c r="R41" s="343"/>
      <c r="S41" s="343"/>
      <c r="T41" s="343"/>
    </row>
    <row r="42" spans="1:20" s="19" customFormat="1" ht="24" x14ac:dyDescent="0.25">
      <c r="A42" s="50">
        <v>21490</v>
      </c>
      <c r="B42" s="51" t="s">
        <v>43</v>
      </c>
      <c r="C42" s="401">
        <f>SUM(F42,I42,L42)</f>
        <v>10</v>
      </c>
      <c r="D42" s="253">
        <f>D43</f>
        <v>0</v>
      </c>
      <c r="E42" s="270">
        <f t="shared" ref="E42" si="19">E43</f>
        <v>0</v>
      </c>
      <c r="F42" s="401">
        <f>F43</f>
        <v>0</v>
      </c>
      <c r="G42" s="218">
        <f>G43</f>
        <v>0</v>
      </c>
      <c r="H42" s="270">
        <f t="shared" ref="H42:K42" si="20">H43</f>
        <v>0</v>
      </c>
      <c r="I42" s="401">
        <f t="shared" si="20"/>
        <v>0</v>
      </c>
      <c r="J42" s="253">
        <f>J43</f>
        <v>10</v>
      </c>
      <c r="K42" s="52">
        <f t="shared" si="20"/>
        <v>0</v>
      </c>
      <c r="L42" s="254">
        <f>L43</f>
        <v>10</v>
      </c>
      <c r="M42" s="279" t="s">
        <v>25</v>
      </c>
      <c r="N42" s="122" t="s">
        <v>25</v>
      </c>
      <c r="O42" s="421" t="s">
        <v>25</v>
      </c>
      <c r="P42" s="303"/>
      <c r="Q42" s="181"/>
      <c r="R42" s="343"/>
      <c r="S42" s="343"/>
      <c r="T42" s="343"/>
    </row>
    <row r="43" spans="1:20" s="19" customFormat="1" ht="24" x14ac:dyDescent="0.25">
      <c r="A43" s="30">
        <v>21499</v>
      </c>
      <c r="B43" s="43" t="s">
        <v>44</v>
      </c>
      <c r="C43" s="192">
        <f>SUM(F43,I43,L43)</f>
        <v>10</v>
      </c>
      <c r="D43" s="255"/>
      <c r="E43" s="389"/>
      <c r="F43" s="422">
        <f>D43+E43</f>
        <v>0</v>
      </c>
      <c r="G43" s="219"/>
      <c r="H43" s="390"/>
      <c r="I43" s="422">
        <f>G43+H43</f>
        <v>0</v>
      </c>
      <c r="J43" s="244">
        <v>10</v>
      </c>
      <c r="K43" s="42"/>
      <c r="L43" s="332">
        <f>J43+K43</f>
        <v>10</v>
      </c>
      <c r="M43" s="282" t="s">
        <v>25</v>
      </c>
      <c r="N43" s="150" t="s">
        <v>25</v>
      </c>
      <c r="O43" s="150" t="s">
        <v>25</v>
      </c>
      <c r="P43" s="306"/>
      <c r="Q43" s="181"/>
      <c r="R43" s="343"/>
      <c r="S43" s="343"/>
      <c r="T43" s="343"/>
    </row>
    <row r="44" spans="1:20" ht="24" hidden="1" x14ac:dyDescent="0.25">
      <c r="A44" s="54">
        <v>23000</v>
      </c>
      <c r="B44" s="55" t="s">
        <v>45</v>
      </c>
      <c r="C44" s="191">
        <f>SUM(O44)</f>
        <v>0</v>
      </c>
      <c r="D44" s="256" t="s">
        <v>25</v>
      </c>
      <c r="E44" s="56" t="s">
        <v>25</v>
      </c>
      <c r="F44" s="257" t="s">
        <v>25</v>
      </c>
      <c r="G44" s="220" t="s">
        <v>25</v>
      </c>
      <c r="H44" s="56" t="s">
        <v>25</v>
      </c>
      <c r="I44" s="271" t="s">
        <v>25</v>
      </c>
      <c r="J44" s="359" t="s">
        <v>25</v>
      </c>
      <c r="K44" s="56" t="s">
        <v>25</v>
      </c>
      <c r="L44" s="257" t="s">
        <v>25</v>
      </c>
      <c r="M44" s="283">
        <f t="shared" ref="M44:N44" si="21">SUM(M45:M46)</f>
        <v>0</v>
      </c>
      <c r="N44" s="151">
        <f t="shared" si="21"/>
        <v>0</v>
      </c>
      <c r="O44" s="151">
        <f>SUM(O45:O46)</f>
        <v>0</v>
      </c>
      <c r="P44" s="307"/>
      <c r="Q44" s="296"/>
      <c r="R44" s="343"/>
      <c r="S44" s="343"/>
      <c r="T44" s="343"/>
    </row>
    <row r="45" spans="1:20"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c r="R45" s="343"/>
      <c r="S45" s="343"/>
      <c r="T45" s="343"/>
    </row>
    <row r="46" spans="1:20"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c r="R46" s="343"/>
      <c r="S46" s="343"/>
      <c r="T46" s="343"/>
    </row>
    <row r="47" spans="1:20" x14ac:dyDescent="0.25">
      <c r="A47" s="60"/>
      <c r="B47" s="58"/>
      <c r="C47" s="194"/>
      <c r="D47" s="260"/>
      <c r="E47" s="391"/>
      <c r="F47" s="403"/>
      <c r="G47" s="221"/>
      <c r="H47" s="272"/>
      <c r="I47" s="403"/>
      <c r="J47" s="258"/>
      <c r="K47" s="59"/>
      <c r="L47" s="167"/>
      <c r="M47" s="284"/>
      <c r="N47" s="107"/>
      <c r="O47" s="152"/>
      <c r="P47" s="288"/>
      <c r="Q47" s="296"/>
      <c r="R47" s="343"/>
      <c r="S47" s="343"/>
      <c r="T47" s="343"/>
    </row>
    <row r="48" spans="1:20" s="19" customFormat="1" x14ac:dyDescent="0.25">
      <c r="A48" s="61"/>
      <c r="B48" s="62" t="s">
        <v>48</v>
      </c>
      <c r="C48" s="195"/>
      <c r="D48" s="261"/>
      <c r="E48" s="392"/>
      <c r="F48" s="404"/>
      <c r="G48" s="222"/>
      <c r="H48" s="153"/>
      <c r="I48" s="404"/>
      <c r="J48" s="133"/>
      <c r="K48" s="108"/>
      <c r="L48" s="168"/>
      <c r="M48" s="222"/>
      <c r="N48" s="108"/>
      <c r="O48" s="153"/>
      <c r="P48" s="308"/>
      <c r="Q48" s="181"/>
      <c r="R48" s="343"/>
      <c r="S48" s="343"/>
      <c r="T48" s="343"/>
    </row>
    <row r="49" spans="1:20" s="19" customFormat="1" ht="12.75" thickBot="1" x14ac:dyDescent="0.3">
      <c r="A49" s="63"/>
      <c r="B49" s="20" t="s">
        <v>49</v>
      </c>
      <c r="C49" s="196">
        <f t="shared" ref="C49:C112" si="24">SUM(F49,I49,L49,O49)</f>
        <v>597351</v>
      </c>
      <c r="D49" s="134">
        <f>SUM(D50,D281)</f>
        <v>523582</v>
      </c>
      <c r="E49" s="117">
        <f t="shared" ref="E49" si="25">SUM(E50,E281)</f>
        <v>0</v>
      </c>
      <c r="F49" s="405">
        <f>SUM(F50,F281)</f>
        <v>523582</v>
      </c>
      <c r="G49" s="223">
        <f>SUM(G50,G281)</f>
        <v>70474</v>
      </c>
      <c r="H49" s="117">
        <f t="shared" ref="H49:O49" si="26">SUM(H50,H281)</f>
        <v>0</v>
      </c>
      <c r="I49" s="405">
        <f t="shared" si="26"/>
        <v>70474</v>
      </c>
      <c r="J49" s="134">
        <f>SUM(J50,J281)</f>
        <v>3295</v>
      </c>
      <c r="K49" s="64">
        <f t="shared" si="26"/>
        <v>0</v>
      </c>
      <c r="L49" s="169">
        <f t="shared" si="26"/>
        <v>3295</v>
      </c>
      <c r="M49" s="223">
        <f t="shared" si="26"/>
        <v>0</v>
      </c>
      <c r="N49" s="64">
        <f t="shared" si="26"/>
        <v>0</v>
      </c>
      <c r="O49" s="117">
        <f t="shared" si="26"/>
        <v>0</v>
      </c>
      <c r="P49" s="309"/>
      <c r="Q49" s="181"/>
      <c r="R49" s="343"/>
      <c r="S49" s="343"/>
      <c r="T49" s="343"/>
    </row>
    <row r="50" spans="1:20" s="19" customFormat="1" ht="36.75" thickTop="1" x14ac:dyDescent="0.25">
      <c r="A50" s="65"/>
      <c r="B50" s="66" t="s">
        <v>50</v>
      </c>
      <c r="C50" s="197">
        <f t="shared" si="24"/>
        <v>597351</v>
      </c>
      <c r="D50" s="135">
        <f>SUM(D51,D193)</f>
        <v>523582</v>
      </c>
      <c r="E50" s="273">
        <f t="shared" ref="E50" si="27">SUM(E51,E193)</f>
        <v>0</v>
      </c>
      <c r="F50" s="406">
        <f>SUM(F51,F193)</f>
        <v>523582</v>
      </c>
      <c r="G50" s="224">
        <f>SUM(G51,G193)</f>
        <v>70474</v>
      </c>
      <c r="H50" s="273">
        <f t="shared" ref="H50:O50" si="28">SUM(H51,H193)</f>
        <v>0</v>
      </c>
      <c r="I50" s="406">
        <f t="shared" si="28"/>
        <v>70474</v>
      </c>
      <c r="J50" s="135">
        <f>SUM(J51,J193)</f>
        <v>3295</v>
      </c>
      <c r="K50" s="67">
        <f t="shared" si="28"/>
        <v>0</v>
      </c>
      <c r="L50" s="170">
        <f t="shared" si="28"/>
        <v>3295</v>
      </c>
      <c r="M50" s="224">
        <f t="shared" si="28"/>
        <v>0</v>
      </c>
      <c r="N50" s="67">
        <f t="shared" si="28"/>
        <v>0</v>
      </c>
      <c r="O50" s="273">
        <f t="shared" si="28"/>
        <v>0</v>
      </c>
      <c r="P50" s="310"/>
      <c r="Q50" s="181"/>
      <c r="R50" s="343"/>
      <c r="S50" s="343"/>
      <c r="T50" s="343"/>
    </row>
    <row r="51" spans="1:20" s="19" customFormat="1" ht="24" x14ac:dyDescent="0.25">
      <c r="A51" s="68"/>
      <c r="B51" s="16" t="s">
        <v>51</v>
      </c>
      <c r="C51" s="198">
        <f t="shared" si="24"/>
        <v>594486</v>
      </c>
      <c r="D51" s="136">
        <f>SUM(D52,D74,D172,D186)</f>
        <v>520982</v>
      </c>
      <c r="E51" s="274">
        <f t="shared" ref="E51" si="29">SUM(E52,E74,E172,E186)</f>
        <v>0</v>
      </c>
      <c r="F51" s="407">
        <f>SUM(F52,F74,F172,F186)</f>
        <v>520982</v>
      </c>
      <c r="G51" s="225">
        <f>SUM(G52,G74,G172,G186)</f>
        <v>70324</v>
      </c>
      <c r="H51" s="274">
        <f t="shared" ref="H51:O51" si="30">SUM(H52,H74,H172,H186)</f>
        <v>0</v>
      </c>
      <c r="I51" s="407">
        <f t="shared" si="30"/>
        <v>70324</v>
      </c>
      <c r="J51" s="136">
        <f>SUM(J52,J74,J172,J186)</f>
        <v>3180</v>
      </c>
      <c r="K51" s="69">
        <f t="shared" si="30"/>
        <v>0</v>
      </c>
      <c r="L51" s="171">
        <f t="shared" si="30"/>
        <v>3180</v>
      </c>
      <c r="M51" s="225">
        <f t="shared" si="30"/>
        <v>0</v>
      </c>
      <c r="N51" s="69">
        <f t="shared" si="30"/>
        <v>0</v>
      </c>
      <c r="O51" s="274">
        <f t="shared" si="30"/>
        <v>0</v>
      </c>
      <c r="P51" s="311"/>
      <c r="Q51" s="181"/>
      <c r="R51" s="343"/>
      <c r="S51" s="343"/>
      <c r="T51" s="343"/>
    </row>
    <row r="52" spans="1:20" s="19" customFormat="1" x14ac:dyDescent="0.25">
      <c r="A52" s="70">
        <v>1000</v>
      </c>
      <c r="B52" s="70" t="s">
        <v>52</v>
      </c>
      <c r="C52" s="199">
        <f t="shared" si="24"/>
        <v>542631</v>
      </c>
      <c r="D52" s="137">
        <f>SUM(D53,D66)</f>
        <v>473594</v>
      </c>
      <c r="E52" s="125">
        <f t="shared" ref="E52" si="31">SUM(E53,E66)</f>
        <v>0</v>
      </c>
      <c r="F52" s="408">
        <f>SUM(F53,F66)</f>
        <v>473594</v>
      </c>
      <c r="G52" s="226">
        <f>SUM(G53,G66)</f>
        <v>69037</v>
      </c>
      <c r="H52" s="125">
        <f t="shared" ref="H52:O52" si="32">SUM(H53,H66)</f>
        <v>0</v>
      </c>
      <c r="I52" s="408">
        <f t="shared" si="32"/>
        <v>69037</v>
      </c>
      <c r="J52" s="137">
        <f>SUM(J53,J66)</f>
        <v>0</v>
      </c>
      <c r="K52" s="71">
        <f t="shared" si="32"/>
        <v>0</v>
      </c>
      <c r="L52" s="172">
        <f t="shared" si="32"/>
        <v>0</v>
      </c>
      <c r="M52" s="226">
        <f t="shared" si="32"/>
        <v>0</v>
      </c>
      <c r="N52" s="71">
        <f t="shared" si="32"/>
        <v>0</v>
      </c>
      <c r="O52" s="125">
        <f t="shared" si="32"/>
        <v>0</v>
      </c>
      <c r="P52" s="312"/>
      <c r="Q52" s="181"/>
      <c r="R52" s="343"/>
      <c r="S52" s="343"/>
      <c r="T52" s="343"/>
    </row>
    <row r="53" spans="1:20" x14ac:dyDescent="0.25">
      <c r="A53" s="35">
        <v>1100</v>
      </c>
      <c r="B53" s="72" t="s">
        <v>53</v>
      </c>
      <c r="C53" s="187">
        <f t="shared" si="24"/>
        <v>411825</v>
      </c>
      <c r="D53" s="130">
        <f>SUM(D54,D57,D65)</f>
        <v>356529</v>
      </c>
      <c r="E53" s="123">
        <f t="shared" ref="E53" si="33">SUM(E54,E57,E65)</f>
        <v>-214</v>
      </c>
      <c r="F53" s="409">
        <f>SUM(F54,F57,F65)</f>
        <v>356315</v>
      </c>
      <c r="G53" s="227">
        <f>SUM(G54,G57,G65)</f>
        <v>55510</v>
      </c>
      <c r="H53" s="123">
        <f t="shared" ref="H53:N53" si="34">SUM(H54,H57,H65)</f>
        <v>0</v>
      </c>
      <c r="I53" s="409">
        <f t="shared" si="34"/>
        <v>55510</v>
      </c>
      <c r="J53" s="130">
        <f>SUM(J54,J57,J65)</f>
        <v>0</v>
      </c>
      <c r="K53" s="38">
        <f t="shared" si="34"/>
        <v>0</v>
      </c>
      <c r="L53" s="175">
        <f t="shared" si="34"/>
        <v>0</v>
      </c>
      <c r="M53" s="227">
        <f t="shared" si="34"/>
        <v>0</v>
      </c>
      <c r="N53" s="38">
        <f t="shared" si="34"/>
        <v>0</v>
      </c>
      <c r="O53" s="123">
        <f>SUM(O54,O57,O65)</f>
        <v>0</v>
      </c>
      <c r="P53" s="313"/>
      <c r="Q53" s="296"/>
      <c r="R53" s="343"/>
      <c r="S53" s="343"/>
      <c r="T53" s="343"/>
    </row>
    <row r="54" spans="1:20" x14ac:dyDescent="0.25">
      <c r="A54" s="73">
        <v>1110</v>
      </c>
      <c r="B54" s="58" t="s">
        <v>54</v>
      </c>
      <c r="C54" s="194">
        <f>SUM(F54,I54,L54,O54)</f>
        <v>369212</v>
      </c>
      <c r="D54" s="86">
        <f>SUM(D55:D56)</f>
        <v>319818</v>
      </c>
      <c r="E54" s="154">
        <f>SUM(E55:E56)</f>
        <v>-214</v>
      </c>
      <c r="F54" s="410">
        <f>SUM(F55:F56)</f>
        <v>319604</v>
      </c>
      <c r="G54" s="228">
        <f>SUM(G55:G56)</f>
        <v>49608</v>
      </c>
      <c r="H54" s="154">
        <f t="shared" ref="H54" si="35">SUM(H55:H56)</f>
        <v>0</v>
      </c>
      <c r="I54" s="410">
        <f>SUM(I55:I56)</f>
        <v>49608</v>
      </c>
      <c r="J54" s="86">
        <f>SUM(J55:J56)</f>
        <v>0</v>
      </c>
      <c r="K54" s="74">
        <f t="shared" ref="K54" si="36">SUM(K55:K56)</f>
        <v>0</v>
      </c>
      <c r="L54" s="174">
        <f>SUM(L55:L56)</f>
        <v>0</v>
      </c>
      <c r="M54" s="228">
        <f t="shared" ref="M54:N54" si="37">SUM(M55:M56)</f>
        <v>0</v>
      </c>
      <c r="N54" s="74">
        <f t="shared" si="37"/>
        <v>0</v>
      </c>
      <c r="O54" s="154">
        <f>SUM(O55:O56)</f>
        <v>0</v>
      </c>
      <c r="P54" s="291"/>
      <c r="Q54" s="296"/>
      <c r="R54" s="343"/>
      <c r="S54" s="343"/>
      <c r="T54" s="343"/>
    </row>
    <row r="55" spans="1:20"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c r="R55" s="343"/>
      <c r="S55" s="343"/>
      <c r="T55" s="343"/>
    </row>
    <row r="56" spans="1:20" ht="25.5" customHeight="1" x14ac:dyDescent="0.25">
      <c r="A56" s="30">
        <v>1119</v>
      </c>
      <c r="B56" s="43" t="s">
        <v>56</v>
      </c>
      <c r="C56" s="189">
        <f t="shared" si="24"/>
        <v>369212</v>
      </c>
      <c r="D56" s="360">
        <v>319818</v>
      </c>
      <c r="E56" s="417">
        <v>-214</v>
      </c>
      <c r="F56" s="411">
        <f>D56+E56</f>
        <v>319604</v>
      </c>
      <c r="G56" s="362">
        <v>49608</v>
      </c>
      <c r="H56" s="417"/>
      <c r="I56" s="411">
        <f>G56+H56</f>
        <v>49608</v>
      </c>
      <c r="J56" s="360"/>
      <c r="K56" s="361"/>
      <c r="L56" s="95">
        <f>J56+K56</f>
        <v>0</v>
      </c>
      <c r="M56" s="362"/>
      <c r="N56" s="361"/>
      <c r="O56" s="91">
        <f>M56+N56</f>
        <v>0</v>
      </c>
      <c r="P56" s="363" t="s">
        <v>339</v>
      </c>
      <c r="Q56" s="296"/>
      <c r="R56" s="343"/>
      <c r="S56" s="343"/>
      <c r="T56" s="343"/>
    </row>
    <row r="57" spans="1:20" ht="23.25" customHeight="1" x14ac:dyDescent="0.25">
      <c r="A57" s="75">
        <v>1140</v>
      </c>
      <c r="B57" s="43" t="s">
        <v>57</v>
      </c>
      <c r="C57" s="189">
        <f t="shared" si="24"/>
        <v>41116</v>
      </c>
      <c r="D57" s="132">
        <f>SUM(D58:D64)</f>
        <v>35214</v>
      </c>
      <c r="E57" s="91">
        <f t="shared" ref="E57" si="38">SUM(E58:E64)</f>
        <v>0</v>
      </c>
      <c r="F57" s="411">
        <f>SUM(F58:F64)</f>
        <v>35214</v>
      </c>
      <c r="G57" s="230">
        <f>SUM(G58:G64)</f>
        <v>5902</v>
      </c>
      <c r="H57" s="91">
        <f t="shared" ref="H57:N57" si="39">SUM(H58:H64)</f>
        <v>0</v>
      </c>
      <c r="I57" s="411">
        <f t="shared" si="39"/>
        <v>5902</v>
      </c>
      <c r="J57" s="132">
        <f>SUM(J58:J64)</f>
        <v>0</v>
      </c>
      <c r="K57" s="76">
        <f t="shared" si="39"/>
        <v>0</v>
      </c>
      <c r="L57" s="95">
        <f t="shared" si="39"/>
        <v>0</v>
      </c>
      <c r="M57" s="230">
        <f t="shared" si="39"/>
        <v>0</v>
      </c>
      <c r="N57" s="76">
        <f t="shared" si="39"/>
        <v>0</v>
      </c>
      <c r="O57" s="91">
        <f>SUM(O58:O64)</f>
        <v>0</v>
      </c>
      <c r="P57" s="290"/>
      <c r="Q57" s="296"/>
      <c r="R57" s="343"/>
      <c r="S57" s="343"/>
      <c r="T57" s="343"/>
    </row>
    <row r="58" spans="1:20" x14ac:dyDescent="0.25">
      <c r="A58" s="30">
        <v>1141</v>
      </c>
      <c r="B58" s="43" t="s">
        <v>58</v>
      </c>
      <c r="C58" s="189">
        <f t="shared" si="24"/>
        <v>3709</v>
      </c>
      <c r="D58" s="263">
        <v>3709</v>
      </c>
      <c r="E58" s="393"/>
      <c r="F58" s="411">
        <f t="shared" ref="F58:F65" si="40">D58+E58</f>
        <v>3709</v>
      </c>
      <c r="G58" s="229"/>
      <c r="H58" s="393"/>
      <c r="I58" s="411">
        <f t="shared" ref="I58:I65" si="41">G58+H58</f>
        <v>0</v>
      </c>
      <c r="J58" s="263"/>
      <c r="K58" s="45"/>
      <c r="L58" s="95">
        <f t="shared" ref="L58:L65" si="42">J58+K58</f>
        <v>0</v>
      </c>
      <c r="M58" s="229"/>
      <c r="N58" s="45"/>
      <c r="O58" s="91">
        <f t="shared" ref="O58:O65" si="43">M58+N58</f>
        <v>0</v>
      </c>
      <c r="P58" s="290"/>
      <c r="Q58" s="296"/>
      <c r="R58" s="343"/>
      <c r="S58" s="343"/>
      <c r="T58" s="343"/>
    </row>
    <row r="59" spans="1:20" ht="24.75" customHeight="1" x14ac:dyDescent="0.25">
      <c r="A59" s="30">
        <v>1142</v>
      </c>
      <c r="B59" s="43" t="s">
        <v>59</v>
      </c>
      <c r="C59" s="189">
        <f t="shared" si="24"/>
        <v>976</v>
      </c>
      <c r="D59" s="263">
        <v>976</v>
      </c>
      <c r="E59" s="393"/>
      <c r="F59" s="411">
        <f t="shared" si="40"/>
        <v>976</v>
      </c>
      <c r="G59" s="229"/>
      <c r="H59" s="393"/>
      <c r="I59" s="411">
        <f t="shared" si="41"/>
        <v>0</v>
      </c>
      <c r="J59" s="263"/>
      <c r="K59" s="45"/>
      <c r="L59" s="95">
        <f t="shared" si="42"/>
        <v>0</v>
      </c>
      <c r="M59" s="229"/>
      <c r="N59" s="45"/>
      <c r="O59" s="91">
        <f t="shared" si="43"/>
        <v>0</v>
      </c>
      <c r="P59" s="290"/>
      <c r="Q59" s="296"/>
      <c r="R59" s="343"/>
      <c r="S59" s="343"/>
      <c r="T59" s="343"/>
    </row>
    <row r="60" spans="1:20" ht="24" x14ac:dyDescent="0.25">
      <c r="A60" s="30">
        <v>1145</v>
      </c>
      <c r="B60" s="43" t="s">
        <v>60</v>
      </c>
      <c r="C60" s="189">
        <f t="shared" si="24"/>
        <v>7465</v>
      </c>
      <c r="D60" s="263">
        <v>4815</v>
      </c>
      <c r="E60" s="393"/>
      <c r="F60" s="411">
        <f t="shared" si="40"/>
        <v>4815</v>
      </c>
      <c r="G60" s="229">
        <v>2650</v>
      </c>
      <c r="H60" s="393"/>
      <c r="I60" s="411">
        <f t="shared" si="41"/>
        <v>2650</v>
      </c>
      <c r="J60" s="263"/>
      <c r="K60" s="45"/>
      <c r="L60" s="95">
        <f t="shared" si="42"/>
        <v>0</v>
      </c>
      <c r="M60" s="229"/>
      <c r="N60" s="45"/>
      <c r="O60" s="91">
        <f t="shared" si="43"/>
        <v>0</v>
      </c>
      <c r="P60" s="290"/>
      <c r="Q60" s="296"/>
      <c r="R60" s="343"/>
      <c r="S60" s="343"/>
      <c r="T60" s="343"/>
    </row>
    <row r="61" spans="1:20" ht="27.75" hidden="1" customHeight="1" x14ac:dyDescent="0.25">
      <c r="A61" s="30">
        <v>1146</v>
      </c>
      <c r="B61" s="43" t="s">
        <v>61</v>
      </c>
      <c r="C61" s="189">
        <f t="shared" si="24"/>
        <v>0</v>
      </c>
      <c r="D61" s="263"/>
      <c r="E61" s="45"/>
      <c r="F61" s="95">
        <f t="shared" si="40"/>
        <v>0</v>
      </c>
      <c r="G61" s="229"/>
      <c r="H61" s="45"/>
      <c r="I61" s="91">
        <f t="shared" si="41"/>
        <v>0</v>
      </c>
      <c r="J61" s="263"/>
      <c r="K61" s="45"/>
      <c r="L61" s="95">
        <f t="shared" si="42"/>
        <v>0</v>
      </c>
      <c r="M61" s="229"/>
      <c r="N61" s="45"/>
      <c r="O61" s="91">
        <f t="shared" si="43"/>
        <v>0</v>
      </c>
      <c r="P61" s="290"/>
      <c r="Q61" s="296"/>
      <c r="R61" s="343"/>
      <c r="S61" s="343"/>
      <c r="T61" s="343"/>
    </row>
    <row r="62" spans="1:20" x14ac:dyDescent="0.25">
      <c r="A62" s="30">
        <v>1147</v>
      </c>
      <c r="B62" s="43" t="s">
        <v>62</v>
      </c>
      <c r="C62" s="189">
        <f t="shared" si="24"/>
        <v>3307</v>
      </c>
      <c r="D62" s="263">
        <v>3307</v>
      </c>
      <c r="E62" s="393"/>
      <c r="F62" s="411">
        <f t="shared" si="40"/>
        <v>3307</v>
      </c>
      <c r="G62" s="229"/>
      <c r="H62" s="393"/>
      <c r="I62" s="411">
        <f t="shared" si="41"/>
        <v>0</v>
      </c>
      <c r="J62" s="263"/>
      <c r="K62" s="45"/>
      <c r="L62" s="95">
        <f t="shared" si="42"/>
        <v>0</v>
      </c>
      <c r="M62" s="229"/>
      <c r="N62" s="45"/>
      <c r="O62" s="91">
        <f t="shared" si="43"/>
        <v>0</v>
      </c>
      <c r="P62" s="290"/>
      <c r="Q62" s="296"/>
      <c r="R62" s="343"/>
      <c r="S62" s="343"/>
      <c r="T62" s="343"/>
    </row>
    <row r="63" spans="1:20" x14ac:dyDescent="0.25">
      <c r="A63" s="30">
        <v>1148</v>
      </c>
      <c r="B63" s="43" t="s">
        <v>63</v>
      </c>
      <c r="C63" s="189">
        <f t="shared" si="24"/>
        <v>17088</v>
      </c>
      <c r="D63" s="263">
        <v>17088</v>
      </c>
      <c r="E63" s="393"/>
      <c r="F63" s="411">
        <f t="shared" si="40"/>
        <v>17088</v>
      </c>
      <c r="G63" s="229"/>
      <c r="H63" s="393"/>
      <c r="I63" s="411">
        <f t="shared" si="41"/>
        <v>0</v>
      </c>
      <c r="J63" s="263"/>
      <c r="K63" s="45"/>
      <c r="L63" s="95">
        <f t="shared" si="42"/>
        <v>0</v>
      </c>
      <c r="M63" s="229"/>
      <c r="N63" s="45"/>
      <c r="O63" s="91">
        <f t="shared" si="43"/>
        <v>0</v>
      </c>
      <c r="P63" s="290"/>
      <c r="Q63" s="296"/>
      <c r="R63" s="343"/>
      <c r="S63" s="343"/>
      <c r="T63" s="343"/>
    </row>
    <row r="64" spans="1:20" ht="25.5" customHeight="1" x14ac:dyDescent="0.25">
      <c r="A64" s="30">
        <v>1149</v>
      </c>
      <c r="B64" s="43" t="s">
        <v>64</v>
      </c>
      <c r="C64" s="189">
        <f t="shared" si="24"/>
        <v>8571</v>
      </c>
      <c r="D64" s="263">
        <v>5319</v>
      </c>
      <c r="E64" s="393"/>
      <c r="F64" s="411">
        <f t="shared" si="40"/>
        <v>5319</v>
      </c>
      <c r="G64" s="229">
        <v>3252</v>
      </c>
      <c r="H64" s="393"/>
      <c r="I64" s="411">
        <f t="shared" si="41"/>
        <v>3252</v>
      </c>
      <c r="J64" s="263"/>
      <c r="K64" s="45"/>
      <c r="L64" s="95">
        <f t="shared" si="42"/>
        <v>0</v>
      </c>
      <c r="M64" s="229"/>
      <c r="N64" s="45"/>
      <c r="O64" s="91">
        <f t="shared" si="43"/>
        <v>0</v>
      </c>
      <c r="P64" s="364"/>
      <c r="Q64" s="296"/>
      <c r="R64" s="343"/>
      <c r="S64" s="343"/>
      <c r="T64" s="343"/>
    </row>
    <row r="65" spans="1:20" ht="36" x14ac:dyDescent="0.25">
      <c r="A65" s="73">
        <v>1150</v>
      </c>
      <c r="B65" s="58" t="s">
        <v>65</v>
      </c>
      <c r="C65" s="194">
        <f t="shared" si="24"/>
        <v>1497</v>
      </c>
      <c r="D65" s="260">
        <v>1497</v>
      </c>
      <c r="E65" s="391"/>
      <c r="F65" s="410">
        <f t="shared" si="40"/>
        <v>1497</v>
      </c>
      <c r="G65" s="231"/>
      <c r="H65" s="391"/>
      <c r="I65" s="410">
        <f t="shared" si="41"/>
        <v>0</v>
      </c>
      <c r="J65" s="260"/>
      <c r="K65" s="77"/>
      <c r="L65" s="174">
        <f t="shared" si="42"/>
        <v>0</v>
      </c>
      <c r="M65" s="231"/>
      <c r="N65" s="77"/>
      <c r="O65" s="154">
        <f t="shared" si="43"/>
        <v>0</v>
      </c>
      <c r="P65" s="291"/>
      <c r="Q65" s="296"/>
      <c r="R65" s="343"/>
      <c r="S65" s="343"/>
      <c r="T65" s="343"/>
    </row>
    <row r="66" spans="1:20" ht="36" x14ac:dyDescent="0.25">
      <c r="A66" s="35">
        <v>1200</v>
      </c>
      <c r="B66" s="72" t="s">
        <v>66</v>
      </c>
      <c r="C66" s="187">
        <f t="shared" si="24"/>
        <v>130806</v>
      </c>
      <c r="D66" s="130">
        <f>SUM(D67:D68)</f>
        <v>117065</v>
      </c>
      <c r="E66" s="123">
        <f t="shared" ref="E66" si="44">SUM(E67:E68)</f>
        <v>214</v>
      </c>
      <c r="F66" s="409">
        <f>SUM(F67:F68)</f>
        <v>117279</v>
      </c>
      <c r="G66" s="227">
        <f>SUM(G67:G68)</f>
        <v>13527</v>
      </c>
      <c r="H66" s="123">
        <f t="shared" ref="H66:N66" si="45">SUM(H67:H68)</f>
        <v>0</v>
      </c>
      <c r="I66" s="409">
        <f t="shared" si="45"/>
        <v>13527</v>
      </c>
      <c r="J66" s="130">
        <f>SUM(J67:J68)</f>
        <v>0</v>
      </c>
      <c r="K66" s="38">
        <f t="shared" si="45"/>
        <v>0</v>
      </c>
      <c r="L66" s="175">
        <f t="shared" si="45"/>
        <v>0</v>
      </c>
      <c r="M66" s="227">
        <f t="shared" si="45"/>
        <v>0</v>
      </c>
      <c r="N66" s="38">
        <f t="shared" si="45"/>
        <v>0</v>
      </c>
      <c r="O66" s="123">
        <f>SUM(O67:O68)</f>
        <v>0</v>
      </c>
      <c r="P66" s="292"/>
      <c r="Q66" s="296"/>
      <c r="R66" s="343"/>
      <c r="S66" s="343"/>
      <c r="T66" s="343"/>
    </row>
    <row r="67" spans="1:20" ht="24" x14ac:dyDescent="0.25">
      <c r="A67" s="338">
        <v>1210</v>
      </c>
      <c r="B67" s="40" t="s">
        <v>67</v>
      </c>
      <c r="C67" s="188">
        <f t="shared" si="24"/>
        <v>102878</v>
      </c>
      <c r="D67" s="262">
        <v>89701</v>
      </c>
      <c r="E67" s="390"/>
      <c r="F67" s="402">
        <f>D67+E67</f>
        <v>89701</v>
      </c>
      <c r="G67" s="219">
        <v>13177</v>
      </c>
      <c r="H67" s="390"/>
      <c r="I67" s="402">
        <f>G67+H67</f>
        <v>13177</v>
      </c>
      <c r="J67" s="262"/>
      <c r="K67" s="42"/>
      <c r="L67" s="176">
        <f>J67+K67</f>
        <v>0</v>
      </c>
      <c r="M67" s="219"/>
      <c r="N67" s="42"/>
      <c r="O67" s="90">
        <f>M67+N67</f>
        <v>0</v>
      </c>
      <c r="P67" s="289"/>
      <c r="Q67" s="296"/>
      <c r="R67" s="343"/>
      <c r="S67" s="343"/>
      <c r="T67" s="343"/>
    </row>
    <row r="68" spans="1:20" ht="24" x14ac:dyDescent="0.25">
      <c r="A68" s="75">
        <v>1220</v>
      </c>
      <c r="B68" s="43" t="s">
        <v>68</v>
      </c>
      <c r="C68" s="189">
        <f t="shared" si="24"/>
        <v>27928</v>
      </c>
      <c r="D68" s="132">
        <f>SUM(D69:D73)</f>
        <v>27364</v>
      </c>
      <c r="E68" s="91">
        <f t="shared" ref="E68" si="46">SUM(E69:E73)</f>
        <v>214</v>
      </c>
      <c r="F68" s="411">
        <f>SUM(F69:F73)</f>
        <v>27578</v>
      </c>
      <c r="G68" s="230">
        <f>SUM(G69:G73)</f>
        <v>350</v>
      </c>
      <c r="H68" s="91">
        <f t="shared" ref="H68:O68" si="47">SUM(H69:H73)</f>
        <v>0</v>
      </c>
      <c r="I68" s="411">
        <f t="shared" si="47"/>
        <v>350</v>
      </c>
      <c r="J68" s="132">
        <f>SUM(J69:J73)</f>
        <v>0</v>
      </c>
      <c r="K68" s="76">
        <f t="shared" si="47"/>
        <v>0</v>
      </c>
      <c r="L68" s="95">
        <f t="shared" si="47"/>
        <v>0</v>
      </c>
      <c r="M68" s="230">
        <f t="shared" si="47"/>
        <v>0</v>
      </c>
      <c r="N68" s="76">
        <f t="shared" si="47"/>
        <v>0</v>
      </c>
      <c r="O68" s="91">
        <f t="shared" si="47"/>
        <v>0</v>
      </c>
      <c r="P68" s="290"/>
      <c r="Q68" s="296"/>
      <c r="R68" s="343"/>
      <c r="S68" s="343"/>
      <c r="T68" s="343"/>
    </row>
    <row r="69" spans="1:20" ht="60" x14ac:dyDescent="0.25">
      <c r="A69" s="30">
        <v>1221</v>
      </c>
      <c r="B69" s="43" t="s">
        <v>69</v>
      </c>
      <c r="C69" s="189">
        <f t="shared" si="24"/>
        <v>16615</v>
      </c>
      <c r="D69" s="263">
        <f>14177+2088</f>
        <v>16265</v>
      </c>
      <c r="E69" s="393"/>
      <c r="F69" s="411">
        <f t="shared" ref="F69:F73" si="48">D69+E69</f>
        <v>16265</v>
      </c>
      <c r="G69" s="229">
        <v>350</v>
      </c>
      <c r="H69" s="393"/>
      <c r="I69" s="411">
        <f t="shared" ref="I69:I73" si="49">G69+H69</f>
        <v>350</v>
      </c>
      <c r="J69" s="263"/>
      <c r="K69" s="45"/>
      <c r="L69" s="95">
        <f t="shared" ref="L69:L73" si="50">J69+K69</f>
        <v>0</v>
      </c>
      <c r="M69" s="229"/>
      <c r="N69" s="45"/>
      <c r="O69" s="91">
        <f t="shared" ref="O69:O73" si="51">M69+N69</f>
        <v>0</v>
      </c>
      <c r="P69" s="290"/>
      <c r="Q69" s="296"/>
      <c r="R69" s="343"/>
      <c r="S69" s="343"/>
      <c r="T69" s="343"/>
    </row>
    <row r="70" spans="1:20"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c r="R70" s="343"/>
      <c r="S70" s="343"/>
      <c r="T70" s="343"/>
    </row>
    <row r="71" spans="1:20"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c r="R71" s="343"/>
      <c r="S71" s="343"/>
      <c r="T71" s="343"/>
    </row>
    <row r="72" spans="1:20" ht="36" x14ac:dyDescent="0.25">
      <c r="A72" s="30">
        <v>1227</v>
      </c>
      <c r="B72" s="43" t="s">
        <v>72</v>
      </c>
      <c r="C72" s="189">
        <f t="shared" si="24"/>
        <v>10672</v>
      </c>
      <c r="D72" s="263">
        <v>10672</v>
      </c>
      <c r="E72" s="393"/>
      <c r="F72" s="411">
        <f t="shared" si="48"/>
        <v>10672</v>
      </c>
      <c r="G72" s="229"/>
      <c r="H72" s="393"/>
      <c r="I72" s="411">
        <f t="shared" si="49"/>
        <v>0</v>
      </c>
      <c r="J72" s="263"/>
      <c r="K72" s="45"/>
      <c r="L72" s="95">
        <f t="shared" si="50"/>
        <v>0</v>
      </c>
      <c r="M72" s="229"/>
      <c r="N72" s="45"/>
      <c r="O72" s="91">
        <f t="shared" si="51"/>
        <v>0</v>
      </c>
      <c r="P72" s="290"/>
      <c r="Q72" s="296"/>
      <c r="R72" s="343"/>
      <c r="S72" s="343"/>
      <c r="T72" s="343"/>
    </row>
    <row r="73" spans="1:20" ht="60" x14ac:dyDescent="0.25">
      <c r="A73" s="30">
        <v>1228</v>
      </c>
      <c r="B73" s="43" t="s">
        <v>73</v>
      </c>
      <c r="C73" s="189">
        <f t="shared" si="24"/>
        <v>641</v>
      </c>
      <c r="D73" s="360">
        <v>427</v>
      </c>
      <c r="E73" s="417">
        <v>214</v>
      </c>
      <c r="F73" s="411">
        <f t="shared" si="48"/>
        <v>641</v>
      </c>
      <c r="G73" s="362"/>
      <c r="H73" s="417"/>
      <c r="I73" s="411">
        <f t="shared" si="49"/>
        <v>0</v>
      </c>
      <c r="J73" s="360"/>
      <c r="K73" s="361"/>
      <c r="L73" s="95">
        <f t="shared" si="50"/>
        <v>0</v>
      </c>
      <c r="M73" s="362"/>
      <c r="N73" s="361"/>
      <c r="O73" s="91">
        <f t="shared" si="51"/>
        <v>0</v>
      </c>
      <c r="P73" s="363" t="s">
        <v>340</v>
      </c>
      <c r="Q73" s="296"/>
      <c r="R73" s="343"/>
      <c r="S73" s="343"/>
      <c r="T73" s="343"/>
    </row>
    <row r="74" spans="1:20" x14ac:dyDescent="0.25">
      <c r="A74" s="70">
        <v>2000</v>
      </c>
      <c r="B74" s="70" t="s">
        <v>74</v>
      </c>
      <c r="C74" s="199">
        <f t="shared" si="24"/>
        <v>51855</v>
      </c>
      <c r="D74" s="137">
        <f>SUM(D75,D82,D129,D163,D164,D171)</f>
        <v>47388</v>
      </c>
      <c r="E74" s="125">
        <f t="shared" ref="E74" si="52">SUM(E75,E82,E129,E163,E164,E171)</f>
        <v>0</v>
      </c>
      <c r="F74" s="408">
        <f>SUM(F75,F82,F129,F163,F164,F171)</f>
        <v>47388</v>
      </c>
      <c r="G74" s="226">
        <f>SUM(G75,G82,G129,G163,G164,G171)</f>
        <v>1287</v>
      </c>
      <c r="H74" s="125">
        <f t="shared" ref="H74:O74" si="53">SUM(H75,H82,H129,H163,H164,H171)</f>
        <v>0</v>
      </c>
      <c r="I74" s="408">
        <f t="shared" si="53"/>
        <v>1287</v>
      </c>
      <c r="J74" s="137">
        <f>SUM(J75,J82,J129,J163,J164,J171)</f>
        <v>3180</v>
      </c>
      <c r="K74" s="71">
        <f t="shared" si="53"/>
        <v>0</v>
      </c>
      <c r="L74" s="172">
        <f t="shared" si="53"/>
        <v>3180</v>
      </c>
      <c r="M74" s="226">
        <f t="shared" si="53"/>
        <v>0</v>
      </c>
      <c r="N74" s="71">
        <f t="shared" si="53"/>
        <v>0</v>
      </c>
      <c r="O74" s="125">
        <f t="shared" si="53"/>
        <v>0</v>
      </c>
      <c r="P74" s="312"/>
      <c r="Q74" s="296"/>
      <c r="R74" s="343"/>
      <c r="S74" s="343"/>
      <c r="T74" s="343"/>
    </row>
    <row r="75" spans="1:20" ht="24" x14ac:dyDescent="0.25">
      <c r="A75" s="35">
        <v>2100</v>
      </c>
      <c r="B75" s="72" t="s">
        <v>75</v>
      </c>
      <c r="C75" s="187">
        <f t="shared" si="24"/>
        <v>165</v>
      </c>
      <c r="D75" s="130">
        <f>SUM(D76,D79)</f>
        <v>165</v>
      </c>
      <c r="E75" s="123">
        <f t="shared" ref="E75" si="54">SUM(E76,E79)</f>
        <v>0</v>
      </c>
      <c r="F75" s="409">
        <f>SUM(F76,F79)</f>
        <v>165</v>
      </c>
      <c r="G75" s="227">
        <f>SUM(G76,G79)</f>
        <v>0</v>
      </c>
      <c r="H75" s="123">
        <f t="shared" ref="H75:O75" si="55">SUM(H76,H79)</f>
        <v>0</v>
      </c>
      <c r="I75" s="409">
        <f t="shared" si="55"/>
        <v>0</v>
      </c>
      <c r="J75" s="130">
        <f>SUM(J76,J79)</f>
        <v>0</v>
      </c>
      <c r="K75" s="38">
        <f t="shared" si="55"/>
        <v>0</v>
      </c>
      <c r="L75" s="175">
        <f t="shared" si="55"/>
        <v>0</v>
      </c>
      <c r="M75" s="227">
        <f t="shared" si="55"/>
        <v>0</v>
      </c>
      <c r="N75" s="38">
        <f t="shared" si="55"/>
        <v>0</v>
      </c>
      <c r="O75" s="123">
        <f t="shared" si="55"/>
        <v>0</v>
      </c>
      <c r="P75" s="292"/>
      <c r="Q75" s="296"/>
      <c r="R75" s="343"/>
      <c r="S75" s="343"/>
      <c r="T75" s="343"/>
    </row>
    <row r="76" spans="1:20" ht="24" x14ac:dyDescent="0.25">
      <c r="A76" s="338">
        <v>2110</v>
      </c>
      <c r="B76" s="40" t="s">
        <v>76</v>
      </c>
      <c r="C76" s="188">
        <f t="shared" si="24"/>
        <v>107</v>
      </c>
      <c r="D76" s="131">
        <f>SUM(D77:D78)</f>
        <v>165</v>
      </c>
      <c r="E76" s="90">
        <f t="shared" ref="E76" si="56">SUM(E77:E78)</f>
        <v>-58</v>
      </c>
      <c r="F76" s="402">
        <f>SUM(F77:F78)</f>
        <v>107</v>
      </c>
      <c r="G76" s="232">
        <f>SUM(G77:G78)</f>
        <v>0</v>
      </c>
      <c r="H76" s="90">
        <f t="shared" ref="H76:O76" si="57">SUM(H77:H78)</f>
        <v>0</v>
      </c>
      <c r="I76" s="402">
        <f t="shared" si="57"/>
        <v>0</v>
      </c>
      <c r="J76" s="131">
        <f>SUM(J77:J78)</f>
        <v>0</v>
      </c>
      <c r="K76" s="79">
        <f t="shared" si="57"/>
        <v>0</v>
      </c>
      <c r="L76" s="176">
        <f t="shared" si="57"/>
        <v>0</v>
      </c>
      <c r="M76" s="232">
        <f t="shared" si="57"/>
        <v>0</v>
      </c>
      <c r="N76" s="79">
        <f t="shared" si="57"/>
        <v>0</v>
      </c>
      <c r="O76" s="90">
        <f t="shared" si="57"/>
        <v>0</v>
      </c>
      <c r="P76" s="289"/>
      <c r="Q76" s="296"/>
      <c r="R76" s="343"/>
      <c r="S76" s="343"/>
      <c r="T76" s="343"/>
    </row>
    <row r="77" spans="1:20" hidden="1" x14ac:dyDescent="0.25">
      <c r="A77" s="30">
        <v>2111</v>
      </c>
      <c r="B77" s="43" t="s">
        <v>77</v>
      </c>
      <c r="C77" s="189">
        <f t="shared" si="24"/>
        <v>0</v>
      </c>
      <c r="D77" s="263"/>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c r="R77" s="343"/>
      <c r="S77" s="343"/>
      <c r="T77" s="343"/>
    </row>
    <row r="78" spans="1:20" ht="39.75" customHeight="1" x14ac:dyDescent="0.25">
      <c r="A78" s="30">
        <v>2112</v>
      </c>
      <c r="B78" s="43" t="s">
        <v>78</v>
      </c>
      <c r="C78" s="189">
        <f t="shared" si="24"/>
        <v>107</v>
      </c>
      <c r="D78" s="360">
        <v>165</v>
      </c>
      <c r="E78" s="417">
        <v>-58</v>
      </c>
      <c r="F78" s="411">
        <f t="shared" si="58"/>
        <v>107</v>
      </c>
      <c r="G78" s="362"/>
      <c r="H78" s="417"/>
      <c r="I78" s="411">
        <f t="shared" si="59"/>
        <v>0</v>
      </c>
      <c r="J78" s="360"/>
      <c r="K78" s="361"/>
      <c r="L78" s="95">
        <f t="shared" si="60"/>
        <v>0</v>
      </c>
      <c r="M78" s="362"/>
      <c r="N78" s="361"/>
      <c r="O78" s="91">
        <f t="shared" si="61"/>
        <v>0</v>
      </c>
      <c r="P78" s="363" t="s">
        <v>341</v>
      </c>
      <c r="Q78" s="296"/>
      <c r="R78" s="343"/>
      <c r="S78" s="343"/>
      <c r="T78" s="343"/>
    </row>
    <row r="79" spans="1:20" ht="24" x14ac:dyDescent="0.25">
      <c r="A79" s="75">
        <v>2120</v>
      </c>
      <c r="B79" s="43" t="s">
        <v>79</v>
      </c>
      <c r="C79" s="189">
        <f t="shared" si="24"/>
        <v>58</v>
      </c>
      <c r="D79" s="132">
        <f>SUM(D80:D81)</f>
        <v>0</v>
      </c>
      <c r="E79" s="91">
        <f t="shared" ref="E79" si="62">SUM(E80:E81)</f>
        <v>58</v>
      </c>
      <c r="F79" s="411">
        <f>SUM(F80:F81)</f>
        <v>58</v>
      </c>
      <c r="G79" s="230">
        <f>SUM(G80:G81)</f>
        <v>0</v>
      </c>
      <c r="H79" s="91">
        <f t="shared" ref="H79:O79" si="63">SUM(H80:H81)</f>
        <v>0</v>
      </c>
      <c r="I79" s="411">
        <f t="shared" si="63"/>
        <v>0</v>
      </c>
      <c r="J79" s="132">
        <f>SUM(J80:J81)</f>
        <v>0</v>
      </c>
      <c r="K79" s="76">
        <f t="shared" si="63"/>
        <v>0</v>
      </c>
      <c r="L79" s="95">
        <f t="shared" si="63"/>
        <v>0</v>
      </c>
      <c r="M79" s="230">
        <f t="shared" si="63"/>
        <v>0</v>
      </c>
      <c r="N79" s="76">
        <f t="shared" si="63"/>
        <v>0</v>
      </c>
      <c r="O79" s="91">
        <f t="shared" si="63"/>
        <v>0</v>
      </c>
      <c r="P79" s="290"/>
      <c r="Q79" s="296"/>
      <c r="R79" s="343"/>
      <c r="S79" s="343"/>
      <c r="T79" s="343"/>
    </row>
    <row r="80" spans="1:20" ht="35.25" customHeight="1" x14ac:dyDescent="0.25">
      <c r="A80" s="30">
        <v>2121</v>
      </c>
      <c r="B80" s="43" t="s">
        <v>77</v>
      </c>
      <c r="C80" s="189">
        <f t="shared" si="24"/>
        <v>58</v>
      </c>
      <c r="D80" s="360"/>
      <c r="E80" s="417">
        <v>58</v>
      </c>
      <c r="F80" s="411">
        <f t="shared" ref="F80:F81" si="64">D80+E80</f>
        <v>58</v>
      </c>
      <c r="G80" s="362"/>
      <c r="H80" s="417"/>
      <c r="I80" s="411">
        <f t="shared" ref="I80:I81" si="65">G80+H80</f>
        <v>0</v>
      </c>
      <c r="J80" s="360"/>
      <c r="K80" s="361"/>
      <c r="L80" s="95">
        <f t="shared" ref="L80:L81" si="66">J80+K80</f>
        <v>0</v>
      </c>
      <c r="M80" s="362"/>
      <c r="N80" s="361"/>
      <c r="O80" s="91">
        <f t="shared" ref="O80:O81" si="67">M80+N80</f>
        <v>0</v>
      </c>
      <c r="P80" s="363" t="s">
        <v>342</v>
      </c>
      <c r="Q80" s="296"/>
      <c r="R80" s="343"/>
      <c r="S80" s="343"/>
      <c r="T80" s="343"/>
    </row>
    <row r="81" spans="1:20" ht="24" hidden="1" x14ac:dyDescent="0.25">
      <c r="A81" s="30">
        <v>2122</v>
      </c>
      <c r="B81" s="43" t="s">
        <v>78</v>
      </c>
      <c r="C81" s="189">
        <f t="shared" si="24"/>
        <v>0</v>
      </c>
      <c r="D81" s="263"/>
      <c r="E81" s="45"/>
      <c r="F81" s="95">
        <f t="shared" si="64"/>
        <v>0</v>
      </c>
      <c r="G81" s="229"/>
      <c r="H81" s="45"/>
      <c r="I81" s="91">
        <f t="shared" si="65"/>
        <v>0</v>
      </c>
      <c r="J81" s="263"/>
      <c r="K81" s="45"/>
      <c r="L81" s="95">
        <f t="shared" si="66"/>
        <v>0</v>
      </c>
      <c r="M81" s="229"/>
      <c r="N81" s="45"/>
      <c r="O81" s="91">
        <f t="shared" si="67"/>
        <v>0</v>
      </c>
      <c r="P81" s="290"/>
      <c r="Q81" s="296"/>
      <c r="R81" s="343"/>
      <c r="S81" s="343"/>
      <c r="T81" s="343"/>
    </row>
    <row r="82" spans="1:20" x14ac:dyDescent="0.25">
      <c r="A82" s="35">
        <v>2200</v>
      </c>
      <c r="B82" s="72" t="s">
        <v>80</v>
      </c>
      <c r="C82" s="187">
        <f t="shared" si="24"/>
        <v>39232</v>
      </c>
      <c r="D82" s="130">
        <f>SUM(D83,D88,D94,D102,D111,D115,D121,D127)</f>
        <v>38691</v>
      </c>
      <c r="E82" s="123">
        <f t="shared" ref="E82" si="68">SUM(E83,E88,E94,E102,E111,E115,E121,E127)</f>
        <v>0</v>
      </c>
      <c r="F82" s="409">
        <f>SUM(F83,F88,F94,F102,F111,F115,F121,F127)</f>
        <v>38691</v>
      </c>
      <c r="G82" s="227">
        <f>SUM(G83,G88,G94,G102,G111,G115,G121,G127)</f>
        <v>0</v>
      </c>
      <c r="H82" s="123">
        <f t="shared" ref="H82:O82" si="69">SUM(H83,H88,H94,H102,H111,H115,H121,H127)</f>
        <v>0</v>
      </c>
      <c r="I82" s="409">
        <f t="shared" si="69"/>
        <v>0</v>
      </c>
      <c r="J82" s="130">
        <f>SUM(J83,J88,J94,J102,J111,J115,J121,J127)</f>
        <v>541</v>
      </c>
      <c r="K82" s="38">
        <f t="shared" si="69"/>
        <v>0</v>
      </c>
      <c r="L82" s="175">
        <f t="shared" si="69"/>
        <v>541</v>
      </c>
      <c r="M82" s="227">
        <f t="shared" si="69"/>
        <v>0</v>
      </c>
      <c r="N82" s="38">
        <f t="shared" si="69"/>
        <v>0</v>
      </c>
      <c r="O82" s="123">
        <f t="shared" si="69"/>
        <v>0</v>
      </c>
      <c r="P82" s="314"/>
      <c r="Q82" s="296"/>
      <c r="R82" s="343"/>
      <c r="S82" s="343"/>
      <c r="T82" s="343"/>
    </row>
    <row r="83" spans="1:20" ht="24" x14ac:dyDescent="0.25">
      <c r="A83" s="73">
        <v>2210</v>
      </c>
      <c r="B83" s="58" t="s">
        <v>81</v>
      </c>
      <c r="C83" s="194">
        <f t="shared" si="24"/>
        <v>862</v>
      </c>
      <c r="D83" s="86">
        <f>SUM(D84:D87)</f>
        <v>852</v>
      </c>
      <c r="E83" s="154">
        <f t="shared" ref="E83" si="70">SUM(E84:E87)</f>
        <v>0</v>
      </c>
      <c r="F83" s="410">
        <f>SUM(F84:F87)</f>
        <v>852</v>
      </c>
      <c r="G83" s="228">
        <f>SUM(G84:G87)</f>
        <v>0</v>
      </c>
      <c r="H83" s="154">
        <f t="shared" ref="H83:O83" si="71">SUM(H84:H87)</f>
        <v>0</v>
      </c>
      <c r="I83" s="410">
        <f t="shared" si="71"/>
        <v>0</v>
      </c>
      <c r="J83" s="86">
        <f>SUM(J84:J87)</f>
        <v>10</v>
      </c>
      <c r="K83" s="74">
        <f t="shared" si="71"/>
        <v>0</v>
      </c>
      <c r="L83" s="174">
        <f t="shared" si="71"/>
        <v>10</v>
      </c>
      <c r="M83" s="228">
        <f t="shared" si="71"/>
        <v>0</v>
      </c>
      <c r="N83" s="74">
        <f t="shared" si="71"/>
        <v>0</v>
      </c>
      <c r="O83" s="154">
        <f t="shared" si="71"/>
        <v>0</v>
      </c>
      <c r="P83" s="291"/>
      <c r="Q83" s="296"/>
      <c r="R83" s="343"/>
      <c r="S83" s="343"/>
      <c r="T83" s="343"/>
    </row>
    <row r="84" spans="1:20"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c r="R84" s="343"/>
      <c r="S84" s="343"/>
      <c r="T84" s="343"/>
    </row>
    <row r="85" spans="1:20" ht="36" x14ac:dyDescent="0.25">
      <c r="A85" s="30">
        <v>2212</v>
      </c>
      <c r="B85" s="43" t="s">
        <v>83</v>
      </c>
      <c r="C85" s="189">
        <f t="shared" si="24"/>
        <v>697</v>
      </c>
      <c r="D85" s="263">
        <v>692</v>
      </c>
      <c r="E85" s="393"/>
      <c r="F85" s="411">
        <f t="shared" si="72"/>
        <v>692</v>
      </c>
      <c r="G85" s="229"/>
      <c r="H85" s="393"/>
      <c r="I85" s="411">
        <f t="shared" si="73"/>
        <v>0</v>
      </c>
      <c r="J85" s="263">
        <v>5</v>
      </c>
      <c r="K85" s="45"/>
      <c r="L85" s="95">
        <f t="shared" si="74"/>
        <v>5</v>
      </c>
      <c r="M85" s="229"/>
      <c r="N85" s="45"/>
      <c r="O85" s="91">
        <f t="shared" si="75"/>
        <v>0</v>
      </c>
      <c r="P85" s="290"/>
      <c r="Q85" s="296"/>
      <c r="R85" s="343"/>
      <c r="S85" s="343"/>
      <c r="T85" s="343"/>
    </row>
    <row r="86" spans="1:20" ht="24" x14ac:dyDescent="0.25">
      <c r="A86" s="30">
        <v>2214</v>
      </c>
      <c r="B86" s="43" t="s">
        <v>84</v>
      </c>
      <c r="C86" s="189">
        <f t="shared" si="24"/>
        <v>125</v>
      </c>
      <c r="D86" s="263">
        <v>120</v>
      </c>
      <c r="E86" s="393"/>
      <c r="F86" s="411">
        <f t="shared" si="72"/>
        <v>120</v>
      </c>
      <c r="G86" s="229"/>
      <c r="H86" s="393"/>
      <c r="I86" s="411">
        <f t="shared" si="73"/>
        <v>0</v>
      </c>
      <c r="J86" s="263">
        <v>5</v>
      </c>
      <c r="K86" s="45"/>
      <c r="L86" s="95">
        <f t="shared" si="74"/>
        <v>5</v>
      </c>
      <c r="M86" s="229"/>
      <c r="N86" s="45"/>
      <c r="O86" s="91">
        <f t="shared" si="75"/>
        <v>0</v>
      </c>
      <c r="P86" s="290"/>
      <c r="Q86" s="296"/>
      <c r="R86" s="343"/>
      <c r="S86" s="343"/>
      <c r="T86" s="343"/>
    </row>
    <row r="87" spans="1:20" x14ac:dyDescent="0.25">
      <c r="A87" s="30">
        <v>2219</v>
      </c>
      <c r="B87" s="43" t="s">
        <v>85</v>
      </c>
      <c r="C87" s="189">
        <f t="shared" si="24"/>
        <v>40</v>
      </c>
      <c r="D87" s="263">
        <v>40</v>
      </c>
      <c r="E87" s="393"/>
      <c r="F87" s="411">
        <f t="shared" si="72"/>
        <v>40</v>
      </c>
      <c r="G87" s="229"/>
      <c r="H87" s="393"/>
      <c r="I87" s="411">
        <f t="shared" si="73"/>
        <v>0</v>
      </c>
      <c r="J87" s="263"/>
      <c r="K87" s="45"/>
      <c r="L87" s="95">
        <f t="shared" si="74"/>
        <v>0</v>
      </c>
      <c r="M87" s="229"/>
      <c r="N87" s="45"/>
      <c r="O87" s="91">
        <f t="shared" si="75"/>
        <v>0</v>
      </c>
      <c r="P87" s="290"/>
      <c r="Q87" s="296"/>
      <c r="R87" s="343"/>
      <c r="S87" s="343"/>
      <c r="T87" s="343"/>
    </row>
    <row r="88" spans="1:20" ht="24" x14ac:dyDescent="0.25">
      <c r="A88" s="75">
        <v>2220</v>
      </c>
      <c r="B88" s="43" t="s">
        <v>86</v>
      </c>
      <c r="C88" s="189">
        <f t="shared" si="24"/>
        <v>32796</v>
      </c>
      <c r="D88" s="132">
        <f>SUM(D89:D93)</f>
        <v>32265</v>
      </c>
      <c r="E88" s="91">
        <f t="shared" ref="E88" si="76">SUM(E89:E93)</f>
        <v>0</v>
      </c>
      <c r="F88" s="411">
        <f>SUM(F89:F93)</f>
        <v>32265</v>
      </c>
      <c r="G88" s="230">
        <f>SUM(G89:G93)</f>
        <v>0</v>
      </c>
      <c r="H88" s="91">
        <f t="shared" ref="H88:O88" si="77">SUM(H89:H93)</f>
        <v>0</v>
      </c>
      <c r="I88" s="411">
        <f t="shared" si="77"/>
        <v>0</v>
      </c>
      <c r="J88" s="132">
        <f>SUM(J89:J93)</f>
        <v>531</v>
      </c>
      <c r="K88" s="76">
        <f t="shared" si="77"/>
        <v>0</v>
      </c>
      <c r="L88" s="95">
        <f t="shared" si="77"/>
        <v>531</v>
      </c>
      <c r="M88" s="230">
        <f t="shared" si="77"/>
        <v>0</v>
      </c>
      <c r="N88" s="76">
        <f t="shared" si="77"/>
        <v>0</v>
      </c>
      <c r="O88" s="91">
        <f t="shared" si="77"/>
        <v>0</v>
      </c>
      <c r="P88" s="290"/>
      <c r="Q88" s="296"/>
      <c r="R88" s="343"/>
      <c r="S88" s="343"/>
      <c r="T88" s="343"/>
    </row>
    <row r="89" spans="1:20" ht="24" x14ac:dyDescent="0.25">
      <c r="A89" s="30">
        <v>2221</v>
      </c>
      <c r="B89" s="43" t="s">
        <v>305</v>
      </c>
      <c r="C89" s="189">
        <f t="shared" si="24"/>
        <v>18129</v>
      </c>
      <c r="D89" s="263">
        <v>18129</v>
      </c>
      <c r="E89" s="393"/>
      <c r="F89" s="411">
        <f t="shared" ref="F89:F93" si="78">D89+E89</f>
        <v>18129</v>
      </c>
      <c r="G89" s="229"/>
      <c r="H89" s="393"/>
      <c r="I89" s="411">
        <f t="shared" ref="I89:I93" si="79">G89+H89</f>
        <v>0</v>
      </c>
      <c r="J89" s="263"/>
      <c r="K89" s="45"/>
      <c r="L89" s="95">
        <f t="shared" ref="L89:L93" si="80">J89+K89</f>
        <v>0</v>
      </c>
      <c r="M89" s="229"/>
      <c r="N89" s="45"/>
      <c r="O89" s="91">
        <f t="shared" ref="O89:O93" si="81">M89+N89</f>
        <v>0</v>
      </c>
      <c r="P89" s="290"/>
      <c r="Q89" s="296"/>
      <c r="R89" s="343"/>
      <c r="S89" s="343"/>
      <c r="T89" s="343"/>
    </row>
    <row r="90" spans="1:20" x14ac:dyDescent="0.25">
      <c r="A90" s="30">
        <v>2222</v>
      </c>
      <c r="B90" s="43" t="s">
        <v>87</v>
      </c>
      <c r="C90" s="189">
        <f t="shared" si="24"/>
        <v>5385</v>
      </c>
      <c r="D90" s="263">
        <v>5385</v>
      </c>
      <c r="E90" s="393"/>
      <c r="F90" s="411">
        <f t="shared" si="78"/>
        <v>5385</v>
      </c>
      <c r="G90" s="229"/>
      <c r="H90" s="393"/>
      <c r="I90" s="411">
        <f t="shared" si="79"/>
        <v>0</v>
      </c>
      <c r="J90" s="263"/>
      <c r="K90" s="45"/>
      <c r="L90" s="95">
        <f t="shared" si="80"/>
        <v>0</v>
      </c>
      <c r="M90" s="229"/>
      <c r="N90" s="45"/>
      <c r="O90" s="91">
        <f t="shared" si="81"/>
        <v>0</v>
      </c>
      <c r="P90" s="290"/>
      <c r="Q90" s="296"/>
      <c r="R90" s="343"/>
      <c r="S90" s="343"/>
      <c r="T90" s="343"/>
    </row>
    <row r="91" spans="1:20" s="355" customFormat="1" x14ac:dyDescent="0.25">
      <c r="A91" s="345">
        <v>2223</v>
      </c>
      <c r="B91" s="365" t="s">
        <v>88</v>
      </c>
      <c r="C91" s="366">
        <f t="shared" si="24"/>
        <v>8611</v>
      </c>
      <c r="D91" s="367">
        <v>8201</v>
      </c>
      <c r="E91" s="418"/>
      <c r="F91" s="420">
        <f t="shared" si="78"/>
        <v>8201</v>
      </c>
      <c r="G91" s="370"/>
      <c r="H91" s="418"/>
      <c r="I91" s="420">
        <f t="shared" si="79"/>
        <v>0</v>
      </c>
      <c r="J91" s="367">
        <v>410</v>
      </c>
      <c r="K91" s="368"/>
      <c r="L91" s="369">
        <f t="shared" si="80"/>
        <v>410</v>
      </c>
      <c r="M91" s="370"/>
      <c r="N91" s="368"/>
      <c r="O91" s="371">
        <f t="shared" si="81"/>
        <v>0</v>
      </c>
      <c r="P91" s="372"/>
      <c r="Q91" s="353"/>
      <c r="R91" s="343"/>
      <c r="S91" s="343"/>
      <c r="T91" s="343"/>
    </row>
    <row r="92" spans="1:20" s="355" customFormat="1" ht="48" x14ac:dyDescent="0.25">
      <c r="A92" s="345">
        <v>2224</v>
      </c>
      <c r="B92" s="365" t="s">
        <v>89</v>
      </c>
      <c r="C92" s="366">
        <f t="shared" si="24"/>
        <v>671</v>
      </c>
      <c r="D92" s="367">
        <v>550</v>
      </c>
      <c r="E92" s="418"/>
      <c r="F92" s="420">
        <f t="shared" si="78"/>
        <v>550</v>
      </c>
      <c r="G92" s="370"/>
      <c r="H92" s="418"/>
      <c r="I92" s="420">
        <f t="shared" si="79"/>
        <v>0</v>
      </c>
      <c r="J92" s="367">
        <v>121</v>
      </c>
      <c r="K92" s="368"/>
      <c r="L92" s="369">
        <f t="shared" si="80"/>
        <v>121</v>
      </c>
      <c r="M92" s="370"/>
      <c r="N92" s="368"/>
      <c r="O92" s="371">
        <f t="shared" si="81"/>
        <v>0</v>
      </c>
      <c r="P92" s="372"/>
      <c r="Q92" s="353"/>
      <c r="R92" s="343"/>
      <c r="S92" s="343"/>
      <c r="T92" s="343"/>
    </row>
    <row r="93" spans="1:20"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c r="R93" s="343"/>
      <c r="S93" s="343"/>
      <c r="T93" s="343"/>
    </row>
    <row r="94" spans="1:20" ht="36" x14ac:dyDescent="0.25">
      <c r="A94" s="75">
        <v>2230</v>
      </c>
      <c r="B94" s="43" t="s">
        <v>91</v>
      </c>
      <c r="C94" s="189">
        <f t="shared" si="24"/>
        <v>908</v>
      </c>
      <c r="D94" s="132">
        <f>SUM(D95:D101)</f>
        <v>908</v>
      </c>
      <c r="E94" s="91">
        <f t="shared" ref="E94" si="82">SUM(E95:E101)</f>
        <v>0</v>
      </c>
      <c r="F94" s="411">
        <f>SUM(F95:F101)</f>
        <v>908</v>
      </c>
      <c r="G94" s="230">
        <f>SUM(G95:G101)</f>
        <v>0</v>
      </c>
      <c r="H94" s="91">
        <f t="shared" ref="H94:N94" si="83">SUM(H95:H101)</f>
        <v>0</v>
      </c>
      <c r="I94" s="411">
        <f t="shared" si="83"/>
        <v>0</v>
      </c>
      <c r="J94" s="132">
        <f>SUM(J95:J101)</f>
        <v>0</v>
      </c>
      <c r="K94" s="76">
        <f t="shared" si="83"/>
        <v>0</v>
      </c>
      <c r="L94" s="95">
        <f t="shared" si="83"/>
        <v>0</v>
      </c>
      <c r="M94" s="230">
        <f t="shared" si="83"/>
        <v>0</v>
      </c>
      <c r="N94" s="76">
        <f t="shared" si="83"/>
        <v>0</v>
      </c>
      <c r="O94" s="91">
        <f>SUM(O95:O101)</f>
        <v>0</v>
      </c>
      <c r="P94" s="290"/>
      <c r="Q94" s="296"/>
      <c r="R94" s="343"/>
      <c r="S94" s="343"/>
      <c r="T94" s="343"/>
    </row>
    <row r="95" spans="1:20"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c r="R95" s="343"/>
      <c r="S95" s="343"/>
      <c r="T95" s="343"/>
    </row>
    <row r="96" spans="1:20"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c r="R96" s="343"/>
      <c r="S96" s="343"/>
      <c r="T96" s="343"/>
    </row>
    <row r="97" spans="1:20"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c r="R97" s="343"/>
      <c r="S97" s="343"/>
      <c r="T97" s="343"/>
    </row>
    <row r="98" spans="1:20"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c r="R98" s="343"/>
      <c r="S98" s="343"/>
      <c r="T98" s="343"/>
    </row>
    <row r="99" spans="1:20" ht="24" hidden="1" x14ac:dyDescent="0.25">
      <c r="A99" s="30">
        <v>2235</v>
      </c>
      <c r="B99" s="43" t="s">
        <v>96</v>
      </c>
      <c r="C99" s="189">
        <f t="shared" si="24"/>
        <v>0</v>
      </c>
      <c r="D99" s="263"/>
      <c r="E99" s="45"/>
      <c r="F99" s="95">
        <f t="shared" si="84"/>
        <v>0</v>
      </c>
      <c r="G99" s="229"/>
      <c r="H99" s="45"/>
      <c r="I99" s="91">
        <f t="shared" si="85"/>
        <v>0</v>
      </c>
      <c r="J99" s="263"/>
      <c r="K99" s="45"/>
      <c r="L99" s="95">
        <f t="shared" si="86"/>
        <v>0</v>
      </c>
      <c r="M99" s="229"/>
      <c r="N99" s="45"/>
      <c r="O99" s="91">
        <f t="shared" si="87"/>
        <v>0</v>
      </c>
      <c r="P99" s="290"/>
      <c r="Q99" s="296"/>
      <c r="R99" s="343"/>
      <c r="S99" s="343"/>
      <c r="T99" s="343"/>
    </row>
    <row r="100" spans="1:20" hidden="1" x14ac:dyDescent="0.25">
      <c r="A100" s="30">
        <v>2236</v>
      </c>
      <c r="B100" s="43" t="s">
        <v>97</v>
      </c>
      <c r="C100" s="189">
        <f t="shared" si="24"/>
        <v>0</v>
      </c>
      <c r="D100" s="263"/>
      <c r="E100" s="45"/>
      <c r="F100" s="95">
        <f t="shared" si="84"/>
        <v>0</v>
      </c>
      <c r="G100" s="229"/>
      <c r="H100" s="45"/>
      <c r="I100" s="91">
        <f t="shared" si="85"/>
        <v>0</v>
      </c>
      <c r="J100" s="263"/>
      <c r="K100" s="45"/>
      <c r="L100" s="95">
        <f t="shared" si="86"/>
        <v>0</v>
      </c>
      <c r="M100" s="229"/>
      <c r="N100" s="45"/>
      <c r="O100" s="91">
        <f t="shared" si="87"/>
        <v>0</v>
      </c>
      <c r="P100" s="290"/>
      <c r="Q100" s="296"/>
      <c r="R100" s="343"/>
      <c r="S100" s="343"/>
      <c r="T100" s="343"/>
    </row>
    <row r="101" spans="1:20" ht="24" x14ac:dyDescent="0.25">
      <c r="A101" s="30">
        <v>2239</v>
      </c>
      <c r="B101" s="43" t="s">
        <v>98</v>
      </c>
      <c r="C101" s="189">
        <f t="shared" si="24"/>
        <v>908</v>
      </c>
      <c r="D101" s="263">
        <v>908</v>
      </c>
      <c r="E101" s="393"/>
      <c r="F101" s="411">
        <f t="shared" si="84"/>
        <v>908</v>
      </c>
      <c r="G101" s="229"/>
      <c r="H101" s="393"/>
      <c r="I101" s="411">
        <f t="shared" si="85"/>
        <v>0</v>
      </c>
      <c r="J101" s="263"/>
      <c r="K101" s="45"/>
      <c r="L101" s="95">
        <f t="shared" si="86"/>
        <v>0</v>
      </c>
      <c r="M101" s="229"/>
      <c r="N101" s="45"/>
      <c r="O101" s="91">
        <f t="shared" si="87"/>
        <v>0</v>
      </c>
      <c r="P101" s="290"/>
      <c r="Q101" s="296"/>
      <c r="R101" s="343"/>
      <c r="S101" s="343"/>
      <c r="T101" s="343"/>
    </row>
    <row r="102" spans="1:20" ht="36" x14ac:dyDescent="0.25">
      <c r="A102" s="75">
        <v>2240</v>
      </c>
      <c r="B102" s="43" t="s">
        <v>99</v>
      </c>
      <c r="C102" s="189">
        <f t="shared" si="24"/>
        <v>4423</v>
      </c>
      <c r="D102" s="132">
        <f>SUM(D103:D110)</f>
        <v>4423</v>
      </c>
      <c r="E102" s="91">
        <f t="shared" ref="E102" si="88">SUM(E103:E110)</f>
        <v>0</v>
      </c>
      <c r="F102" s="411">
        <f>SUM(F103:F110)</f>
        <v>4423</v>
      </c>
      <c r="G102" s="230">
        <f>SUM(G103:G110)</f>
        <v>0</v>
      </c>
      <c r="H102" s="91">
        <f t="shared" ref="H102:N102" si="89">SUM(H103:H110)</f>
        <v>0</v>
      </c>
      <c r="I102" s="411">
        <f t="shared" si="89"/>
        <v>0</v>
      </c>
      <c r="J102" s="132">
        <f>SUM(J103:J110)</f>
        <v>0</v>
      </c>
      <c r="K102" s="76">
        <f t="shared" si="89"/>
        <v>0</v>
      </c>
      <c r="L102" s="95">
        <f t="shared" si="89"/>
        <v>0</v>
      </c>
      <c r="M102" s="230">
        <f t="shared" si="89"/>
        <v>0</v>
      </c>
      <c r="N102" s="76">
        <f t="shared" si="89"/>
        <v>0</v>
      </c>
      <c r="O102" s="91">
        <f>SUM(O103:O110)</f>
        <v>0</v>
      </c>
      <c r="P102" s="290"/>
      <c r="Q102" s="296"/>
      <c r="R102" s="343"/>
      <c r="S102" s="343"/>
      <c r="T102" s="343"/>
    </row>
    <row r="103" spans="1:20"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c r="R103" s="343"/>
      <c r="S103" s="343"/>
      <c r="T103" s="343"/>
    </row>
    <row r="104" spans="1:20" ht="24" hidden="1" x14ac:dyDescent="0.25">
      <c r="A104" s="30">
        <v>2242</v>
      </c>
      <c r="B104" s="43" t="s">
        <v>101</v>
      </c>
      <c r="C104" s="189">
        <f t="shared" si="24"/>
        <v>0</v>
      </c>
      <c r="D104" s="263"/>
      <c r="E104" s="45"/>
      <c r="F104" s="95">
        <f t="shared" si="90"/>
        <v>0</v>
      </c>
      <c r="G104" s="229"/>
      <c r="H104" s="45"/>
      <c r="I104" s="91">
        <f t="shared" si="91"/>
        <v>0</v>
      </c>
      <c r="J104" s="263"/>
      <c r="K104" s="45"/>
      <c r="L104" s="95">
        <f t="shared" si="92"/>
        <v>0</v>
      </c>
      <c r="M104" s="229"/>
      <c r="N104" s="45"/>
      <c r="O104" s="91">
        <f t="shared" si="93"/>
        <v>0</v>
      </c>
      <c r="P104" s="290"/>
      <c r="Q104" s="296"/>
      <c r="R104" s="343"/>
      <c r="S104" s="343"/>
      <c r="T104" s="343"/>
    </row>
    <row r="105" spans="1:20" ht="24" x14ac:dyDescent="0.25">
      <c r="A105" s="30">
        <v>2243</v>
      </c>
      <c r="B105" s="43" t="s">
        <v>102</v>
      </c>
      <c r="C105" s="189">
        <f t="shared" si="24"/>
        <v>495</v>
      </c>
      <c r="D105" s="263">
        <v>495</v>
      </c>
      <c r="E105" s="393"/>
      <c r="F105" s="411">
        <f t="shared" si="90"/>
        <v>495</v>
      </c>
      <c r="G105" s="229"/>
      <c r="H105" s="393"/>
      <c r="I105" s="411">
        <f t="shared" si="91"/>
        <v>0</v>
      </c>
      <c r="J105" s="263"/>
      <c r="K105" s="45"/>
      <c r="L105" s="95">
        <f t="shared" si="92"/>
        <v>0</v>
      </c>
      <c r="M105" s="229"/>
      <c r="N105" s="45"/>
      <c r="O105" s="91">
        <f t="shared" si="93"/>
        <v>0</v>
      </c>
      <c r="P105" s="290"/>
      <c r="Q105" s="296"/>
      <c r="R105" s="343"/>
      <c r="S105" s="343"/>
      <c r="T105" s="343"/>
    </row>
    <row r="106" spans="1:20" x14ac:dyDescent="0.25">
      <c r="A106" s="30">
        <v>2244</v>
      </c>
      <c r="B106" s="43" t="s">
        <v>103</v>
      </c>
      <c r="C106" s="189">
        <f t="shared" si="24"/>
        <v>3928</v>
      </c>
      <c r="D106" s="263">
        <v>3928</v>
      </c>
      <c r="E106" s="393"/>
      <c r="F106" s="411">
        <f t="shared" si="90"/>
        <v>3928</v>
      </c>
      <c r="G106" s="229"/>
      <c r="H106" s="393"/>
      <c r="I106" s="411">
        <f t="shared" si="91"/>
        <v>0</v>
      </c>
      <c r="J106" s="263"/>
      <c r="K106" s="45"/>
      <c r="L106" s="95">
        <f t="shared" si="92"/>
        <v>0</v>
      </c>
      <c r="M106" s="229"/>
      <c r="N106" s="45"/>
      <c r="O106" s="91">
        <f t="shared" si="93"/>
        <v>0</v>
      </c>
      <c r="P106" s="290"/>
      <c r="Q106" s="296"/>
      <c r="R106" s="343"/>
      <c r="S106" s="343"/>
      <c r="T106" s="343"/>
    </row>
    <row r="107" spans="1:20"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c r="R107" s="343"/>
      <c r="S107" s="343"/>
      <c r="T107" s="343"/>
    </row>
    <row r="108" spans="1:20" hidden="1" x14ac:dyDescent="0.25">
      <c r="A108" s="30">
        <v>2247</v>
      </c>
      <c r="B108" s="43" t="s">
        <v>105</v>
      </c>
      <c r="C108" s="189">
        <f t="shared" si="24"/>
        <v>0</v>
      </c>
      <c r="D108" s="263"/>
      <c r="E108" s="45"/>
      <c r="F108" s="95">
        <f t="shared" si="90"/>
        <v>0</v>
      </c>
      <c r="G108" s="229"/>
      <c r="H108" s="45"/>
      <c r="I108" s="91">
        <f t="shared" si="91"/>
        <v>0</v>
      </c>
      <c r="J108" s="263"/>
      <c r="K108" s="45"/>
      <c r="L108" s="95">
        <f t="shared" si="92"/>
        <v>0</v>
      </c>
      <c r="M108" s="229"/>
      <c r="N108" s="45"/>
      <c r="O108" s="91">
        <f t="shared" si="93"/>
        <v>0</v>
      </c>
      <c r="P108" s="290"/>
      <c r="Q108" s="296"/>
      <c r="R108" s="343"/>
      <c r="S108" s="343"/>
      <c r="T108" s="343"/>
    </row>
    <row r="109" spans="1:20"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c r="R109" s="343"/>
      <c r="S109" s="343"/>
      <c r="T109" s="343"/>
    </row>
    <row r="110" spans="1:20" ht="24" hidden="1" x14ac:dyDescent="0.25">
      <c r="A110" s="30">
        <v>2249</v>
      </c>
      <c r="B110" s="43" t="s">
        <v>107</v>
      </c>
      <c r="C110" s="189">
        <f t="shared" si="24"/>
        <v>0</v>
      </c>
      <c r="D110" s="263"/>
      <c r="E110" s="45"/>
      <c r="F110" s="95">
        <f t="shared" si="90"/>
        <v>0</v>
      </c>
      <c r="G110" s="229"/>
      <c r="H110" s="45"/>
      <c r="I110" s="91">
        <f t="shared" si="91"/>
        <v>0</v>
      </c>
      <c r="J110" s="263"/>
      <c r="K110" s="45"/>
      <c r="L110" s="95">
        <f t="shared" si="92"/>
        <v>0</v>
      </c>
      <c r="M110" s="229"/>
      <c r="N110" s="45"/>
      <c r="O110" s="91">
        <f t="shared" si="93"/>
        <v>0</v>
      </c>
      <c r="P110" s="290"/>
      <c r="Q110" s="296"/>
      <c r="R110" s="343"/>
      <c r="S110" s="343"/>
      <c r="T110" s="343"/>
    </row>
    <row r="111" spans="1:20" x14ac:dyDescent="0.25">
      <c r="A111" s="75">
        <v>2250</v>
      </c>
      <c r="B111" s="43" t="s">
        <v>108</v>
      </c>
      <c r="C111" s="189">
        <f t="shared" si="24"/>
        <v>166</v>
      </c>
      <c r="D111" s="132">
        <f>SUM(D112:D114)</f>
        <v>166</v>
      </c>
      <c r="E111" s="91">
        <f t="shared" ref="E111" si="94">SUM(E112:E114)</f>
        <v>0</v>
      </c>
      <c r="F111" s="411">
        <f>SUM(F112:F114)</f>
        <v>166</v>
      </c>
      <c r="G111" s="230">
        <f>SUM(G112:G114)</f>
        <v>0</v>
      </c>
      <c r="H111" s="91">
        <f t="shared" ref="H111:N111" si="95">SUM(H112:H114)</f>
        <v>0</v>
      </c>
      <c r="I111" s="411">
        <f t="shared" si="95"/>
        <v>0</v>
      </c>
      <c r="J111" s="132">
        <f>SUM(J112:J114)</f>
        <v>0</v>
      </c>
      <c r="K111" s="76">
        <f t="shared" si="95"/>
        <v>0</v>
      </c>
      <c r="L111" s="95">
        <f t="shared" si="95"/>
        <v>0</v>
      </c>
      <c r="M111" s="230">
        <f t="shared" si="95"/>
        <v>0</v>
      </c>
      <c r="N111" s="76">
        <f t="shared" si="95"/>
        <v>0</v>
      </c>
      <c r="O111" s="91">
        <f>SUM(O112:O114)</f>
        <v>0</v>
      </c>
      <c r="P111" s="290"/>
      <c r="Q111" s="296"/>
      <c r="R111" s="343"/>
      <c r="S111" s="343"/>
      <c r="T111" s="343"/>
    </row>
    <row r="112" spans="1:20" x14ac:dyDescent="0.25">
      <c r="A112" s="30">
        <v>2251</v>
      </c>
      <c r="B112" s="43" t="s">
        <v>109</v>
      </c>
      <c r="C112" s="189">
        <f t="shared" si="24"/>
        <v>166</v>
      </c>
      <c r="D112" s="263">
        <v>166</v>
      </c>
      <c r="E112" s="393"/>
      <c r="F112" s="411">
        <f t="shared" ref="F112:F114" si="96">D112+E112</f>
        <v>166</v>
      </c>
      <c r="G112" s="229"/>
      <c r="H112" s="393"/>
      <c r="I112" s="411">
        <f t="shared" ref="I112:I114" si="97">G112+H112</f>
        <v>0</v>
      </c>
      <c r="J112" s="263"/>
      <c r="K112" s="45"/>
      <c r="L112" s="95">
        <f t="shared" ref="L112:L114" si="98">J112+K112</f>
        <v>0</v>
      </c>
      <c r="M112" s="229"/>
      <c r="N112" s="45"/>
      <c r="O112" s="91">
        <f t="shared" ref="O112:O114" si="99">M112+N112</f>
        <v>0</v>
      </c>
      <c r="P112" s="290"/>
      <c r="Q112" s="296"/>
      <c r="R112" s="343"/>
      <c r="S112" s="343"/>
      <c r="T112" s="343"/>
    </row>
    <row r="113" spans="1:20"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c r="R113" s="343"/>
      <c r="S113" s="343"/>
      <c r="T113" s="343"/>
    </row>
    <row r="114" spans="1:20" ht="24" hidden="1" x14ac:dyDescent="0.25">
      <c r="A114" s="30">
        <v>2259</v>
      </c>
      <c r="B114" s="43" t="s">
        <v>111</v>
      </c>
      <c r="C114" s="189">
        <f t="shared" si="100"/>
        <v>0</v>
      </c>
      <c r="D114" s="263"/>
      <c r="E114" s="45"/>
      <c r="F114" s="95">
        <f t="shared" si="96"/>
        <v>0</v>
      </c>
      <c r="G114" s="229"/>
      <c r="H114" s="45"/>
      <c r="I114" s="91">
        <f t="shared" si="97"/>
        <v>0</v>
      </c>
      <c r="J114" s="263"/>
      <c r="K114" s="45"/>
      <c r="L114" s="95">
        <f t="shared" si="98"/>
        <v>0</v>
      </c>
      <c r="M114" s="229"/>
      <c r="N114" s="45"/>
      <c r="O114" s="91">
        <f t="shared" si="99"/>
        <v>0</v>
      </c>
      <c r="P114" s="290"/>
      <c r="Q114" s="296"/>
      <c r="R114" s="343"/>
      <c r="S114" s="343"/>
      <c r="T114" s="343"/>
    </row>
    <row r="115" spans="1:20" x14ac:dyDescent="0.25">
      <c r="A115" s="75">
        <v>2260</v>
      </c>
      <c r="B115" s="43" t="s">
        <v>112</v>
      </c>
      <c r="C115" s="189">
        <f t="shared" si="100"/>
        <v>41</v>
      </c>
      <c r="D115" s="132">
        <f>SUM(D116:D120)</f>
        <v>41</v>
      </c>
      <c r="E115" s="91">
        <f t="shared" ref="E115" si="101">SUM(E116:E120)</f>
        <v>0</v>
      </c>
      <c r="F115" s="411">
        <f>SUM(F116:F120)</f>
        <v>41</v>
      </c>
      <c r="G115" s="230">
        <f>SUM(G116:G120)</f>
        <v>0</v>
      </c>
      <c r="H115" s="91">
        <f t="shared" ref="H115:N115" si="102">SUM(H116:H120)</f>
        <v>0</v>
      </c>
      <c r="I115" s="411">
        <f t="shared" si="102"/>
        <v>0</v>
      </c>
      <c r="J115" s="132">
        <f>SUM(J116:J120)</f>
        <v>0</v>
      </c>
      <c r="K115" s="76">
        <f t="shared" si="102"/>
        <v>0</v>
      </c>
      <c r="L115" s="95">
        <f t="shared" si="102"/>
        <v>0</v>
      </c>
      <c r="M115" s="230">
        <f t="shared" si="102"/>
        <v>0</v>
      </c>
      <c r="N115" s="76">
        <f t="shared" si="102"/>
        <v>0</v>
      </c>
      <c r="O115" s="91">
        <f>SUM(O116:O120)</f>
        <v>0</v>
      </c>
      <c r="P115" s="290"/>
      <c r="Q115" s="296"/>
      <c r="R115" s="343"/>
      <c r="S115" s="343"/>
      <c r="T115" s="343"/>
    </row>
    <row r="116" spans="1:20"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c r="R116" s="343"/>
      <c r="S116" s="343"/>
      <c r="T116" s="343"/>
    </row>
    <row r="117" spans="1:20" hidden="1" x14ac:dyDescent="0.25">
      <c r="A117" s="30">
        <v>2262</v>
      </c>
      <c r="B117" s="43" t="s">
        <v>114</v>
      </c>
      <c r="C117" s="189">
        <f t="shared" si="100"/>
        <v>0</v>
      </c>
      <c r="D117" s="263"/>
      <c r="E117" s="45"/>
      <c r="F117" s="95">
        <f t="shared" si="103"/>
        <v>0</v>
      </c>
      <c r="G117" s="229"/>
      <c r="H117" s="45"/>
      <c r="I117" s="91">
        <f t="shared" si="104"/>
        <v>0</v>
      </c>
      <c r="J117" s="263"/>
      <c r="K117" s="45"/>
      <c r="L117" s="95">
        <f t="shared" si="105"/>
        <v>0</v>
      </c>
      <c r="M117" s="229"/>
      <c r="N117" s="45"/>
      <c r="O117" s="91">
        <f t="shared" si="106"/>
        <v>0</v>
      </c>
      <c r="P117" s="290"/>
      <c r="Q117" s="296"/>
      <c r="R117" s="343"/>
      <c r="S117" s="343"/>
      <c r="T117" s="343"/>
    </row>
    <row r="118" spans="1:20"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c r="R118" s="343"/>
      <c r="S118" s="343"/>
      <c r="T118" s="343"/>
    </row>
    <row r="119" spans="1:20"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c r="R119" s="343"/>
      <c r="S119" s="343"/>
      <c r="T119" s="343"/>
    </row>
    <row r="120" spans="1:20" x14ac:dyDescent="0.25">
      <c r="A120" s="30">
        <v>2269</v>
      </c>
      <c r="B120" s="43" t="s">
        <v>117</v>
      </c>
      <c r="C120" s="189">
        <f t="shared" si="100"/>
        <v>41</v>
      </c>
      <c r="D120" s="263">
        <v>41</v>
      </c>
      <c r="E120" s="393"/>
      <c r="F120" s="411">
        <f t="shared" si="103"/>
        <v>41</v>
      </c>
      <c r="G120" s="229"/>
      <c r="H120" s="393"/>
      <c r="I120" s="411">
        <f t="shared" si="104"/>
        <v>0</v>
      </c>
      <c r="J120" s="263"/>
      <c r="K120" s="45"/>
      <c r="L120" s="95">
        <f t="shared" si="105"/>
        <v>0</v>
      </c>
      <c r="M120" s="229"/>
      <c r="N120" s="45"/>
      <c r="O120" s="91">
        <f t="shared" si="106"/>
        <v>0</v>
      </c>
      <c r="P120" s="290"/>
      <c r="Q120" s="296"/>
      <c r="R120" s="343"/>
      <c r="S120" s="343"/>
      <c r="T120" s="343"/>
    </row>
    <row r="121" spans="1:20" x14ac:dyDescent="0.25">
      <c r="A121" s="75">
        <v>2270</v>
      </c>
      <c r="B121" s="43" t="s">
        <v>118</v>
      </c>
      <c r="C121" s="189">
        <f t="shared" si="100"/>
        <v>36</v>
      </c>
      <c r="D121" s="132">
        <f>SUM(D122:D126)</f>
        <v>36</v>
      </c>
      <c r="E121" s="91">
        <f t="shared" ref="E121" si="107">SUM(E122:E126)</f>
        <v>0</v>
      </c>
      <c r="F121" s="411">
        <f>SUM(F122:F126)</f>
        <v>36</v>
      </c>
      <c r="G121" s="230">
        <f>SUM(G122:G126)</f>
        <v>0</v>
      </c>
      <c r="H121" s="91">
        <f t="shared" ref="H121:N121" si="108">SUM(H122:H126)</f>
        <v>0</v>
      </c>
      <c r="I121" s="411">
        <f t="shared" si="108"/>
        <v>0</v>
      </c>
      <c r="J121" s="132">
        <f>SUM(J122:J126)</f>
        <v>0</v>
      </c>
      <c r="K121" s="76">
        <f t="shared" si="108"/>
        <v>0</v>
      </c>
      <c r="L121" s="95">
        <f t="shared" si="108"/>
        <v>0</v>
      </c>
      <c r="M121" s="230">
        <f t="shared" si="108"/>
        <v>0</v>
      </c>
      <c r="N121" s="76">
        <f t="shared" si="108"/>
        <v>0</v>
      </c>
      <c r="O121" s="91">
        <f>SUM(O122:O126)</f>
        <v>0</v>
      </c>
      <c r="P121" s="290"/>
      <c r="Q121" s="296"/>
      <c r="R121" s="343"/>
      <c r="S121" s="343"/>
      <c r="T121" s="343"/>
    </row>
    <row r="122" spans="1:20"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c r="R122" s="343"/>
      <c r="S122" s="343"/>
      <c r="T122" s="343"/>
    </row>
    <row r="123" spans="1:20"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c r="R123" s="343"/>
      <c r="S123" s="343"/>
      <c r="T123" s="343"/>
    </row>
    <row r="124" spans="1:20" ht="24" hidden="1" x14ac:dyDescent="0.25">
      <c r="A124" s="30">
        <v>2275</v>
      </c>
      <c r="B124" s="43" t="s">
        <v>120</v>
      </c>
      <c r="C124" s="189">
        <f t="shared" si="100"/>
        <v>0</v>
      </c>
      <c r="D124" s="263"/>
      <c r="E124" s="45"/>
      <c r="F124" s="95">
        <f t="shared" si="109"/>
        <v>0</v>
      </c>
      <c r="G124" s="229"/>
      <c r="H124" s="45"/>
      <c r="I124" s="91">
        <f t="shared" si="110"/>
        <v>0</v>
      </c>
      <c r="J124" s="263"/>
      <c r="K124" s="45"/>
      <c r="L124" s="95">
        <f t="shared" si="111"/>
        <v>0</v>
      </c>
      <c r="M124" s="229"/>
      <c r="N124" s="45"/>
      <c r="O124" s="91">
        <f t="shared" si="112"/>
        <v>0</v>
      </c>
      <c r="P124" s="290"/>
      <c r="Q124" s="296"/>
      <c r="R124" s="343"/>
      <c r="S124" s="343"/>
      <c r="T124" s="343"/>
    </row>
    <row r="125" spans="1:20"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c r="R125" s="343"/>
      <c r="S125" s="343"/>
      <c r="T125" s="343"/>
    </row>
    <row r="126" spans="1:20" ht="24" x14ac:dyDescent="0.25">
      <c r="A126" s="30">
        <v>2279</v>
      </c>
      <c r="B126" s="43" t="s">
        <v>122</v>
      </c>
      <c r="C126" s="189">
        <f t="shared" si="100"/>
        <v>36</v>
      </c>
      <c r="D126" s="263">
        <v>36</v>
      </c>
      <c r="E126" s="393"/>
      <c r="F126" s="411">
        <f t="shared" si="109"/>
        <v>36</v>
      </c>
      <c r="G126" s="229"/>
      <c r="H126" s="393"/>
      <c r="I126" s="411">
        <f t="shared" si="110"/>
        <v>0</v>
      </c>
      <c r="J126" s="263"/>
      <c r="K126" s="45"/>
      <c r="L126" s="95">
        <f t="shared" si="111"/>
        <v>0</v>
      </c>
      <c r="M126" s="229"/>
      <c r="N126" s="45"/>
      <c r="O126" s="91">
        <f t="shared" si="112"/>
        <v>0</v>
      </c>
      <c r="P126" s="290"/>
      <c r="Q126" s="296"/>
      <c r="R126" s="343"/>
      <c r="S126" s="343"/>
      <c r="T126" s="343"/>
    </row>
    <row r="127" spans="1:20" ht="24" hidden="1" x14ac:dyDescent="0.25">
      <c r="A127" s="338">
        <v>2280</v>
      </c>
      <c r="B127" s="40" t="s">
        <v>123</v>
      </c>
      <c r="C127" s="188">
        <f t="shared" si="100"/>
        <v>0</v>
      </c>
      <c r="D127" s="131">
        <f>SUM(D128)</f>
        <v>0</v>
      </c>
      <c r="E127" s="79">
        <f>SUM(E128)</f>
        <v>0</v>
      </c>
      <c r="F127" s="176">
        <f t="shared" ref="F127:O127" si="113">SUM(F128)</f>
        <v>0</v>
      </c>
      <c r="G127" s="232">
        <f>SUM(G128)</f>
        <v>0</v>
      </c>
      <c r="H127" s="79">
        <f t="shared" si="113"/>
        <v>0</v>
      </c>
      <c r="I127" s="90">
        <f t="shared" si="113"/>
        <v>0</v>
      </c>
      <c r="J127" s="131">
        <f>SUM(J128)</f>
        <v>0</v>
      </c>
      <c r="K127" s="79">
        <f t="shared" si="113"/>
        <v>0</v>
      </c>
      <c r="L127" s="176">
        <f t="shared" si="113"/>
        <v>0</v>
      </c>
      <c r="M127" s="232">
        <f t="shared" si="113"/>
        <v>0</v>
      </c>
      <c r="N127" s="79">
        <f t="shared" si="113"/>
        <v>0</v>
      </c>
      <c r="O127" s="91">
        <f t="shared" si="113"/>
        <v>0</v>
      </c>
      <c r="P127" s="290"/>
      <c r="Q127" s="296"/>
      <c r="R127" s="343"/>
      <c r="S127" s="343"/>
      <c r="T127" s="343"/>
    </row>
    <row r="128" spans="1:20"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c r="R128" s="343"/>
      <c r="S128" s="343"/>
      <c r="T128" s="343"/>
    </row>
    <row r="129" spans="1:20" ht="38.25" customHeight="1" x14ac:dyDescent="0.25">
      <c r="A129" s="35">
        <v>2300</v>
      </c>
      <c r="B129" s="72" t="s">
        <v>125</v>
      </c>
      <c r="C129" s="187">
        <f t="shared" si="100"/>
        <v>12458</v>
      </c>
      <c r="D129" s="130">
        <f>SUM(D130,D135,D139,D140,D143,D150,D158,D159,D162)</f>
        <v>8532</v>
      </c>
      <c r="E129" s="123">
        <f t="shared" ref="E129" si="114">SUM(E130,E135,E139,E140,E143,E150,E158,E159,E162)</f>
        <v>0</v>
      </c>
      <c r="F129" s="409">
        <f>SUM(F130,F135,F139,F140,F143,F150,F158,F159,F162)</f>
        <v>8532</v>
      </c>
      <c r="G129" s="227">
        <f>SUM(G130,G135,G139,G140,G143,G150,G158,G159,G162)</f>
        <v>1287</v>
      </c>
      <c r="H129" s="123">
        <f t="shared" ref="H129:N129" si="115">SUM(H130,H135,H139,H140,H143,H150,H158,H159,H162)</f>
        <v>0</v>
      </c>
      <c r="I129" s="409">
        <f t="shared" si="115"/>
        <v>1287</v>
      </c>
      <c r="J129" s="130">
        <f>SUM(J130,J135,J139,J140,J143,J150,J158,J159,J162)</f>
        <v>2639</v>
      </c>
      <c r="K129" s="38">
        <f t="shared" si="115"/>
        <v>0</v>
      </c>
      <c r="L129" s="175">
        <f t="shared" si="115"/>
        <v>2639</v>
      </c>
      <c r="M129" s="227">
        <f t="shared" si="115"/>
        <v>0</v>
      </c>
      <c r="N129" s="38">
        <f t="shared" si="115"/>
        <v>0</v>
      </c>
      <c r="O129" s="123">
        <f>SUM(O130,O135,O139,O140,O143,O150,O158,O159,O162)</f>
        <v>0</v>
      </c>
      <c r="P129" s="292"/>
      <c r="Q129" s="296"/>
      <c r="R129" s="343"/>
      <c r="S129" s="343"/>
      <c r="T129" s="343"/>
    </row>
    <row r="130" spans="1:20" ht="24" x14ac:dyDescent="0.25">
      <c r="A130" s="338">
        <v>2310</v>
      </c>
      <c r="B130" s="40" t="s">
        <v>126</v>
      </c>
      <c r="C130" s="188">
        <f t="shared" si="100"/>
        <v>2989</v>
      </c>
      <c r="D130" s="131">
        <f>SUM(D131:D134)</f>
        <v>2989</v>
      </c>
      <c r="E130" s="90">
        <f t="shared" ref="E130:O130" si="116">SUM(E131:E134)</f>
        <v>0</v>
      </c>
      <c r="F130" s="402">
        <f t="shared" si="116"/>
        <v>2989</v>
      </c>
      <c r="G130" s="232">
        <f>SUM(G131:G134)</f>
        <v>0</v>
      </c>
      <c r="H130" s="90">
        <f t="shared" si="116"/>
        <v>0</v>
      </c>
      <c r="I130" s="402">
        <f t="shared" si="116"/>
        <v>0</v>
      </c>
      <c r="J130" s="131">
        <f>SUM(J131:J134)</f>
        <v>0</v>
      </c>
      <c r="K130" s="79">
        <f t="shared" si="116"/>
        <v>0</v>
      </c>
      <c r="L130" s="176">
        <f t="shared" si="116"/>
        <v>0</v>
      </c>
      <c r="M130" s="232">
        <f t="shared" si="116"/>
        <v>0</v>
      </c>
      <c r="N130" s="79">
        <f t="shared" si="116"/>
        <v>0</v>
      </c>
      <c r="O130" s="90">
        <f t="shared" si="116"/>
        <v>0</v>
      </c>
      <c r="P130" s="289"/>
      <c r="Q130" s="296"/>
      <c r="R130" s="343"/>
      <c r="S130" s="343"/>
      <c r="T130" s="343"/>
    </row>
    <row r="131" spans="1:20" x14ac:dyDescent="0.25">
      <c r="A131" s="30">
        <v>2311</v>
      </c>
      <c r="B131" s="43" t="s">
        <v>127</v>
      </c>
      <c r="C131" s="189">
        <f t="shared" si="100"/>
        <v>600</v>
      </c>
      <c r="D131" s="263">
        <v>600</v>
      </c>
      <c r="E131" s="393"/>
      <c r="F131" s="411">
        <f t="shared" ref="F131:F134" si="117">D131+E131</f>
        <v>600</v>
      </c>
      <c r="G131" s="229"/>
      <c r="H131" s="393"/>
      <c r="I131" s="411">
        <f t="shared" ref="I131:I134" si="118">G131+H131</f>
        <v>0</v>
      </c>
      <c r="J131" s="263"/>
      <c r="K131" s="45"/>
      <c r="L131" s="95">
        <f t="shared" ref="L131:L134" si="119">J131+K131</f>
        <v>0</v>
      </c>
      <c r="M131" s="229"/>
      <c r="N131" s="45"/>
      <c r="O131" s="91">
        <f t="shared" ref="O131:O134" si="120">M131+N131</f>
        <v>0</v>
      </c>
      <c r="P131" s="290"/>
      <c r="Q131" s="296"/>
      <c r="R131" s="343"/>
      <c r="S131" s="343"/>
      <c r="T131" s="343"/>
    </row>
    <row r="132" spans="1:20" x14ac:dyDescent="0.25">
      <c r="A132" s="30">
        <v>2312</v>
      </c>
      <c r="B132" s="43" t="s">
        <v>128</v>
      </c>
      <c r="C132" s="189">
        <f t="shared" si="100"/>
        <v>2289</v>
      </c>
      <c r="D132" s="263">
        <v>2289</v>
      </c>
      <c r="E132" s="393"/>
      <c r="F132" s="411">
        <f t="shared" si="117"/>
        <v>2289</v>
      </c>
      <c r="G132" s="229"/>
      <c r="H132" s="393"/>
      <c r="I132" s="411">
        <f t="shared" si="118"/>
        <v>0</v>
      </c>
      <c r="J132" s="263"/>
      <c r="K132" s="45"/>
      <c r="L132" s="95">
        <f t="shared" si="119"/>
        <v>0</v>
      </c>
      <c r="M132" s="229"/>
      <c r="N132" s="45"/>
      <c r="O132" s="91">
        <f t="shared" si="120"/>
        <v>0</v>
      </c>
      <c r="P132" s="290"/>
      <c r="Q132" s="296"/>
      <c r="R132" s="343"/>
      <c r="S132" s="343"/>
      <c r="T132" s="343"/>
    </row>
    <row r="133" spans="1:20" x14ac:dyDescent="0.25">
      <c r="A133" s="30">
        <v>2313</v>
      </c>
      <c r="B133" s="43" t="s">
        <v>129</v>
      </c>
      <c r="C133" s="189">
        <f t="shared" si="100"/>
        <v>100</v>
      </c>
      <c r="D133" s="263">
        <v>100</v>
      </c>
      <c r="E133" s="393"/>
      <c r="F133" s="411">
        <f t="shared" si="117"/>
        <v>100</v>
      </c>
      <c r="G133" s="229"/>
      <c r="H133" s="393"/>
      <c r="I133" s="411">
        <f t="shared" si="118"/>
        <v>0</v>
      </c>
      <c r="J133" s="263"/>
      <c r="K133" s="45"/>
      <c r="L133" s="95">
        <f t="shared" si="119"/>
        <v>0</v>
      </c>
      <c r="M133" s="229"/>
      <c r="N133" s="45"/>
      <c r="O133" s="91">
        <f t="shared" si="120"/>
        <v>0</v>
      </c>
      <c r="P133" s="290"/>
      <c r="Q133" s="296"/>
      <c r="R133" s="343"/>
      <c r="S133" s="343"/>
      <c r="T133" s="343"/>
    </row>
    <row r="134" spans="1:20" ht="47.25" hidden="1" customHeight="1" x14ac:dyDescent="0.25">
      <c r="A134" s="30">
        <v>2314</v>
      </c>
      <c r="B134" s="43" t="s">
        <v>307</v>
      </c>
      <c r="C134" s="189">
        <f t="shared" si="100"/>
        <v>0</v>
      </c>
      <c r="D134" s="263"/>
      <c r="E134" s="45"/>
      <c r="F134" s="95">
        <f t="shared" si="117"/>
        <v>0</v>
      </c>
      <c r="G134" s="229"/>
      <c r="H134" s="45"/>
      <c r="I134" s="91">
        <f t="shared" si="118"/>
        <v>0</v>
      </c>
      <c r="J134" s="263"/>
      <c r="K134" s="45"/>
      <c r="L134" s="95">
        <f t="shared" si="119"/>
        <v>0</v>
      </c>
      <c r="M134" s="229"/>
      <c r="N134" s="45"/>
      <c r="O134" s="91">
        <f t="shared" si="120"/>
        <v>0</v>
      </c>
      <c r="P134" s="290"/>
      <c r="Q134" s="296"/>
      <c r="R134" s="343"/>
      <c r="S134" s="343"/>
      <c r="T134" s="343"/>
    </row>
    <row r="135" spans="1:20" x14ac:dyDescent="0.25">
      <c r="A135" s="75">
        <v>2320</v>
      </c>
      <c r="B135" s="43" t="s">
        <v>130</v>
      </c>
      <c r="C135" s="189">
        <f t="shared" si="100"/>
        <v>56</v>
      </c>
      <c r="D135" s="132">
        <f>SUM(D136:D138)</f>
        <v>56</v>
      </c>
      <c r="E135" s="91">
        <f>SUM(E136:E138)</f>
        <v>0</v>
      </c>
      <c r="F135" s="411">
        <f>SUM(F136:F138)</f>
        <v>56</v>
      </c>
      <c r="G135" s="230">
        <f>SUM(G136:G138)</f>
        <v>0</v>
      </c>
      <c r="H135" s="91">
        <f>SUM(H136:H138)</f>
        <v>0</v>
      </c>
      <c r="I135" s="411">
        <f t="shared" ref="I135:N135" si="121">SUM(I136:I138)</f>
        <v>0</v>
      </c>
      <c r="J135" s="132">
        <f>SUM(J136:J138)</f>
        <v>0</v>
      </c>
      <c r="K135" s="76">
        <f t="shared" si="121"/>
        <v>0</v>
      </c>
      <c r="L135" s="95">
        <f t="shared" si="121"/>
        <v>0</v>
      </c>
      <c r="M135" s="230">
        <f t="shared" si="121"/>
        <v>0</v>
      </c>
      <c r="N135" s="76">
        <f t="shared" si="121"/>
        <v>0</v>
      </c>
      <c r="O135" s="91">
        <f>SUM(O136:O138)</f>
        <v>0</v>
      </c>
      <c r="P135" s="290"/>
      <c r="Q135" s="296"/>
      <c r="R135" s="343"/>
      <c r="S135" s="343"/>
      <c r="T135" s="343"/>
    </row>
    <row r="136" spans="1:20" hidden="1" x14ac:dyDescent="0.25">
      <c r="A136" s="30">
        <v>2321</v>
      </c>
      <c r="B136" s="43" t="s">
        <v>131</v>
      </c>
      <c r="C136" s="189">
        <f t="shared" si="100"/>
        <v>0</v>
      </c>
      <c r="D136" s="263"/>
      <c r="E136" s="45"/>
      <c r="F136" s="95">
        <f t="shared" ref="F136:F139" si="122">D136+E136</f>
        <v>0</v>
      </c>
      <c r="G136" s="229"/>
      <c r="H136" s="45"/>
      <c r="I136" s="91">
        <f t="shared" ref="I136:I139" si="123">G136+H136</f>
        <v>0</v>
      </c>
      <c r="J136" s="263"/>
      <c r="K136" s="45"/>
      <c r="L136" s="95">
        <f t="shared" ref="L136:L139" si="124">J136+K136</f>
        <v>0</v>
      </c>
      <c r="M136" s="229"/>
      <c r="N136" s="45"/>
      <c r="O136" s="91">
        <f t="shared" ref="O136:O139" si="125">M136+N136</f>
        <v>0</v>
      </c>
      <c r="P136" s="290"/>
      <c r="Q136" s="296"/>
      <c r="R136" s="343"/>
      <c r="S136" s="343"/>
      <c r="T136" s="343"/>
    </row>
    <row r="137" spans="1:20" x14ac:dyDescent="0.25">
      <c r="A137" s="30">
        <v>2322</v>
      </c>
      <c r="B137" s="43" t="s">
        <v>132</v>
      </c>
      <c r="C137" s="189">
        <f t="shared" si="100"/>
        <v>56</v>
      </c>
      <c r="D137" s="263">
        <v>56</v>
      </c>
      <c r="E137" s="393"/>
      <c r="F137" s="411">
        <f t="shared" si="122"/>
        <v>56</v>
      </c>
      <c r="G137" s="229"/>
      <c r="H137" s="393"/>
      <c r="I137" s="411">
        <f t="shared" si="123"/>
        <v>0</v>
      </c>
      <c r="J137" s="263"/>
      <c r="K137" s="45"/>
      <c r="L137" s="95">
        <f t="shared" si="124"/>
        <v>0</v>
      </c>
      <c r="M137" s="229"/>
      <c r="N137" s="45"/>
      <c r="O137" s="91">
        <f t="shared" si="125"/>
        <v>0</v>
      </c>
      <c r="P137" s="290"/>
      <c r="Q137" s="296"/>
      <c r="R137" s="343"/>
      <c r="S137" s="343"/>
      <c r="T137" s="343"/>
    </row>
    <row r="138" spans="1:20" ht="10.5" hidden="1" customHeight="1" x14ac:dyDescent="0.25">
      <c r="A138" s="30">
        <v>2329</v>
      </c>
      <c r="B138" s="43" t="s">
        <v>133</v>
      </c>
      <c r="C138" s="189">
        <f t="shared" si="100"/>
        <v>0</v>
      </c>
      <c r="D138" s="263"/>
      <c r="E138" s="45"/>
      <c r="F138" s="95">
        <f t="shared" si="122"/>
        <v>0</v>
      </c>
      <c r="G138" s="229"/>
      <c r="H138" s="45"/>
      <c r="I138" s="91">
        <f t="shared" si="123"/>
        <v>0</v>
      </c>
      <c r="J138" s="263"/>
      <c r="K138" s="45"/>
      <c r="L138" s="95">
        <f t="shared" si="124"/>
        <v>0</v>
      </c>
      <c r="M138" s="229"/>
      <c r="N138" s="45"/>
      <c r="O138" s="91">
        <f t="shared" si="125"/>
        <v>0</v>
      </c>
      <c r="P138" s="290"/>
      <c r="Q138" s="296"/>
      <c r="R138" s="343"/>
      <c r="S138" s="343"/>
      <c r="T138" s="343"/>
    </row>
    <row r="139" spans="1:20" hidden="1" x14ac:dyDescent="0.25">
      <c r="A139" s="75">
        <v>2330</v>
      </c>
      <c r="B139" s="43" t="s">
        <v>134</v>
      </c>
      <c r="C139" s="189">
        <f t="shared" si="100"/>
        <v>0</v>
      </c>
      <c r="D139" s="263"/>
      <c r="E139" s="45"/>
      <c r="F139" s="95">
        <f t="shared" si="122"/>
        <v>0</v>
      </c>
      <c r="G139" s="229"/>
      <c r="H139" s="45"/>
      <c r="I139" s="91">
        <f t="shared" si="123"/>
        <v>0</v>
      </c>
      <c r="J139" s="263"/>
      <c r="K139" s="45"/>
      <c r="L139" s="95">
        <f t="shared" si="124"/>
        <v>0</v>
      </c>
      <c r="M139" s="229"/>
      <c r="N139" s="45"/>
      <c r="O139" s="91">
        <f t="shared" si="125"/>
        <v>0</v>
      </c>
      <c r="P139" s="290"/>
      <c r="Q139" s="296"/>
      <c r="R139" s="343"/>
      <c r="S139" s="343"/>
      <c r="T139" s="343"/>
    </row>
    <row r="140" spans="1:20" ht="38.25" customHeight="1" x14ac:dyDescent="0.25">
      <c r="A140" s="75">
        <v>2340</v>
      </c>
      <c r="B140" s="43" t="s">
        <v>135</v>
      </c>
      <c r="C140" s="189">
        <f t="shared" si="100"/>
        <v>50</v>
      </c>
      <c r="D140" s="132">
        <f>SUM(D141:D142)</f>
        <v>50</v>
      </c>
      <c r="E140" s="91">
        <f>SUM(E141:E142)</f>
        <v>0</v>
      </c>
      <c r="F140" s="411">
        <f>SUM(F141:F142)</f>
        <v>50</v>
      </c>
      <c r="G140" s="230">
        <f>SUM(G141:G142)</f>
        <v>0</v>
      </c>
      <c r="H140" s="91">
        <f t="shared" ref="H140:N140" si="126">SUM(H141:H142)</f>
        <v>0</v>
      </c>
      <c r="I140" s="411">
        <f t="shared" si="126"/>
        <v>0</v>
      </c>
      <c r="J140" s="132">
        <f>SUM(J141:J142)</f>
        <v>0</v>
      </c>
      <c r="K140" s="76">
        <f t="shared" si="126"/>
        <v>0</v>
      </c>
      <c r="L140" s="95">
        <f t="shared" si="126"/>
        <v>0</v>
      </c>
      <c r="M140" s="230">
        <f t="shared" si="126"/>
        <v>0</v>
      </c>
      <c r="N140" s="76">
        <f t="shared" si="126"/>
        <v>0</v>
      </c>
      <c r="O140" s="91">
        <f>SUM(O141:O142)</f>
        <v>0</v>
      </c>
      <c r="P140" s="290"/>
      <c r="Q140" s="296"/>
      <c r="R140" s="343"/>
      <c r="S140" s="343"/>
      <c r="T140" s="343"/>
    </row>
    <row r="141" spans="1:20" x14ac:dyDescent="0.25">
      <c r="A141" s="30">
        <v>2341</v>
      </c>
      <c r="B141" s="43" t="s">
        <v>136</v>
      </c>
      <c r="C141" s="189">
        <f t="shared" si="100"/>
        <v>50</v>
      </c>
      <c r="D141" s="263">
        <v>50</v>
      </c>
      <c r="E141" s="393"/>
      <c r="F141" s="411">
        <f t="shared" ref="F141:F142" si="127">D141+E141</f>
        <v>50</v>
      </c>
      <c r="G141" s="229"/>
      <c r="H141" s="393"/>
      <c r="I141" s="411">
        <f t="shared" ref="I141:I142" si="128">G141+H141</f>
        <v>0</v>
      </c>
      <c r="J141" s="263"/>
      <c r="K141" s="45"/>
      <c r="L141" s="95">
        <f t="shared" ref="L141:L142" si="129">J141+K141</f>
        <v>0</v>
      </c>
      <c r="M141" s="229"/>
      <c r="N141" s="45"/>
      <c r="O141" s="91">
        <f t="shared" ref="O141:O142" si="130">M141+N141</f>
        <v>0</v>
      </c>
      <c r="P141" s="290"/>
      <c r="Q141" s="296"/>
      <c r="R141" s="343"/>
      <c r="S141" s="343"/>
      <c r="T141" s="343"/>
    </row>
    <row r="142" spans="1:20" ht="24" hidden="1" x14ac:dyDescent="0.25">
      <c r="A142" s="30">
        <v>2344</v>
      </c>
      <c r="B142" s="43" t="s">
        <v>137</v>
      </c>
      <c r="C142" s="189">
        <f t="shared" si="100"/>
        <v>0</v>
      </c>
      <c r="D142" s="263"/>
      <c r="E142" s="45"/>
      <c r="F142" s="95">
        <f t="shared" si="127"/>
        <v>0</v>
      </c>
      <c r="G142" s="229"/>
      <c r="H142" s="45"/>
      <c r="I142" s="91">
        <f t="shared" si="128"/>
        <v>0</v>
      </c>
      <c r="J142" s="263"/>
      <c r="K142" s="45"/>
      <c r="L142" s="95">
        <f t="shared" si="129"/>
        <v>0</v>
      </c>
      <c r="M142" s="229"/>
      <c r="N142" s="45"/>
      <c r="O142" s="91">
        <f t="shared" si="130"/>
        <v>0</v>
      </c>
      <c r="P142" s="290"/>
      <c r="Q142" s="296"/>
      <c r="R142" s="343"/>
      <c r="S142" s="343"/>
      <c r="T142" s="343"/>
    </row>
    <row r="143" spans="1:20" ht="24" x14ac:dyDescent="0.25">
      <c r="A143" s="73">
        <v>2350</v>
      </c>
      <c r="B143" s="58" t="s">
        <v>138</v>
      </c>
      <c r="C143" s="194">
        <f t="shared" si="100"/>
        <v>3568</v>
      </c>
      <c r="D143" s="86">
        <f>SUM(D144:D149)</f>
        <v>3568</v>
      </c>
      <c r="E143" s="154">
        <f>SUM(E144:E149)</f>
        <v>0</v>
      </c>
      <c r="F143" s="410">
        <f>SUM(F144:F149)</f>
        <v>3568</v>
      </c>
      <c r="G143" s="228">
        <f>SUM(G144:G149)</f>
        <v>0</v>
      </c>
      <c r="H143" s="154">
        <f t="shared" ref="H143:N143" si="131">SUM(H144:H149)</f>
        <v>0</v>
      </c>
      <c r="I143" s="410">
        <f t="shared" si="131"/>
        <v>0</v>
      </c>
      <c r="J143" s="86">
        <f>SUM(J144:J149)</f>
        <v>0</v>
      </c>
      <c r="K143" s="74">
        <f t="shared" si="131"/>
        <v>0</v>
      </c>
      <c r="L143" s="174">
        <f t="shared" si="131"/>
        <v>0</v>
      </c>
      <c r="M143" s="228">
        <f t="shared" si="131"/>
        <v>0</v>
      </c>
      <c r="N143" s="74">
        <f t="shared" si="131"/>
        <v>0</v>
      </c>
      <c r="O143" s="154">
        <f>SUM(O144:O149)</f>
        <v>0</v>
      </c>
      <c r="P143" s="291"/>
      <c r="Q143" s="296"/>
      <c r="R143" s="343"/>
      <c r="S143" s="343"/>
      <c r="T143" s="343"/>
    </row>
    <row r="144" spans="1:20" x14ac:dyDescent="0.25">
      <c r="A144" s="27">
        <v>2351</v>
      </c>
      <c r="B144" s="40" t="s">
        <v>139</v>
      </c>
      <c r="C144" s="188">
        <f t="shared" si="100"/>
        <v>398</v>
      </c>
      <c r="D144" s="262">
        <v>398</v>
      </c>
      <c r="E144" s="390"/>
      <c r="F144" s="402">
        <f t="shared" ref="F144:F149" si="132">D144+E144</f>
        <v>398</v>
      </c>
      <c r="G144" s="219"/>
      <c r="H144" s="390"/>
      <c r="I144" s="402">
        <f t="shared" ref="I144:I149" si="133">G144+H144</f>
        <v>0</v>
      </c>
      <c r="J144" s="262"/>
      <c r="K144" s="42"/>
      <c r="L144" s="176">
        <f t="shared" ref="L144:L149" si="134">J144+K144</f>
        <v>0</v>
      </c>
      <c r="M144" s="219"/>
      <c r="N144" s="42"/>
      <c r="O144" s="90">
        <f t="shared" ref="O144:O149" si="135">M144+N144</f>
        <v>0</v>
      </c>
      <c r="P144" s="289"/>
      <c r="Q144" s="296"/>
      <c r="R144" s="343"/>
      <c r="S144" s="343"/>
      <c r="T144" s="343"/>
    </row>
    <row r="145" spans="1:20" x14ac:dyDescent="0.25">
      <c r="A145" s="30">
        <v>2352</v>
      </c>
      <c r="B145" s="43" t="s">
        <v>140</v>
      </c>
      <c r="C145" s="189">
        <f t="shared" si="100"/>
        <v>3110</v>
      </c>
      <c r="D145" s="263">
        <v>3110</v>
      </c>
      <c r="E145" s="393"/>
      <c r="F145" s="411">
        <f t="shared" si="132"/>
        <v>3110</v>
      </c>
      <c r="G145" s="229"/>
      <c r="H145" s="393"/>
      <c r="I145" s="411">
        <f t="shared" si="133"/>
        <v>0</v>
      </c>
      <c r="J145" s="263"/>
      <c r="K145" s="45"/>
      <c r="L145" s="95">
        <f t="shared" si="134"/>
        <v>0</v>
      </c>
      <c r="M145" s="229"/>
      <c r="N145" s="45"/>
      <c r="O145" s="91">
        <f t="shared" si="135"/>
        <v>0</v>
      </c>
      <c r="P145" s="290"/>
      <c r="Q145" s="296"/>
      <c r="R145" s="343"/>
      <c r="S145" s="343"/>
      <c r="T145" s="343"/>
    </row>
    <row r="146" spans="1:20" ht="24" hidden="1" x14ac:dyDescent="0.25">
      <c r="A146" s="30">
        <v>2353</v>
      </c>
      <c r="B146" s="43" t="s">
        <v>141</v>
      </c>
      <c r="C146" s="189">
        <f t="shared" si="100"/>
        <v>0</v>
      </c>
      <c r="D146" s="263"/>
      <c r="E146" s="45"/>
      <c r="F146" s="95">
        <f t="shared" si="132"/>
        <v>0</v>
      </c>
      <c r="G146" s="229"/>
      <c r="H146" s="45"/>
      <c r="I146" s="91">
        <f t="shared" si="133"/>
        <v>0</v>
      </c>
      <c r="J146" s="263"/>
      <c r="K146" s="45"/>
      <c r="L146" s="95">
        <f t="shared" si="134"/>
        <v>0</v>
      </c>
      <c r="M146" s="229"/>
      <c r="N146" s="45"/>
      <c r="O146" s="91">
        <f t="shared" si="135"/>
        <v>0</v>
      </c>
      <c r="P146" s="290"/>
      <c r="Q146" s="296"/>
      <c r="R146" s="343"/>
      <c r="S146" s="343"/>
      <c r="T146" s="343"/>
    </row>
    <row r="147" spans="1:20" ht="24" hidden="1" x14ac:dyDescent="0.25">
      <c r="A147" s="30">
        <v>2354</v>
      </c>
      <c r="B147" s="43" t="s">
        <v>142</v>
      </c>
      <c r="C147" s="189">
        <f t="shared" si="100"/>
        <v>0</v>
      </c>
      <c r="D147" s="263"/>
      <c r="E147" s="45"/>
      <c r="F147" s="95">
        <f t="shared" si="132"/>
        <v>0</v>
      </c>
      <c r="G147" s="229"/>
      <c r="H147" s="45"/>
      <c r="I147" s="91">
        <f t="shared" si="133"/>
        <v>0</v>
      </c>
      <c r="J147" s="263"/>
      <c r="K147" s="45"/>
      <c r="L147" s="95">
        <f t="shared" si="134"/>
        <v>0</v>
      </c>
      <c r="M147" s="229"/>
      <c r="N147" s="45"/>
      <c r="O147" s="91">
        <f t="shared" si="135"/>
        <v>0</v>
      </c>
      <c r="P147" s="290"/>
      <c r="Q147" s="296"/>
      <c r="R147" s="343"/>
      <c r="S147" s="343"/>
      <c r="T147" s="343"/>
    </row>
    <row r="148" spans="1:20" ht="24" x14ac:dyDescent="0.25">
      <c r="A148" s="30">
        <v>2355</v>
      </c>
      <c r="B148" s="43" t="s">
        <v>143</v>
      </c>
      <c r="C148" s="189">
        <f t="shared" si="100"/>
        <v>60</v>
      </c>
      <c r="D148" s="263">
        <v>60</v>
      </c>
      <c r="E148" s="393"/>
      <c r="F148" s="411">
        <f t="shared" si="132"/>
        <v>60</v>
      </c>
      <c r="G148" s="229"/>
      <c r="H148" s="393"/>
      <c r="I148" s="411">
        <f t="shared" si="133"/>
        <v>0</v>
      </c>
      <c r="J148" s="263"/>
      <c r="K148" s="45"/>
      <c r="L148" s="95">
        <f t="shared" si="134"/>
        <v>0</v>
      </c>
      <c r="M148" s="229"/>
      <c r="N148" s="45"/>
      <c r="O148" s="91">
        <f t="shared" si="135"/>
        <v>0</v>
      </c>
      <c r="P148" s="290"/>
      <c r="Q148" s="296"/>
      <c r="R148" s="343"/>
      <c r="S148" s="343"/>
      <c r="T148" s="343"/>
    </row>
    <row r="149" spans="1:20" ht="24" hidden="1" x14ac:dyDescent="0.25">
      <c r="A149" s="30">
        <v>2359</v>
      </c>
      <c r="B149" s="43" t="s">
        <v>144</v>
      </c>
      <c r="C149" s="189">
        <f t="shared" si="100"/>
        <v>0</v>
      </c>
      <c r="D149" s="263"/>
      <c r="E149" s="45"/>
      <c r="F149" s="95">
        <f t="shared" si="132"/>
        <v>0</v>
      </c>
      <c r="G149" s="229"/>
      <c r="H149" s="45"/>
      <c r="I149" s="91">
        <f t="shared" si="133"/>
        <v>0</v>
      </c>
      <c r="J149" s="263"/>
      <c r="K149" s="45"/>
      <c r="L149" s="95">
        <f t="shared" si="134"/>
        <v>0</v>
      </c>
      <c r="M149" s="229"/>
      <c r="N149" s="45"/>
      <c r="O149" s="91">
        <f t="shared" si="135"/>
        <v>0</v>
      </c>
      <c r="P149" s="290"/>
      <c r="Q149" s="296"/>
      <c r="R149" s="343"/>
      <c r="S149" s="343"/>
      <c r="T149" s="343"/>
    </row>
    <row r="150" spans="1:20" ht="24.75" customHeight="1" x14ac:dyDescent="0.25">
      <c r="A150" s="75">
        <v>2360</v>
      </c>
      <c r="B150" s="43" t="s">
        <v>145</v>
      </c>
      <c r="C150" s="189">
        <f t="shared" si="100"/>
        <v>3853</v>
      </c>
      <c r="D150" s="132">
        <f>SUM(D151:D157)</f>
        <v>1214</v>
      </c>
      <c r="E150" s="91">
        <f>SUM(E151:E157)</f>
        <v>0</v>
      </c>
      <c r="F150" s="411">
        <f>SUM(F151:F157)</f>
        <v>1214</v>
      </c>
      <c r="G150" s="230">
        <f>SUM(G151:G157)</f>
        <v>0</v>
      </c>
      <c r="H150" s="91">
        <f t="shared" ref="H150:N150" si="136">SUM(H151:H157)</f>
        <v>0</v>
      </c>
      <c r="I150" s="411">
        <f t="shared" si="136"/>
        <v>0</v>
      </c>
      <c r="J150" s="132">
        <f>SUM(J151:J157)</f>
        <v>2639</v>
      </c>
      <c r="K150" s="76">
        <f t="shared" si="136"/>
        <v>0</v>
      </c>
      <c r="L150" s="95">
        <f t="shared" si="136"/>
        <v>2639</v>
      </c>
      <c r="M150" s="230">
        <f t="shared" si="136"/>
        <v>0</v>
      </c>
      <c r="N150" s="76">
        <f t="shared" si="136"/>
        <v>0</v>
      </c>
      <c r="O150" s="91">
        <f>SUM(O151:O157)</f>
        <v>0</v>
      </c>
      <c r="P150" s="290"/>
      <c r="Q150" s="296"/>
      <c r="R150" s="343"/>
      <c r="S150" s="343"/>
      <c r="T150" s="343"/>
    </row>
    <row r="151" spans="1:20" x14ac:dyDescent="0.25">
      <c r="A151" s="29">
        <v>2361</v>
      </c>
      <c r="B151" s="43" t="s">
        <v>146</v>
      </c>
      <c r="C151" s="189">
        <f t="shared" si="100"/>
        <v>1000</v>
      </c>
      <c r="D151" s="263">
        <v>1000</v>
      </c>
      <c r="E151" s="393"/>
      <c r="F151" s="411">
        <f t="shared" ref="F151:F158" si="137">D151+E151</f>
        <v>1000</v>
      </c>
      <c r="G151" s="229"/>
      <c r="H151" s="393"/>
      <c r="I151" s="411">
        <f t="shared" ref="I151:I158" si="138">G151+H151</f>
        <v>0</v>
      </c>
      <c r="J151" s="263"/>
      <c r="K151" s="45"/>
      <c r="L151" s="95">
        <f t="shared" ref="L151:L158" si="139">J151+K151</f>
        <v>0</v>
      </c>
      <c r="M151" s="229"/>
      <c r="N151" s="45"/>
      <c r="O151" s="91">
        <f t="shared" ref="O151:O158" si="140">M151+N151</f>
        <v>0</v>
      </c>
      <c r="P151" s="290"/>
      <c r="Q151" s="296"/>
      <c r="R151" s="343"/>
      <c r="S151" s="343"/>
      <c r="T151" s="343"/>
    </row>
    <row r="152" spans="1:20" ht="24" x14ac:dyDescent="0.25">
      <c r="A152" s="29">
        <v>2362</v>
      </c>
      <c r="B152" s="43" t="s">
        <v>147</v>
      </c>
      <c r="C152" s="189">
        <f t="shared" si="100"/>
        <v>214</v>
      </c>
      <c r="D152" s="263">
        <v>214</v>
      </c>
      <c r="E152" s="393"/>
      <c r="F152" s="411">
        <f t="shared" si="137"/>
        <v>214</v>
      </c>
      <c r="G152" s="229"/>
      <c r="H152" s="393"/>
      <c r="I152" s="411">
        <f t="shared" si="138"/>
        <v>0</v>
      </c>
      <c r="J152" s="263"/>
      <c r="K152" s="45"/>
      <c r="L152" s="95">
        <f t="shared" si="139"/>
        <v>0</v>
      </c>
      <c r="M152" s="229"/>
      <c r="N152" s="45"/>
      <c r="O152" s="91">
        <f t="shared" si="140"/>
        <v>0</v>
      </c>
      <c r="P152" s="290"/>
      <c r="Q152" s="296"/>
      <c r="R152" s="343"/>
      <c r="S152" s="343"/>
      <c r="T152" s="343"/>
    </row>
    <row r="153" spans="1:20" s="355" customFormat="1" x14ac:dyDescent="0.25">
      <c r="A153" s="344">
        <v>2363</v>
      </c>
      <c r="B153" s="365" t="s">
        <v>148</v>
      </c>
      <c r="C153" s="366">
        <f t="shared" si="100"/>
        <v>2639</v>
      </c>
      <c r="D153" s="367"/>
      <c r="E153" s="418"/>
      <c r="F153" s="420">
        <f t="shared" si="137"/>
        <v>0</v>
      </c>
      <c r="G153" s="370"/>
      <c r="H153" s="418"/>
      <c r="I153" s="420">
        <f t="shared" si="138"/>
        <v>0</v>
      </c>
      <c r="J153" s="367">
        <v>2639</v>
      </c>
      <c r="K153" s="368"/>
      <c r="L153" s="369">
        <f t="shared" si="139"/>
        <v>2639</v>
      </c>
      <c r="M153" s="370"/>
      <c r="N153" s="368"/>
      <c r="O153" s="371">
        <f t="shared" si="140"/>
        <v>0</v>
      </c>
      <c r="P153" s="372"/>
      <c r="Q153" s="353"/>
      <c r="R153" s="343"/>
      <c r="S153" s="343"/>
      <c r="T153" s="343"/>
    </row>
    <row r="154" spans="1:20" hidden="1" x14ac:dyDescent="0.25">
      <c r="A154" s="29">
        <v>2364</v>
      </c>
      <c r="B154" s="43" t="s">
        <v>149</v>
      </c>
      <c r="C154" s="189">
        <f t="shared" si="100"/>
        <v>0</v>
      </c>
      <c r="D154" s="263"/>
      <c r="E154" s="45"/>
      <c r="F154" s="95">
        <f t="shared" si="137"/>
        <v>0</v>
      </c>
      <c r="G154" s="229"/>
      <c r="H154" s="45"/>
      <c r="I154" s="91">
        <f t="shared" si="138"/>
        <v>0</v>
      </c>
      <c r="J154" s="263"/>
      <c r="K154" s="45"/>
      <c r="L154" s="95">
        <f t="shared" si="139"/>
        <v>0</v>
      </c>
      <c r="M154" s="229"/>
      <c r="N154" s="45"/>
      <c r="O154" s="91">
        <f t="shared" si="140"/>
        <v>0</v>
      </c>
      <c r="P154" s="290"/>
      <c r="Q154" s="296"/>
      <c r="R154" s="343"/>
      <c r="S154" s="343"/>
      <c r="T154" s="343"/>
    </row>
    <row r="155" spans="1:20" ht="12.75" hidden="1" customHeight="1" x14ac:dyDescent="0.25">
      <c r="A155" s="29">
        <v>2365</v>
      </c>
      <c r="B155" s="43" t="s">
        <v>150</v>
      </c>
      <c r="C155" s="189">
        <f t="shared" si="100"/>
        <v>0</v>
      </c>
      <c r="D155" s="263"/>
      <c r="E155" s="45"/>
      <c r="F155" s="95">
        <f t="shared" si="137"/>
        <v>0</v>
      </c>
      <c r="G155" s="229"/>
      <c r="H155" s="45"/>
      <c r="I155" s="91">
        <f t="shared" si="138"/>
        <v>0</v>
      </c>
      <c r="J155" s="263"/>
      <c r="K155" s="45"/>
      <c r="L155" s="95">
        <f t="shared" si="139"/>
        <v>0</v>
      </c>
      <c r="M155" s="229"/>
      <c r="N155" s="45"/>
      <c r="O155" s="91">
        <f t="shared" si="140"/>
        <v>0</v>
      </c>
      <c r="P155" s="290"/>
      <c r="Q155" s="296"/>
      <c r="R155" s="343"/>
      <c r="S155" s="343"/>
      <c r="T155" s="343"/>
    </row>
    <row r="156" spans="1:20" ht="36" hidden="1" x14ac:dyDescent="0.25">
      <c r="A156" s="29">
        <v>2366</v>
      </c>
      <c r="B156" s="43" t="s">
        <v>151</v>
      </c>
      <c r="C156" s="189">
        <f t="shared" si="100"/>
        <v>0</v>
      </c>
      <c r="D156" s="263"/>
      <c r="E156" s="45"/>
      <c r="F156" s="95">
        <f t="shared" si="137"/>
        <v>0</v>
      </c>
      <c r="G156" s="229"/>
      <c r="H156" s="45"/>
      <c r="I156" s="91">
        <f t="shared" si="138"/>
        <v>0</v>
      </c>
      <c r="J156" s="263"/>
      <c r="K156" s="45"/>
      <c r="L156" s="95">
        <f t="shared" si="139"/>
        <v>0</v>
      </c>
      <c r="M156" s="229"/>
      <c r="N156" s="45"/>
      <c r="O156" s="91">
        <f t="shared" si="140"/>
        <v>0</v>
      </c>
      <c r="P156" s="290"/>
      <c r="Q156" s="296"/>
      <c r="R156" s="343"/>
      <c r="S156" s="343"/>
      <c r="T156" s="343"/>
    </row>
    <row r="157" spans="1:20" ht="48" hidden="1" x14ac:dyDescent="0.25">
      <c r="A157" s="29">
        <v>2369</v>
      </c>
      <c r="B157" s="43" t="s">
        <v>152</v>
      </c>
      <c r="C157" s="189">
        <f t="shared" si="100"/>
        <v>0</v>
      </c>
      <c r="D157" s="263"/>
      <c r="E157" s="45"/>
      <c r="F157" s="95">
        <f t="shared" si="137"/>
        <v>0</v>
      </c>
      <c r="G157" s="229"/>
      <c r="H157" s="45"/>
      <c r="I157" s="91">
        <f t="shared" si="138"/>
        <v>0</v>
      </c>
      <c r="J157" s="263"/>
      <c r="K157" s="45"/>
      <c r="L157" s="95">
        <f t="shared" si="139"/>
        <v>0</v>
      </c>
      <c r="M157" s="229"/>
      <c r="N157" s="45"/>
      <c r="O157" s="91">
        <f t="shared" si="140"/>
        <v>0</v>
      </c>
      <c r="P157" s="290"/>
      <c r="Q157" s="296"/>
      <c r="R157" s="343"/>
      <c r="S157" s="343"/>
      <c r="T157" s="343"/>
    </row>
    <row r="158" spans="1:20" x14ac:dyDescent="0.25">
      <c r="A158" s="73">
        <v>2370</v>
      </c>
      <c r="B158" s="58" t="s">
        <v>153</v>
      </c>
      <c r="C158" s="194">
        <f t="shared" si="100"/>
        <v>1942</v>
      </c>
      <c r="D158" s="260">
        <v>655</v>
      </c>
      <c r="E158" s="391"/>
      <c r="F158" s="410">
        <f t="shared" si="137"/>
        <v>655</v>
      </c>
      <c r="G158" s="231">
        <v>1287</v>
      </c>
      <c r="H158" s="391"/>
      <c r="I158" s="410">
        <f t="shared" si="138"/>
        <v>1287</v>
      </c>
      <c r="J158" s="260"/>
      <c r="K158" s="77"/>
      <c r="L158" s="174">
        <f t="shared" si="139"/>
        <v>0</v>
      </c>
      <c r="M158" s="231"/>
      <c r="N158" s="77"/>
      <c r="O158" s="154">
        <f t="shared" si="140"/>
        <v>0</v>
      </c>
      <c r="P158" s="291"/>
      <c r="Q158" s="296"/>
      <c r="R158" s="343"/>
      <c r="S158" s="343"/>
      <c r="T158" s="343"/>
    </row>
    <row r="159" spans="1:20" hidden="1" x14ac:dyDescent="0.25">
      <c r="A159" s="73">
        <v>2380</v>
      </c>
      <c r="B159" s="58" t="s">
        <v>154</v>
      </c>
      <c r="C159" s="194">
        <f t="shared" si="100"/>
        <v>0</v>
      </c>
      <c r="D159" s="86">
        <f>SUM(D160:D161)</f>
        <v>0</v>
      </c>
      <c r="E159" s="74">
        <f t="shared" ref="E159" si="141">SUM(E160:E161)</f>
        <v>0</v>
      </c>
      <c r="F159" s="174">
        <f>SUM(F160:F161)</f>
        <v>0</v>
      </c>
      <c r="G159" s="228">
        <f>SUM(G160:G161)</f>
        <v>0</v>
      </c>
      <c r="H159" s="74">
        <f t="shared" ref="H159:N159" si="142">SUM(H160:H161)</f>
        <v>0</v>
      </c>
      <c r="I159" s="154">
        <f t="shared" si="142"/>
        <v>0</v>
      </c>
      <c r="J159" s="86">
        <f>SUM(J160:J161)</f>
        <v>0</v>
      </c>
      <c r="K159" s="74">
        <f t="shared" si="142"/>
        <v>0</v>
      </c>
      <c r="L159" s="174">
        <f t="shared" si="142"/>
        <v>0</v>
      </c>
      <c r="M159" s="228">
        <f t="shared" si="142"/>
        <v>0</v>
      </c>
      <c r="N159" s="74">
        <f t="shared" si="142"/>
        <v>0</v>
      </c>
      <c r="O159" s="154">
        <f>SUM(O160:O161)</f>
        <v>0</v>
      </c>
      <c r="P159" s="291"/>
      <c r="Q159" s="296"/>
      <c r="R159" s="343"/>
      <c r="S159" s="343"/>
      <c r="T159" s="343"/>
    </row>
    <row r="160" spans="1:20" hidden="1" x14ac:dyDescent="0.25">
      <c r="A160" s="26">
        <v>2381</v>
      </c>
      <c r="B160" s="40" t="s">
        <v>155</v>
      </c>
      <c r="C160" s="188">
        <f t="shared" si="100"/>
        <v>0</v>
      </c>
      <c r="D160" s="262"/>
      <c r="E160" s="42"/>
      <c r="F160" s="176">
        <f t="shared" ref="F160:F163" si="143">D160+E160</f>
        <v>0</v>
      </c>
      <c r="G160" s="219"/>
      <c r="H160" s="42"/>
      <c r="I160" s="90">
        <f t="shared" ref="I160:I163" si="144">G160+H160</f>
        <v>0</v>
      </c>
      <c r="J160" s="262"/>
      <c r="K160" s="42"/>
      <c r="L160" s="176">
        <f t="shared" ref="L160:L163" si="145">J160+K160</f>
        <v>0</v>
      </c>
      <c r="M160" s="219"/>
      <c r="N160" s="42"/>
      <c r="O160" s="90">
        <f t="shared" ref="O160:O163" si="146">M160+N160</f>
        <v>0</v>
      </c>
      <c r="P160" s="289"/>
      <c r="Q160" s="296"/>
      <c r="R160" s="343"/>
      <c r="S160" s="343"/>
      <c r="T160" s="343"/>
    </row>
    <row r="161" spans="1:20" ht="24" hidden="1" x14ac:dyDescent="0.25">
      <c r="A161" s="29">
        <v>2389</v>
      </c>
      <c r="B161" s="43" t="s">
        <v>156</v>
      </c>
      <c r="C161" s="189">
        <f t="shared" si="100"/>
        <v>0</v>
      </c>
      <c r="D161" s="263"/>
      <c r="E161" s="45"/>
      <c r="F161" s="95">
        <f t="shared" si="143"/>
        <v>0</v>
      </c>
      <c r="G161" s="229"/>
      <c r="H161" s="45"/>
      <c r="I161" s="91">
        <f t="shared" si="144"/>
        <v>0</v>
      </c>
      <c r="J161" s="263"/>
      <c r="K161" s="45"/>
      <c r="L161" s="95">
        <f t="shared" si="145"/>
        <v>0</v>
      </c>
      <c r="M161" s="229"/>
      <c r="N161" s="45"/>
      <c r="O161" s="91">
        <f t="shared" si="146"/>
        <v>0</v>
      </c>
      <c r="P161" s="290"/>
      <c r="Q161" s="296"/>
      <c r="R161" s="343"/>
      <c r="S161" s="343"/>
      <c r="T161" s="343"/>
    </row>
    <row r="162" spans="1:20" hidden="1" x14ac:dyDescent="0.25">
      <c r="A162" s="73">
        <v>2390</v>
      </c>
      <c r="B162" s="58" t="s">
        <v>157</v>
      </c>
      <c r="C162" s="194">
        <f t="shared" si="100"/>
        <v>0</v>
      </c>
      <c r="D162" s="260"/>
      <c r="E162" s="77"/>
      <c r="F162" s="174">
        <f t="shared" si="143"/>
        <v>0</v>
      </c>
      <c r="G162" s="231"/>
      <c r="H162" s="77"/>
      <c r="I162" s="154">
        <f t="shared" si="144"/>
        <v>0</v>
      </c>
      <c r="J162" s="260"/>
      <c r="K162" s="77"/>
      <c r="L162" s="174">
        <f t="shared" si="145"/>
        <v>0</v>
      </c>
      <c r="M162" s="231"/>
      <c r="N162" s="77"/>
      <c r="O162" s="154">
        <f t="shared" si="146"/>
        <v>0</v>
      </c>
      <c r="P162" s="291"/>
      <c r="Q162" s="296"/>
      <c r="R162" s="343"/>
      <c r="S162" s="343"/>
      <c r="T162" s="343"/>
    </row>
    <row r="163" spans="1:20" hidden="1" x14ac:dyDescent="0.25">
      <c r="A163" s="35">
        <v>2400</v>
      </c>
      <c r="B163" s="72" t="s">
        <v>158</v>
      </c>
      <c r="C163" s="187">
        <f t="shared" si="100"/>
        <v>0</v>
      </c>
      <c r="D163" s="247"/>
      <c r="E163" s="80"/>
      <c r="F163" s="175">
        <f t="shared" si="143"/>
        <v>0</v>
      </c>
      <c r="G163" s="233"/>
      <c r="H163" s="80"/>
      <c r="I163" s="123">
        <f t="shared" si="144"/>
        <v>0</v>
      </c>
      <c r="J163" s="247"/>
      <c r="K163" s="80"/>
      <c r="L163" s="175">
        <f t="shared" si="145"/>
        <v>0</v>
      </c>
      <c r="M163" s="233"/>
      <c r="N163" s="80"/>
      <c r="O163" s="123">
        <f t="shared" si="146"/>
        <v>0</v>
      </c>
      <c r="P163" s="292"/>
      <c r="Q163" s="296"/>
      <c r="R163" s="343"/>
      <c r="S163" s="343"/>
      <c r="T163" s="343"/>
    </row>
    <row r="164" spans="1:20" ht="24" hidden="1" x14ac:dyDescent="0.25">
      <c r="A164" s="35">
        <v>2500</v>
      </c>
      <c r="B164" s="72" t="s">
        <v>159</v>
      </c>
      <c r="C164" s="187">
        <f t="shared" si="100"/>
        <v>0</v>
      </c>
      <c r="D164" s="130">
        <f>SUM(D165,D170)</f>
        <v>0</v>
      </c>
      <c r="E164" s="38">
        <f t="shared" ref="E164" si="147">SUM(E165,E170)</f>
        <v>0</v>
      </c>
      <c r="F164" s="175">
        <f>SUM(F165,F170)</f>
        <v>0</v>
      </c>
      <c r="G164" s="227">
        <f>SUM(G165,G170)</f>
        <v>0</v>
      </c>
      <c r="H164" s="38">
        <f t="shared" ref="H164:O164" si="148">SUM(H165,H170)</f>
        <v>0</v>
      </c>
      <c r="I164" s="123">
        <f t="shared" si="148"/>
        <v>0</v>
      </c>
      <c r="J164" s="130">
        <f>SUM(J165,J170)</f>
        <v>0</v>
      </c>
      <c r="K164" s="38">
        <f t="shared" si="148"/>
        <v>0</v>
      </c>
      <c r="L164" s="175">
        <f t="shared" si="148"/>
        <v>0</v>
      </c>
      <c r="M164" s="227">
        <f t="shared" si="148"/>
        <v>0</v>
      </c>
      <c r="N164" s="38">
        <f t="shared" si="148"/>
        <v>0</v>
      </c>
      <c r="O164" s="123">
        <f t="shared" si="148"/>
        <v>0</v>
      </c>
      <c r="P164" s="313"/>
      <c r="Q164" s="296"/>
      <c r="R164" s="343"/>
      <c r="S164" s="343"/>
      <c r="T164" s="343"/>
    </row>
    <row r="165" spans="1:20" ht="16.5" hidden="1" customHeight="1" x14ac:dyDescent="0.25">
      <c r="A165" s="338">
        <v>2510</v>
      </c>
      <c r="B165" s="40" t="s">
        <v>160</v>
      </c>
      <c r="C165" s="188">
        <f t="shared" si="100"/>
        <v>0</v>
      </c>
      <c r="D165" s="131">
        <f>SUM(D166:D169)</f>
        <v>0</v>
      </c>
      <c r="E165" s="79">
        <f t="shared" ref="E165" si="149">SUM(E166:E169)</f>
        <v>0</v>
      </c>
      <c r="F165" s="176">
        <f>SUM(F166:F169)</f>
        <v>0</v>
      </c>
      <c r="G165" s="232">
        <f>SUM(G166:G169)</f>
        <v>0</v>
      </c>
      <c r="H165" s="79">
        <f t="shared" ref="H165:O165" si="150">SUM(H166:H169)</f>
        <v>0</v>
      </c>
      <c r="I165" s="90">
        <f t="shared" si="150"/>
        <v>0</v>
      </c>
      <c r="J165" s="131">
        <f>SUM(J166:J169)</f>
        <v>0</v>
      </c>
      <c r="K165" s="79">
        <f t="shared" si="150"/>
        <v>0</v>
      </c>
      <c r="L165" s="176">
        <f t="shared" si="150"/>
        <v>0</v>
      </c>
      <c r="M165" s="232">
        <f t="shared" si="150"/>
        <v>0</v>
      </c>
      <c r="N165" s="79">
        <f t="shared" si="150"/>
        <v>0</v>
      </c>
      <c r="O165" s="155">
        <f t="shared" si="150"/>
        <v>0</v>
      </c>
      <c r="P165" s="294"/>
      <c r="Q165" s="296"/>
      <c r="R165" s="343"/>
      <c r="S165" s="343"/>
      <c r="T165" s="343"/>
    </row>
    <row r="166" spans="1:20" ht="24" hidden="1" x14ac:dyDescent="0.25">
      <c r="A166" s="30">
        <v>2512</v>
      </c>
      <c r="B166" s="43" t="s">
        <v>161</v>
      </c>
      <c r="C166" s="189">
        <f t="shared" si="100"/>
        <v>0</v>
      </c>
      <c r="D166" s="263"/>
      <c r="E166" s="45"/>
      <c r="F166" s="95">
        <f t="shared" ref="F166:F171" si="151">D166+E166</f>
        <v>0</v>
      </c>
      <c r="G166" s="229"/>
      <c r="H166" s="45"/>
      <c r="I166" s="91">
        <f t="shared" ref="I166:I171" si="152">G166+H166</f>
        <v>0</v>
      </c>
      <c r="J166" s="263"/>
      <c r="K166" s="45"/>
      <c r="L166" s="95">
        <f t="shared" ref="L166:L171" si="153">J166+K166</f>
        <v>0</v>
      </c>
      <c r="M166" s="229"/>
      <c r="N166" s="45"/>
      <c r="O166" s="91">
        <f t="shared" ref="O166:O171" si="154">M166+N166</f>
        <v>0</v>
      </c>
      <c r="P166" s="290"/>
      <c r="Q166" s="296"/>
      <c r="R166" s="343"/>
      <c r="S166" s="343"/>
      <c r="T166" s="343"/>
    </row>
    <row r="167" spans="1:20" ht="36" hidden="1" x14ac:dyDescent="0.25">
      <c r="A167" s="30">
        <v>2513</v>
      </c>
      <c r="B167" s="43" t="s">
        <v>162</v>
      </c>
      <c r="C167" s="189">
        <f t="shared" si="100"/>
        <v>0</v>
      </c>
      <c r="D167" s="263"/>
      <c r="E167" s="45"/>
      <c r="F167" s="95">
        <f t="shared" si="151"/>
        <v>0</v>
      </c>
      <c r="G167" s="229"/>
      <c r="H167" s="45"/>
      <c r="I167" s="91">
        <f t="shared" si="152"/>
        <v>0</v>
      </c>
      <c r="J167" s="263"/>
      <c r="K167" s="45"/>
      <c r="L167" s="95">
        <f t="shared" si="153"/>
        <v>0</v>
      </c>
      <c r="M167" s="229"/>
      <c r="N167" s="45"/>
      <c r="O167" s="91">
        <f t="shared" si="154"/>
        <v>0</v>
      </c>
      <c r="P167" s="290"/>
      <c r="Q167" s="296"/>
      <c r="R167" s="343"/>
      <c r="S167" s="343"/>
      <c r="T167" s="343"/>
    </row>
    <row r="168" spans="1:20" ht="24" hidden="1" x14ac:dyDescent="0.25">
      <c r="A168" s="30">
        <v>2515</v>
      </c>
      <c r="B168" s="43" t="s">
        <v>163</v>
      </c>
      <c r="C168" s="189">
        <f t="shared" si="100"/>
        <v>0</v>
      </c>
      <c r="D168" s="263"/>
      <c r="E168" s="45"/>
      <c r="F168" s="95">
        <f t="shared" si="151"/>
        <v>0</v>
      </c>
      <c r="G168" s="229"/>
      <c r="H168" s="45"/>
      <c r="I168" s="91">
        <f t="shared" si="152"/>
        <v>0</v>
      </c>
      <c r="J168" s="263"/>
      <c r="K168" s="45"/>
      <c r="L168" s="95">
        <f t="shared" si="153"/>
        <v>0</v>
      </c>
      <c r="M168" s="229"/>
      <c r="N168" s="45"/>
      <c r="O168" s="91">
        <f t="shared" si="154"/>
        <v>0</v>
      </c>
      <c r="P168" s="290"/>
      <c r="Q168" s="296"/>
      <c r="R168" s="343"/>
      <c r="S168" s="343"/>
      <c r="T168" s="343"/>
    </row>
    <row r="169" spans="1:20" ht="24" hidden="1" x14ac:dyDescent="0.25">
      <c r="A169" s="30">
        <v>2519</v>
      </c>
      <c r="B169" s="43" t="s">
        <v>164</v>
      </c>
      <c r="C169" s="189">
        <f t="shared" si="100"/>
        <v>0</v>
      </c>
      <c r="D169" s="263"/>
      <c r="E169" s="45"/>
      <c r="F169" s="95">
        <f t="shared" si="151"/>
        <v>0</v>
      </c>
      <c r="G169" s="229"/>
      <c r="H169" s="45"/>
      <c r="I169" s="91">
        <f t="shared" si="152"/>
        <v>0</v>
      </c>
      <c r="J169" s="263"/>
      <c r="K169" s="45"/>
      <c r="L169" s="95">
        <f t="shared" si="153"/>
        <v>0</v>
      </c>
      <c r="M169" s="229"/>
      <c r="N169" s="45"/>
      <c r="O169" s="91">
        <f t="shared" si="154"/>
        <v>0</v>
      </c>
      <c r="P169" s="290"/>
      <c r="Q169" s="296"/>
      <c r="R169" s="343"/>
      <c r="S169" s="343"/>
      <c r="T169" s="343"/>
    </row>
    <row r="170" spans="1:20" ht="24" hidden="1" x14ac:dyDescent="0.25">
      <c r="A170" s="75">
        <v>2520</v>
      </c>
      <c r="B170" s="43" t="s">
        <v>165</v>
      </c>
      <c r="C170" s="189">
        <f t="shared" si="100"/>
        <v>0</v>
      </c>
      <c r="D170" s="263"/>
      <c r="E170" s="45"/>
      <c r="F170" s="95">
        <f t="shared" si="151"/>
        <v>0</v>
      </c>
      <c r="G170" s="229"/>
      <c r="H170" s="45"/>
      <c r="I170" s="91">
        <f t="shared" si="152"/>
        <v>0</v>
      </c>
      <c r="J170" s="263"/>
      <c r="K170" s="45"/>
      <c r="L170" s="95">
        <f t="shared" si="153"/>
        <v>0</v>
      </c>
      <c r="M170" s="229"/>
      <c r="N170" s="45"/>
      <c r="O170" s="91">
        <f t="shared" si="154"/>
        <v>0</v>
      </c>
      <c r="P170" s="290"/>
      <c r="Q170" s="296"/>
      <c r="R170" s="343"/>
      <c r="S170" s="343"/>
      <c r="T170" s="343"/>
    </row>
    <row r="171" spans="1:20" s="81" customFormat="1" ht="48" hidden="1" x14ac:dyDescent="0.25">
      <c r="A171" s="17">
        <v>2800</v>
      </c>
      <c r="B171" s="40" t="s">
        <v>166</v>
      </c>
      <c r="C171" s="188">
        <f t="shared" si="100"/>
        <v>0</v>
      </c>
      <c r="D171" s="262"/>
      <c r="E171" s="42"/>
      <c r="F171" s="327">
        <f t="shared" si="151"/>
        <v>0</v>
      </c>
      <c r="G171" s="211"/>
      <c r="H171" s="28"/>
      <c r="I171" s="333">
        <f t="shared" si="152"/>
        <v>0</v>
      </c>
      <c r="J171" s="244"/>
      <c r="K171" s="28"/>
      <c r="L171" s="327">
        <f t="shared" si="153"/>
        <v>0</v>
      </c>
      <c r="M171" s="211"/>
      <c r="N171" s="28"/>
      <c r="O171" s="333">
        <f t="shared" si="154"/>
        <v>0</v>
      </c>
      <c r="P171" s="287"/>
      <c r="Q171" s="299"/>
      <c r="R171" s="343"/>
      <c r="S171" s="343"/>
      <c r="T171" s="343"/>
    </row>
    <row r="172" spans="1:20" hidden="1" x14ac:dyDescent="0.25">
      <c r="A172" s="70">
        <v>3000</v>
      </c>
      <c r="B172" s="70" t="s">
        <v>167</v>
      </c>
      <c r="C172" s="199">
        <f t="shared" si="100"/>
        <v>0</v>
      </c>
      <c r="D172" s="137">
        <f>SUM(D173,D183)</f>
        <v>0</v>
      </c>
      <c r="E172" s="71">
        <f t="shared" ref="E172" si="155">SUM(E173,E183)</f>
        <v>0</v>
      </c>
      <c r="F172" s="172">
        <f>SUM(F173,F183)</f>
        <v>0</v>
      </c>
      <c r="G172" s="226">
        <f>SUM(G173,G183)</f>
        <v>0</v>
      </c>
      <c r="H172" s="71">
        <f t="shared" ref="H172:N172" si="156">SUM(H173,H183)</f>
        <v>0</v>
      </c>
      <c r="I172" s="125">
        <f t="shared" si="156"/>
        <v>0</v>
      </c>
      <c r="J172" s="137">
        <f>SUM(J173,J183)</f>
        <v>0</v>
      </c>
      <c r="K172" s="71">
        <f t="shared" si="156"/>
        <v>0</v>
      </c>
      <c r="L172" s="172">
        <f t="shared" si="156"/>
        <v>0</v>
      </c>
      <c r="M172" s="226">
        <f t="shared" si="156"/>
        <v>0</v>
      </c>
      <c r="N172" s="71">
        <f t="shared" si="156"/>
        <v>0</v>
      </c>
      <c r="O172" s="125">
        <f>SUM(O173,O183)</f>
        <v>0</v>
      </c>
      <c r="P172" s="312"/>
      <c r="Q172" s="296"/>
      <c r="R172" s="343"/>
      <c r="S172" s="343"/>
      <c r="T172" s="343"/>
    </row>
    <row r="173" spans="1:20" ht="24" hidden="1" x14ac:dyDescent="0.25">
      <c r="A173" s="35">
        <v>3200</v>
      </c>
      <c r="B173" s="82" t="s">
        <v>168</v>
      </c>
      <c r="C173" s="187">
        <f t="shared" si="100"/>
        <v>0</v>
      </c>
      <c r="D173" s="130">
        <f>SUM(D174,D178)</f>
        <v>0</v>
      </c>
      <c r="E173" s="38">
        <f t="shared" ref="E173" si="157">SUM(E174,E178)</f>
        <v>0</v>
      </c>
      <c r="F173" s="175">
        <f>SUM(F174,F178)</f>
        <v>0</v>
      </c>
      <c r="G173" s="227">
        <f>SUM(G174,G178)</f>
        <v>0</v>
      </c>
      <c r="H173" s="38">
        <f t="shared" ref="H173:O173" si="158">SUM(H174,H178)</f>
        <v>0</v>
      </c>
      <c r="I173" s="123">
        <f t="shared" si="158"/>
        <v>0</v>
      </c>
      <c r="J173" s="130">
        <f>SUM(J174,J178)</f>
        <v>0</v>
      </c>
      <c r="K173" s="38">
        <f t="shared" si="158"/>
        <v>0</v>
      </c>
      <c r="L173" s="175">
        <f t="shared" si="158"/>
        <v>0</v>
      </c>
      <c r="M173" s="227">
        <f t="shared" si="158"/>
        <v>0</v>
      </c>
      <c r="N173" s="38">
        <f t="shared" si="158"/>
        <v>0</v>
      </c>
      <c r="O173" s="124">
        <f t="shared" si="158"/>
        <v>0</v>
      </c>
      <c r="P173" s="313"/>
      <c r="Q173" s="296"/>
      <c r="R173" s="343"/>
      <c r="S173" s="343"/>
      <c r="T173" s="343"/>
    </row>
    <row r="174" spans="1:20" ht="36" hidden="1" x14ac:dyDescent="0.25">
      <c r="A174" s="338">
        <v>3260</v>
      </c>
      <c r="B174" s="40" t="s">
        <v>169</v>
      </c>
      <c r="C174" s="188">
        <f t="shared" si="100"/>
        <v>0</v>
      </c>
      <c r="D174" s="131">
        <f>SUM(D175:D177)</f>
        <v>0</v>
      </c>
      <c r="E174" s="79">
        <f t="shared" ref="E174" si="159">SUM(E175:E177)</f>
        <v>0</v>
      </c>
      <c r="F174" s="176">
        <f>SUM(F175:F177)</f>
        <v>0</v>
      </c>
      <c r="G174" s="232">
        <f>SUM(G175:G177)</f>
        <v>0</v>
      </c>
      <c r="H174" s="79">
        <f t="shared" ref="H174:N174" si="160">SUM(H175:H177)</f>
        <v>0</v>
      </c>
      <c r="I174" s="90">
        <f t="shared" si="160"/>
        <v>0</v>
      </c>
      <c r="J174" s="131">
        <f>SUM(J175:J177)</f>
        <v>0</v>
      </c>
      <c r="K174" s="79">
        <f t="shared" si="160"/>
        <v>0</v>
      </c>
      <c r="L174" s="176">
        <f t="shared" si="160"/>
        <v>0</v>
      </c>
      <c r="M174" s="232">
        <f t="shared" si="160"/>
        <v>0</v>
      </c>
      <c r="N174" s="79">
        <f t="shared" si="160"/>
        <v>0</v>
      </c>
      <c r="O174" s="90">
        <f>SUM(O175:O177)</f>
        <v>0</v>
      </c>
      <c r="P174" s="289"/>
      <c r="Q174" s="296"/>
      <c r="R174" s="343"/>
      <c r="S174" s="343"/>
      <c r="T174" s="343"/>
    </row>
    <row r="175" spans="1:20" ht="24" hidden="1" x14ac:dyDescent="0.25">
      <c r="A175" s="30">
        <v>3261</v>
      </c>
      <c r="B175" s="43" t="s">
        <v>170</v>
      </c>
      <c r="C175" s="189">
        <f t="shared" si="100"/>
        <v>0</v>
      </c>
      <c r="D175" s="263"/>
      <c r="E175" s="45"/>
      <c r="F175" s="95">
        <f t="shared" ref="F175:F177" si="161">D175+E175</f>
        <v>0</v>
      </c>
      <c r="G175" s="229"/>
      <c r="H175" s="45"/>
      <c r="I175" s="91">
        <f t="shared" ref="I175:I177" si="162">G175+H175</f>
        <v>0</v>
      </c>
      <c r="J175" s="263"/>
      <c r="K175" s="45"/>
      <c r="L175" s="95">
        <f t="shared" ref="L175:L177" si="163">J175+K175</f>
        <v>0</v>
      </c>
      <c r="M175" s="229"/>
      <c r="N175" s="45"/>
      <c r="O175" s="91">
        <f t="shared" ref="O175:O177" si="164">M175+N175</f>
        <v>0</v>
      </c>
      <c r="P175" s="290"/>
      <c r="Q175" s="296"/>
      <c r="R175" s="343"/>
      <c r="S175" s="343"/>
      <c r="T175" s="343"/>
    </row>
    <row r="176" spans="1:20" ht="36" hidden="1" x14ac:dyDescent="0.25">
      <c r="A176" s="30">
        <v>3262</v>
      </c>
      <c r="B176" s="43" t="s">
        <v>171</v>
      </c>
      <c r="C176" s="189">
        <f t="shared" si="100"/>
        <v>0</v>
      </c>
      <c r="D176" s="263"/>
      <c r="E176" s="45"/>
      <c r="F176" s="95">
        <f t="shared" si="161"/>
        <v>0</v>
      </c>
      <c r="G176" s="229"/>
      <c r="H176" s="45"/>
      <c r="I176" s="91">
        <f t="shared" si="162"/>
        <v>0</v>
      </c>
      <c r="J176" s="263"/>
      <c r="K176" s="45"/>
      <c r="L176" s="95">
        <f t="shared" si="163"/>
        <v>0</v>
      </c>
      <c r="M176" s="229"/>
      <c r="N176" s="45"/>
      <c r="O176" s="91">
        <f t="shared" si="164"/>
        <v>0</v>
      </c>
      <c r="P176" s="290"/>
      <c r="Q176" s="296"/>
      <c r="R176" s="343"/>
      <c r="S176" s="343"/>
      <c r="T176" s="343"/>
    </row>
    <row r="177" spans="1:20" ht="24" hidden="1" x14ac:dyDescent="0.25">
      <c r="A177" s="30">
        <v>3263</v>
      </c>
      <c r="B177" s="43" t="s">
        <v>172</v>
      </c>
      <c r="C177" s="189">
        <f t="shared" ref="C177:C240" si="165">SUM(F177,I177,L177,O177)</f>
        <v>0</v>
      </c>
      <c r="D177" s="263"/>
      <c r="E177" s="45"/>
      <c r="F177" s="95">
        <f t="shared" si="161"/>
        <v>0</v>
      </c>
      <c r="G177" s="229"/>
      <c r="H177" s="45"/>
      <c r="I177" s="91">
        <f t="shared" si="162"/>
        <v>0</v>
      </c>
      <c r="J177" s="263"/>
      <c r="K177" s="45"/>
      <c r="L177" s="95">
        <f t="shared" si="163"/>
        <v>0</v>
      </c>
      <c r="M177" s="229"/>
      <c r="N177" s="45"/>
      <c r="O177" s="91">
        <f t="shared" si="164"/>
        <v>0</v>
      </c>
      <c r="P177" s="290"/>
      <c r="Q177" s="296"/>
      <c r="R177" s="343"/>
      <c r="S177" s="343"/>
      <c r="T177" s="343"/>
    </row>
    <row r="178" spans="1:20" ht="84" hidden="1" x14ac:dyDescent="0.25">
      <c r="A178" s="338">
        <v>3290</v>
      </c>
      <c r="B178" s="40" t="s">
        <v>300</v>
      </c>
      <c r="C178" s="200">
        <f t="shared" si="165"/>
        <v>0</v>
      </c>
      <c r="D178" s="131">
        <f>SUM(D179:D182)</f>
        <v>0</v>
      </c>
      <c r="E178" s="79">
        <f t="shared" ref="E178" si="166">SUM(E179:E182)</f>
        <v>0</v>
      </c>
      <c r="F178" s="176">
        <f>SUM(F179:F182)</f>
        <v>0</v>
      </c>
      <c r="G178" s="232">
        <f>SUM(G179:G182)</f>
        <v>0</v>
      </c>
      <c r="H178" s="79">
        <f t="shared" ref="H178:O178" si="167">SUM(H179:H182)</f>
        <v>0</v>
      </c>
      <c r="I178" s="90">
        <f t="shared" si="167"/>
        <v>0</v>
      </c>
      <c r="J178" s="131">
        <f>SUM(J179:J182)</f>
        <v>0</v>
      </c>
      <c r="K178" s="79">
        <f t="shared" si="167"/>
        <v>0</v>
      </c>
      <c r="L178" s="176">
        <f t="shared" si="167"/>
        <v>0</v>
      </c>
      <c r="M178" s="232">
        <f t="shared" si="167"/>
        <v>0</v>
      </c>
      <c r="N178" s="79">
        <f t="shared" si="167"/>
        <v>0</v>
      </c>
      <c r="O178" s="156">
        <f t="shared" si="167"/>
        <v>0</v>
      </c>
      <c r="P178" s="293"/>
      <c r="Q178" s="296"/>
      <c r="R178" s="343"/>
      <c r="S178" s="343"/>
      <c r="T178" s="343"/>
    </row>
    <row r="179" spans="1:20" ht="72" hidden="1" x14ac:dyDescent="0.25">
      <c r="A179" s="30">
        <v>3291</v>
      </c>
      <c r="B179" s="43" t="s">
        <v>173</v>
      </c>
      <c r="C179" s="189">
        <f t="shared" si="165"/>
        <v>0</v>
      </c>
      <c r="D179" s="263"/>
      <c r="E179" s="45"/>
      <c r="F179" s="95">
        <f t="shared" ref="F179:F182" si="168">D179+E179</f>
        <v>0</v>
      </c>
      <c r="G179" s="229"/>
      <c r="H179" s="45"/>
      <c r="I179" s="91">
        <f t="shared" ref="I179:I182" si="169">G179+H179</f>
        <v>0</v>
      </c>
      <c r="J179" s="263"/>
      <c r="K179" s="45"/>
      <c r="L179" s="95">
        <f t="shared" ref="L179:L182" si="170">J179+K179</f>
        <v>0</v>
      </c>
      <c r="M179" s="229"/>
      <c r="N179" s="45"/>
      <c r="O179" s="91">
        <f t="shared" ref="O179:O182" si="171">M179+N179</f>
        <v>0</v>
      </c>
      <c r="P179" s="290"/>
      <c r="Q179" s="296"/>
      <c r="R179" s="343"/>
      <c r="S179" s="343"/>
      <c r="T179" s="343"/>
    </row>
    <row r="180" spans="1:20" ht="72" hidden="1" x14ac:dyDescent="0.25">
      <c r="A180" s="30">
        <v>3292</v>
      </c>
      <c r="B180" s="43" t="s">
        <v>174</v>
      </c>
      <c r="C180" s="189">
        <f t="shared" si="165"/>
        <v>0</v>
      </c>
      <c r="D180" s="263"/>
      <c r="E180" s="45"/>
      <c r="F180" s="95">
        <f t="shared" si="168"/>
        <v>0</v>
      </c>
      <c r="G180" s="229"/>
      <c r="H180" s="45"/>
      <c r="I180" s="91">
        <f t="shared" si="169"/>
        <v>0</v>
      </c>
      <c r="J180" s="263"/>
      <c r="K180" s="45"/>
      <c r="L180" s="95">
        <f t="shared" si="170"/>
        <v>0</v>
      </c>
      <c r="M180" s="229"/>
      <c r="N180" s="45"/>
      <c r="O180" s="91">
        <f t="shared" si="171"/>
        <v>0</v>
      </c>
      <c r="P180" s="290"/>
      <c r="Q180" s="296"/>
      <c r="R180" s="343"/>
      <c r="S180" s="343"/>
      <c r="T180" s="343"/>
    </row>
    <row r="181" spans="1:20" ht="72" hidden="1" x14ac:dyDescent="0.25">
      <c r="A181" s="30">
        <v>3293</v>
      </c>
      <c r="B181" s="43" t="s">
        <v>175</v>
      </c>
      <c r="C181" s="189">
        <f t="shared" si="165"/>
        <v>0</v>
      </c>
      <c r="D181" s="263"/>
      <c r="E181" s="45"/>
      <c r="F181" s="95">
        <f t="shared" si="168"/>
        <v>0</v>
      </c>
      <c r="G181" s="229"/>
      <c r="H181" s="45"/>
      <c r="I181" s="91">
        <f t="shared" si="169"/>
        <v>0</v>
      </c>
      <c r="J181" s="263"/>
      <c r="K181" s="45"/>
      <c r="L181" s="95">
        <f t="shared" si="170"/>
        <v>0</v>
      </c>
      <c r="M181" s="229"/>
      <c r="N181" s="45"/>
      <c r="O181" s="91">
        <f t="shared" si="171"/>
        <v>0</v>
      </c>
      <c r="P181" s="290"/>
      <c r="Q181" s="296"/>
      <c r="R181" s="343"/>
      <c r="S181" s="343"/>
      <c r="T181" s="343"/>
    </row>
    <row r="182" spans="1:20" ht="60" hidden="1" x14ac:dyDescent="0.25">
      <c r="A182" s="83">
        <v>3294</v>
      </c>
      <c r="B182" s="43" t="s">
        <v>176</v>
      </c>
      <c r="C182" s="200">
        <f t="shared" si="165"/>
        <v>0</v>
      </c>
      <c r="D182" s="264"/>
      <c r="E182" s="84"/>
      <c r="F182" s="331">
        <f t="shared" si="168"/>
        <v>0</v>
      </c>
      <c r="G182" s="234"/>
      <c r="H182" s="84"/>
      <c r="I182" s="156">
        <f t="shared" si="169"/>
        <v>0</v>
      </c>
      <c r="J182" s="264"/>
      <c r="K182" s="84"/>
      <c r="L182" s="331">
        <f t="shared" si="170"/>
        <v>0</v>
      </c>
      <c r="M182" s="234"/>
      <c r="N182" s="84"/>
      <c r="O182" s="156">
        <f t="shared" si="171"/>
        <v>0</v>
      </c>
      <c r="P182" s="293"/>
      <c r="Q182" s="296"/>
      <c r="R182" s="343"/>
      <c r="S182" s="343"/>
      <c r="T182" s="343"/>
    </row>
    <row r="183" spans="1:20" ht="48" hidden="1" x14ac:dyDescent="0.25">
      <c r="A183" s="51">
        <v>3300</v>
      </c>
      <c r="B183" s="82" t="s">
        <v>177</v>
      </c>
      <c r="C183" s="201">
        <f t="shared" si="165"/>
        <v>0</v>
      </c>
      <c r="D183" s="138">
        <f>SUM(D184:D185)</f>
        <v>0</v>
      </c>
      <c r="E183" s="85">
        <f t="shared" ref="E183" si="172">SUM(E184:E185)</f>
        <v>0</v>
      </c>
      <c r="F183" s="173">
        <f>SUM(F184:F185)</f>
        <v>0</v>
      </c>
      <c r="G183" s="235">
        <f>SUM(G184:G185)</f>
        <v>0</v>
      </c>
      <c r="H183" s="85">
        <f t="shared" ref="H183:O183" si="173">SUM(H184:H185)</f>
        <v>0</v>
      </c>
      <c r="I183" s="124">
        <f t="shared" si="173"/>
        <v>0</v>
      </c>
      <c r="J183" s="138">
        <f>SUM(J184:J185)</f>
        <v>0</v>
      </c>
      <c r="K183" s="85">
        <f t="shared" si="173"/>
        <v>0</v>
      </c>
      <c r="L183" s="173">
        <f t="shared" si="173"/>
        <v>0</v>
      </c>
      <c r="M183" s="235">
        <f t="shared" si="173"/>
        <v>0</v>
      </c>
      <c r="N183" s="85">
        <f t="shared" si="173"/>
        <v>0</v>
      </c>
      <c r="O183" s="124">
        <f t="shared" si="173"/>
        <v>0</v>
      </c>
      <c r="P183" s="313"/>
      <c r="Q183" s="296"/>
      <c r="R183" s="343"/>
      <c r="S183" s="343"/>
      <c r="T183" s="343"/>
    </row>
    <row r="184" spans="1:20" ht="48" hidden="1" x14ac:dyDescent="0.25">
      <c r="A184" s="57">
        <v>3310</v>
      </c>
      <c r="B184" s="58" t="s">
        <v>178</v>
      </c>
      <c r="C184" s="194">
        <f t="shared" si="165"/>
        <v>0</v>
      </c>
      <c r="D184" s="260"/>
      <c r="E184" s="77"/>
      <c r="F184" s="174">
        <f t="shared" ref="F184:F185" si="174">D184+E184</f>
        <v>0</v>
      </c>
      <c r="G184" s="231"/>
      <c r="H184" s="77"/>
      <c r="I184" s="154">
        <f t="shared" ref="I184:I185" si="175">G184+H184</f>
        <v>0</v>
      </c>
      <c r="J184" s="260"/>
      <c r="K184" s="77"/>
      <c r="L184" s="174">
        <f t="shared" ref="L184:L185" si="176">J184+K184</f>
        <v>0</v>
      </c>
      <c r="M184" s="231"/>
      <c r="N184" s="77"/>
      <c r="O184" s="154">
        <f t="shared" ref="O184:O185" si="177">M184+N184</f>
        <v>0</v>
      </c>
      <c r="P184" s="291"/>
      <c r="Q184" s="296"/>
      <c r="R184" s="343"/>
      <c r="S184" s="343"/>
      <c r="T184" s="343"/>
    </row>
    <row r="185" spans="1:20" ht="60" hidden="1" x14ac:dyDescent="0.25">
      <c r="A185" s="27">
        <v>3320</v>
      </c>
      <c r="B185" s="40" t="s">
        <v>179</v>
      </c>
      <c r="C185" s="188">
        <f t="shared" si="165"/>
        <v>0</v>
      </c>
      <c r="D185" s="262"/>
      <c r="E185" s="42"/>
      <c r="F185" s="176">
        <f t="shared" si="174"/>
        <v>0</v>
      </c>
      <c r="G185" s="219"/>
      <c r="H185" s="42"/>
      <c r="I185" s="90">
        <f t="shared" si="175"/>
        <v>0</v>
      </c>
      <c r="J185" s="262"/>
      <c r="K185" s="42"/>
      <c r="L185" s="176">
        <f t="shared" si="176"/>
        <v>0</v>
      </c>
      <c r="M185" s="219"/>
      <c r="N185" s="42"/>
      <c r="O185" s="90">
        <f t="shared" si="177"/>
        <v>0</v>
      </c>
      <c r="P185" s="289"/>
      <c r="Q185" s="296"/>
      <c r="R185" s="343"/>
      <c r="S185" s="343"/>
      <c r="T185" s="343"/>
    </row>
    <row r="186" spans="1:20" hidden="1" x14ac:dyDescent="0.25">
      <c r="A186" s="87">
        <v>4000</v>
      </c>
      <c r="B186" s="70" t="s">
        <v>180</v>
      </c>
      <c r="C186" s="199">
        <f t="shared" si="165"/>
        <v>0</v>
      </c>
      <c r="D186" s="137">
        <f>SUM(D187,D190)</f>
        <v>0</v>
      </c>
      <c r="E186" s="71">
        <f t="shared" ref="E186" si="178">SUM(E187,E190)</f>
        <v>0</v>
      </c>
      <c r="F186" s="172">
        <f>SUM(F187,F190)</f>
        <v>0</v>
      </c>
      <c r="G186" s="226">
        <f>SUM(G187,G190)</f>
        <v>0</v>
      </c>
      <c r="H186" s="71">
        <f t="shared" ref="H186:N186" si="179">SUM(H187,H190)</f>
        <v>0</v>
      </c>
      <c r="I186" s="125">
        <f t="shared" si="179"/>
        <v>0</v>
      </c>
      <c r="J186" s="137">
        <f>SUM(J187,J190)</f>
        <v>0</v>
      </c>
      <c r="K186" s="71">
        <f t="shared" si="179"/>
        <v>0</v>
      </c>
      <c r="L186" s="172">
        <f t="shared" si="179"/>
        <v>0</v>
      </c>
      <c r="M186" s="226">
        <f t="shared" si="179"/>
        <v>0</v>
      </c>
      <c r="N186" s="71">
        <f t="shared" si="179"/>
        <v>0</v>
      </c>
      <c r="O186" s="125">
        <f>SUM(O187,O190)</f>
        <v>0</v>
      </c>
      <c r="P186" s="312"/>
      <c r="Q186" s="296"/>
      <c r="R186" s="343"/>
      <c r="S186" s="343"/>
      <c r="T186" s="343"/>
    </row>
    <row r="187" spans="1:20" ht="24" hidden="1" x14ac:dyDescent="0.25">
      <c r="A187" s="88">
        <v>4200</v>
      </c>
      <c r="B187" s="72" t="s">
        <v>181</v>
      </c>
      <c r="C187" s="187">
        <f t="shared" si="165"/>
        <v>0</v>
      </c>
      <c r="D187" s="130">
        <f>SUM(D188,D189)</f>
        <v>0</v>
      </c>
      <c r="E187" s="38">
        <f t="shared" ref="E187" si="180">SUM(E188,E189)</f>
        <v>0</v>
      </c>
      <c r="F187" s="175">
        <f>SUM(F188,F189)</f>
        <v>0</v>
      </c>
      <c r="G187" s="227">
        <f>SUM(G188,G189)</f>
        <v>0</v>
      </c>
      <c r="H187" s="38">
        <f t="shared" ref="H187:N187" si="181">SUM(H188,H189)</f>
        <v>0</v>
      </c>
      <c r="I187" s="123">
        <f t="shared" si="181"/>
        <v>0</v>
      </c>
      <c r="J187" s="130">
        <f>SUM(J188,J189)</f>
        <v>0</v>
      </c>
      <c r="K187" s="38">
        <f t="shared" si="181"/>
        <v>0</v>
      </c>
      <c r="L187" s="175">
        <f t="shared" si="181"/>
        <v>0</v>
      </c>
      <c r="M187" s="227">
        <f t="shared" si="181"/>
        <v>0</v>
      </c>
      <c r="N187" s="38">
        <f t="shared" si="181"/>
        <v>0</v>
      </c>
      <c r="O187" s="123">
        <f>SUM(O188,O189)</f>
        <v>0</v>
      </c>
      <c r="P187" s="292"/>
      <c r="Q187" s="296"/>
      <c r="R187" s="343"/>
      <c r="S187" s="343"/>
      <c r="T187" s="343"/>
    </row>
    <row r="188" spans="1:20" ht="36" hidden="1" x14ac:dyDescent="0.25">
      <c r="A188" s="338">
        <v>4240</v>
      </c>
      <c r="B188" s="40" t="s">
        <v>182</v>
      </c>
      <c r="C188" s="188">
        <f t="shared" si="165"/>
        <v>0</v>
      </c>
      <c r="D188" s="262"/>
      <c r="E188" s="42"/>
      <c r="F188" s="176">
        <f t="shared" ref="F188:F189" si="182">D188+E188</f>
        <v>0</v>
      </c>
      <c r="G188" s="219"/>
      <c r="H188" s="42"/>
      <c r="I188" s="90">
        <f t="shared" ref="I188:I189" si="183">G188+H188</f>
        <v>0</v>
      </c>
      <c r="J188" s="262"/>
      <c r="K188" s="42"/>
      <c r="L188" s="176">
        <f t="shared" ref="L188:L189" si="184">J188+K188</f>
        <v>0</v>
      </c>
      <c r="M188" s="219"/>
      <c r="N188" s="42"/>
      <c r="O188" s="90">
        <f t="shared" ref="O188:O189" si="185">M188+N188</f>
        <v>0</v>
      </c>
      <c r="P188" s="289"/>
      <c r="Q188" s="296"/>
      <c r="R188" s="343"/>
      <c r="S188" s="343"/>
      <c r="T188" s="343"/>
    </row>
    <row r="189" spans="1:20" ht="24" hidden="1" x14ac:dyDescent="0.25">
      <c r="A189" s="75">
        <v>4250</v>
      </c>
      <c r="B189" s="43" t="s">
        <v>183</v>
      </c>
      <c r="C189" s="189">
        <f t="shared" si="165"/>
        <v>0</v>
      </c>
      <c r="D189" s="263"/>
      <c r="E189" s="45"/>
      <c r="F189" s="95">
        <f t="shared" si="182"/>
        <v>0</v>
      </c>
      <c r="G189" s="229"/>
      <c r="H189" s="45"/>
      <c r="I189" s="91">
        <f t="shared" si="183"/>
        <v>0</v>
      </c>
      <c r="J189" s="263"/>
      <c r="K189" s="45"/>
      <c r="L189" s="95">
        <f t="shared" si="184"/>
        <v>0</v>
      </c>
      <c r="M189" s="229"/>
      <c r="N189" s="45"/>
      <c r="O189" s="91">
        <f t="shared" si="185"/>
        <v>0</v>
      </c>
      <c r="P189" s="290"/>
      <c r="Q189" s="296"/>
      <c r="R189" s="343"/>
      <c r="S189" s="343"/>
      <c r="T189" s="343"/>
    </row>
    <row r="190" spans="1:20" hidden="1" x14ac:dyDescent="0.25">
      <c r="A190" s="35">
        <v>4300</v>
      </c>
      <c r="B190" s="72" t="s">
        <v>184</v>
      </c>
      <c r="C190" s="187">
        <f t="shared" si="165"/>
        <v>0</v>
      </c>
      <c r="D190" s="130">
        <f>SUM(D191)</f>
        <v>0</v>
      </c>
      <c r="E190" s="38">
        <f t="shared" ref="E190" si="186">SUM(E191)</f>
        <v>0</v>
      </c>
      <c r="F190" s="175">
        <f>SUM(F191)</f>
        <v>0</v>
      </c>
      <c r="G190" s="227">
        <f>SUM(G191)</f>
        <v>0</v>
      </c>
      <c r="H190" s="38">
        <f t="shared" ref="H190:N190" si="187">SUM(H191)</f>
        <v>0</v>
      </c>
      <c r="I190" s="123">
        <f t="shared" si="187"/>
        <v>0</v>
      </c>
      <c r="J190" s="130">
        <f>SUM(J191)</f>
        <v>0</v>
      </c>
      <c r="K190" s="38">
        <f t="shared" si="187"/>
        <v>0</v>
      </c>
      <c r="L190" s="175">
        <f t="shared" si="187"/>
        <v>0</v>
      </c>
      <c r="M190" s="227">
        <f t="shared" si="187"/>
        <v>0</v>
      </c>
      <c r="N190" s="38">
        <f t="shared" si="187"/>
        <v>0</v>
      </c>
      <c r="O190" s="123">
        <f>SUM(O191)</f>
        <v>0</v>
      </c>
      <c r="P190" s="292"/>
      <c r="Q190" s="296"/>
      <c r="R190" s="343"/>
      <c r="S190" s="343"/>
      <c r="T190" s="343"/>
    </row>
    <row r="191" spans="1:20" ht="24" hidden="1" x14ac:dyDescent="0.25">
      <c r="A191" s="338">
        <v>4310</v>
      </c>
      <c r="B191" s="40" t="s">
        <v>185</v>
      </c>
      <c r="C191" s="188">
        <f t="shared" si="165"/>
        <v>0</v>
      </c>
      <c r="D191" s="131">
        <f>SUM(D192:D192)</f>
        <v>0</v>
      </c>
      <c r="E191" s="79">
        <f t="shared" ref="E191" si="188">SUM(E192:E192)</f>
        <v>0</v>
      </c>
      <c r="F191" s="176">
        <f>SUM(F192:F192)</f>
        <v>0</v>
      </c>
      <c r="G191" s="232">
        <f>SUM(G192:G192)</f>
        <v>0</v>
      </c>
      <c r="H191" s="79">
        <f t="shared" ref="H191:N191" si="189">SUM(H192:H192)</f>
        <v>0</v>
      </c>
      <c r="I191" s="90">
        <f t="shared" si="189"/>
        <v>0</v>
      </c>
      <c r="J191" s="131">
        <f>SUM(J192:J192)</f>
        <v>0</v>
      </c>
      <c r="K191" s="79">
        <f t="shared" si="189"/>
        <v>0</v>
      </c>
      <c r="L191" s="176">
        <f t="shared" si="189"/>
        <v>0</v>
      </c>
      <c r="M191" s="232">
        <f t="shared" si="189"/>
        <v>0</v>
      </c>
      <c r="N191" s="79">
        <f t="shared" si="189"/>
        <v>0</v>
      </c>
      <c r="O191" s="90">
        <f>SUM(O192:O192)</f>
        <v>0</v>
      </c>
      <c r="P191" s="289"/>
      <c r="Q191" s="296"/>
      <c r="R191" s="343"/>
      <c r="S191" s="343"/>
      <c r="T191" s="343"/>
    </row>
    <row r="192" spans="1:20" ht="36" hidden="1" x14ac:dyDescent="0.25">
      <c r="A192" s="30">
        <v>4311</v>
      </c>
      <c r="B192" s="43" t="s">
        <v>186</v>
      </c>
      <c r="C192" s="189">
        <f t="shared" si="165"/>
        <v>0</v>
      </c>
      <c r="D192" s="263"/>
      <c r="E192" s="45"/>
      <c r="F192" s="95">
        <f>D192+E192</f>
        <v>0</v>
      </c>
      <c r="G192" s="229"/>
      <c r="H192" s="45"/>
      <c r="I192" s="91">
        <f>G192+H192</f>
        <v>0</v>
      </c>
      <c r="J192" s="263"/>
      <c r="K192" s="45"/>
      <c r="L192" s="95">
        <f>J192+K192</f>
        <v>0</v>
      </c>
      <c r="M192" s="229"/>
      <c r="N192" s="45"/>
      <c r="O192" s="91">
        <f>M192+N192</f>
        <v>0</v>
      </c>
      <c r="P192" s="290"/>
      <c r="Q192" s="296"/>
      <c r="R192" s="343"/>
      <c r="S192" s="343"/>
      <c r="T192" s="343"/>
    </row>
    <row r="193" spans="1:20" s="19" customFormat="1" ht="24" x14ac:dyDescent="0.25">
      <c r="A193" s="89"/>
      <c r="B193" s="17" t="s">
        <v>187</v>
      </c>
      <c r="C193" s="198">
        <f t="shared" si="165"/>
        <v>2865</v>
      </c>
      <c r="D193" s="136">
        <f>SUM(D194,D229,D268)</f>
        <v>2600</v>
      </c>
      <c r="E193" s="274">
        <f t="shared" ref="E193" si="190">SUM(E194,E229,E268)</f>
        <v>0</v>
      </c>
      <c r="F193" s="407">
        <f>SUM(F194,F229,F268)</f>
        <v>2600</v>
      </c>
      <c r="G193" s="225">
        <f>SUM(G194,G229,G268)</f>
        <v>150</v>
      </c>
      <c r="H193" s="274">
        <f t="shared" ref="H193:N193" si="191">SUM(H194,H229,H268)</f>
        <v>0</v>
      </c>
      <c r="I193" s="407">
        <f t="shared" si="191"/>
        <v>150</v>
      </c>
      <c r="J193" s="136">
        <f>SUM(J194,J229,J268)</f>
        <v>115</v>
      </c>
      <c r="K193" s="69">
        <f t="shared" si="191"/>
        <v>0</v>
      </c>
      <c r="L193" s="171">
        <f t="shared" si="191"/>
        <v>115</v>
      </c>
      <c r="M193" s="225">
        <f t="shared" si="191"/>
        <v>0</v>
      </c>
      <c r="N193" s="69">
        <f t="shared" si="191"/>
        <v>0</v>
      </c>
      <c r="O193" s="157">
        <f>SUM(O194,O229,O268)</f>
        <v>0</v>
      </c>
      <c r="P193" s="315"/>
      <c r="Q193" s="181"/>
      <c r="R193" s="343"/>
      <c r="S193" s="343"/>
      <c r="T193" s="343"/>
    </row>
    <row r="194" spans="1:20" x14ac:dyDescent="0.25">
      <c r="A194" s="70">
        <v>5000</v>
      </c>
      <c r="B194" s="70" t="s">
        <v>188</v>
      </c>
      <c r="C194" s="199">
        <f t="shared" si="165"/>
        <v>2750</v>
      </c>
      <c r="D194" s="137">
        <f>D195+D203</f>
        <v>2600</v>
      </c>
      <c r="E194" s="125">
        <f t="shared" ref="E194" si="192">E195+E203</f>
        <v>0</v>
      </c>
      <c r="F194" s="408">
        <f>F195+F203</f>
        <v>2600</v>
      </c>
      <c r="G194" s="226">
        <f>G195+G203</f>
        <v>150</v>
      </c>
      <c r="H194" s="125">
        <f t="shared" ref="H194:N194" si="193">H195+H203</f>
        <v>0</v>
      </c>
      <c r="I194" s="408">
        <f t="shared" si="193"/>
        <v>150</v>
      </c>
      <c r="J194" s="137">
        <f>J195+J203</f>
        <v>0</v>
      </c>
      <c r="K194" s="71">
        <f t="shared" si="193"/>
        <v>0</v>
      </c>
      <c r="L194" s="172">
        <f t="shared" si="193"/>
        <v>0</v>
      </c>
      <c r="M194" s="226">
        <f t="shared" si="193"/>
        <v>0</v>
      </c>
      <c r="N194" s="71">
        <f t="shared" si="193"/>
        <v>0</v>
      </c>
      <c r="O194" s="125">
        <f>O195+O203</f>
        <v>0</v>
      </c>
      <c r="P194" s="312"/>
      <c r="Q194" s="296"/>
      <c r="R194" s="343"/>
      <c r="S194" s="343"/>
      <c r="T194" s="343"/>
    </row>
    <row r="195" spans="1:20" hidden="1" x14ac:dyDescent="0.25">
      <c r="A195" s="35">
        <v>5100</v>
      </c>
      <c r="B195" s="72" t="s">
        <v>189</v>
      </c>
      <c r="C195" s="187">
        <f t="shared" si="165"/>
        <v>0</v>
      </c>
      <c r="D195" s="130">
        <f>D196+D197+D200+D201+D202</f>
        <v>0</v>
      </c>
      <c r="E195" s="38">
        <f t="shared" ref="E195" si="194">E196+E197+E200+E201+E202</f>
        <v>0</v>
      </c>
      <c r="F195" s="175">
        <f>F196+F197+F200+F201+F202</f>
        <v>0</v>
      </c>
      <c r="G195" s="227">
        <f>G196+G197+G200+G201+G202</f>
        <v>0</v>
      </c>
      <c r="H195" s="38">
        <f t="shared" ref="H195:N195" si="195">H196+H197+H200+H201+H202</f>
        <v>0</v>
      </c>
      <c r="I195" s="123">
        <f t="shared" si="195"/>
        <v>0</v>
      </c>
      <c r="J195" s="130">
        <f>J196+J197+J200+J201+J202</f>
        <v>0</v>
      </c>
      <c r="K195" s="38">
        <f t="shared" si="195"/>
        <v>0</v>
      </c>
      <c r="L195" s="175">
        <f t="shared" si="195"/>
        <v>0</v>
      </c>
      <c r="M195" s="227">
        <f t="shared" si="195"/>
        <v>0</v>
      </c>
      <c r="N195" s="38">
        <f t="shared" si="195"/>
        <v>0</v>
      </c>
      <c r="O195" s="123">
        <f>O196+O197+O200+O201+O202</f>
        <v>0</v>
      </c>
      <c r="P195" s="292"/>
      <c r="Q195" s="296"/>
      <c r="R195" s="343"/>
      <c r="S195" s="343"/>
      <c r="T195" s="343"/>
    </row>
    <row r="196" spans="1:20" hidden="1" x14ac:dyDescent="0.25">
      <c r="A196" s="338">
        <v>5110</v>
      </c>
      <c r="B196" s="40" t="s">
        <v>190</v>
      </c>
      <c r="C196" s="188">
        <f t="shared" si="165"/>
        <v>0</v>
      </c>
      <c r="D196" s="262"/>
      <c r="E196" s="42"/>
      <c r="F196" s="176">
        <f>D196+E196</f>
        <v>0</v>
      </c>
      <c r="G196" s="219"/>
      <c r="H196" s="42"/>
      <c r="I196" s="90">
        <f>G196+H196</f>
        <v>0</v>
      </c>
      <c r="J196" s="262"/>
      <c r="K196" s="42"/>
      <c r="L196" s="176">
        <f>J196+K196</f>
        <v>0</v>
      </c>
      <c r="M196" s="219"/>
      <c r="N196" s="42"/>
      <c r="O196" s="90">
        <f>M196+N196</f>
        <v>0</v>
      </c>
      <c r="P196" s="289"/>
      <c r="Q196" s="296"/>
      <c r="R196" s="343"/>
      <c r="S196" s="343"/>
      <c r="T196" s="343"/>
    </row>
    <row r="197" spans="1:20" ht="24" hidden="1" x14ac:dyDescent="0.25">
      <c r="A197" s="75">
        <v>5120</v>
      </c>
      <c r="B197" s="43" t="s">
        <v>191</v>
      </c>
      <c r="C197" s="189">
        <f t="shared" si="165"/>
        <v>0</v>
      </c>
      <c r="D197" s="132">
        <f>D198+D199</f>
        <v>0</v>
      </c>
      <c r="E197" s="76">
        <f t="shared" ref="E197" si="196">E198+E199</f>
        <v>0</v>
      </c>
      <c r="F197" s="95">
        <f>F198+F199</f>
        <v>0</v>
      </c>
      <c r="G197" s="230">
        <f>G198+G199</f>
        <v>0</v>
      </c>
      <c r="H197" s="76">
        <f t="shared" ref="H197:O197" si="197">H198+H199</f>
        <v>0</v>
      </c>
      <c r="I197" s="91">
        <f t="shared" si="197"/>
        <v>0</v>
      </c>
      <c r="J197" s="132">
        <f>J198+J199</f>
        <v>0</v>
      </c>
      <c r="K197" s="76">
        <f t="shared" si="197"/>
        <v>0</v>
      </c>
      <c r="L197" s="95">
        <f t="shared" si="197"/>
        <v>0</v>
      </c>
      <c r="M197" s="230">
        <f t="shared" si="197"/>
        <v>0</v>
      </c>
      <c r="N197" s="76">
        <f t="shared" si="197"/>
        <v>0</v>
      </c>
      <c r="O197" s="91">
        <f t="shared" si="197"/>
        <v>0</v>
      </c>
      <c r="P197" s="290"/>
      <c r="Q197" s="296"/>
      <c r="R197" s="343"/>
      <c r="S197" s="343"/>
      <c r="T197" s="343"/>
    </row>
    <row r="198" spans="1:20" hidden="1" x14ac:dyDescent="0.25">
      <c r="A198" s="30">
        <v>5121</v>
      </c>
      <c r="B198" s="43" t="s">
        <v>192</v>
      </c>
      <c r="C198" s="189">
        <f t="shared" si="165"/>
        <v>0</v>
      </c>
      <c r="D198" s="263"/>
      <c r="E198" s="45"/>
      <c r="F198" s="95">
        <f t="shared" ref="F198:F202" si="198">D198+E198</f>
        <v>0</v>
      </c>
      <c r="G198" s="229"/>
      <c r="H198" s="45"/>
      <c r="I198" s="91">
        <f t="shared" ref="I198:I202" si="199">G198+H198</f>
        <v>0</v>
      </c>
      <c r="J198" s="263"/>
      <c r="K198" s="45"/>
      <c r="L198" s="95">
        <f t="shared" ref="L198:L202" si="200">J198+K198</f>
        <v>0</v>
      </c>
      <c r="M198" s="229"/>
      <c r="N198" s="45"/>
      <c r="O198" s="91">
        <f t="shared" ref="O198:O202" si="201">M198+N198</f>
        <v>0</v>
      </c>
      <c r="P198" s="290"/>
      <c r="Q198" s="296"/>
      <c r="R198" s="343"/>
      <c r="S198" s="343"/>
      <c r="T198" s="343"/>
    </row>
    <row r="199" spans="1:20" ht="24" hidden="1" x14ac:dyDescent="0.25">
      <c r="A199" s="30">
        <v>5129</v>
      </c>
      <c r="B199" s="43" t="s">
        <v>193</v>
      </c>
      <c r="C199" s="189">
        <f t="shared" si="165"/>
        <v>0</v>
      </c>
      <c r="D199" s="263"/>
      <c r="E199" s="45"/>
      <c r="F199" s="95">
        <f t="shared" si="198"/>
        <v>0</v>
      </c>
      <c r="G199" s="229"/>
      <c r="H199" s="45"/>
      <c r="I199" s="91">
        <f t="shared" si="199"/>
        <v>0</v>
      </c>
      <c r="J199" s="263"/>
      <c r="K199" s="45"/>
      <c r="L199" s="95">
        <f t="shared" si="200"/>
        <v>0</v>
      </c>
      <c r="M199" s="229"/>
      <c r="N199" s="45"/>
      <c r="O199" s="91">
        <f t="shared" si="201"/>
        <v>0</v>
      </c>
      <c r="P199" s="290"/>
      <c r="Q199" s="296"/>
      <c r="R199" s="343"/>
      <c r="S199" s="343"/>
      <c r="T199" s="343"/>
    </row>
    <row r="200" spans="1:20" hidden="1" x14ac:dyDescent="0.25">
      <c r="A200" s="75">
        <v>5130</v>
      </c>
      <c r="B200" s="43" t="s">
        <v>194</v>
      </c>
      <c r="C200" s="189">
        <f t="shared" si="165"/>
        <v>0</v>
      </c>
      <c r="D200" s="263"/>
      <c r="E200" s="45"/>
      <c r="F200" s="95">
        <f t="shared" si="198"/>
        <v>0</v>
      </c>
      <c r="G200" s="229"/>
      <c r="H200" s="45"/>
      <c r="I200" s="91">
        <f t="shared" si="199"/>
        <v>0</v>
      </c>
      <c r="J200" s="263"/>
      <c r="K200" s="45"/>
      <c r="L200" s="95">
        <f t="shared" si="200"/>
        <v>0</v>
      </c>
      <c r="M200" s="229"/>
      <c r="N200" s="45"/>
      <c r="O200" s="91">
        <f t="shared" si="201"/>
        <v>0</v>
      </c>
      <c r="P200" s="290"/>
      <c r="Q200" s="296"/>
      <c r="R200" s="343"/>
      <c r="S200" s="343"/>
      <c r="T200" s="343"/>
    </row>
    <row r="201" spans="1:20" hidden="1" x14ac:dyDescent="0.25">
      <c r="A201" s="75">
        <v>5140</v>
      </c>
      <c r="B201" s="43" t="s">
        <v>195</v>
      </c>
      <c r="C201" s="189">
        <f t="shared" si="165"/>
        <v>0</v>
      </c>
      <c r="D201" s="263"/>
      <c r="E201" s="45"/>
      <c r="F201" s="95">
        <f t="shared" si="198"/>
        <v>0</v>
      </c>
      <c r="G201" s="229"/>
      <c r="H201" s="45"/>
      <c r="I201" s="91">
        <f t="shared" si="199"/>
        <v>0</v>
      </c>
      <c r="J201" s="263"/>
      <c r="K201" s="45"/>
      <c r="L201" s="95">
        <f t="shared" si="200"/>
        <v>0</v>
      </c>
      <c r="M201" s="229"/>
      <c r="N201" s="45"/>
      <c r="O201" s="91">
        <f t="shared" si="201"/>
        <v>0</v>
      </c>
      <c r="P201" s="290"/>
      <c r="Q201" s="296"/>
      <c r="R201" s="343"/>
      <c r="S201" s="343"/>
      <c r="T201" s="343"/>
    </row>
    <row r="202" spans="1:20" ht="24" hidden="1" x14ac:dyDescent="0.25">
      <c r="A202" s="75">
        <v>5170</v>
      </c>
      <c r="B202" s="43" t="s">
        <v>196</v>
      </c>
      <c r="C202" s="189">
        <f t="shared" si="165"/>
        <v>0</v>
      </c>
      <c r="D202" s="263"/>
      <c r="E202" s="45"/>
      <c r="F202" s="95">
        <f t="shared" si="198"/>
        <v>0</v>
      </c>
      <c r="G202" s="229"/>
      <c r="H202" s="45"/>
      <c r="I202" s="91">
        <f t="shared" si="199"/>
        <v>0</v>
      </c>
      <c r="J202" s="263"/>
      <c r="K202" s="45"/>
      <c r="L202" s="95">
        <f t="shared" si="200"/>
        <v>0</v>
      </c>
      <c r="M202" s="229"/>
      <c r="N202" s="45"/>
      <c r="O202" s="91">
        <f t="shared" si="201"/>
        <v>0</v>
      </c>
      <c r="P202" s="290"/>
      <c r="Q202" s="296"/>
      <c r="R202" s="343"/>
      <c r="S202" s="343"/>
      <c r="T202" s="343"/>
    </row>
    <row r="203" spans="1:20" x14ac:dyDescent="0.25">
      <c r="A203" s="35">
        <v>5200</v>
      </c>
      <c r="B203" s="72" t="s">
        <v>197</v>
      </c>
      <c r="C203" s="187">
        <f t="shared" si="165"/>
        <v>2750</v>
      </c>
      <c r="D203" s="130">
        <f>D204+D214+D215+D224+D225+D226+D228</f>
        <v>2600</v>
      </c>
      <c r="E203" s="123">
        <f t="shared" ref="E203" si="202">E204+E214+E215+E224+E225+E226+E228</f>
        <v>0</v>
      </c>
      <c r="F203" s="409">
        <f>F204+F214+F215+F224+F225+F226+F228</f>
        <v>2600</v>
      </c>
      <c r="G203" s="227">
        <f>G204+G214+G215+G224+G225+G226+G228</f>
        <v>150</v>
      </c>
      <c r="H203" s="123">
        <f t="shared" ref="H203:O203" si="203">H204+H214+H215+H224+H225+H226+H228</f>
        <v>0</v>
      </c>
      <c r="I203" s="409">
        <f t="shared" si="203"/>
        <v>150</v>
      </c>
      <c r="J203" s="130">
        <f>J204+J214+J215+J224+J225+J226+J228</f>
        <v>0</v>
      </c>
      <c r="K203" s="38">
        <f t="shared" si="203"/>
        <v>0</v>
      </c>
      <c r="L203" s="175">
        <f t="shared" si="203"/>
        <v>0</v>
      </c>
      <c r="M203" s="227">
        <f t="shared" si="203"/>
        <v>0</v>
      </c>
      <c r="N203" s="38">
        <f t="shared" si="203"/>
        <v>0</v>
      </c>
      <c r="O203" s="123">
        <f t="shared" si="203"/>
        <v>0</v>
      </c>
      <c r="P203" s="292"/>
      <c r="Q203" s="296"/>
      <c r="R203" s="343"/>
      <c r="S203" s="343"/>
      <c r="T203" s="343"/>
    </row>
    <row r="204" spans="1:20" hidden="1" x14ac:dyDescent="0.25">
      <c r="A204" s="73">
        <v>5210</v>
      </c>
      <c r="B204" s="58" t="s">
        <v>198</v>
      </c>
      <c r="C204" s="194">
        <f t="shared" si="165"/>
        <v>0</v>
      </c>
      <c r="D204" s="86">
        <f>SUM(D205:D213)</f>
        <v>0</v>
      </c>
      <c r="E204" s="74">
        <f>SUM(E205:E213)</f>
        <v>0</v>
      </c>
      <c r="F204" s="174">
        <f t="shared" ref="F204:N204" si="204">SUM(F205:F213)</f>
        <v>0</v>
      </c>
      <c r="G204" s="228">
        <f>SUM(G205:G213)</f>
        <v>0</v>
      </c>
      <c r="H204" s="74">
        <f t="shared" si="204"/>
        <v>0</v>
      </c>
      <c r="I204" s="154">
        <f t="shared" si="204"/>
        <v>0</v>
      </c>
      <c r="J204" s="86">
        <f>SUM(J205:J213)</f>
        <v>0</v>
      </c>
      <c r="K204" s="74">
        <f t="shared" si="204"/>
        <v>0</v>
      </c>
      <c r="L204" s="174">
        <f t="shared" si="204"/>
        <v>0</v>
      </c>
      <c r="M204" s="228">
        <f t="shared" si="204"/>
        <v>0</v>
      </c>
      <c r="N204" s="74">
        <f t="shared" si="204"/>
        <v>0</v>
      </c>
      <c r="O204" s="154">
        <f>SUM(O205:O213)</f>
        <v>0</v>
      </c>
      <c r="P204" s="291"/>
      <c r="Q204" s="296"/>
      <c r="R204" s="343"/>
      <c r="S204" s="343"/>
      <c r="T204" s="343"/>
    </row>
    <row r="205" spans="1:20" hidden="1" x14ac:dyDescent="0.25">
      <c r="A205" s="27">
        <v>5211</v>
      </c>
      <c r="B205" s="40" t="s">
        <v>199</v>
      </c>
      <c r="C205" s="188">
        <f t="shared" si="165"/>
        <v>0</v>
      </c>
      <c r="D205" s="262"/>
      <c r="E205" s="42"/>
      <c r="F205" s="176">
        <f t="shared" ref="F205:F214" si="205">D205+E205</f>
        <v>0</v>
      </c>
      <c r="G205" s="219"/>
      <c r="H205" s="42"/>
      <c r="I205" s="90">
        <f t="shared" ref="I205:I214" si="206">G205+H205</f>
        <v>0</v>
      </c>
      <c r="J205" s="262"/>
      <c r="K205" s="42"/>
      <c r="L205" s="176">
        <f t="shared" ref="L205:L214" si="207">J205+K205</f>
        <v>0</v>
      </c>
      <c r="M205" s="219"/>
      <c r="N205" s="42"/>
      <c r="O205" s="90">
        <f t="shared" ref="O205:O214" si="208">M205+N205</f>
        <v>0</v>
      </c>
      <c r="P205" s="289"/>
      <c r="Q205" s="296"/>
      <c r="R205" s="343"/>
      <c r="S205" s="343"/>
      <c r="T205" s="343"/>
    </row>
    <row r="206" spans="1:20" hidden="1" x14ac:dyDescent="0.25">
      <c r="A206" s="30">
        <v>5212</v>
      </c>
      <c r="B206" s="43" t="s">
        <v>200</v>
      </c>
      <c r="C206" s="189">
        <f t="shared" si="165"/>
        <v>0</v>
      </c>
      <c r="D206" s="263"/>
      <c r="E206" s="45"/>
      <c r="F206" s="95">
        <f t="shared" si="205"/>
        <v>0</v>
      </c>
      <c r="G206" s="229"/>
      <c r="H206" s="45"/>
      <c r="I206" s="91">
        <f t="shared" si="206"/>
        <v>0</v>
      </c>
      <c r="J206" s="263"/>
      <c r="K206" s="45"/>
      <c r="L206" s="95">
        <f t="shared" si="207"/>
        <v>0</v>
      </c>
      <c r="M206" s="229"/>
      <c r="N206" s="45"/>
      <c r="O206" s="91">
        <f t="shared" si="208"/>
        <v>0</v>
      </c>
      <c r="P206" s="290"/>
      <c r="Q206" s="296"/>
      <c r="R206" s="343"/>
      <c r="S206" s="343"/>
      <c r="T206" s="343"/>
    </row>
    <row r="207" spans="1:20" hidden="1" x14ac:dyDescent="0.25">
      <c r="A207" s="30">
        <v>5213</v>
      </c>
      <c r="B207" s="43" t="s">
        <v>201</v>
      </c>
      <c r="C207" s="189">
        <f t="shared" si="165"/>
        <v>0</v>
      </c>
      <c r="D207" s="263"/>
      <c r="E207" s="45"/>
      <c r="F207" s="95">
        <f t="shared" si="205"/>
        <v>0</v>
      </c>
      <c r="G207" s="229"/>
      <c r="H207" s="45"/>
      <c r="I207" s="91">
        <f t="shared" si="206"/>
        <v>0</v>
      </c>
      <c r="J207" s="263"/>
      <c r="K207" s="45"/>
      <c r="L207" s="95">
        <f t="shared" si="207"/>
        <v>0</v>
      </c>
      <c r="M207" s="229"/>
      <c r="N207" s="45"/>
      <c r="O207" s="91">
        <f t="shared" si="208"/>
        <v>0</v>
      </c>
      <c r="P207" s="290"/>
      <c r="Q207" s="296"/>
      <c r="R207" s="343"/>
      <c r="S207" s="343"/>
      <c r="T207" s="343"/>
    </row>
    <row r="208" spans="1:20" hidden="1" x14ac:dyDescent="0.25">
      <c r="A208" s="30">
        <v>5214</v>
      </c>
      <c r="B208" s="43" t="s">
        <v>202</v>
      </c>
      <c r="C208" s="189">
        <f t="shared" si="165"/>
        <v>0</v>
      </c>
      <c r="D208" s="263"/>
      <c r="E208" s="45"/>
      <c r="F208" s="95">
        <f t="shared" si="205"/>
        <v>0</v>
      </c>
      <c r="G208" s="229"/>
      <c r="H208" s="45"/>
      <c r="I208" s="91">
        <f t="shared" si="206"/>
        <v>0</v>
      </c>
      <c r="J208" s="263"/>
      <c r="K208" s="45"/>
      <c r="L208" s="95">
        <f t="shared" si="207"/>
        <v>0</v>
      </c>
      <c r="M208" s="229"/>
      <c r="N208" s="45"/>
      <c r="O208" s="91">
        <f t="shared" si="208"/>
        <v>0</v>
      </c>
      <c r="P208" s="290"/>
      <c r="Q208" s="296"/>
      <c r="R208" s="343"/>
      <c r="S208" s="343"/>
      <c r="T208" s="343"/>
    </row>
    <row r="209" spans="1:20" hidden="1" x14ac:dyDescent="0.25">
      <c r="A209" s="30">
        <v>5215</v>
      </c>
      <c r="B209" s="43" t="s">
        <v>203</v>
      </c>
      <c r="C209" s="189">
        <f t="shared" si="165"/>
        <v>0</v>
      </c>
      <c r="D209" s="263"/>
      <c r="E209" s="45"/>
      <c r="F209" s="95">
        <f t="shared" si="205"/>
        <v>0</v>
      </c>
      <c r="G209" s="229"/>
      <c r="H209" s="45"/>
      <c r="I209" s="91">
        <f t="shared" si="206"/>
        <v>0</v>
      </c>
      <c r="J209" s="263"/>
      <c r="K209" s="45"/>
      <c r="L209" s="95">
        <f t="shared" si="207"/>
        <v>0</v>
      </c>
      <c r="M209" s="229"/>
      <c r="N209" s="45"/>
      <c r="O209" s="91">
        <f t="shared" si="208"/>
        <v>0</v>
      </c>
      <c r="P209" s="290"/>
      <c r="Q209" s="296"/>
      <c r="R209" s="343"/>
      <c r="S209" s="343"/>
      <c r="T209" s="343"/>
    </row>
    <row r="210" spans="1:20" ht="24" hidden="1" x14ac:dyDescent="0.25">
      <c r="A210" s="30">
        <v>5216</v>
      </c>
      <c r="B210" s="43" t="s">
        <v>204</v>
      </c>
      <c r="C210" s="189">
        <f t="shared" si="165"/>
        <v>0</v>
      </c>
      <c r="D210" s="263"/>
      <c r="E210" s="45"/>
      <c r="F210" s="95">
        <f t="shared" si="205"/>
        <v>0</v>
      </c>
      <c r="G210" s="229"/>
      <c r="H210" s="45"/>
      <c r="I210" s="91">
        <f t="shared" si="206"/>
        <v>0</v>
      </c>
      <c r="J210" s="263"/>
      <c r="K210" s="45"/>
      <c r="L210" s="95">
        <f t="shared" si="207"/>
        <v>0</v>
      </c>
      <c r="M210" s="229"/>
      <c r="N210" s="45"/>
      <c r="O210" s="91">
        <f t="shared" si="208"/>
        <v>0</v>
      </c>
      <c r="P210" s="290"/>
      <c r="Q210" s="296"/>
      <c r="R210" s="343"/>
      <c r="S210" s="343"/>
      <c r="T210" s="343"/>
    </row>
    <row r="211" spans="1:20" hidden="1" x14ac:dyDescent="0.25">
      <c r="A211" s="30">
        <v>5217</v>
      </c>
      <c r="B211" s="43" t="s">
        <v>205</v>
      </c>
      <c r="C211" s="189">
        <f t="shared" si="165"/>
        <v>0</v>
      </c>
      <c r="D211" s="263"/>
      <c r="E211" s="45"/>
      <c r="F211" s="95">
        <f t="shared" si="205"/>
        <v>0</v>
      </c>
      <c r="G211" s="229"/>
      <c r="H211" s="45"/>
      <c r="I211" s="91">
        <f t="shared" si="206"/>
        <v>0</v>
      </c>
      <c r="J211" s="263"/>
      <c r="K211" s="45"/>
      <c r="L211" s="95">
        <f t="shared" si="207"/>
        <v>0</v>
      </c>
      <c r="M211" s="229"/>
      <c r="N211" s="45"/>
      <c r="O211" s="91">
        <f t="shared" si="208"/>
        <v>0</v>
      </c>
      <c r="P211" s="290"/>
      <c r="Q211" s="296"/>
      <c r="R211" s="343"/>
      <c r="S211" s="343"/>
      <c r="T211" s="343"/>
    </row>
    <row r="212" spans="1:20" hidden="1" x14ac:dyDescent="0.25">
      <c r="A212" s="30">
        <v>5218</v>
      </c>
      <c r="B212" s="43" t="s">
        <v>206</v>
      </c>
      <c r="C212" s="189">
        <f t="shared" si="165"/>
        <v>0</v>
      </c>
      <c r="D212" s="263"/>
      <c r="E212" s="45"/>
      <c r="F212" s="95">
        <f t="shared" si="205"/>
        <v>0</v>
      </c>
      <c r="G212" s="229"/>
      <c r="H212" s="45"/>
      <c r="I212" s="91">
        <f t="shared" si="206"/>
        <v>0</v>
      </c>
      <c r="J212" s="263"/>
      <c r="K212" s="45"/>
      <c r="L212" s="95">
        <f t="shared" si="207"/>
        <v>0</v>
      </c>
      <c r="M212" s="229"/>
      <c r="N212" s="45"/>
      <c r="O212" s="91">
        <f t="shared" si="208"/>
        <v>0</v>
      </c>
      <c r="P212" s="290"/>
      <c r="Q212" s="296"/>
      <c r="R212" s="343"/>
      <c r="S212" s="343"/>
      <c r="T212" s="343"/>
    </row>
    <row r="213" spans="1:20" hidden="1" x14ac:dyDescent="0.25">
      <c r="A213" s="30">
        <v>5219</v>
      </c>
      <c r="B213" s="43" t="s">
        <v>207</v>
      </c>
      <c r="C213" s="189">
        <f t="shared" si="165"/>
        <v>0</v>
      </c>
      <c r="D213" s="263"/>
      <c r="E213" s="45"/>
      <c r="F213" s="95">
        <f t="shared" si="205"/>
        <v>0</v>
      </c>
      <c r="G213" s="229"/>
      <c r="H213" s="45"/>
      <c r="I213" s="91">
        <f t="shared" si="206"/>
        <v>0</v>
      </c>
      <c r="J213" s="263"/>
      <c r="K213" s="45"/>
      <c r="L213" s="95">
        <f t="shared" si="207"/>
        <v>0</v>
      </c>
      <c r="M213" s="229"/>
      <c r="N213" s="45"/>
      <c r="O213" s="91">
        <f t="shared" si="208"/>
        <v>0</v>
      </c>
      <c r="P213" s="290"/>
      <c r="Q213" s="296"/>
      <c r="R213" s="343"/>
      <c r="S213" s="343"/>
      <c r="T213" s="343"/>
    </row>
    <row r="214" spans="1:20" ht="13.5" hidden="1" customHeight="1" x14ac:dyDescent="0.25">
      <c r="A214" s="75">
        <v>5220</v>
      </c>
      <c r="B214" s="43" t="s">
        <v>208</v>
      </c>
      <c r="C214" s="189">
        <f t="shared" si="165"/>
        <v>0</v>
      </c>
      <c r="D214" s="263"/>
      <c r="E214" s="45"/>
      <c r="F214" s="95">
        <f t="shared" si="205"/>
        <v>0</v>
      </c>
      <c r="G214" s="229"/>
      <c r="H214" s="45"/>
      <c r="I214" s="91">
        <f t="shared" si="206"/>
        <v>0</v>
      </c>
      <c r="J214" s="263"/>
      <c r="K214" s="45"/>
      <c r="L214" s="95">
        <f t="shared" si="207"/>
        <v>0</v>
      </c>
      <c r="M214" s="229"/>
      <c r="N214" s="45"/>
      <c r="O214" s="91">
        <f t="shared" si="208"/>
        <v>0</v>
      </c>
      <c r="P214" s="290"/>
      <c r="Q214" s="296"/>
      <c r="R214" s="343"/>
      <c r="S214" s="343"/>
      <c r="T214" s="343"/>
    </row>
    <row r="215" spans="1:20" x14ac:dyDescent="0.25">
      <c r="A215" s="75">
        <v>5230</v>
      </c>
      <c r="B215" s="43" t="s">
        <v>209</v>
      </c>
      <c r="C215" s="189">
        <f t="shared" si="165"/>
        <v>2750</v>
      </c>
      <c r="D215" s="132">
        <f>SUM(D216:D223)</f>
        <v>2600</v>
      </c>
      <c r="E215" s="91">
        <f t="shared" ref="E215" si="209">SUM(E216:E223)</f>
        <v>0</v>
      </c>
      <c r="F215" s="411">
        <f>SUM(F216:F223)</f>
        <v>2600</v>
      </c>
      <c r="G215" s="230">
        <f>SUM(G216:G223)</f>
        <v>150</v>
      </c>
      <c r="H215" s="91">
        <f t="shared" ref="H215:N215" si="210">SUM(H216:H223)</f>
        <v>0</v>
      </c>
      <c r="I215" s="411">
        <f t="shared" si="210"/>
        <v>150</v>
      </c>
      <c r="J215" s="132">
        <f>SUM(J216:J223)</f>
        <v>0</v>
      </c>
      <c r="K215" s="76">
        <f t="shared" si="210"/>
        <v>0</v>
      </c>
      <c r="L215" s="95">
        <f t="shared" si="210"/>
        <v>0</v>
      </c>
      <c r="M215" s="230">
        <f t="shared" si="210"/>
        <v>0</v>
      </c>
      <c r="N215" s="76">
        <f t="shared" si="210"/>
        <v>0</v>
      </c>
      <c r="O215" s="91">
        <f>SUM(O216:O223)</f>
        <v>0</v>
      </c>
      <c r="P215" s="290"/>
      <c r="Q215" s="296"/>
      <c r="R215" s="343"/>
      <c r="S215" s="343"/>
      <c r="T215" s="343"/>
    </row>
    <row r="216" spans="1:20" hidden="1" x14ac:dyDescent="0.25">
      <c r="A216" s="30">
        <v>5231</v>
      </c>
      <c r="B216" s="43" t="s">
        <v>210</v>
      </c>
      <c r="C216" s="189">
        <f t="shared" si="165"/>
        <v>0</v>
      </c>
      <c r="D216" s="263"/>
      <c r="E216" s="45"/>
      <c r="F216" s="95">
        <f t="shared" ref="F216:F225" si="211">D216+E216</f>
        <v>0</v>
      </c>
      <c r="G216" s="229"/>
      <c r="H216" s="45"/>
      <c r="I216" s="91">
        <f t="shared" ref="I216:I225" si="212">G216+H216</f>
        <v>0</v>
      </c>
      <c r="J216" s="263"/>
      <c r="K216" s="45"/>
      <c r="L216" s="95">
        <f t="shared" ref="L216:L225" si="213">J216+K216</f>
        <v>0</v>
      </c>
      <c r="M216" s="229"/>
      <c r="N216" s="45"/>
      <c r="O216" s="91">
        <f t="shared" ref="O216:O225" si="214">M216+N216</f>
        <v>0</v>
      </c>
      <c r="P216" s="290"/>
      <c r="Q216" s="296"/>
      <c r="R216" s="343"/>
      <c r="S216" s="343"/>
      <c r="T216" s="343"/>
    </row>
    <row r="217" spans="1:20" x14ac:dyDescent="0.25">
      <c r="A217" s="30">
        <v>5232</v>
      </c>
      <c r="B217" s="43" t="s">
        <v>211</v>
      </c>
      <c r="C217" s="189">
        <f t="shared" si="165"/>
        <v>2600</v>
      </c>
      <c r="D217" s="263">
        <v>2600</v>
      </c>
      <c r="E217" s="393"/>
      <c r="F217" s="411">
        <f t="shared" si="211"/>
        <v>2600</v>
      </c>
      <c r="G217" s="229"/>
      <c r="H217" s="393"/>
      <c r="I217" s="411">
        <f t="shared" si="212"/>
        <v>0</v>
      </c>
      <c r="J217" s="263"/>
      <c r="K217" s="45"/>
      <c r="L217" s="95">
        <f t="shared" si="213"/>
        <v>0</v>
      </c>
      <c r="M217" s="229"/>
      <c r="N217" s="45"/>
      <c r="O217" s="91">
        <f t="shared" si="214"/>
        <v>0</v>
      </c>
      <c r="P217" s="290"/>
      <c r="Q217" s="296"/>
      <c r="R217" s="343"/>
      <c r="S217" s="343"/>
      <c r="T217" s="343"/>
    </row>
    <row r="218" spans="1:20" x14ac:dyDescent="0.25">
      <c r="A218" s="30">
        <v>5233</v>
      </c>
      <c r="B218" s="43" t="s">
        <v>212</v>
      </c>
      <c r="C218" s="189">
        <f t="shared" si="165"/>
        <v>150</v>
      </c>
      <c r="D218" s="263"/>
      <c r="E218" s="393"/>
      <c r="F218" s="411">
        <f t="shared" si="211"/>
        <v>0</v>
      </c>
      <c r="G218" s="229">
        <v>150</v>
      </c>
      <c r="H218" s="393"/>
      <c r="I218" s="411">
        <f t="shared" si="212"/>
        <v>150</v>
      </c>
      <c r="J218" s="263"/>
      <c r="K218" s="45"/>
      <c r="L218" s="95">
        <f t="shared" si="213"/>
        <v>0</v>
      </c>
      <c r="M218" s="229"/>
      <c r="N218" s="45"/>
      <c r="O218" s="91">
        <f t="shared" si="214"/>
        <v>0</v>
      </c>
      <c r="P218" s="290"/>
      <c r="Q218" s="296"/>
      <c r="R218" s="343"/>
      <c r="S218" s="343"/>
      <c r="T218" s="343"/>
    </row>
    <row r="219" spans="1:20" ht="24" hidden="1" x14ac:dyDescent="0.25">
      <c r="A219" s="30">
        <v>5234</v>
      </c>
      <c r="B219" s="43" t="s">
        <v>213</v>
      </c>
      <c r="C219" s="189">
        <f t="shared" si="165"/>
        <v>0</v>
      </c>
      <c r="D219" s="263"/>
      <c r="E219" s="45"/>
      <c r="F219" s="95">
        <f t="shared" si="211"/>
        <v>0</v>
      </c>
      <c r="G219" s="229"/>
      <c r="H219" s="45"/>
      <c r="I219" s="91">
        <f t="shared" si="212"/>
        <v>0</v>
      </c>
      <c r="J219" s="263"/>
      <c r="K219" s="45"/>
      <c r="L219" s="95">
        <f t="shared" si="213"/>
        <v>0</v>
      </c>
      <c r="M219" s="229"/>
      <c r="N219" s="45"/>
      <c r="O219" s="91">
        <f t="shared" si="214"/>
        <v>0</v>
      </c>
      <c r="P219" s="290"/>
      <c r="Q219" s="296"/>
      <c r="R219" s="343"/>
      <c r="S219" s="343"/>
      <c r="T219" s="343"/>
    </row>
    <row r="220" spans="1:20" ht="14.25" hidden="1" customHeight="1" x14ac:dyDescent="0.25">
      <c r="A220" s="30">
        <v>5236</v>
      </c>
      <c r="B220" s="43" t="s">
        <v>214</v>
      </c>
      <c r="C220" s="189">
        <f t="shared" si="165"/>
        <v>0</v>
      </c>
      <c r="D220" s="263"/>
      <c r="E220" s="45"/>
      <c r="F220" s="95">
        <f t="shared" si="211"/>
        <v>0</v>
      </c>
      <c r="G220" s="229"/>
      <c r="H220" s="45"/>
      <c r="I220" s="91">
        <f t="shared" si="212"/>
        <v>0</v>
      </c>
      <c r="J220" s="263"/>
      <c r="K220" s="45"/>
      <c r="L220" s="95">
        <f t="shared" si="213"/>
        <v>0</v>
      </c>
      <c r="M220" s="229"/>
      <c r="N220" s="45"/>
      <c r="O220" s="91">
        <f t="shared" si="214"/>
        <v>0</v>
      </c>
      <c r="P220" s="290"/>
      <c r="Q220" s="296"/>
      <c r="R220" s="343"/>
      <c r="S220" s="343"/>
      <c r="T220" s="343"/>
    </row>
    <row r="221" spans="1:20" ht="14.25" hidden="1" customHeight="1" x14ac:dyDescent="0.25">
      <c r="A221" s="30">
        <v>5237</v>
      </c>
      <c r="B221" s="43" t="s">
        <v>215</v>
      </c>
      <c r="C221" s="189">
        <f t="shared" si="165"/>
        <v>0</v>
      </c>
      <c r="D221" s="263"/>
      <c r="E221" s="45"/>
      <c r="F221" s="95">
        <f t="shared" si="211"/>
        <v>0</v>
      </c>
      <c r="G221" s="229"/>
      <c r="H221" s="45"/>
      <c r="I221" s="91">
        <f t="shared" si="212"/>
        <v>0</v>
      </c>
      <c r="J221" s="263"/>
      <c r="K221" s="45"/>
      <c r="L221" s="95">
        <f t="shared" si="213"/>
        <v>0</v>
      </c>
      <c r="M221" s="229"/>
      <c r="N221" s="45"/>
      <c r="O221" s="91">
        <f t="shared" si="214"/>
        <v>0</v>
      </c>
      <c r="P221" s="290"/>
      <c r="Q221" s="296"/>
      <c r="R221" s="343"/>
      <c r="S221" s="343"/>
      <c r="T221" s="343"/>
    </row>
    <row r="222" spans="1:20" ht="24" hidden="1" x14ac:dyDescent="0.25">
      <c r="A222" s="30">
        <v>5238</v>
      </c>
      <c r="B222" s="43" t="s">
        <v>216</v>
      </c>
      <c r="C222" s="189">
        <f t="shared" si="165"/>
        <v>0</v>
      </c>
      <c r="D222" s="263"/>
      <c r="E222" s="45"/>
      <c r="F222" s="95">
        <f t="shared" si="211"/>
        <v>0</v>
      </c>
      <c r="G222" s="229"/>
      <c r="H222" s="45"/>
      <c r="I222" s="91">
        <f t="shared" si="212"/>
        <v>0</v>
      </c>
      <c r="J222" s="263"/>
      <c r="K222" s="45"/>
      <c r="L222" s="95">
        <f t="shared" si="213"/>
        <v>0</v>
      </c>
      <c r="M222" s="229"/>
      <c r="N222" s="45"/>
      <c r="O222" s="91">
        <f t="shared" si="214"/>
        <v>0</v>
      </c>
      <c r="P222" s="290"/>
      <c r="Q222" s="296"/>
      <c r="R222" s="343"/>
      <c r="S222" s="343"/>
      <c r="T222" s="343"/>
    </row>
    <row r="223" spans="1:20" ht="24" hidden="1" x14ac:dyDescent="0.25">
      <c r="A223" s="30">
        <v>5239</v>
      </c>
      <c r="B223" s="43" t="s">
        <v>217</v>
      </c>
      <c r="C223" s="189">
        <f t="shared" si="165"/>
        <v>0</v>
      </c>
      <c r="D223" s="263"/>
      <c r="E223" s="45"/>
      <c r="F223" s="95">
        <f t="shared" si="211"/>
        <v>0</v>
      </c>
      <c r="G223" s="229"/>
      <c r="H223" s="45"/>
      <c r="I223" s="91">
        <f t="shared" si="212"/>
        <v>0</v>
      </c>
      <c r="J223" s="263"/>
      <c r="K223" s="45"/>
      <c r="L223" s="95">
        <f t="shared" si="213"/>
        <v>0</v>
      </c>
      <c r="M223" s="229"/>
      <c r="N223" s="45"/>
      <c r="O223" s="91">
        <f t="shared" si="214"/>
        <v>0</v>
      </c>
      <c r="P223" s="290"/>
      <c r="Q223" s="296"/>
      <c r="R223" s="343"/>
      <c r="S223" s="343"/>
      <c r="T223" s="343"/>
    </row>
    <row r="224" spans="1:20" ht="24" hidden="1" x14ac:dyDescent="0.25">
      <c r="A224" s="75">
        <v>5240</v>
      </c>
      <c r="B224" s="43" t="s">
        <v>218</v>
      </c>
      <c r="C224" s="189">
        <f t="shared" si="165"/>
        <v>0</v>
      </c>
      <c r="D224" s="263"/>
      <c r="E224" s="45"/>
      <c r="F224" s="95">
        <f t="shared" si="211"/>
        <v>0</v>
      </c>
      <c r="G224" s="229"/>
      <c r="H224" s="45"/>
      <c r="I224" s="91">
        <f t="shared" si="212"/>
        <v>0</v>
      </c>
      <c r="J224" s="263"/>
      <c r="K224" s="45"/>
      <c r="L224" s="95">
        <f t="shared" si="213"/>
        <v>0</v>
      </c>
      <c r="M224" s="229"/>
      <c r="N224" s="45"/>
      <c r="O224" s="91">
        <f t="shared" si="214"/>
        <v>0</v>
      </c>
      <c r="P224" s="290"/>
      <c r="Q224" s="296"/>
      <c r="R224" s="343"/>
      <c r="S224" s="343"/>
      <c r="T224" s="343"/>
    </row>
    <row r="225" spans="1:20" hidden="1" x14ac:dyDescent="0.25">
      <c r="A225" s="75">
        <v>5250</v>
      </c>
      <c r="B225" s="43" t="s">
        <v>219</v>
      </c>
      <c r="C225" s="189">
        <f t="shared" si="165"/>
        <v>0</v>
      </c>
      <c r="D225" s="263"/>
      <c r="E225" s="45"/>
      <c r="F225" s="95">
        <f t="shared" si="211"/>
        <v>0</v>
      </c>
      <c r="G225" s="229"/>
      <c r="H225" s="45"/>
      <c r="I225" s="91">
        <f t="shared" si="212"/>
        <v>0</v>
      </c>
      <c r="J225" s="263"/>
      <c r="K225" s="45"/>
      <c r="L225" s="95">
        <f t="shared" si="213"/>
        <v>0</v>
      </c>
      <c r="M225" s="229"/>
      <c r="N225" s="45"/>
      <c r="O225" s="91">
        <f t="shared" si="214"/>
        <v>0</v>
      </c>
      <c r="P225" s="290"/>
      <c r="Q225" s="296"/>
      <c r="R225" s="343"/>
      <c r="S225" s="343"/>
      <c r="T225" s="343"/>
    </row>
    <row r="226" spans="1:20" hidden="1" x14ac:dyDescent="0.25">
      <c r="A226" s="75">
        <v>5260</v>
      </c>
      <c r="B226" s="43" t="s">
        <v>220</v>
      </c>
      <c r="C226" s="189">
        <f t="shared" si="165"/>
        <v>0</v>
      </c>
      <c r="D226" s="132">
        <f>SUM(D227)</f>
        <v>0</v>
      </c>
      <c r="E226" s="76">
        <f t="shared" ref="E226" si="215">SUM(E227)</f>
        <v>0</v>
      </c>
      <c r="F226" s="95">
        <f>SUM(F227)</f>
        <v>0</v>
      </c>
      <c r="G226" s="230">
        <f>SUM(G227)</f>
        <v>0</v>
      </c>
      <c r="H226" s="76">
        <f t="shared" ref="H226:N226" si="216">SUM(H227)</f>
        <v>0</v>
      </c>
      <c r="I226" s="91">
        <f t="shared" si="216"/>
        <v>0</v>
      </c>
      <c r="J226" s="132">
        <f>SUM(J227)</f>
        <v>0</v>
      </c>
      <c r="K226" s="76">
        <f t="shared" si="216"/>
        <v>0</v>
      </c>
      <c r="L226" s="95">
        <f t="shared" si="216"/>
        <v>0</v>
      </c>
      <c r="M226" s="230">
        <f t="shared" si="216"/>
        <v>0</v>
      </c>
      <c r="N226" s="76">
        <f t="shared" si="216"/>
        <v>0</v>
      </c>
      <c r="O226" s="91">
        <f>SUM(O227)</f>
        <v>0</v>
      </c>
      <c r="P226" s="290"/>
      <c r="Q226" s="296"/>
      <c r="R226" s="343"/>
      <c r="S226" s="343"/>
      <c r="T226" s="343"/>
    </row>
    <row r="227" spans="1:20" ht="24" hidden="1" x14ac:dyDescent="0.25">
      <c r="A227" s="30">
        <v>5269</v>
      </c>
      <c r="B227" s="43" t="s">
        <v>221</v>
      </c>
      <c r="C227" s="189">
        <f t="shared" si="165"/>
        <v>0</v>
      </c>
      <c r="D227" s="263"/>
      <c r="E227" s="45"/>
      <c r="F227" s="95">
        <f t="shared" ref="F227:F228" si="217">D227+E227</f>
        <v>0</v>
      </c>
      <c r="G227" s="229"/>
      <c r="H227" s="45"/>
      <c r="I227" s="91">
        <f t="shared" ref="I227:I228" si="218">G227+H227</f>
        <v>0</v>
      </c>
      <c r="J227" s="263"/>
      <c r="K227" s="45"/>
      <c r="L227" s="95">
        <f t="shared" ref="L227:L228" si="219">J227+K227</f>
        <v>0</v>
      </c>
      <c r="M227" s="229"/>
      <c r="N227" s="45"/>
      <c r="O227" s="91">
        <f t="shared" ref="O227:O228" si="220">M227+N227</f>
        <v>0</v>
      </c>
      <c r="P227" s="290"/>
      <c r="Q227" s="296"/>
      <c r="R227" s="343"/>
      <c r="S227" s="343"/>
      <c r="T227" s="343"/>
    </row>
    <row r="228" spans="1:20" ht="24" hidden="1" x14ac:dyDescent="0.25">
      <c r="A228" s="73">
        <v>5270</v>
      </c>
      <c r="B228" s="58" t="s">
        <v>222</v>
      </c>
      <c r="C228" s="194">
        <f t="shared" si="165"/>
        <v>0</v>
      </c>
      <c r="D228" s="260"/>
      <c r="E228" s="77"/>
      <c r="F228" s="174">
        <f t="shared" si="217"/>
        <v>0</v>
      </c>
      <c r="G228" s="231"/>
      <c r="H228" s="77"/>
      <c r="I228" s="154">
        <f t="shared" si="218"/>
        <v>0</v>
      </c>
      <c r="J228" s="260"/>
      <c r="K228" s="77"/>
      <c r="L228" s="174">
        <f t="shared" si="219"/>
        <v>0</v>
      </c>
      <c r="M228" s="231"/>
      <c r="N228" s="77"/>
      <c r="O228" s="154">
        <f t="shared" si="220"/>
        <v>0</v>
      </c>
      <c r="P228" s="291"/>
      <c r="Q228" s="296"/>
      <c r="R228" s="343"/>
      <c r="S228" s="343"/>
      <c r="T228" s="343"/>
    </row>
    <row r="229" spans="1:20" hidden="1" x14ac:dyDescent="0.25">
      <c r="A229" s="70">
        <v>6000</v>
      </c>
      <c r="B229" s="70" t="s">
        <v>223</v>
      </c>
      <c r="C229" s="199">
        <f t="shared" si="165"/>
        <v>0</v>
      </c>
      <c r="D229" s="137">
        <f>D230+D250+D258</f>
        <v>0</v>
      </c>
      <c r="E229" s="71">
        <f t="shared" ref="E229" si="221">E230+E250+E258</f>
        <v>0</v>
      </c>
      <c r="F229" s="172">
        <f>F230+F250+F258</f>
        <v>0</v>
      </c>
      <c r="G229" s="226">
        <f>G230+G250+G258</f>
        <v>0</v>
      </c>
      <c r="H229" s="71">
        <f t="shared" ref="H229:N229" si="222">H230+H250+H258</f>
        <v>0</v>
      </c>
      <c r="I229" s="125">
        <f t="shared" si="222"/>
        <v>0</v>
      </c>
      <c r="J229" s="137">
        <f>J230+J250+J258</f>
        <v>0</v>
      </c>
      <c r="K229" s="71">
        <f t="shared" si="222"/>
        <v>0</v>
      </c>
      <c r="L229" s="172">
        <f t="shared" si="222"/>
        <v>0</v>
      </c>
      <c r="M229" s="226">
        <f t="shared" si="222"/>
        <v>0</v>
      </c>
      <c r="N229" s="71">
        <f t="shared" si="222"/>
        <v>0</v>
      </c>
      <c r="O229" s="125">
        <f>O230+O250+O258</f>
        <v>0</v>
      </c>
      <c r="P229" s="312"/>
      <c r="Q229" s="296"/>
      <c r="R229" s="343"/>
      <c r="S229" s="343"/>
      <c r="T229" s="343"/>
    </row>
    <row r="230" spans="1:20" ht="14.25" hidden="1" customHeight="1" x14ac:dyDescent="0.25">
      <c r="A230" s="51">
        <v>6200</v>
      </c>
      <c r="B230" s="82" t="s">
        <v>224</v>
      </c>
      <c r="C230" s="201">
        <f t="shared" si="165"/>
        <v>0</v>
      </c>
      <c r="D230" s="138">
        <f>SUM(D231,D232,D234,D237,D243,D244,D245)</f>
        <v>0</v>
      </c>
      <c r="E230" s="85">
        <f t="shared" ref="E230" si="223">SUM(E231,E232,E234,E237,E243,E244,E245)</f>
        <v>0</v>
      </c>
      <c r="F230" s="173">
        <f>SUM(F231,F232,F234,F237,F243,F244,F245)</f>
        <v>0</v>
      </c>
      <c r="G230" s="235">
        <f>SUM(G231,G232,G234,G237,G243,G244,G245)</f>
        <v>0</v>
      </c>
      <c r="H230" s="85">
        <f t="shared" ref="H230:N230" si="224">SUM(H231,H232,H234,H237,H243,H244,H245)</f>
        <v>0</v>
      </c>
      <c r="I230" s="124">
        <f t="shared" si="224"/>
        <v>0</v>
      </c>
      <c r="J230" s="138">
        <f>SUM(J231,J232,J234,J237,J243,J244,J245)</f>
        <v>0</v>
      </c>
      <c r="K230" s="85">
        <f t="shared" si="224"/>
        <v>0</v>
      </c>
      <c r="L230" s="173">
        <f t="shared" si="224"/>
        <v>0</v>
      </c>
      <c r="M230" s="235">
        <f t="shared" si="224"/>
        <v>0</v>
      </c>
      <c r="N230" s="85">
        <f t="shared" si="224"/>
        <v>0</v>
      </c>
      <c r="O230" s="124">
        <f>SUM(O231,O232,O234,O237,O243,O244,O245)</f>
        <v>0</v>
      </c>
      <c r="P230" s="313"/>
      <c r="Q230" s="296"/>
      <c r="R230" s="343"/>
      <c r="S230" s="343"/>
      <c r="T230" s="343"/>
    </row>
    <row r="231" spans="1:20" ht="24" hidden="1" x14ac:dyDescent="0.25">
      <c r="A231" s="338">
        <v>6220</v>
      </c>
      <c r="B231" s="40" t="s">
        <v>225</v>
      </c>
      <c r="C231" s="188">
        <f t="shared" si="165"/>
        <v>0</v>
      </c>
      <c r="D231" s="262"/>
      <c r="E231" s="42"/>
      <c r="F231" s="176">
        <f>D231+E231</f>
        <v>0</v>
      </c>
      <c r="G231" s="219"/>
      <c r="H231" s="42"/>
      <c r="I231" s="90">
        <f>G231+H231</f>
        <v>0</v>
      </c>
      <c r="J231" s="262"/>
      <c r="K231" s="42"/>
      <c r="L231" s="176">
        <f>J231+K231</f>
        <v>0</v>
      </c>
      <c r="M231" s="219"/>
      <c r="N231" s="42"/>
      <c r="O231" s="90">
        <f>M231+N231</f>
        <v>0</v>
      </c>
      <c r="P231" s="289"/>
      <c r="Q231" s="296"/>
      <c r="R231" s="343"/>
      <c r="S231" s="343"/>
      <c r="T231" s="343"/>
    </row>
    <row r="232" spans="1:20" hidden="1" x14ac:dyDescent="0.25">
      <c r="A232" s="75">
        <v>6230</v>
      </c>
      <c r="B232" s="43" t="s">
        <v>226</v>
      </c>
      <c r="C232" s="189">
        <f t="shared" si="165"/>
        <v>0</v>
      </c>
      <c r="D232" s="132">
        <f>SUM(D233)</f>
        <v>0</v>
      </c>
      <c r="E232" s="76">
        <f t="shared" ref="E232:O232" si="225">SUM(E233)</f>
        <v>0</v>
      </c>
      <c r="F232" s="95">
        <f t="shared" si="225"/>
        <v>0</v>
      </c>
      <c r="G232" s="230">
        <f>SUM(G233)</f>
        <v>0</v>
      </c>
      <c r="H232" s="76">
        <f t="shared" si="225"/>
        <v>0</v>
      </c>
      <c r="I232" s="91">
        <f t="shared" si="225"/>
        <v>0</v>
      </c>
      <c r="J232" s="132">
        <f>SUM(J233)</f>
        <v>0</v>
      </c>
      <c r="K232" s="76">
        <f t="shared" si="225"/>
        <v>0</v>
      </c>
      <c r="L232" s="95">
        <f t="shared" si="225"/>
        <v>0</v>
      </c>
      <c r="M232" s="230">
        <f t="shared" si="225"/>
        <v>0</v>
      </c>
      <c r="N232" s="76">
        <f t="shared" si="225"/>
        <v>0</v>
      </c>
      <c r="O232" s="91">
        <f t="shared" si="225"/>
        <v>0</v>
      </c>
      <c r="P232" s="290"/>
      <c r="Q232" s="296"/>
      <c r="R232" s="343"/>
      <c r="S232" s="343"/>
      <c r="T232" s="343"/>
    </row>
    <row r="233" spans="1:20" ht="24" hidden="1" x14ac:dyDescent="0.25">
      <c r="A233" s="30">
        <v>6239</v>
      </c>
      <c r="B233" s="40" t="s">
        <v>227</v>
      </c>
      <c r="C233" s="189">
        <f t="shared" si="165"/>
        <v>0</v>
      </c>
      <c r="D233" s="262"/>
      <c r="E233" s="42"/>
      <c r="F233" s="176">
        <f>D233+E233</f>
        <v>0</v>
      </c>
      <c r="G233" s="219"/>
      <c r="H233" s="42"/>
      <c r="I233" s="90">
        <f>G233+H233</f>
        <v>0</v>
      </c>
      <c r="J233" s="262"/>
      <c r="K233" s="42"/>
      <c r="L233" s="176">
        <f>J233+K233</f>
        <v>0</v>
      </c>
      <c r="M233" s="219"/>
      <c r="N233" s="42"/>
      <c r="O233" s="90">
        <f>M233+N233</f>
        <v>0</v>
      </c>
      <c r="P233" s="289"/>
      <c r="Q233" s="296"/>
      <c r="R233" s="343"/>
      <c r="S233" s="343"/>
      <c r="T233" s="343"/>
    </row>
    <row r="234" spans="1:20" ht="24" hidden="1" x14ac:dyDescent="0.25">
      <c r="A234" s="75">
        <v>6240</v>
      </c>
      <c r="B234" s="43" t="s">
        <v>228</v>
      </c>
      <c r="C234" s="189">
        <f t="shared" si="165"/>
        <v>0</v>
      </c>
      <c r="D234" s="132">
        <f>SUM(D235:D236)</f>
        <v>0</v>
      </c>
      <c r="E234" s="76">
        <f t="shared" ref="E234" si="226">SUM(E235:E236)</f>
        <v>0</v>
      </c>
      <c r="F234" s="95">
        <f>SUM(F235:F236)</f>
        <v>0</v>
      </c>
      <c r="G234" s="230">
        <f>SUM(G235:G236)</f>
        <v>0</v>
      </c>
      <c r="H234" s="76">
        <f t="shared" ref="H234:N234" si="227">SUM(H235:H236)</f>
        <v>0</v>
      </c>
      <c r="I234" s="91">
        <f t="shared" si="227"/>
        <v>0</v>
      </c>
      <c r="J234" s="132">
        <f>SUM(J235:J236)</f>
        <v>0</v>
      </c>
      <c r="K234" s="76">
        <f t="shared" si="227"/>
        <v>0</v>
      </c>
      <c r="L234" s="95">
        <f t="shared" si="227"/>
        <v>0</v>
      </c>
      <c r="M234" s="230">
        <f t="shared" si="227"/>
        <v>0</v>
      </c>
      <c r="N234" s="76">
        <f t="shared" si="227"/>
        <v>0</v>
      </c>
      <c r="O234" s="91">
        <f>SUM(O235:O236)</f>
        <v>0</v>
      </c>
      <c r="P234" s="290"/>
      <c r="Q234" s="296"/>
      <c r="R234" s="343"/>
      <c r="S234" s="343"/>
      <c r="T234" s="343"/>
    </row>
    <row r="235" spans="1:20" hidden="1" x14ac:dyDescent="0.25">
      <c r="A235" s="30">
        <v>6241</v>
      </c>
      <c r="B235" s="43" t="s">
        <v>229</v>
      </c>
      <c r="C235" s="189">
        <f t="shared" si="165"/>
        <v>0</v>
      </c>
      <c r="D235" s="263"/>
      <c r="E235" s="45"/>
      <c r="F235" s="95">
        <f t="shared" ref="F235:F236" si="228">D235+E235</f>
        <v>0</v>
      </c>
      <c r="G235" s="229"/>
      <c r="H235" s="45"/>
      <c r="I235" s="91">
        <f t="shared" ref="I235:I236" si="229">G235+H235</f>
        <v>0</v>
      </c>
      <c r="J235" s="263"/>
      <c r="K235" s="45"/>
      <c r="L235" s="95">
        <f t="shared" ref="L235:L236" si="230">J235+K235</f>
        <v>0</v>
      </c>
      <c r="M235" s="229"/>
      <c r="N235" s="45"/>
      <c r="O235" s="91">
        <f t="shared" ref="O235:O236" si="231">M235+N235</f>
        <v>0</v>
      </c>
      <c r="P235" s="290"/>
      <c r="Q235" s="296"/>
      <c r="R235" s="343"/>
      <c r="S235" s="343"/>
      <c r="T235" s="343"/>
    </row>
    <row r="236" spans="1:20" hidden="1" x14ac:dyDescent="0.25">
      <c r="A236" s="30">
        <v>6242</v>
      </c>
      <c r="B236" s="43" t="s">
        <v>230</v>
      </c>
      <c r="C236" s="189">
        <f t="shared" si="165"/>
        <v>0</v>
      </c>
      <c r="D236" s="263"/>
      <c r="E236" s="45"/>
      <c r="F236" s="95">
        <f t="shared" si="228"/>
        <v>0</v>
      </c>
      <c r="G236" s="229"/>
      <c r="H236" s="45"/>
      <c r="I236" s="91">
        <f t="shared" si="229"/>
        <v>0</v>
      </c>
      <c r="J236" s="263"/>
      <c r="K236" s="45"/>
      <c r="L236" s="95">
        <f t="shared" si="230"/>
        <v>0</v>
      </c>
      <c r="M236" s="229"/>
      <c r="N236" s="45"/>
      <c r="O236" s="91">
        <f t="shared" si="231"/>
        <v>0</v>
      </c>
      <c r="P236" s="290"/>
      <c r="Q236" s="296"/>
      <c r="R236" s="343"/>
      <c r="S236" s="343"/>
      <c r="T236" s="343"/>
    </row>
    <row r="237" spans="1:20" ht="25.5" hidden="1" customHeight="1" x14ac:dyDescent="0.25">
      <c r="A237" s="75">
        <v>6250</v>
      </c>
      <c r="B237" s="43" t="s">
        <v>231</v>
      </c>
      <c r="C237" s="189">
        <f t="shared" si="165"/>
        <v>0</v>
      </c>
      <c r="D237" s="132">
        <f>SUM(D238:D242)</f>
        <v>0</v>
      </c>
      <c r="E237" s="76">
        <f t="shared" ref="E237" si="232">SUM(E238:E242)</f>
        <v>0</v>
      </c>
      <c r="F237" s="95">
        <f>SUM(F238:F242)</f>
        <v>0</v>
      </c>
      <c r="G237" s="230">
        <f>SUM(G238:G242)</f>
        <v>0</v>
      </c>
      <c r="H237" s="76">
        <f t="shared" ref="H237:N237" si="233">SUM(H238:H242)</f>
        <v>0</v>
      </c>
      <c r="I237" s="91">
        <f t="shared" si="233"/>
        <v>0</v>
      </c>
      <c r="J237" s="132">
        <f>SUM(J238:J242)</f>
        <v>0</v>
      </c>
      <c r="K237" s="76">
        <f t="shared" si="233"/>
        <v>0</v>
      </c>
      <c r="L237" s="95">
        <f t="shared" si="233"/>
        <v>0</v>
      </c>
      <c r="M237" s="230">
        <f t="shared" si="233"/>
        <v>0</v>
      </c>
      <c r="N237" s="76">
        <f t="shared" si="233"/>
        <v>0</v>
      </c>
      <c r="O237" s="91">
        <f>SUM(O238:O242)</f>
        <v>0</v>
      </c>
      <c r="P237" s="290"/>
      <c r="Q237" s="296"/>
      <c r="R237" s="343"/>
      <c r="S237" s="343"/>
      <c r="T237" s="343"/>
    </row>
    <row r="238" spans="1:20" ht="14.25" hidden="1" customHeight="1" x14ac:dyDescent="0.25">
      <c r="A238" s="30">
        <v>6252</v>
      </c>
      <c r="B238" s="43" t="s">
        <v>232</v>
      </c>
      <c r="C238" s="189">
        <f t="shared" si="165"/>
        <v>0</v>
      </c>
      <c r="D238" s="263"/>
      <c r="E238" s="45"/>
      <c r="F238" s="95">
        <f t="shared" ref="F238:F244" si="234">D238+E238</f>
        <v>0</v>
      </c>
      <c r="G238" s="229"/>
      <c r="H238" s="45"/>
      <c r="I238" s="91">
        <f t="shared" ref="I238:I244" si="235">G238+H238</f>
        <v>0</v>
      </c>
      <c r="J238" s="263"/>
      <c r="K238" s="45"/>
      <c r="L238" s="95">
        <f t="shared" ref="L238:L244" si="236">J238+K238</f>
        <v>0</v>
      </c>
      <c r="M238" s="229"/>
      <c r="N238" s="45"/>
      <c r="O238" s="91">
        <f t="shared" ref="O238:O244" si="237">M238+N238</f>
        <v>0</v>
      </c>
      <c r="P238" s="290"/>
      <c r="Q238" s="296"/>
      <c r="R238" s="343"/>
      <c r="S238" s="343"/>
      <c r="T238" s="343"/>
    </row>
    <row r="239" spans="1:20" ht="14.25" hidden="1" customHeight="1" x14ac:dyDescent="0.25">
      <c r="A239" s="30">
        <v>6253</v>
      </c>
      <c r="B239" s="43" t="s">
        <v>233</v>
      </c>
      <c r="C239" s="189">
        <f t="shared" si="165"/>
        <v>0</v>
      </c>
      <c r="D239" s="263"/>
      <c r="E239" s="45"/>
      <c r="F239" s="95">
        <f t="shared" si="234"/>
        <v>0</v>
      </c>
      <c r="G239" s="229"/>
      <c r="H239" s="45"/>
      <c r="I239" s="91">
        <f t="shared" si="235"/>
        <v>0</v>
      </c>
      <c r="J239" s="263"/>
      <c r="K239" s="45"/>
      <c r="L239" s="95">
        <f t="shared" si="236"/>
        <v>0</v>
      </c>
      <c r="M239" s="229"/>
      <c r="N239" s="45"/>
      <c r="O239" s="91">
        <f t="shared" si="237"/>
        <v>0</v>
      </c>
      <c r="P239" s="290"/>
      <c r="Q239" s="296"/>
      <c r="R239" s="343"/>
      <c r="S239" s="343"/>
      <c r="T239" s="343"/>
    </row>
    <row r="240" spans="1:20" ht="24" hidden="1" x14ac:dyDescent="0.25">
      <c r="A240" s="30">
        <v>6254</v>
      </c>
      <c r="B240" s="43" t="s">
        <v>234</v>
      </c>
      <c r="C240" s="189">
        <f t="shared" si="165"/>
        <v>0</v>
      </c>
      <c r="D240" s="263"/>
      <c r="E240" s="45"/>
      <c r="F240" s="95">
        <f t="shared" si="234"/>
        <v>0</v>
      </c>
      <c r="G240" s="229"/>
      <c r="H240" s="45"/>
      <c r="I240" s="91">
        <f t="shared" si="235"/>
        <v>0</v>
      </c>
      <c r="J240" s="263"/>
      <c r="K240" s="45"/>
      <c r="L240" s="95">
        <f t="shared" si="236"/>
        <v>0</v>
      </c>
      <c r="M240" s="229"/>
      <c r="N240" s="45"/>
      <c r="O240" s="91">
        <f t="shared" si="237"/>
        <v>0</v>
      </c>
      <c r="P240" s="290"/>
      <c r="Q240" s="296"/>
      <c r="R240" s="343"/>
      <c r="S240" s="343"/>
      <c r="T240" s="343"/>
    </row>
    <row r="241" spans="1:20" ht="24" hidden="1" x14ac:dyDescent="0.25">
      <c r="A241" s="30">
        <v>6255</v>
      </c>
      <c r="B241" s="43" t="s">
        <v>235</v>
      </c>
      <c r="C241" s="189">
        <f t="shared" ref="C241:C295" si="238">SUM(F241,I241,L241,O241)</f>
        <v>0</v>
      </c>
      <c r="D241" s="263"/>
      <c r="E241" s="45"/>
      <c r="F241" s="95">
        <f t="shared" si="234"/>
        <v>0</v>
      </c>
      <c r="G241" s="229"/>
      <c r="H241" s="45"/>
      <c r="I241" s="91">
        <f t="shared" si="235"/>
        <v>0</v>
      </c>
      <c r="J241" s="263"/>
      <c r="K241" s="45"/>
      <c r="L241" s="95">
        <f t="shared" si="236"/>
        <v>0</v>
      </c>
      <c r="M241" s="229"/>
      <c r="N241" s="45"/>
      <c r="O241" s="91">
        <f t="shared" si="237"/>
        <v>0</v>
      </c>
      <c r="P241" s="290"/>
      <c r="Q241" s="296"/>
      <c r="R241" s="343"/>
      <c r="S241" s="343"/>
      <c r="T241" s="343"/>
    </row>
    <row r="242" spans="1:20" hidden="1" x14ac:dyDescent="0.25">
      <c r="A242" s="30">
        <v>6259</v>
      </c>
      <c r="B242" s="43" t="s">
        <v>236</v>
      </c>
      <c r="C242" s="189">
        <f t="shared" si="238"/>
        <v>0</v>
      </c>
      <c r="D242" s="263"/>
      <c r="E242" s="45"/>
      <c r="F242" s="95">
        <f t="shared" si="234"/>
        <v>0</v>
      </c>
      <c r="G242" s="229"/>
      <c r="H242" s="45"/>
      <c r="I242" s="91">
        <f t="shared" si="235"/>
        <v>0</v>
      </c>
      <c r="J242" s="263"/>
      <c r="K242" s="45"/>
      <c r="L242" s="95">
        <f t="shared" si="236"/>
        <v>0</v>
      </c>
      <c r="M242" s="229"/>
      <c r="N242" s="45"/>
      <c r="O242" s="91">
        <f t="shared" si="237"/>
        <v>0</v>
      </c>
      <c r="P242" s="290"/>
      <c r="Q242" s="296"/>
      <c r="R242" s="343"/>
      <c r="S242" s="343"/>
      <c r="T242" s="343"/>
    </row>
    <row r="243" spans="1:20" ht="24" hidden="1" x14ac:dyDescent="0.25">
      <c r="A243" s="75">
        <v>6260</v>
      </c>
      <c r="B243" s="43" t="s">
        <v>237</v>
      </c>
      <c r="C243" s="189">
        <f t="shared" si="238"/>
        <v>0</v>
      </c>
      <c r="D243" s="263"/>
      <c r="E243" s="45"/>
      <c r="F243" s="95">
        <f t="shared" si="234"/>
        <v>0</v>
      </c>
      <c r="G243" s="229"/>
      <c r="H243" s="45"/>
      <c r="I243" s="91">
        <f t="shared" si="235"/>
        <v>0</v>
      </c>
      <c r="J243" s="263"/>
      <c r="K243" s="45"/>
      <c r="L243" s="95">
        <f t="shared" si="236"/>
        <v>0</v>
      </c>
      <c r="M243" s="229"/>
      <c r="N243" s="45"/>
      <c r="O243" s="91">
        <f t="shared" si="237"/>
        <v>0</v>
      </c>
      <c r="P243" s="290"/>
      <c r="Q243" s="296"/>
      <c r="R243" s="343"/>
      <c r="S243" s="343"/>
      <c r="T243" s="343"/>
    </row>
    <row r="244" spans="1:20" hidden="1" x14ac:dyDescent="0.25">
      <c r="A244" s="75">
        <v>6270</v>
      </c>
      <c r="B244" s="43" t="s">
        <v>238</v>
      </c>
      <c r="C244" s="189">
        <f t="shared" si="238"/>
        <v>0</v>
      </c>
      <c r="D244" s="263"/>
      <c r="E244" s="45"/>
      <c r="F244" s="95">
        <f t="shared" si="234"/>
        <v>0</v>
      </c>
      <c r="G244" s="229"/>
      <c r="H244" s="45"/>
      <c r="I244" s="91">
        <f t="shared" si="235"/>
        <v>0</v>
      </c>
      <c r="J244" s="263"/>
      <c r="K244" s="45"/>
      <c r="L244" s="95">
        <f t="shared" si="236"/>
        <v>0</v>
      </c>
      <c r="M244" s="229"/>
      <c r="N244" s="45"/>
      <c r="O244" s="91">
        <f t="shared" si="237"/>
        <v>0</v>
      </c>
      <c r="P244" s="290"/>
      <c r="Q244" s="296"/>
      <c r="R244" s="343"/>
      <c r="S244" s="343"/>
      <c r="T244" s="343"/>
    </row>
    <row r="245" spans="1:20" ht="24" hidden="1" x14ac:dyDescent="0.25">
      <c r="A245" s="338">
        <v>6290</v>
      </c>
      <c r="B245" s="40" t="s">
        <v>239</v>
      </c>
      <c r="C245" s="200">
        <f t="shared" si="238"/>
        <v>0</v>
      </c>
      <c r="D245" s="131">
        <f>SUM(D246:D249)</f>
        <v>0</v>
      </c>
      <c r="E245" s="79">
        <f t="shared" ref="E245" si="239">SUM(E246:E249)</f>
        <v>0</v>
      </c>
      <c r="F245" s="176">
        <f>SUM(F246:F249)</f>
        <v>0</v>
      </c>
      <c r="G245" s="232">
        <f>SUM(G246:G249)</f>
        <v>0</v>
      </c>
      <c r="H245" s="79">
        <f t="shared" ref="H245:O245" si="240">SUM(H246:H249)</f>
        <v>0</v>
      </c>
      <c r="I245" s="90">
        <f t="shared" si="240"/>
        <v>0</v>
      </c>
      <c r="J245" s="131">
        <f>SUM(J246:J249)</f>
        <v>0</v>
      </c>
      <c r="K245" s="79">
        <f t="shared" si="240"/>
        <v>0</v>
      </c>
      <c r="L245" s="176">
        <f t="shared" si="240"/>
        <v>0</v>
      </c>
      <c r="M245" s="232">
        <f t="shared" si="240"/>
        <v>0</v>
      </c>
      <c r="N245" s="79">
        <f t="shared" si="240"/>
        <v>0</v>
      </c>
      <c r="O245" s="90">
        <f t="shared" si="240"/>
        <v>0</v>
      </c>
      <c r="P245" s="293"/>
      <c r="Q245" s="296"/>
      <c r="R245" s="343"/>
      <c r="S245" s="343"/>
      <c r="T245" s="343"/>
    </row>
    <row r="246" spans="1:20" hidden="1" x14ac:dyDescent="0.25">
      <c r="A246" s="30">
        <v>6291</v>
      </c>
      <c r="B246" s="43" t="s">
        <v>240</v>
      </c>
      <c r="C246" s="189">
        <f t="shared" si="238"/>
        <v>0</v>
      </c>
      <c r="D246" s="263"/>
      <c r="E246" s="45"/>
      <c r="F246" s="95">
        <f t="shared" ref="F246:F249" si="241">D246+E246</f>
        <v>0</v>
      </c>
      <c r="G246" s="229"/>
      <c r="H246" s="45"/>
      <c r="I246" s="91">
        <f t="shared" ref="I246:I249" si="242">G246+H246</f>
        <v>0</v>
      </c>
      <c r="J246" s="263"/>
      <c r="K246" s="45"/>
      <c r="L246" s="95">
        <f t="shared" ref="L246:L249" si="243">J246+K246</f>
        <v>0</v>
      </c>
      <c r="M246" s="229"/>
      <c r="N246" s="45"/>
      <c r="O246" s="91">
        <f t="shared" ref="O246:O249" si="244">M246+N246</f>
        <v>0</v>
      </c>
      <c r="P246" s="290"/>
      <c r="Q246" s="296"/>
      <c r="R246" s="343"/>
      <c r="S246" s="343"/>
      <c r="T246" s="343"/>
    </row>
    <row r="247" spans="1:20" hidden="1" x14ac:dyDescent="0.25">
      <c r="A247" s="30">
        <v>6292</v>
      </c>
      <c r="B247" s="43" t="s">
        <v>241</v>
      </c>
      <c r="C247" s="189">
        <f t="shared" si="238"/>
        <v>0</v>
      </c>
      <c r="D247" s="263"/>
      <c r="E247" s="45"/>
      <c r="F247" s="95">
        <f t="shared" si="241"/>
        <v>0</v>
      </c>
      <c r="G247" s="229"/>
      <c r="H247" s="45"/>
      <c r="I247" s="91">
        <f t="shared" si="242"/>
        <v>0</v>
      </c>
      <c r="J247" s="263"/>
      <c r="K247" s="45"/>
      <c r="L247" s="95">
        <f t="shared" si="243"/>
        <v>0</v>
      </c>
      <c r="M247" s="229"/>
      <c r="N247" s="45"/>
      <c r="O247" s="91">
        <f t="shared" si="244"/>
        <v>0</v>
      </c>
      <c r="P247" s="290"/>
      <c r="Q247" s="296"/>
      <c r="R247" s="343"/>
      <c r="S247" s="343"/>
      <c r="T247" s="343"/>
    </row>
    <row r="248" spans="1:20" ht="72" hidden="1" x14ac:dyDescent="0.25">
      <c r="A248" s="30">
        <v>6296</v>
      </c>
      <c r="B248" s="43" t="s">
        <v>242</v>
      </c>
      <c r="C248" s="189">
        <f t="shared" si="238"/>
        <v>0</v>
      </c>
      <c r="D248" s="263"/>
      <c r="E248" s="45"/>
      <c r="F248" s="95">
        <f t="shared" si="241"/>
        <v>0</v>
      </c>
      <c r="G248" s="229"/>
      <c r="H248" s="45"/>
      <c r="I248" s="91">
        <f t="shared" si="242"/>
        <v>0</v>
      </c>
      <c r="J248" s="263"/>
      <c r="K248" s="45"/>
      <c r="L248" s="95">
        <f t="shared" si="243"/>
        <v>0</v>
      </c>
      <c r="M248" s="229"/>
      <c r="N248" s="45"/>
      <c r="O248" s="91">
        <f t="shared" si="244"/>
        <v>0</v>
      </c>
      <c r="P248" s="290"/>
      <c r="Q248" s="296"/>
      <c r="R248" s="343"/>
      <c r="S248" s="343"/>
      <c r="T248" s="343"/>
    </row>
    <row r="249" spans="1:20" ht="39.75" hidden="1" customHeight="1" x14ac:dyDescent="0.25">
      <c r="A249" s="30">
        <v>6299</v>
      </c>
      <c r="B249" s="43" t="s">
        <v>243</v>
      </c>
      <c r="C249" s="189">
        <f t="shared" si="238"/>
        <v>0</v>
      </c>
      <c r="D249" s="263"/>
      <c r="E249" s="45"/>
      <c r="F249" s="95">
        <f t="shared" si="241"/>
        <v>0</v>
      </c>
      <c r="G249" s="229"/>
      <c r="H249" s="45"/>
      <c r="I249" s="91">
        <f t="shared" si="242"/>
        <v>0</v>
      </c>
      <c r="J249" s="263"/>
      <c r="K249" s="45"/>
      <c r="L249" s="95">
        <f t="shared" si="243"/>
        <v>0</v>
      </c>
      <c r="M249" s="229"/>
      <c r="N249" s="45"/>
      <c r="O249" s="91">
        <f t="shared" si="244"/>
        <v>0</v>
      </c>
      <c r="P249" s="290"/>
      <c r="Q249" s="296"/>
      <c r="R249" s="343"/>
      <c r="S249" s="343"/>
      <c r="T249" s="343"/>
    </row>
    <row r="250" spans="1:20" hidden="1" x14ac:dyDescent="0.25">
      <c r="A250" s="35">
        <v>6300</v>
      </c>
      <c r="B250" s="72" t="s">
        <v>244</v>
      </c>
      <c r="C250" s="187">
        <f t="shared" si="238"/>
        <v>0</v>
      </c>
      <c r="D250" s="130">
        <f>SUM(D251,D256,D257)</f>
        <v>0</v>
      </c>
      <c r="E250" s="38">
        <f t="shared" ref="E250" si="245">SUM(E251,E256,E257)</f>
        <v>0</v>
      </c>
      <c r="F250" s="175">
        <f>SUM(F251,F256,F257)</f>
        <v>0</v>
      </c>
      <c r="G250" s="227">
        <f>SUM(G251,G256,G257)</f>
        <v>0</v>
      </c>
      <c r="H250" s="38">
        <f t="shared" ref="H250:O250" si="246">SUM(H251,H256,H257)</f>
        <v>0</v>
      </c>
      <c r="I250" s="123">
        <f t="shared" si="246"/>
        <v>0</v>
      </c>
      <c r="J250" s="130">
        <f>SUM(J251,J256,J257)</f>
        <v>0</v>
      </c>
      <c r="K250" s="38">
        <f t="shared" si="246"/>
        <v>0</v>
      </c>
      <c r="L250" s="175">
        <f t="shared" si="246"/>
        <v>0</v>
      </c>
      <c r="M250" s="227">
        <f t="shared" si="246"/>
        <v>0</v>
      </c>
      <c r="N250" s="38">
        <f t="shared" si="246"/>
        <v>0</v>
      </c>
      <c r="O250" s="123">
        <f t="shared" si="246"/>
        <v>0</v>
      </c>
      <c r="P250" s="314"/>
      <c r="Q250" s="296"/>
      <c r="R250" s="343"/>
      <c r="S250" s="343"/>
      <c r="T250" s="343"/>
    </row>
    <row r="251" spans="1:20" ht="24" hidden="1" x14ac:dyDescent="0.25">
      <c r="A251" s="338">
        <v>6320</v>
      </c>
      <c r="B251" s="40" t="s">
        <v>245</v>
      </c>
      <c r="C251" s="200">
        <f t="shared" si="238"/>
        <v>0</v>
      </c>
      <c r="D251" s="131">
        <f>SUM(D252:D255)</f>
        <v>0</v>
      </c>
      <c r="E251" s="79">
        <f t="shared" ref="E251" si="247">SUM(E252:E255)</f>
        <v>0</v>
      </c>
      <c r="F251" s="176">
        <f>SUM(F252:F255)</f>
        <v>0</v>
      </c>
      <c r="G251" s="232">
        <f>SUM(G252:G255)</f>
        <v>0</v>
      </c>
      <c r="H251" s="79">
        <f t="shared" ref="H251:O251" si="248">SUM(H252:H255)</f>
        <v>0</v>
      </c>
      <c r="I251" s="90">
        <f t="shared" si="248"/>
        <v>0</v>
      </c>
      <c r="J251" s="131">
        <f>SUM(J252:J255)</f>
        <v>0</v>
      </c>
      <c r="K251" s="79">
        <f t="shared" si="248"/>
        <v>0</v>
      </c>
      <c r="L251" s="176">
        <f t="shared" si="248"/>
        <v>0</v>
      </c>
      <c r="M251" s="232">
        <f t="shared" si="248"/>
        <v>0</v>
      </c>
      <c r="N251" s="79">
        <f t="shared" si="248"/>
        <v>0</v>
      </c>
      <c r="O251" s="90">
        <f t="shared" si="248"/>
        <v>0</v>
      </c>
      <c r="P251" s="289"/>
      <c r="Q251" s="296"/>
      <c r="R251" s="343"/>
      <c r="S251" s="343"/>
      <c r="T251" s="343"/>
    </row>
    <row r="252" spans="1:20" hidden="1" x14ac:dyDescent="0.25">
      <c r="A252" s="30">
        <v>6322</v>
      </c>
      <c r="B252" s="43" t="s">
        <v>246</v>
      </c>
      <c r="C252" s="189">
        <f t="shared" si="238"/>
        <v>0</v>
      </c>
      <c r="D252" s="263"/>
      <c r="E252" s="45"/>
      <c r="F252" s="95">
        <f t="shared" ref="F252:F257" si="249">D252+E252</f>
        <v>0</v>
      </c>
      <c r="G252" s="229"/>
      <c r="H252" s="45"/>
      <c r="I252" s="91">
        <f t="shared" ref="I252:I257" si="250">G252+H252</f>
        <v>0</v>
      </c>
      <c r="J252" s="263"/>
      <c r="K252" s="45"/>
      <c r="L252" s="95">
        <f t="shared" ref="L252:L257" si="251">J252+K252</f>
        <v>0</v>
      </c>
      <c r="M252" s="229"/>
      <c r="N252" s="45"/>
      <c r="O252" s="91">
        <f t="shared" ref="O252:O257" si="252">M252+N252</f>
        <v>0</v>
      </c>
      <c r="P252" s="290"/>
      <c r="Q252" s="296"/>
      <c r="R252" s="343"/>
      <c r="S252" s="343"/>
      <c r="T252" s="343"/>
    </row>
    <row r="253" spans="1:20" ht="24" hidden="1" x14ac:dyDescent="0.25">
      <c r="A253" s="30">
        <v>6323</v>
      </c>
      <c r="B253" s="43" t="s">
        <v>247</v>
      </c>
      <c r="C253" s="189">
        <f t="shared" si="238"/>
        <v>0</v>
      </c>
      <c r="D253" s="263"/>
      <c r="E253" s="45"/>
      <c r="F253" s="95">
        <f t="shared" si="249"/>
        <v>0</v>
      </c>
      <c r="G253" s="229"/>
      <c r="H253" s="45"/>
      <c r="I253" s="91">
        <f t="shared" si="250"/>
        <v>0</v>
      </c>
      <c r="J253" s="263"/>
      <c r="K253" s="45"/>
      <c r="L253" s="95">
        <f t="shared" si="251"/>
        <v>0</v>
      </c>
      <c r="M253" s="229"/>
      <c r="N253" s="45"/>
      <c r="O253" s="91">
        <f t="shared" si="252"/>
        <v>0</v>
      </c>
      <c r="P253" s="290"/>
      <c r="Q253" s="296"/>
      <c r="R253" s="343"/>
      <c r="S253" s="343"/>
      <c r="T253" s="343"/>
    </row>
    <row r="254" spans="1:20" ht="24" hidden="1" x14ac:dyDescent="0.25">
      <c r="A254" s="30">
        <v>6324</v>
      </c>
      <c r="B254" s="43" t="s">
        <v>301</v>
      </c>
      <c r="C254" s="189">
        <f t="shared" si="238"/>
        <v>0</v>
      </c>
      <c r="D254" s="263"/>
      <c r="E254" s="45"/>
      <c r="F254" s="95">
        <f t="shared" si="249"/>
        <v>0</v>
      </c>
      <c r="G254" s="229"/>
      <c r="H254" s="45"/>
      <c r="I254" s="91">
        <f t="shared" si="250"/>
        <v>0</v>
      </c>
      <c r="J254" s="263"/>
      <c r="K254" s="45"/>
      <c r="L254" s="95">
        <f t="shared" si="251"/>
        <v>0</v>
      </c>
      <c r="M254" s="229"/>
      <c r="N254" s="45"/>
      <c r="O254" s="91">
        <f t="shared" si="252"/>
        <v>0</v>
      </c>
      <c r="P254" s="290"/>
      <c r="Q254" s="296"/>
      <c r="R254" s="343"/>
      <c r="S254" s="343"/>
      <c r="T254" s="343"/>
    </row>
    <row r="255" spans="1:20" hidden="1" x14ac:dyDescent="0.25">
      <c r="A255" s="27">
        <v>6329</v>
      </c>
      <c r="B255" s="40" t="s">
        <v>302</v>
      </c>
      <c r="C255" s="188">
        <f t="shared" si="238"/>
        <v>0</v>
      </c>
      <c r="D255" s="262"/>
      <c r="E255" s="42"/>
      <c r="F255" s="176">
        <f t="shared" si="249"/>
        <v>0</v>
      </c>
      <c r="G255" s="219"/>
      <c r="H255" s="42"/>
      <c r="I255" s="90">
        <f t="shared" si="250"/>
        <v>0</v>
      </c>
      <c r="J255" s="262"/>
      <c r="K255" s="42"/>
      <c r="L255" s="176">
        <f t="shared" si="251"/>
        <v>0</v>
      </c>
      <c r="M255" s="219"/>
      <c r="N255" s="42"/>
      <c r="O255" s="90">
        <f t="shared" si="252"/>
        <v>0</v>
      </c>
      <c r="P255" s="289"/>
      <c r="Q255" s="296"/>
      <c r="R255" s="343"/>
      <c r="S255" s="343"/>
      <c r="T255" s="343"/>
    </row>
    <row r="256" spans="1:20" ht="24" hidden="1" x14ac:dyDescent="0.25">
      <c r="A256" s="92">
        <v>6330</v>
      </c>
      <c r="B256" s="93" t="s">
        <v>248</v>
      </c>
      <c r="C256" s="200">
        <f t="shared" si="238"/>
        <v>0</v>
      </c>
      <c r="D256" s="264"/>
      <c r="E256" s="84"/>
      <c r="F256" s="331">
        <f t="shared" si="249"/>
        <v>0</v>
      </c>
      <c r="G256" s="234"/>
      <c r="H256" s="84"/>
      <c r="I256" s="156">
        <f t="shared" si="250"/>
        <v>0</v>
      </c>
      <c r="J256" s="264"/>
      <c r="K256" s="84"/>
      <c r="L256" s="331">
        <f t="shared" si="251"/>
        <v>0</v>
      </c>
      <c r="M256" s="234"/>
      <c r="N256" s="84"/>
      <c r="O256" s="156">
        <f t="shared" si="252"/>
        <v>0</v>
      </c>
      <c r="P256" s="293"/>
      <c r="Q256" s="296"/>
      <c r="R256" s="343"/>
      <c r="S256" s="343"/>
      <c r="T256" s="343"/>
    </row>
    <row r="257" spans="1:20" hidden="1" x14ac:dyDescent="0.25">
      <c r="A257" s="75">
        <v>6360</v>
      </c>
      <c r="B257" s="43" t="s">
        <v>249</v>
      </c>
      <c r="C257" s="189">
        <f t="shared" si="238"/>
        <v>0</v>
      </c>
      <c r="D257" s="263"/>
      <c r="E257" s="45"/>
      <c r="F257" s="95">
        <f t="shared" si="249"/>
        <v>0</v>
      </c>
      <c r="G257" s="229"/>
      <c r="H257" s="45"/>
      <c r="I257" s="91">
        <f t="shared" si="250"/>
        <v>0</v>
      </c>
      <c r="J257" s="263"/>
      <c r="K257" s="45"/>
      <c r="L257" s="95">
        <f t="shared" si="251"/>
        <v>0</v>
      </c>
      <c r="M257" s="229"/>
      <c r="N257" s="45"/>
      <c r="O257" s="91">
        <f t="shared" si="252"/>
        <v>0</v>
      </c>
      <c r="P257" s="290"/>
      <c r="Q257" s="296"/>
      <c r="R257" s="343"/>
      <c r="S257" s="343"/>
      <c r="T257" s="343"/>
    </row>
    <row r="258" spans="1:20" ht="36" hidden="1" x14ac:dyDescent="0.25">
      <c r="A258" s="35">
        <v>6400</v>
      </c>
      <c r="B258" s="72" t="s">
        <v>250</v>
      </c>
      <c r="C258" s="187">
        <f t="shared" si="238"/>
        <v>0</v>
      </c>
      <c r="D258" s="130">
        <f>SUM(D259,D263)</f>
        <v>0</v>
      </c>
      <c r="E258" s="38">
        <f t="shared" ref="E258" si="253">SUM(E259,E263)</f>
        <v>0</v>
      </c>
      <c r="F258" s="175">
        <f>SUM(F259,F263)</f>
        <v>0</v>
      </c>
      <c r="G258" s="227">
        <f>SUM(G259,G263)</f>
        <v>0</v>
      </c>
      <c r="H258" s="38">
        <f t="shared" ref="H258:O258" si="254">SUM(H259,H263)</f>
        <v>0</v>
      </c>
      <c r="I258" s="123">
        <f t="shared" si="254"/>
        <v>0</v>
      </c>
      <c r="J258" s="130">
        <f>SUM(J259,J263)</f>
        <v>0</v>
      </c>
      <c r="K258" s="38">
        <f t="shared" si="254"/>
        <v>0</v>
      </c>
      <c r="L258" s="175">
        <f t="shared" si="254"/>
        <v>0</v>
      </c>
      <c r="M258" s="227">
        <f t="shared" si="254"/>
        <v>0</v>
      </c>
      <c r="N258" s="38">
        <f t="shared" si="254"/>
        <v>0</v>
      </c>
      <c r="O258" s="123">
        <f t="shared" si="254"/>
        <v>0</v>
      </c>
      <c r="P258" s="314"/>
      <c r="Q258" s="296"/>
      <c r="R258" s="343"/>
      <c r="S258" s="343"/>
      <c r="T258" s="343"/>
    </row>
    <row r="259" spans="1:20" ht="24" hidden="1" x14ac:dyDescent="0.25">
      <c r="A259" s="338">
        <v>6410</v>
      </c>
      <c r="B259" s="40" t="s">
        <v>251</v>
      </c>
      <c r="C259" s="188">
        <f t="shared" si="238"/>
        <v>0</v>
      </c>
      <c r="D259" s="131">
        <f>SUM(D260:D262)</f>
        <v>0</v>
      </c>
      <c r="E259" s="79">
        <f t="shared" ref="E259" si="255">SUM(E260:E262)</f>
        <v>0</v>
      </c>
      <c r="F259" s="176">
        <f>SUM(F260:F262)</f>
        <v>0</v>
      </c>
      <c r="G259" s="232">
        <f>SUM(G260:G262)</f>
        <v>0</v>
      </c>
      <c r="H259" s="79">
        <f t="shared" ref="H259:O259" si="256">SUM(H260:H262)</f>
        <v>0</v>
      </c>
      <c r="I259" s="90">
        <f t="shared" si="256"/>
        <v>0</v>
      </c>
      <c r="J259" s="131">
        <f>SUM(J260:J262)</f>
        <v>0</v>
      </c>
      <c r="K259" s="79">
        <f t="shared" si="256"/>
        <v>0</v>
      </c>
      <c r="L259" s="176">
        <f t="shared" si="256"/>
        <v>0</v>
      </c>
      <c r="M259" s="232">
        <f t="shared" si="256"/>
        <v>0</v>
      </c>
      <c r="N259" s="79">
        <f t="shared" si="256"/>
        <v>0</v>
      </c>
      <c r="O259" s="155">
        <f t="shared" si="256"/>
        <v>0</v>
      </c>
      <c r="P259" s="294"/>
      <c r="Q259" s="296"/>
      <c r="R259" s="343"/>
      <c r="S259" s="343"/>
      <c r="T259" s="343"/>
    </row>
    <row r="260" spans="1:20" hidden="1" x14ac:dyDescent="0.25">
      <c r="A260" s="30">
        <v>6411</v>
      </c>
      <c r="B260" s="94" t="s">
        <v>252</v>
      </c>
      <c r="C260" s="189">
        <f t="shared" si="238"/>
        <v>0</v>
      </c>
      <c r="D260" s="263"/>
      <c r="E260" s="45"/>
      <c r="F260" s="95">
        <f t="shared" ref="F260:F262" si="257">D260+E260</f>
        <v>0</v>
      </c>
      <c r="G260" s="229"/>
      <c r="H260" s="45"/>
      <c r="I260" s="91">
        <f t="shared" ref="I260:I262" si="258">G260+H260</f>
        <v>0</v>
      </c>
      <c r="J260" s="263"/>
      <c r="K260" s="45"/>
      <c r="L260" s="95">
        <f t="shared" ref="L260:L262" si="259">J260+K260</f>
        <v>0</v>
      </c>
      <c r="M260" s="229"/>
      <c r="N260" s="45"/>
      <c r="O260" s="91">
        <f t="shared" ref="O260:O262" si="260">M260+N260</f>
        <v>0</v>
      </c>
      <c r="P260" s="290"/>
      <c r="Q260" s="296"/>
      <c r="R260" s="343"/>
      <c r="S260" s="343"/>
      <c r="T260" s="343"/>
    </row>
    <row r="261" spans="1:20" ht="36" hidden="1" x14ac:dyDescent="0.25">
      <c r="A261" s="30">
        <v>6412</v>
      </c>
      <c r="B261" s="43" t="s">
        <v>253</v>
      </c>
      <c r="C261" s="189">
        <f t="shared" si="238"/>
        <v>0</v>
      </c>
      <c r="D261" s="263"/>
      <c r="E261" s="45"/>
      <c r="F261" s="95">
        <f t="shared" si="257"/>
        <v>0</v>
      </c>
      <c r="G261" s="229"/>
      <c r="H261" s="45"/>
      <c r="I261" s="91">
        <f t="shared" si="258"/>
        <v>0</v>
      </c>
      <c r="J261" s="263"/>
      <c r="K261" s="45"/>
      <c r="L261" s="95">
        <f t="shared" si="259"/>
        <v>0</v>
      </c>
      <c r="M261" s="229"/>
      <c r="N261" s="45"/>
      <c r="O261" s="91">
        <f t="shared" si="260"/>
        <v>0</v>
      </c>
      <c r="P261" s="290"/>
      <c r="Q261" s="296"/>
      <c r="R261" s="343"/>
      <c r="S261" s="343"/>
      <c r="T261" s="343"/>
    </row>
    <row r="262" spans="1:20" ht="36" hidden="1" x14ac:dyDescent="0.25">
      <c r="A262" s="30">
        <v>6419</v>
      </c>
      <c r="B262" s="43" t="s">
        <v>254</v>
      </c>
      <c r="C262" s="189">
        <f t="shared" si="238"/>
        <v>0</v>
      </c>
      <c r="D262" s="263"/>
      <c r="E262" s="45"/>
      <c r="F262" s="95">
        <f t="shared" si="257"/>
        <v>0</v>
      </c>
      <c r="G262" s="229"/>
      <c r="H262" s="45"/>
      <c r="I262" s="91">
        <f t="shared" si="258"/>
        <v>0</v>
      </c>
      <c r="J262" s="263"/>
      <c r="K262" s="45"/>
      <c r="L262" s="95">
        <f t="shared" si="259"/>
        <v>0</v>
      </c>
      <c r="M262" s="229"/>
      <c r="N262" s="45"/>
      <c r="O262" s="91">
        <f t="shared" si="260"/>
        <v>0</v>
      </c>
      <c r="P262" s="290"/>
      <c r="Q262" s="296"/>
      <c r="R262" s="343"/>
      <c r="S262" s="343"/>
      <c r="T262" s="343"/>
    </row>
    <row r="263" spans="1:20" ht="36" hidden="1" x14ac:dyDescent="0.25">
      <c r="A263" s="75">
        <v>6420</v>
      </c>
      <c r="B263" s="43" t="s">
        <v>255</v>
      </c>
      <c r="C263" s="189">
        <f t="shared" si="238"/>
        <v>0</v>
      </c>
      <c r="D263" s="132">
        <f>SUM(D264:D267)</f>
        <v>0</v>
      </c>
      <c r="E263" s="76">
        <f t="shared" ref="E263" si="261">SUM(E264:E267)</f>
        <v>0</v>
      </c>
      <c r="F263" s="95">
        <f>SUM(F264:F267)</f>
        <v>0</v>
      </c>
      <c r="G263" s="230">
        <f>SUM(G264:G267)</f>
        <v>0</v>
      </c>
      <c r="H263" s="76">
        <f t="shared" ref="H263:N263" si="262">SUM(H264:H267)</f>
        <v>0</v>
      </c>
      <c r="I263" s="91">
        <f t="shared" si="262"/>
        <v>0</v>
      </c>
      <c r="J263" s="132">
        <f>SUM(J264:J267)</f>
        <v>0</v>
      </c>
      <c r="K263" s="76">
        <f t="shared" si="262"/>
        <v>0</v>
      </c>
      <c r="L263" s="95">
        <f t="shared" si="262"/>
        <v>0</v>
      </c>
      <c r="M263" s="230">
        <f t="shared" si="262"/>
        <v>0</v>
      </c>
      <c r="N263" s="76">
        <f t="shared" si="262"/>
        <v>0</v>
      </c>
      <c r="O263" s="91">
        <f>SUM(O264:O267)</f>
        <v>0</v>
      </c>
      <c r="P263" s="290"/>
      <c r="Q263" s="296"/>
      <c r="R263" s="343"/>
      <c r="S263" s="343"/>
      <c r="T263" s="343"/>
    </row>
    <row r="264" spans="1:20" hidden="1" x14ac:dyDescent="0.25">
      <c r="A264" s="30">
        <v>6421</v>
      </c>
      <c r="B264" s="43" t="s">
        <v>256</v>
      </c>
      <c r="C264" s="189">
        <f t="shared" si="238"/>
        <v>0</v>
      </c>
      <c r="D264" s="263"/>
      <c r="E264" s="45"/>
      <c r="F264" s="95">
        <f t="shared" ref="F264:F267" si="263">D264+E264</f>
        <v>0</v>
      </c>
      <c r="G264" s="229"/>
      <c r="H264" s="45"/>
      <c r="I264" s="91">
        <f t="shared" ref="I264:I267" si="264">G264+H264</f>
        <v>0</v>
      </c>
      <c r="J264" s="263"/>
      <c r="K264" s="45"/>
      <c r="L264" s="95">
        <f t="shared" ref="L264:L267" si="265">J264+K264</f>
        <v>0</v>
      </c>
      <c r="M264" s="229"/>
      <c r="N264" s="45"/>
      <c r="O264" s="91">
        <f t="shared" ref="O264:O267" si="266">M264+N264</f>
        <v>0</v>
      </c>
      <c r="P264" s="290"/>
      <c r="Q264" s="296"/>
      <c r="R264" s="343"/>
      <c r="S264" s="343"/>
      <c r="T264" s="343"/>
    </row>
    <row r="265" spans="1:20" hidden="1" x14ac:dyDescent="0.25">
      <c r="A265" s="30">
        <v>6422</v>
      </c>
      <c r="B265" s="43" t="s">
        <v>257</v>
      </c>
      <c r="C265" s="189">
        <f t="shared" si="238"/>
        <v>0</v>
      </c>
      <c r="D265" s="263"/>
      <c r="E265" s="45"/>
      <c r="F265" s="95">
        <f t="shared" si="263"/>
        <v>0</v>
      </c>
      <c r="G265" s="229"/>
      <c r="H265" s="45"/>
      <c r="I265" s="91">
        <f t="shared" si="264"/>
        <v>0</v>
      </c>
      <c r="J265" s="263"/>
      <c r="K265" s="45"/>
      <c r="L265" s="95">
        <f t="shared" si="265"/>
        <v>0</v>
      </c>
      <c r="M265" s="229"/>
      <c r="N265" s="45"/>
      <c r="O265" s="91">
        <f t="shared" si="266"/>
        <v>0</v>
      </c>
      <c r="P265" s="290"/>
      <c r="Q265" s="296"/>
      <c r="R265" s="343"/>
      <c r="S265" s="343"/>
      <c r="T265" s="343"/>
    </row>
    <row r="266" spans="1:20" ht="24" hidden="1" x14ac:dyDescent="0.25">
      <c r="A266" s="30">
        <v>6423</v>
      </c>
      <c r="B266" s="43" t="s">
        <v>258</v>
      </c>
      <c r="C266" s="189">
        <f t="shared" si="238"/>
        <v>0</v>
      </c>
      <c r="D266" s="263"/>
      <c r="E266" s="45"/>
      <c r="F266" s="95">
        <f t="shared" si="263"/>
        <v>0</v>
      </c>
      <c r="G266" s="229"/>
      <c r="H266" s="45"/>
      <c r="I266" s="91">
        <f t="shared" si="264"/>
        <v>0</v>
      </c>
      <c r="J266" s="263"/>
      <c r="K266" s="45"/>
      <c r="L266" s="95">
        <f t="shared" si="265"/>
        <v>0</v>
      </c>
      <c r="M266" s="229"/>
      <c r="N266" s="45"/>
      <c r="O266" s="91">
        <f t="shared" si="266"/>
        <v>0</v>
      </c>
      <c r="P266" s="290"/>
      <c r="Q266" s="296"/>
      <c r="R266" s="343"/>
      <c r="S266" s="343"/>
      <c r="T266" s="343"/>
    </row>
    <row r="267" spans="1:20" ht="36" hidden="1" x14ac:dyDescent="0.25">
      <c r="A267" s="30">
        <v>6424</v>
      </c>
      <c r="B267" s="43" t="s">
        <v>259</v>
      </c>
      <c r="C267" s="189">
        <f t="shared" si="238"/>
        <v>0</v>
      </c>
      <c r="D267" s="263"/>
      <c r="E267" s="45"/>
      <c r="F267" s="95">
        <f t="shared" si="263"/>
        <v>0</v>
      </c>
      <c r="G267" s="229"/>
      <c r="H267" s="45"/>
      <c r="I267" s="91">
        <f t="shared" si="264"/>
        <v>0</v>
      </c>
      <c r="J267" s="263"/>
      <c r="K267" s="45"/>
      <c r="L267" s="95">
        <f t="shared" si="265"/>
        <v>0</v>
      </c>
      <c r="M267" s="229"/>
      <c r="N267" s="45"/>
      <c r="O267" s="91">
        <f t="shared" si="266"/>
        <v>0</v>
      </c>
      <c r="P267" s="290"/>
      <c r="Q267" s="296"/>
      <c r="R267" s="343"/>
      <c r="S267" s="343"/>
      <c r="T267" s="343"/>
    </row>
    <row r="268" spans="1:20" ht="36" x14ac:dyDescent="0.25">
      <c r="A268" s="97">
        <v>7000</v>
      </c>
      <c r="B268" s="97" t="s">
        <v>260</v>
      </c>
      <c r="C268" s="202">
        <f>SUM(F268,I268,L268,O268)</f>
        <v>115</v>
      </c>
      <c r="D268" s="139">
        <f>SUM(D269,D279)</f>
        <v>0</v>
      </c>
      <c r="E268" s="275">
        <f t="shared" ref="E268" si="267">SUM(E269,E279)</f>
        <v>0</v>
      </c>
      <c r="F268" s="412">
        <f>SUM(F269,F279)</f>
        <v>0</v>
      </c>
      <c r="G268" s="236">
        <f>SUM(G269,G279)</f>
        <v>0</v>
      </c>
      <c r="H268" s="275">
        <f t="shared" ref="H268:N268" si="268">SUM(H269,H279)</f>
        <v>0</v>
      </c>
      <c r="I268" s="412">
        <f t="shared" si="268"/>
        <v>0</v>
      </c>
      <c r="J268" s="139">
        <f>SUM(J269,J279)</f>
        <v>115</v>
      </c>
      <c r="K268" s="98">
        <f t="shared" si="268"/>
        <v>0</v>
      </c>
      <c r="L268" s="265">
        <f t="shared" si="268"/>
        <v>115</v>
      </c>
      <c r="M268" s="236">
        <f t="shared" si="268"/>
        <v>0</v>
      </c>
      <c r="N268" s="98">
        <f t="shared" si="268"/>
        <v>0</v>
      </c>
      <c r="O268" s="158">
        <f>SUM(O269,O279)</f>
        <v>0</v>
      </c>
      <c r="P268" s="316"/>
      <c r="Q268" s="296"/>
      <c r="R268" s="343"/>
      <c r="S268" s="343"/>
      <c r="T268" s="343"/>
    </row>
    <row r="269" spans="1:20" ht="24" x14ac:dyDescent="0.25">
      <c r="A269" s="35">
        <v>7200</v>
      </c>
      <c r="B269" s="72" t="s">
        <v>261</v>
      </c>
      <c r="C269" s="187">
        <f t="shared" si="238"/>
        <v>115</v>
      </c>
      <c r="D269" s="130">
        <f>SUM(D270,D271,D274,D275,D278)</f>
        <v>0</v>
      </c>
      <c r="E269" s="123">
        <f t="shared" ref="E269" si="269">SUM(E270,E271,E274,E275,E278)</f>
        <v>0</v>
      </c>
      <c r="F269" s="409">
        <f>SUM(F270,F271,F274,F275,F278)</f>
        <v>0</v>
      </c>
      <c r="G269" s="227">
        <f>SUM(G270,G271,G274,G275,G278)</f>
        <v>0</v>
      </c>
      <c r="H269" s="123">
        <f t="shared" ref="H269" si="270">SUM(H270,H271,H274,H275,H278)</f>
        <v>0</v>
      </c>
      <c r="I269" s="409">
        <f>SUM(I270,I271,I274,I275,I278)</f>
        <v>0</v>
      </c>
      <c r="J269" s="130">
        <f>SUM(J270,J271,J274,J275,J278)</f>
        <v>115</v>
      </c>
      <c r="K269" s="38">
        <f t="shared" ref="K269" si="271">SUM(K270,K271,K274,K275,K278)</f>
        <v>0</v>
      </c>
      <c r="L269" s="175">
        <f>SUM(L270,L271,L274,L275,L278)</f>
        <v>115</v>
      </c>
      <c r="M269" s="227">
        <f t="shared" ref="M269:N269" si="272">SUM(M270,M271,M274,M275,M278)</f>
        <v>0</v>
      </c>
      <c r="N269" s="38">
        <f t="shared" si="272"/>
        <v>0</v>
      </c>
      <c r="O269" s="124">
        <f>SUM(O270,O271,O274,O275,O278)</f>
        <v>0</v>
      </c>
      <c r="P269" s="313"/>
      <c r="Q269" s="296"/>
      <c r="R269" s="343"/>
      <c r="S269" s="343"/>
      <c r="T269" s="343"/>
    </row>
    <row r="270" spans="1:20" ht="24" hidden="1" x14ac:dyDescent="0.25">
      <c r="A270" s="338">
        <v>7210</v>
      </c>
      <c r="B270" s="40" t="s">
        <v>262</v>
      </c>
      <c r="C270" s="188">
        <f t="shared" si="238"/>
        <v>0</v>
      </c>
      <c r="D270" s="262"/>
      <c r="E270" s="42"/>
      <c r="F270" s="176">
        <f>D270+E270</f>
        <v>0</v>
      </c>
      <c r="G270" s="219"/>
      <c r="H270" s="42"/>
      <c r="I270" s="90">
        <f>G270+H270</f>
        <v>0</v>
      </c>
      <c r="J270" s="262"/>
      <c r="K270" s="42"/>
      <c r="L270" s="176">
        <f>J270+K270</f>
        <v>0</v>
      </c>
      <c r="M270" s="219"/>
      <c r="N270" s="42"/>
      <c r="O270" s="90">
        <f>M270+N270</f>
        <v>0</v>
      </c>
      <c r="P270" s="289"/>
      <c r="Q270" s="296"/>
      <c r="R270" s="343"/>
      <c r="S270" s="343"/>
      <c r="T270" s="343"/>
    </row>
    <row r="271" spans="1:20" s="96" customFormat="1" ht="36" hidden="1" x14ac:dyDescent="0.25">
      <c r="A271" s="75">
        <v>7220</v>
      </c>
      <c r="B271" s="43" t="s">
        <v>263</v>
      </c>
      <c r="C271" s="189">
        <f t="shared" si="238"/>
        <v>0</v>
      </c>
      <c r="D271" s="132">
        <f>SUM(D272:D273)</f>
        <v>0</v>
      </c>
      <c r="E271" s="76">
        <f t="shared" ref="E271" si="273">SUM(E272:E273)</f>
        <v>0</v>
      </c>
      <c r="F271" s="95">
        <f>SUM(F272:F273)</f>
        <v>0</v>
      </c>
      <c r="G271" s="230">
        <f>SUM(G272:G273)</f>
        <v>0</v>
      </c>
      <c r="H271" s="76">
        <f t="shared" ref="H271:O271" si="274">SUM(H272:H273)</f>
        <v>0</v>
      </c>
      <c r="I271" s="91">
        <f t="shared" si="274"/>
        <v>0</v>
      </c>
      <c r="J271" s="132">
        <f>SUM(J272:J273)</f>
        <v>0</v>
      </c>
      <c r="K271" s="76">
        <f t="shared" si="274"/>
        <v>0</v>
      </c>
      <c r="L271" s="95">
        <f t="shared" si="274"/>
        <v>0</v>
      </c>
      <c r="M271" s="230">
        <f t="shared" si="274"/>
        <v>0</v>
      </c>
      <c r="N271" s="76">
        <f t="shared" si="274"/>
        <v>0</v>
      </c>
      <c r="O271" s="91">
        <f t="shared" si="274"/>
        <v>0</v>
      </c>
      <c r="P271" s="290"/>
      <c r="Q271" s="300"/>
      <c r="R271" s="343"/>
      <c r="S271" s="343"/>
      <c r="T271" s="343"/>
    </row>
    <row r="272" spans="1:20" s="96" customFormat="1" ht="36" hidden="1" x14ac:dyDescent="0.25">
      <c r="A272" s="30">
        <v>7221</v>
      </c>
      <c r="B272" s="43" t="s">
        <v>264</v>
      </c>
      <c r="C272" s="189">
        <f t="shared" si="238"/>
        <v>0</v>
      </c>
      <c r="D272" s="263"/>
      <c r="E272" s="45"/>
      <c r="F272" s="95">
        <f t="shared" ref="F272:F274" si="275">D272+E272</f>
        <v>0</v>
      </c>
      <c r="G272" s="229"/>
      <c r="H272" s="45"/>
      <c r="I272" s="91">
        <f t="shared" ref="I272:I274" si="276">G272+H272</f>
        <v>0</v>
      </c>
      <c r="J272" s="263"/>
      <c r="K272" s="45"/>
      <c r="L272" s="95">
        <f t="shared" ref="L272:L274" si="277">J272+K272</f>
        <v>0</v>
      </c>
      <c r="M272" s="229"/>
      <c r="N272" s="45"/>
      <c r="O272" s="91">
        <f t="shared" ref="O272:O274" si="278">M272+N272</f>
        <v>0</v>
      </c>
      <c r="P272" s="290"/>
      <c r="Q272" s="300"/>
      <c r="R272" s="343"/>
      <c r="S272" s="343"/>
      <c r="T272" s="343"/>
    </row>
    <row r="273" spans="1:20" s="96" customFormat="1" ht="36" hidden="1" x14ac:dyDescent="0.25">
      <c r="A273" s="30">
        <v>7222</v>
      </c>
      <c r="B273" s="43" t="s">
        <v>265</v>
      </c>
      <c r="C273" s="189">
        <f t="shared" si="238"/>
        <v>0</v>
      </c>
      <c r="D273" s="263"/>
      <c r="E273" s="45"/>
      <c r="F273" s="95">
        <f t="shared" si="275"/>
        <v>0</v>
      </c>
      <c r="G273" s="229"/>
      <c r="H273" s="45"/>
      <c r="I273" s="91">
        <f t="shared" si="276"/>
        <v>0</v>
      </c>
      <c r="J273" s="263"/>
      <c r="K273" s="45"/>
      <c r="L273" s="95">
        <f t="shared" si="277"/>
        <v>0</v>
      </c>
      <c r="M273" s="229"/>
      <c r="N273" s="45"/>
      <c r="O273" s="91">
        <f t="shared" si="278"/>
        <v>0</v>
      </c>
      <c r="P273" s="290"/>
      <c r="Q273" s="300"/>
      <c r="R273" s="343"/>
      <c r="S273" s="343"/>
      <c r="T273" s="343"/>
    </row>
    <row r="274" spans="1:20" s="355" customFormat="1" ht="24" x14ac:dyDescent="0.25">
      <c r="A274" s="373">
        <v>7230</v>
      </c>
      <c r="B274" s="365" t="s">
        <v>308</v>
      </c>
      <c r="C274" s="366">
        <f t="shared" si="238"/>
        <v>115</v>
      </c>
      <c r="D274" s="367"/>
      <c r="E274" s="418"/>
      <c r="F274" s="420">
        <f t="shared" si="275"/>
        <v>0</v>
      </c>
      <c r="G274" s="370"/>
      <c r="H274" s="418"/>
      <c r="I274" s="420">
        <f t="shared" si="276"/>
        <v>0</v>
      </c>
      <c r="J274" s="367">
        <v>115</v>
      </c>
      <c r="K274" s="368"/>
      <c r="L274" s="369">
        <f t="shared" si="277"/>
        <v>115</v>
      </c>
      <c r="M274" s="370"/>
      <c r="N274" s="368"/>
      <c r="O274" s="371">
        <f t="shared" si="278"/>
        <v>0</v>
      </c>
      <c r="P274" s="372"/>
      <c r="Q274" s="353"/>
      <c r="R274" s="343"/>
      <c r="S274" s="343"/>
      <c r="T274" s="343"/>
    </row>
    <row r="275" spans="1:20" ht="24" hidden="1" x14ac:dyDescent="0.25">
      <c r="A275" s="75">
        <v>7240</v>
      </c>
      <c r="B275" s="43" t="s">
        <v>266</v>
      </c>
      <c r="C275" s="189">
        <f t="shared" si="238"/>
        <v>0</v>
      </c>
      <c r="D275" s="132">
        <f>SUM(D276:D277)</f>
        <v>0</v>
      </c>
      <c r="E275" s="76">
        <f t="shared" ref="E275" si="279">SUM(E276:E277)</f>
        <v>0</v>
      </c>
      <c r="F275" s="95">
        <f>SUM(F276:F277)</f>
        <v>0</v>
      </c>
      <c r="G275" s="230">
        <f>SUM(G276:G277)</f>
        <v>0</v>
      </c>
      <c r="H275" s="76">
        <f t="shared" ref="H275:O275" si="280">SUM(H276:H277)</f>
        <v>0</v>
      </c>
      <c r="I275" s="91">
        <f t="shared" si="280"/>
        <v>0</v>
      </c>
      <c r="J275" s="132">
        <f>SUM(J276:J277)</f>
        <v>0</v>
      </c>
      <c r="K275" s="76">
        <f t="shared" si="280"/>
        <v>0</v>
      </c>
      <c r="L275" s="95">
        <f t="shared" si="280"/>
        <v>0</v>
      </c>
      <c r="M275" s="230">
        <f t="shared" si="280"/>
        <v>0</v>
      </c>
      <c r="N275" s="76">
        <f t="shared" si="280"/>
        <v>0</v>
      </c>
      <c r="O275" s="91">
        <f t="shared" si="280"/>
        <v>0</v>
      </c>
      <c r="P275" s="290"/>
      <c r="Q275" s="296"/>
      <c r="R275" s="343"/>
      <c r="S275" s="343"/>
      <c r="T275" s="343"/>
    </row>
    <row r="276" spans="1:20" ht="48" hidden="1" x14ac:dyDescent="0.25">
      <c r="A276" s="30">
        <v>7245</v>
      </c>
      <c r="B276" s="43" t="s">
        <v>267</v>
      </c>
      <c r="C276" s="189">
        <f t="shared" si="238"/>
        <v>0</v>
      </c>
      <c r="D276" s="263"/>
      <c r="E276" s="45"/>
      <c r="F276" s="95">
        <f t="shared" ref="F276:F278" si="281">D276+E276</f>
        <v>0</v>
      </c>
      <c r="G276" s="229"/>
      <c r="H276" s="45"/>
      <c r="I276" s="91">
        <f t="shared" ref="I276:I278" si="282">G276+H276</f>
        <v>0</v>
      </c>
      <c r="J276" s="263"/>
      <c r="K276" s="45"/>
      <c r="L276" s="95">
        <f t="shared" ref="L276:L278" si="283">J276+K276</f>
        <v>0</v>
      </c>
      <c r="M276" s="229"/>
      <c r="N276" s="45"/>
      <c r="O276" s="91">
        <f t="shared" ref="O276:O278" si="284">M276+N276</f>
        <v>0</v>
      </c>
      <c r="P276" s="290"/>
      <c r="Q276" s="296"/>
      <c r="R276" s="343"/>
      <c r="S276" s="343"/>
      <c r="T276" s="343"/>
    </row>
    <row r="277" spans="1:20" ht="96" hidden="1" x14ac:dyDescent="0.25">
      <c r="A277" s="30">
        <v>7246</v>
      </c>
      <c r="B277" s="43" t="s">
        <v>268</v>
      </c>
      <c r="C277" s="189">
        <f t="shared" si="238"/>
        <v>0</v>
      </c>
      <c r="D277" s="263"/>
      <c r="E277" s="45"/>
      <c r="F277" s="95">
        <f t="shared" si="281"/>
        <v>0</v>
      </c>
      <c r="G277" s="229"/>
      <c r="H277" s="45"/>
      <c r="I277" s="91">
        <f t="shared" si="282"/>
        <v>0</v>
      </c>
      <c r="J277" s="263"/>
      <c r="K277" s="45"/>
      <c r="L277" s="95">
        <f t="shared" si="283"/>
        <v>0</v>
      </c>
      <c r="M277" s="229"/>
      <c r="N277" s="45"/>
      <c r="O277" s="91">
        <f t="shared" si="284"/>
        <v>0</v>
      </c>
      <c r="P277" s="290"/>
      <c r="Q277" s="296"/>
      <c r="R277" s="343"/>
      <c r="S277" s="343"/>
      <c r="T277" s="343"/>
    </row>
    <row r="278" spans="1:20" ht="24" hidden="1" x14ac:dyDescent="0.25">
      <c r="A278" s="92">
        <v>7260</v>
      </c>
      <c r="B278" s="40" t="s">
        <v>269</v>
      </c>
      <c r="C278" s="188">
        <f t="shared" si="238"/>
        <v>0</v>
      </c>
      <c r="D278" s="262"/>
      <c r="E278" s="42"/>
      <c r="F278" s="176">
        <f t="shared" si="281"/>
        <v>0</v>
      </c>
      <c r="G278" s="219"/>
      <c r="H278" s="42"/>
      <c r="I278" s="90">
        <f t="shared" si="282"/>
        <v>0</v>
      </c>
      <c r="J278" s="262"/>
      <c r="K278" s="42"/>
      <c r="L278" s="176">
        <f t="shared" si="283"/>
        <v>0</v>
      </c>
      <c r="M278" s="219"/>
      <c r="N278" s="42"/>
      <c r="O278" s="90">
        <f t="shared" si="284"/>
        <v>0</v>
      </c>
      <c r="P278" s="289"/>
      <c r="Q278" s="296"/>
      <c r="R278" s="343"/>
      <c r="S278" s="343"/>
      <c r="T278" s="343"/>
    </row>
    <row r="279" spans="1:20" hidden="1" x14ac:dyDescent="0.25">
      <c r="A279" s="55">
        <v>7700</v>
      </c>
      <c r="B279" s="105" t="s">
        <v>298</v>
      </c>
      <c r="C279" s="203">
        <f t="shared" si="238"/>
        <v>0</v>
      </c>
      <c r="D279" s="140">
        <f>D280</f>
        <v>0</v>
      </c>
      <c r="E279" s="106">
        <f t="shared" ref="E279:O279" si="285">E280</f>
        <v>0</v>
      </c>
      <c r="F279" s="177">
        <f t="shared" si="285"/>
        <v>0</v>
      </c>
      <c r="G279" s="237">
        <f>G280</f>
        <v>0</v>
      </c>
      <c r="H279" s="106">
        <f t="shared" si="285"/>
        <v>0</v>
      </c>
      <c r="I279" s="276">
        <f t="shared" si="285"/>
        <v>0</v>
      </c>
      <c r="J279" s="140">
        <f>J280</f>
        <v>0</v>
      </c>
      <c r="K279" s="106">
        <f t="shared" si="285"/>
        <v>0</v>
      </c>
      <c r="L279" s="177">
        <f t="shared" si="285"/>
        <v>0</v>
      </c>
      <c r="M279" s="237">
        <f t="shared" si="285"/>
        <v>0</v>
      </c>
      <c r="N279" s="106">
        <f t="shared" si="285"/>
        <v>0</v>
      </c>
      <c r="O279" s="276">
        <f t="shared" si="285"/>
        <v>0</v>
      </c>
      <c r="P279" s="314"/>
      <c r="Q279" s="296"/>
      <c r="R279" s="343"/>
      <c r="S279" s="343"/>
      <c r="T279" s="343"/>
    </row>
    <row r="280" spans="1:20" hidden="1" x14ac:dyDescent="0.25">
      <c r="A280" s="73">
        <v>7720</v>
      </c>
      <c r="B280" s="40" t="s">
        <v>299</v>
      </c>
      <c r="C280" s="190">
        <f t="shared" si="238"/>
        <v>0</v>
      </c>
      <c r="D280" s="255"/>
      <c r="E280" s="49"/>
      <c r="F280" s="332">
        <f>D280+E280</f>
        <v>0</v>
      </c>
      <c r="G280" s="238"/>
      <c r="H280" s="49"/>
      <c r="I280" s="155">
        <f>G280+H280</f>
        <v>0</v>
      </c>
      <c r="J280" s="255"/>
      <c r="K280" s="49"/>
      <c r="L280" s="332">
        <f>J280+K280</f>
        <v>0</v>
      </c>
      <c r="M280" s="238"/>
      <c r="N280" s="49"/>
      <c r="O280" s="155">
        <f>M280+N280</f>
        <v>0</v>
      </c>
      <c r="P280" s="294"/>
      <c r="Q280" s="296"/>
      <c r="R280" s="343"/>
      <c r="S280" s="343"/>
      <c r="T280" s="343"/>
    </row>
    <row r="281" spans="1:20" hidden="1" x14ac:dyDescent="0.25">
      <c r="A281" s="94"/>
      <c r="B281" s="43" t="s">
        <v>270</v>
      </c>
      <c r="C281" s="189">
        <f t="shared" si="238"/>
        <v>0</v>
      </c>
      <c r="D281" s="132">
        <f>SUM(D282:D283)</f>
        <v>0</v>
      </c>
      <c r="E281" s="76">
        <f t="shared" ref="E281" si="286">SUM(E282:E283)</f>
        <v>0</v>
      </c>
      <c r="F281" s="95">
        <f>SUM(F282:F283)</f>
        <v>0</v>
      </c>
      <c r="G281" s="230">
        <f>SUM(G282:G283)</f>
        <v>0</v>
      </c>
      <c r="H281" s="76">
        <f t="shared" ref="H281:O281" si="287">SUM(H282:H283)</f>
        <v>0</v>
      </c>
      <c r="I281" s="91">
        <f t="shared" si="287"/>
        <v>0</v>
      </c>
      <c r="J281" s="132">
        <f>SUM(J282:J283)</f>
        <v>0</v>
      </c>
      <c r="K281" s="76">
        <f t="shared" si="287"/>
        <v>0</v>
      </c>
      <c r="L281" s="95">
        <f t="shared" si="287"/>
        <v>0</v>
      </c>
      <c r="M281" s="230">
        <f t="shared" si="287"/>
        <v>0</v>
      </c>
      <c r="N281" s="76">
        <f t="shared" si="287"/>
        <v>0</v>
      </c>
      <c r="O281" s="91">
        <f t="shared" si="287"/>
        <v>0</v>
      </c>
      <c r="P281" s="290"/>
      <c r="Q281" s="296"/>
      <c r="R281" s="343"/>
      <c r="S281" s="343"/>
      <c r="T281" s="343"/>
    </row>
    <row r="282" spans="1:20" hidden="1" x14ac:dyDescent="0.25">
      <c r="A282" s="94" t="s">
        <v>271</v>
      </c>
      <c r="B282" s="30" t="s">
        <v>272</v>
      </c>
      <c r="C282" s="189">
        <f t="shared" si="238"/>
        <v>0</v>
      </c>
      <c r="D282" s="263"/>
      <c r="E282" s="45"/>
      <c r="F282" s="95">
        <f>E282+D282</f>
        <v>0</v>
      </c>
      <c r="G282" s="229"/>
      <c r="H282" s="45"/>
      <c r="I282" s="91">
        <f>H282+G282</f>
        <v>0</v>
      </c>
      <c r="J282" s="263"/>
      <c r="K282" s="45"/>
      <c r="L282" s="95">
        <f>K282+J282</f>
        <v>0</v>
      </c>
      <c r="M282" s="229"/>
      <c r="N282" s="45"/>
      <c r="O282" s="91">
        <f>N282+M282</f>
        <v>0</v>
      </c>
      <c r="P282" s="290"/>
      <c r="Q282" s="296"/>
      <c r="R282" s="343"/>
      <c r="S282" s="343"/>
      <c r="T282" s="343"/>
    </row>
    <row r="283" spans="1:20" ht="24" hidden="1" x14ac:dyDescent="0.25">
      <c r="A283" s="94" t="s">
        <v>273</v>
      </c>
      <c r="B283" s="99" t="s">
        <v>274</v>
      </c>
      <c r="C283" s="188">
        <f t="shared" si="238"/>
        <v>0</v>
      </c>
      <c r="D283" s="262"/>
      <c r="E283" s="42"/>
      <c r="F283" s="176">
        <f>E283+D283</f>
        <v>0</v>
      </c>
      <c r="G283" s="219"/>
      <c r="H283" s="42"/>
      <c r="I283" s="90">
        <f>H283+G283</f>
        <v>0</v>
      </c>
      <c r="J283" s="262"/>
      <c r="K283" s="42"/>
      <c r="L283" s="176">
        <f>K283+J283</f>
        <v>0</v>
      </c>
      <c r="M283" s="219"/>
      <c r="N283" s="42"/>
      <c r="O283" s="90">
        <f>N283+M283</f>
        <v>0</v>
      </c>
      <c r="P283" s="289"/>
      <c r="Q283" s="296"/>
      <c r="R283" s="343"/>
      <c r="S283" s="343"/>
      <c r="T283" s="343"/>
    </row>
    <row r="284" spans="1:20" ht="12.75" thickBot="1" x14ac:dyDescent="0.3">
      <c r="A284" s="110"/>
      <c r="B284" s="110" t="s">
        <v>275</v>
      </c>
      <c r="C284" s="204">
        <f t="shared" si="238"/>
        <v>597351</v>
      </c>
      <c r="D284" s="141">
        <f>SUM(D281,D268,D229,D194,D186,D172,D74,D52)</f>
        <v>523582</v>
      </c>
      <c r="E284" s="277">
        <f t="shared" ref="E284:O284" si="288">SUM(E281,E268,E229,E194,E186,E172,E74,E52)</f>
        <v>0</v>
      </c>
      <c r="F284" s="413">
        <f t="shared" si="288"/>
        <v>523582</v>
      </c>
      <c r="G284" s="239">
        <f>SUM(G281,G268,G229,G194,G186,G172,G74,G52)</f>
        <v>70474</v>
      </c>
      <c r="H284" s="277">
        <f t="shared" si="288"/>
        <v>0</v>
      </c>
      <c r="I284" s="413">
        <f t="shared" si="288"/>
        <v>70474</v>
      </c>
      <c r="J284" s="141">
        <f>SUM(J281,J268,J229,J194,J186,J172,J74,J52)</f>
        <v>3295</v>
      </c>
      <c r="K284" s="111">
        <f t="shared" si="288"/>
        <v>0</v>
      </c>
      <c r="L284" s="112">
        <f t="shared" si="288"/>
        <v>3295</v>
      </c>
      <c r="M284" s="239">
        <f t="shared" si="288"/>
        <v>0</v>
      </c>
      <c r="N284" s="111">
        <f t="shared" si="288"/>
        <v>0</v>
      </c>
      <c r="O284" s="277">
        <f t="shared" si="288"/>
        <v>0</v>
      </c>
      <c r="P284" s="317"/>
      <c r="Q284" s="296"/>
      <c r="R284" s="343"/>
      <c r="S284" s="343"/>
      <c r="T284" s="343"/>
    </row>
    <row r="285" spans="1:20" s="19" customFormat="1" ht="13.5" thickTop="1" thickBot="1" x14ac:dyDescent="0.3">
      <c r="A285" s="744" t="s">
        <v>276</v>
      </c>
      <c r="B285" s="745"/>
      <c r="C285" s="205">
        <f t="shared" si="238"/>
        <v>-202</v>
      </c>
      <c r="D285" s="142">
        <f>SUM(D24,D25,D41,D42)-D50</f>
        <v>0</v>
      </c>
      <c r="E285" s="126">
        <f t="shared" ref="E285:F285" si="289">SUM(E24,E25,E41,E42)-E50</f>
        <v>0</v>
      </c>
      <c r="F285" s="414">
        <f t="shared" si="289"/>
        <v>0</v>
      </c>
      <c r="G285" s="240">
        <f>SUM(G24,G42)-G50</f>
        <v>0</v>
      </c>
      <c r="H285" s="126">
        <f t="shared" ref="H285:I285" si="290">SUM(H24,H42)-H50</f>
        <v>0</v>
      </c>
      <c r="I285" s="414">
        <f t="shared" si="290"/>
        <v>0</v>
      </c>
      <c r="J285" s="142">
        <f>(J26+J42)-J50</f>
        <v>-202</v>
      </c>
      <c r="K285" s="114">
        <f t="shared" ref="K285:L285" si="291">SUM(K26,K42)-K50</f>
        <v>0</v>
      </c>
      <c r="L285" s="115">
        <f t="shared" si="291"/>
        <v>-202</v>
      </c>
      <c r="M285" s="240">
        <f>SUM(M44)-M50</f>
        <v>0</v>
      </c>
      <c r="N285" s="114">
        <f t="shared" ref="N285:O285" si="292">SUM(N44)-N50</f>
        <v>0</v>
      </c>
      <c r="O285" s="126">
        <f t="shared" si="292"/>
        <v>0</v>
      </c>
      <c r="P285" s="295"/>
      <c r="Q285" s="181"/>
      <c r="R285" s="343"/>
      <c r="S285" s="343"/>
      <c r="T285" s="343"/>
    </row>
    <row r="286" spans="1:20" s="19" customFormat="1" ht="12.75" thickTop="1" x14ac:dyDescent="0.25">
      <c r="A286" s="746" t="s">
        <v>277</v>
      </c>
      <c r="B286" s="747"/>
      <c r="C286" s="206">
        <f t="shared" si="238"/>
        <v>202</v>
      </c>
      <c r="D286" s="143">
        <f>SUM(D287,D288)-D295+D296</f>
        <v>0</v>
      </c>
      <c r="E286" s="113">
        <f t="shared" ref="E286:O286" si="293">SUM(E287,E288)-E295+E296</f>
        <v>0</v>
      </c>
      <c r="F286" s="415">
        <f t="shared" si="293"/>
        <v>0</v>
      </c>
      <c r="G286" s="241">
        <f>SUM(G287,G288)-G295+G296</f>
        <v>0</v>
      </c>
      <c r="H286" s="113">
        <f t="shared" si="293"/>
        <v>0</v>
      </c>
      <c r="I286" s="415">
        <f t="shared" si="293"/>
        <v>0</v>
      </c>
      <c r="J286" s="143">
        <f>SUM(J287,J288)-J295+J296</f>
        <v>202</v>
      </c>
      <c r="K286" s="103">
        <f t="shared" si="293"/>
        <v>0</v>
      </c>
      <c r="L286" s="109">
        <f t="shared" si="293"/>
        <v>202</v>
      </c>
      <c r="M286" s="241">
        <f t="shared" si="293"/>
        <v>0</v>
      </c>
      <c r="N286" s="103">
        <f t="shared" si="293"/>
        <v>0</v>
      </c>
      <c r="O286" s="113">
        <f t="shared" si="293"/>
        <v>0</v>
      </c>
      <c r="P286" s="318"/>
      <c r="Q286" s="181"/>
      <c r="R286" s="343"/>
      <c r="S286" s="343"/>
      <c r="T286" s="343"/>
    </row>
    <row r="287" spans="1:20" s="19" customFormat="1" ht="12.75" thickBot="1" x14ac:dyDescent="0.3">
      <c r="A287" s="63" t="s">
        <v>278</v>
      </c>
      <c r="B287" s="63" t="s">
        <v>279</v>
      </c>
      <c r="C287" s="196">
        <f t="shared" si="238"/>
        <v>202</v>
      </c>
      <c r="D287" s="134">
        <f>D21-D281</f>
        <v>0</v>
      </c>
      <c r="E287" s="117">
        <f t="shared" ref="E287:O287" si="294">E21-E281</f>
        <v>0</v>
      </c>
      <c r="F287" s="405">
        <f t="shared" si="294"/>
        <v>0</v>
      </c>
      <c r="G287" s="223">
        <f>G21-G281</f>
        <v>0</v>
      </c>
      <c r="H287" s="117">
        <f t="shared" si="294"/>
        <v>0</v>
      </c>
      <c r="I287" s="405">
        <f t="shared" si="294"/>
        <v>0</v>
      </c>
      <c r="J287" s="134">
        <f>J21-J281</f>
        <v>202</v>
      </c>
      <c r="K287" s="64">
        <f t="shared" si="294"/>
        <v>0</v>
      </c>
      <c r="L287" s="169">
        <f t="shared" si="294"/>
        <v>202</v>
      </c>
      <c r="M287" s="223">
        <f t="shared" si="294"/>
        <v>0</v>
      </c>
      <c r="N287" s="64">
        <f t="shared" si="294"/>
        <v>0</v>
      </c>
      <c r="O287" s="117">
        <f t="shared" si="294"/>
        <v>0</v>
      </c>
      <c r="P287" s="309"/>
      <c r="Q287" s="181"/>
      <c r="R287" s="343"/>
      <c r="S287" s="343"/>
      <c r="T287" s="343"/>
    </row>
    <row r="288" spans="1:20" s="19" customFormat="1" ht="12.75" hidden="1" thickTop="1" x14ac:dyDescent="0.25">
      <c r="A288" s="116" t="s">
        <v>280</v>
      </c>
      <c r="B288" s="116" t="s">
        <v>281</v>
      </c>
      <c r="C288" s="206">
        <f t="shared" si="238"/>
        <v>0</v>
      </c>
      <c r="D288" s="143">
        <f>SUM(D289,D291,D293)-SUM(D290,D292,D294)</f>
        <v>0</v>
      </c>
      <c r="E288" s="103">
        <f t="shared" ref="E288:O288" si="295">SUM(E289,E291,E293)-SUM(E290,E292,E294)</f>
        <v>0</v>
      </c>
      <c r="F288" s="109">
        <f t="shared" si="295"/>
        <v>0</v>
      </c>
      <c r="G288" s="241">
        <f>SUM(G289,G291,G293)-SUM(G290,G292,G294)</f>
        <v>0</v>
      </c>
      <c r="H288" s="103">
        <f t="shared" si="295"/>
        <v>0</v>
      </c>
      <c r="I288" s="113">
        <f t="shared" si="295"/>
        <v>0</v>
      </c>
      <c r="J288" s="143">
        <f>SUM(J289,J291,J293)-SUM(J290,J292,J294)</f>
        <v>0</v>
      </c>
      <c r="K288" s="103">
        <f t="shared" si="295"/>
        <v>0</v>
      </c>
      <c r="L288" s="109">
        <f t="shared" si="295"/>
        <v>0</v>
      </c>
      <c r="M288" s="241">
        <f t="shared" si="295"/>
        <v>0</v>
      </c>
      <c r="N288" s="103">
        <f t="shared" si="295"/>
        <v>0</v>
      </c>
      <c r="O288" s="113">
        <f t="shared" si="295"/>
        <v>0</v>
      </c>
      <c r="P288" s="318"/>
      <c r="Q288" s="181"/>
      <c r="R288" s="343"/>
      <c r="S288" s="343"/>
      <c r="T288" s="343"/>
    </row>
    <row r="289" spans="1:20" ht="12.75" hidden="1" thickTop="1" x14ac:dyDescent="0.25">
      <c r="A289" s="100" t="s">
        <v>282</v>
      </c>
      <c r="B289" s="60" t="s">
        <v>283</v>
      </c>
      <c r="C289" s="190">
        <f t="shared" si="238"/>
        <v>0</v>
      </c>
      <c r="D289" s="255"/>
      <c r="E289" s="49"/>
      <c r="F289" s="332">
        <f t="shared" ref="F289:F296" si="296">E289+D289</f>
        <v>0</v>
      </c>
      <c r="G289" s="238"/>
      <c r="H289" s="49"/>
      <c r="I289" s="155">
        <f t="shared" ref="I289:I296" si="297">H289+G289</f>
        <v>0</v>
      </c>
      <c r="J289" s="255"/>
      <c r="K289" s="49"/>
      <c r="L289" s="332">
        <f t="shared" ref="L289:L296" si="298">K289+J289</f>
        <v>0</v>
      </c>
      <c r="M289" s="238"/>
      <c r="N289" s="49"/>
      <c r="O289" s="155">
        <f t="shared" ref="O289:O296" si="299">N289+M289</f>
        <v>0</v>
      </c>
      <c r="P289" s="294"/>
      <c r="Q289" s="296"/>
      <c r="R289" s="343"/>
      <c r="S289" s="343"/>
      <c r="T289" s="343"/>
    </row>
    <row r="290" spans="1:20" ht="24.75" hidden="1" thickTop="1" x14ac:dyDescent="0.25">
      <c r="A290" s="94" t="s">
        <v>284</v>
      </c>
      <c r="B290" s="29" t="s">
        <v>285</v>
      </c>
      <c r="C290" s="189">
        <f t="shared" si="238"/>
        <v>0</v>
      </c>
      <c r="D290" s="263"/>
      <c r="E290" s="45"/>
      <c r="F290" s="95">
        <f t="shared" si="296"/>
        <v>0</v>
      </c>
      <c r="G290" s="229"/>
      <c r="H290" s="45"/>
      <c r="I290" s="91">
        <f t="shared" si="297"/>
        <v>0</v>
      </c>
      <c r="J290" s="263"/>
      <c r="K290" s="45"/>
      <c r="L290" s="95">
        <f t="shared" si="298"/>
        <v>0</v>
      </c>
      <c r="M290" s="229"/>
      <c r="N290" s="45"/>
      <c r="O290" s="91">
        <f t="shared" si="299"/>
        <v>0</v>
      </c>
      <c r="P290" s="290"/>
      <c r="Q290" s="296"/>
      <c r="R290" s="343"/>
      <c r="S290" s="343"/>
      <c r="T290" s="343"/>
    </row>
    <row r="291" spans="1:20" ht="12.75" hidden="1" thickTop="1" x14ac:dyDescent="0.25">
      <c r="A291" s="94" t="s">
        <v>286</v>
      </c>
      <c r="B291" s="29" t="s">
        <v>287</v>
      </c>
      <c r="C291" s="189">
        <f t="shared" si="238"/>
        <v>0</v>
      </c>
      <c r="D291" s="263"/>
      <c r="E291" s="45"/>
      <c r="F291" s="95">
        <f t="shared" si="296"/>
        <v>0</v>
      </c>
      <c r="G291" s="229"/>
      <c r="H291" s="45"/>
      <c r="I291" s="91">
        <f t="shared" si="297"/>
        <v>0</v>
      </c>
      <c r="J291" s="263"/>
      <c r="K291" s="45"/>
      <c r="L291" s="95">
        <f t="shared" si="298"/>
        <v>0</v>
      </c>
      <c r="M291" s="229"/>
      <c r="N291" s="45"/>
      <c r="O291" s="91">
        <f t="shared" si="299"/>
        <v>0</v>
      </c>
      <c r="P291" s="290"/>
      <c r="Q291" s="296"/>
      <c r="R291" s="343"/>
      <c r="S291" s="343"/>
      <c r="T291" s="343"/>
    </row>
    <row r="292" spans="1:20" ht="24.75" hidden="1" thickTop="1" x14ac:dyDescent="0.25">
      <c r="A292" s="94" t="s">
        <v>288</v>
      </c>
      <c r="B292" s="29" t="s">
        <v>289</v>
      </c>
      <c r="C292" s="189">
        <f>SUM(F292,I292,L292,O292)</f>
        <v>0</v>
      </c>
      <c r="D292" s="263"/>
      <c r="E292" s="45"/>
      <c r="F292" s="95">
        <f t="shared" si="296"/>
        <v>0</v>
      </c>
      <c r="G292" s="229"/>
      <c r="H292" s="45"/>
      <c r="I292" s="91">
        <f t="shared" si="297"/>
        <v>0</v>
      </c>
      <c r="J292" s="263"/>
      <c r="K292" s="45"/>
      <c r="L292" s="95">
        <f t="shared" si="298"/>
        <v>0</v>
      </c>
      <c r="M292" s="229"/>
      <c r="N292" s="45"/>
      <c r="O292" s="91">
        <f t="shared" si="299"/>
        <v>0</v>
      </c>
      <c r="P292" s="290"/>
      <c r="Q292" s="296"/>
      <c r="R292" s="343"/>
      <c r="S292" s="343"/>
      <c r="T292" s="343"/>
    </row>
    <row r="293" spans="1:20" ht="12.75" hidden="1" thickTop="1" x14ac:dyDescent="0.25">
      <c r="A293" s="94" t="s">
        <v>290</v>
      </c>
      <c r="B293" s="29" t="s">
        <v>291</v>
      </c>
      <c r="C293" s="189">
        <f t="shared" si="238"/>
        <v>0</v>
      </c>
      <c r="D293" s="263"/>
      <c r="E293" s="45"/>
      <c r="F293" s="95">
        <f t="shared" si="296"/>
        <v>0</v>
      </c>
      <c r="G293" s="229"/>
      <c r="H293" s="45"/>
      <c r="I293" s="91">
        <f t="shared" si="297"/>
        <v>0</v>
      </c>
      <c r="J293" s="263"/>
      <c r="K293" s="45"/>
      <c r="L293" s="95">
        <f t="shared" si="298"/>
        <v>0</v>
      </c>
      <c r="M293" s="229"/>
      <c r="N293" s="45"/>
      <c r="O293" s="91">
        <f t="shared" si="299"/>
        <v>0</v>
      </c>
      <c r="P293" s="290"/>
      <c r="Q293" s="296"/>
      <c r="R293" s="343"/>
      <c r="S293" s="343"/>
      <c r="T293" s="343"/>
    </row>
    <row r="294" spans="1:20" ht="24.75" hidden="1" thickTop="1" x14ac:dyDescent="0.25">
      <c r="A294" s="101" t="s">
        <v>292</v>
      </c>
      <c r="B294" s="102" t="s">
        <v>293</v>
      </c>
      <c r="C294" s="200">
        <f t="shared" si="238"/>
        <v>0</v>
      </c>
      <c r="D294" s="264"/>
      <c r="E294" s="84"/>
      <c r="F294" s="331">
        <f t="shared" si="296"/>
        <v>0</v>
      </c>
      <c r="G294" s="234"/>
      <c r="H294" s="84"/>
      <c r="I294" s="156">
        <f t="shared" si="297"/>
        <v>0</v>
      </c>
      <c r="J294" s="264"/>
      <c r="K294" s="84"/>
      <c r="L294" s="331">
        <f t="shared" si="298"/>
        <v>0</v>
      </c>
      <c r="M294" s="234"/>
      <c r="N294" s="84"/>
      <c r="O294" s="156">
        <f t="shared" si="299"/>
        <v>0</v>
      </c>
      <c r="P294" s="293"/>
      <c r="Q294" s="296"/>
      <c r="R294" s="343"/>
      <c r="S294" s="343"/>
      <c r="T294" s="343"/>
    </row>
    <row r="295" spans="1:20" s="19" customFormat="1" ht="13.5" hidden="1" thickTop="1" thickBot="1" x14ac:dyDescent="0.3">
      <c r="A295" s="118" t="s">
        <v>294</v>
      </c>
      <c r="B295" s="118" t="s">
        <v>295</v>
      </c>
      <c r="C295" s="205">
        <f t="shared" si="238"/>
        <v>0</v>
      </c>
      <c r="D295" s="266"/>
      <c r="E295" s="119"/>
      <c r="F295" s="115">
        <f t="shared" si="296"/>
        <v>0</v>
      </c>
      <c r="G295" s="242"/>
      <c r="H295" s="119"/>
      <c r="I295" s="126">
        <f t="shared" si="297"/>
        <v>0</v>
      </c>
      <c r="J295" s="266"/>
      <c r="K295" s="119"/>
      <c r="L295" s="115">
        <f t="shared" si="298"/>
        <v>0</v>
      </c>
      <c r="M295" s="242"/>
      <c r="N295" s="119"/>
      <c r="O295" s="126">
        <f t="shared" si="299"/>
        <v>0</v>
      </c>
      <c r="P295" s="295"/>
      <c r="Q295" s="181"/>
      <c r="R295" s="343"/>
      <c r="S295" s="343"/>
      <c r="T295" s="343"/>
    </row>
    <row r="296" spans="1:20" s="19" customFormat="1" ht="48.75" hidden="1" thickTop="1" x14ac:dyDescent="0.25">
      <c r="A296" s="116" t="s">
        <v>296</v>
      </c>
      <c r="B296" s="104" t="s">
        <v>297</v>
      </c>
      <c r="C296" s="206">
        <f>SUM(F296,I296,L296,O296)</f>
        <v>0</v>
      </c>
      <c r="D296" s="267"/>
      <c r="E296" s="179"/>
      <c r="F296" s="175">
        <f t="shared" si="296"/>
        <v>0</v>
      </c>
      <c r="G296" s="233"/>
      <c r="H296" s="80"/>
      <c r="I296" s="123">
        <f t="shared" si="297"/>
        <v>0</v>
      </c>
      <c r="J296" s="247"/>
      <c r="K296" s="80"/>
      <c r="L296" s="175">
        <f t="shared" si="298"/>
        <v>0</v>
      </c>
      <c r="M296" s="233"/>
      <c r="N296" s="80"/>
      <c r="O296" s="123">
        <f t="shared" si="299"/>
        <v>0</v>
      </c>
      <c r="P296" s="292"/>
      <c r="Q296" s="181"/>
      <c r="R296" s="343"/>
      <c r="S296" s="343"/>
      <c r="T296" s="343"/>
    </row>
    <row r="297" spans="1:20" ht="12.75" thickTop="1" x14ac:dyDescent="0.25">
      <c r="A297" s="374"/>
      <c r="B297" s="374"/>
      <c r="C297" s="374"/>
      <c r="D297" s="374"/>
      <c r="E297" s="374"/>
      <c r="F297" s="374"/>
      <c r="G297" s="374"/>
      <c r="H297" s="374"/>
      <c r="I297" s="374"/>
      <c r="J297" s="374"/>
      <c r="K297" s="374"/>
      <c r="L297" s="374"/>
      <c r="M297" s="374"/>
      <c r="N297" s="374"/>
      <c r="O297" s="374"/>
      <c r="P297" s="374"/>
    </row>
    <row r="298" spans="1:20" x14ac:dyDescent="0.25">
      <c r="A298" s="374"/>
      <c r="B298" s="374"/>
      <c r="C298" s="374"/>
      <c r="D298" s="374"/>
      <c r="E298" s="374"/>
      <c r="F298" s="374"/>
      <c r="G298" s="374"/>
      <c r="H298" s="374"/>
      <c r="I298" s="374"/>
      <c r="J298" s="374"/>
      <c r="K298" s="374"/>
      <c r="L298" s="374"/>
      <c r="M298" s="374"/>
      <c r="N298" s="374"/>
      <c r="O298" s="374"/>
      <c r="P298" s="374"/>
    </row>
    <row r="299" spans="1:20" x14ac:dyDescent="0.25">
      <c r="A299" s="374"/>
      <c r="B299" s="374"/>
      <c r="C299" s="374"/>
      <c r="D299" s="374"/>
      <c r="E299" s="374"/>
      <c r="F299" s="374"/>
      <c r="G299" s="374"/>
      <c r="H299" s="374"/>
      <c r="I299" s="374"/>
      <c r="J299" s="374"/>
      <c r="K299" s="374"/>
      <c r="L299" s="374"/>
      <c r="M299" s="374"/>
      <c r="N299" s="374"/>
      <c r="O299" s="374"/>
      <c r="P299" s="374"/>
    </row>
    <row r="300" spans="1:20" x14ac:dyDescent="0.25">
      <c r="A300" s="374"/>
      <c r="B300" s="374"/>
      <c r="C300" s="374"/>
      <c r="D300" s="374"/>
      <c r="E300" s="374"/>
      <c r="F300" s="374"/>
      <c r="G300" s="374"/>
      <c r="H300" s="374"/>
      <c r="I300" s="374"/>
      <c r="J300" s="374"/>
      <c r="K300" s="374"/>
      <c r="L300" s="374"/>
      <c r="M300" s="374"/>
      <c r="N300" s="374"/>
      <c r="O300" s="374"/>
      <c r="P300" s="374"/>
    </row>
    <row r="301" spans="1:20" x14ac:dyDescent="0.25">
      <c r="A301" s="374"/>
      <c r="B301" s="374"/>
      <c r="C301" s="374"/>
      <c r="D301" s="374"/>
      <c r="E301" s="374"/>
      <c r="F301" s="374"/>
      <c r="G301" s="374"/>
      <c r="H301" s="374"/>
      <c r="I301" s="374"/>
      <c r="J301" s="374"/>
      <c r="K301" s="374"/>
      <c r="L301" s="374"/>
      <c r="M301" s="374"/>
      <c r="N301" s="374"/>
      <c r="O301" s="374"/>
      <c r="P301" s="374"/>
    </row>
    <row r="302" spans="1:20" x14ac:dyDescent="0.25">
      <c r="A302" s="374"/>
      <c r="B302" s="374"/>
      <c r="C302" s="374"/>
      <c r="D302" s="374"/>
      <c r="E302" s="374"/>
      <c r="F302" s="374"/>
      <c r="G302" s="374"/>
      <c r="H302" s="374"/>
      <c r="I302" s="374"/>
      <c r="J302" s="374"/>
      <c r="K302" s="374"/>
      <c r="L302" s="374"/>
      <c r="M302" s="374"/>
      <c r="N302" s="374"/>
      <c r="O302" s="374"/>
      <c r="P302" s="374"/>
    </row>
    <row r="303" spans="1:20" x14ac:dyDescent="0.25">
      <c r="A303" s="374"/>
      <c r="B303" s="374"/>
      <c r="C303" s="374"/>
      <c r="D303" s="374"/>
      <c r="E303" s="374"/>
      <c r="F303" s="374"/>
      <c r="G303" s="374"/>
      <c r="H303" s="374"/>
      <c r="I303" s="374"/>
      <c r="J303" s="374"/>
      <c r="K303" s="374"/>
      <c r="L303" s="374"/>
      <c r="M303" s="374"/>
      <c r="N303" s="374"/>
      <c r="O303" s="374"/>
      <c r="P303" s="374"/>
    </row>
    <row r="304" spans="1:20" x14ac:dyDescent="0.25">
      <c r="A304" s="374"/>
      <c r="B304" s="374"/>
      <c r="C304" s="374"/>
      <c r="D304" s="374"/>
      <c r="E304" s="374"/>
      <c r="F304" s="374"/>
      <c r="G304" s="374"/>
      <c r="H304" s="374"/>
      <c r="I304" s="374"/>
      <c r="J304" s="374"/>
      <c r="K304" s="374"/>
      <c r="L304" s="374"/>
      <c r="M304" s="374"/>
      <c r="N304" s="374"/>
      <c r="O304" s="374"/>
      <c r="P304" s="374"/>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sheetData>
  <sheetProtection algorithmName="SHA-512" hashValue="Sj7Xg5gqtGyDV1Rnh7fe8L7WEws664LuYwUpAwKa8LFtVtVtmOkN6P7LYKD7OcnE0HZBDFKQyizKFKE+BYDhmQ==" saltValue="/D5Ra8aMAwlnjRyiJZTk2A==" spinCount="100000" sheet="1" objects="1" scenarios="1" formatCells="0" formatColumns="0" formatRows="0"/>
  <autoFilter ref="A18:P296">
    <filterColumn colId="2">
      <filters blank="1">
        <filter val="1 000"/>
        <filter val="1 497"/>
        <filter val="1 942"/>
        <filter val="10"/>
        <filter val="10 672"/>
        <filter val="100"/>
        <filter val="102 878"/>
        <filter val="107"/>
        <filter val="115"/>
        <filter val="12 458"/>
        <filter val="125"/>
        <filter val="130 806"/>
        <filter val="150"/>
        <filter val="16 615"/>
        <filter val="165"/>
        <filter val="166"/>
        <filter val="17 088"/>
        <filter val="18 129"/>
        <filter val="2 289"/>
        <filter val="2 600"/>
        <filter val="2 633"/>
        <filter val="2 639"/>
        <filter val="2 750"/>
        <filter val="2 865"/>
        <filter val="2 989"/>
        <filter val="202"/>
        <filter val="-202"/>
        <filter val="214"/>
        <filter val="27 928"/>
        <filter val="3 083"/>
        <filter val="3 110"/>
        <filter val="3 307"/>
        <filter val="3 568"/>
        <filter val="3 709"/>
        <filter val="3 853"/>
        <filter val="3 928"/>
        <filter val="32 796"/>
        <filter val="36"/>
        <filter val="369 212"/>
        <filter val="39 232"/>
        <filter val="398"/>
        <filter val="4 423"/>
        <filter val="40"/>
        <filter val="41"/>
        <filter val="41 116"/>
        <filter val="411 825"/>
        <filter val="450"/>
        <filter val="495"/>
        <filter val="5 385"/>
        <filter val="50"/>
        <filter val="51 855"/>
        <filter val="542 631"/>
        <filter val="56"/>
        <filter val="58"/>
        <filter val="594 056"/>
        <filter val="594 486"/>
        <filter val="597 351"/>
        <filter val="60"/>
        <filter val="600"/>
        <filter val="641"/>
        <filter val="671"/>
        <filter val="697"/>
        <filter val="7 465"/>
        <filter val="8 571"/>
        <filter val="8 611"/>
        <filter val="862"/>
        <filter val="908"/>
        <filter val="976"/>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106.pielikums Jūrmalas pilsētas domes
2017.gada 26.oktobra saistošajiem noteikumiem Nr.31
(protokols Nr.18, 9.punkts)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08"/>
  <sheetViews>
    <sheetView showGridLines="0" view="pageLayout" zoomScaleNormal="100" workbookViewId="0">
      <selection activeCell="R9" sqref="R9"/>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8" x14ac:dyDescent="0.25">
      <c r="A1" s="775" t="s">
        <v>330</v>
      </c>
      <c r="B1" s="775"/>
      <c r="C1" s="775"/>
      <c r="D1" s="775"/>
      <c r="E1" s="775"/>
      <c r="F1" s="775"/>
      <c r="G1" s="775"/>
      <c r="H1" s="775"/>
      <c r="I1" s="775"/>
      <c r="J1" s="775"/>
      <c r="K1" s="775"/>
      <c r="L1" s="775"/>
      <c r="M1" s="775"/>
      <c r="N1" s="775"/>
      <c r="O1" s="775"/>
    </row>
    <row r="2" spans="1:18" ht="35.25" customHeight="1" x14ac:dyDescent="0.25">
      <c r="A2" s="776" t="s">
        <v>303</v>
      </c>
      <c r="B2" s="777"/>
      <c r="C2" s="777"/>
      <c r="D2" s="777"/>
      <c r="E2" s="777"/>
      <c r="F2" s="777"/>
      <c r="G2" s="777"/>
      <c r="H2" s="777"/>
      <c r="I2" s="777"/>
      <c r="J2" s="777"/>
      <c r="K2" s="777"/>
      <c r="L2" s="777"/>
      <c r="M2" s="777"/>
      <c r="N2" s="777"/>
      <c r="O2" s="777"/>
      <c r="P2" s="778"/>
      <c r="Q2" s="296"/>
      <c r="R2" s="342"/>
    </row>
    <row r="3" spans="1:18" ht="12.75" customHeight="1" x14ac:dyDescent="0.25">
      <c r="A3" s="4" t="s">
        <v>0</v>
      </c>
      <c r="B3" s="5"/>
      <c r="C3" s="779" t="s">
        <v>331</v>
      </c>
      <c r="D3" s="779"/>
      <c r="E3" s="779"/>
      <c r="F3" s="779"/>
      <c r="G3" s="779"/>
      <c r="H3" s="779"/>
      <c r="I3" s="779"/>
      <c r="J3" s="779"/>
      <c r="K3" s="779"/>
      <c r="L3" s="779"/>
      <c r="M3" s="779"/>
      <c r="N3" s="779"/>
      <c r="O3" s="779"/>
      <c r="P3" s="780"/>
      <c r="Q3" s="296"/>
      <c r="R3" s="342"/>
    </row>
    <row r="4" spans="1:18" ht="12.75" customHeight="1" x14ac:dyDescent="0.25">
      <c r="A4" s="4" t="s">
        <v>1</v>
      </c>
      <c r="B4" s="5"/>
      <c r="C4" s="779" t="s">
        <v>332</v>
      </c>
      <c r="D4" s="779"/>
      <c r="E4" s="779"/>
      <c r="F4" s="779"/>
      <c r="G4" s="779"/>
      <c r="H4" s="779"/>
      <c r="I4" s="779"/>
      <c r="J4" s="779"/>
      <c r="K4" s="779"/>
      <c r="L4" s="779"/>
      <c r="M4" s="779"/>
      <c r="N4" s="779"/>
      <c r="O4" s="779"/>
      <c r="P4" s="780"/>
      <c r="Q4" s="296"/>
    </row>
    <row r="5" spans="1:18" ht="12.75" customHeight="1" x14ac:dyDescent="0.25">
      <c r="A5" s="2" t="s">
        <v>2</v>
      </c>
      <c r="B5" s="3"/>
      <c r="C5" s="754" t="s">
        <v>333</v>
      </c>
      <c r="D5" s="754"/>
      <c r="E5" s="754"/>
      <c r="F5" s="754"/>
      <c r="G5" s="754"/>
      <c r="H5" s="754"/>
      <c r="I5" s="754"/>
      <c r="J5" s="754"/>
      <c r="K5" s="754"/>
      <c r="L5" s="754"/>
      <c r="M5" s="754"/>
      <c r="N5" s="754"/>
      <c r="O5" s="754"/>
      <c r="P5" s="755"/>
      <c r="Q5" s="296"/>
    </row>
    <row r="6" spans="1:18" ht="12.75" customHeight="1" x14ac:dyDescent="0.25">
      <c r="A6" s="2" t="s">
        <v>3</v>
      </c>
      <c r="B6" s="3"/>
      <c r="C6" s="754" t="s">
        <v>334</v>
      </c>
      <c r="D6" s="754"/>
      <c r="E6" s="754"/>
      <c r="F6" s="754"/>
      <c r="G6" s="754"/>
      <c r="H6" s="754"/>
      <c r="I6" s="754"/>
      <c r="J6" s="754"/>
      <c r="K6" s="754"/>
      <c r="L6" s="754"/>
      <c r="M6" s="754"/>
      <c r="N6" s="754"/>
      <c r="O6" s="754"/>
      <c r="P6" s="755"/>
      <c r="Q6" s="296"/>
    </row>
    <row r="7" spans="1:18" ht="24" customHeight="1" x14ac:dyDescent="0.25">
      <c r="A7" s="2" t="s">
        <v>4</v>
      </c>
      <c r="B7" s="3"/>
      <c r="C7" s="779" t="s">
        <v>335</v>
      </c>
      <c r="D7" s="779"/>
      <c r="E7" s="779"/>
      <c r="F7" s="779"/>
      <c r="G7" s="779"/>
      <c r="H7" s="779"/>
      <c r="I7" s="779"/>
      <c r="J7" s="779"/>
      <c r="K7" s="779"/>
      <c r="L7" s="779"/>
      <c r="M7" s="779"/>
      <c r="N7" s="779"/>
      <c r="O7" s="779"/>
      <c r="P7" s="780"/>
      <c r="Q7" s="296"/>
    </row>
    <row r="8" spans="1:18" ht="12.75" customHeight="1" x14ac:dyDescent="0.25">
      <c r="A8" s="7" t="s">
        <v>5</v>
      </c>
      <c r="B8" s="3"/>
      <c r="C8" s="781"/>
      <c r="D8" s="781"/>
      <c r="E8" s="781"/>
      <c r="F8" s="781"/>
      <c r="G8" s="781"/>
      <c r="H8" s="781"/>
      <c r="I8" s="781"/>
      <c r="J8" s="781"/>
      <c r="K8" s="781"/>
      <c r="L8" s="781"/>
      <c r="M8" s="781"/>
      <c r="N8" s="781"/>
      <c r="O8" s="781"/>
      <c r="P8" s="782"/>
      <c r="Q8" s="296"/>
    </row>
    <row r="9" spans="1:18" ht="12.75" customHeight="1" x14ac:dyDescent="0.25">
      <c r="A9" s="2"/>
      <c r="B9" s="3" t="s">
        <v>6</v>
      </c>
      <c r="C9" s="754" t="s">
        <v>336</v>
      </c>
      <c r="D9" s="754"/>
      <c r="E9" s="754"/>
      <c r="F9" s="754"/>
      <c r="G9" s="754"/>
      <c r="H9" s="754"/>
      <c r="I9" s="754"/>
      <c r="J9" s="754"/>
      <c r="K9" s="754"/>
      <c r="L9" s="754"/>
      <c r="M9" s="754"/>
      <c r="N9" s="754"/>
      <c r="O9" s="754"/>
      <c r="P9" s="755"/>
      <c r="Q9" s="296"/>
    </row>
    <row r="10" spans="1:18" ht="12.75" customHeight="1" x14ac:dyDescent="0.25">
      <c r="A10" s="2"/>
      <c r="B10" s="3" t="s">
        <v>7</v>
      </c>
      <c r="C10" s="754" t="s">
        <v>337</v>
      </c>
      <c r="D10" s="754"/>
      <c r="E10" s="754"/>
      <c r="F10" s="754"/>
      <c r="G10" s="754"/>
      <c r="H10" s="754"/>
      <c r="I10" s="754"/>
      <c r="J10" s="754"/>
      <c r="K10" s="754"/>
      <c r="L10" s="754"/>
      <c r="M10" s="754"/>
      <c r="N10" s="754"/>
      <c r="O10" s="754"/>
      <c r="P10" s="755"/>
      <c r="Q10" s="296"/>
    </row>
    <row r="11" spans="1:18" ht="12.75" customHeight="1" x14ac:dyDescent="0.25">
      <c r="A11" s="2"/>
      <c r="B11" s="3" t="s">
        <v>8</v>
      </c>
      <c r="C11" s="781"/>
      <c r="D11" s="781"/>
      <c r="E11" s="781"/>
      <c r="F11" s="781"/>
      <c r="G11" s="781"/>
      <c r="H11" s="781"/>
      <c r="I11" s="781"/>
      <c r="J11" s="781"/>
      <c r="K11" s="781"/>
      <c r="L11" s="781"/>
      <c r="M11" s="781"/>
      <c r="N11" s="781"/>
      <c r="O11" s="781"/>
      <c r="P11" s="782"/>
      <c r="Q11" s="296"/>
    </row>
    <row r="12" spans="1:18" ht="12.75" customHeight="1" x14ac:dyDescent="0.25">
      <c r="A12" s="2"/>
      <c r="B12" s="3" t="s">
        <v>9</v>
      </c>
      <c r="C12" s="754" t="s">
        <v>338</v>
      </c>
      <c r="D12" s="754"/>
      <c r="E12" s="754"/>
      <c r="F12" s="754"/>
      <c r="G12" s="754"/>
      <c r="H12" s="754"/>
      <c r="I12" s="754"/>
      <c r="J12" s="754"/>
      <c r="K12" s="754"/>
      <c r="L12" s="754"/>
      <c r="M12" s="754"/>
      <c r="N12" s="754"/>
      <c r="O12" s="754"/>
      <c r="P12" s="755"/>
      <c r="Q12" s="296"/>
    </row>
    <row r="13" spans="1:18" ht="12.75" customHeight="1" x14ac:dyDescent="0.25">
      <c r="A13" s="2"/>
      <c r="B13" s="3" t="s">
        <v>10</v>
      </c>
      <c r="C13" s="754"/>
      <c r="D13" s="754"/>
      <c r="E13" s="754"/>
      <c r="F13" s="754"/>
      <c r="G13" s="754"/>
      <c r="H13" s="754"/>
      <c r="I13" s="754"/>
      <c r="J13" s="754"/>
      <c r="K13" s="754"/>
      <c r="L13" s="754"/>
      <c r="M13" s="754"/>
      <c r="N13" s="754"/>
      <c r="O13" s="754"/>
      <c r="P13" s="755"/>
      <c r="Q13" s="296"/>
    </row>
    <row r="14" spans="1:18" ht="12.75" customHeight="1" x14ac:dyDescent="0.25">
      <c r="A14" s="8"/>
      <c r="B14" s="9"/>
      <c r="C14" s="10"/>
      <c r="D14" s="10"/>
      <c r="E14" s="10"/>
      <c r="F14" s="10"/>
      <c r="G14" s="10"/>
      <c r="H14" s="10"/>
      <c r="I14" s="10"/>
      <c r="J14" s="10"/>
      <c r="K14" s="10"/>
      <c r="L14" s="10"/>
      <c r="M14" s="10"/>
      <c r="N14" s="10"/>
      <c r="O14" s="10"/>
      <c r="P14" s="11"/>
      <c r="Q14" s="296"/>
    </row>
    <row r="15" spans="1:18"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8"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20"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20"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20" s="19" customFormat="1" x14ac:dyDescent="0.25">
      <c r="A19" s="16"/>
      <c r="B19" s="17" t="s">
        <v>19</v>
      </c>
      <c r="C19" s="181"/>
      <c r="D19" s="243"/>
      <c r="E19" s="145"/>
      <c r="F19" s="286"/>
      <c r="G19" s="208"/>
      <c r="H19" s="145"/>
      <c r="I19" s="286"/>
      <c r="J19" s="243"/>
      <c r="K19" s="18"/>
      <c r="L19" s="160"/>
      <c r="M19" s="208"/>
      <c r="N19" s="18"/>
      <c r="O19" s="145"/>
      <c r="P19" s="286"/>
      <c r="Q19" s="181"/>
    </row>
    <row r="20" spans="1:20" s="19" customFormat="1" ht="12.75" thickBot="1" x14ac:dyDescent="0.3">
      <c r="A20" s="20"/>
      <c r="B20" s="21" t="s">
        <v>20</v>
      </c>
      <c r="C20" s="182">
        <f>SUM(F20,I20,L20,O20)</f>
        <v>597351</v>
      </c>
      <c r="D20" s="128">
        <f>SUM(D21,D24,D25,D41,D42)</f>
        <v>523582</v>
      </c>
      <c r="E20" s="268">
        <f>SUM(E21,E24,E25,E41,E42)</f>
        <v>0</v>
      </c>
      <c r="F20" s="394">
        <f>SUM(F21,F24,F25,F41,F42)</f>
        <v>523582</v>
      </c>
      <c r="G20" s="209">
        <f>SUM(G21,G24,G42)</f>
        <v>70474</v>
      </c>
      <c r="H20" s="268">
        <f t="shared" ref="H20:I20" si="0">SUM(H21,H24,H42)</f>
        <v>0</v>
      </c>
      <c r="I20" s="394">
        <f t="shared" si="0"/>
        <v>70474</v>
      </c>
      <c r="J20" s="128">
        <f>SUM(J21,J26,J42)</f>
        <v>3295</v>
      </c>
      <c r="K20" s="22">
        <f t="shared" ref="K20:L20" si="1">SUM(K21,K26,K42)</f>
        <v>0</v>
      </c>
      <c r="L20" s="161">
        <f t="shared" si="1"/>
        <v>3295</v>
      </c>
      <c r="M20" s="209">
        <f>SUM(M21,M44)</f>
        <v>0</v>
      </c>
      <c r="N20" s="22">
        <f t="shared" ref="N20:O20" si="2">SUM(N21,N44)</f>
        <v>0</v>
      </c>
      <c r="O20" s="268">
        <f t="shared" si="2"/>
        <v>0</v>
      </c>
      <c r="P20" s="301"/>
      <c r="Q20" s="181"/>
      <c r="R20" s="343"/>
      <c r="S20" s="343"/>
      <c r="T20" s="343"/>
    </row>
    <row r="21" spans="1:20" ht="12.75" thickTop="1" x14ac:dyDescent="0.25">
      <c r="A21" s="23"/>
      <c r="B21" s="24" t="s">
        <v>21</v>
      </c>
      <c r="C21" s="183">
        <f t="shared" ref="C21" si="3">SUM(F21,I21,L21,O21)</f>
        <v>202</v>
      </c>
      <c r="D21" s="129">
        <f>SUM(D22:D23)</f>
        <v>0</v>
      </c>
      <c r="E21" s="269">
        <f t="shared" ref="E21" si="4">SUM(E22:E23)</f>
        <v>0</v>
      </c>
      <c r="F21" s="395">
        <f>SUM(F22:F23)</f>
        <v>0</v>
      </c>
      <c r="G21" s="210">
        <f>SUM(G22:G23)</f>
        <v>0</v>
      </c>
      <c r="H21" s="269">
        <f t="shared" ref="H21:O21" si="5">SUM(H22:H23)</f>
        <v>0</v>
      </c>
      <c r="I21" s="395">
        <f t="shared" si="5"/>
        <v>0</v>
      </c>
      <c r="J21" s="129">
        <f>SUM(J22:J23)</f>
        <v>202</v>
      </c>
      <c r="K21" s="25">
        <f t="shared" si="5"/>
        <v>0</v>
      </c>
      <c r="L21" s="162">
        <f t="shared" si="5"/>
        <v>202</v>
      </c>
      <c r="M21" s="210">
        <f>SUM(M22:M23)</f>
        <v>0</v>
      </c>
      <c r="N21" s="25">
        <f t="shared" si="5"/>
        <v>0</v>
      </c>
      <c r="O21" s="269">
        <f t="shared" si="5"/>
        <v>0</v>
      </c>
      <c r="P21" s="302"/>
      <c r="Q21" s="296"/>
      <c r="R21" s="343"/>
      <c r="S21" s="343"/>
      <c r="T21" s="343"/>
    </row>
    <row r="22" spans="1:20"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c r="R22" s="343"/>
      <c r="S22" s="343"/>
      <c r="T22" s="343"/>
    </row>
    <row r="23" spans="1:20" s="355" customFormat="1" x14ac:dyDescent="0.25">
      <c r="A23" s="344"/>
      <c r="B23" s="345" t="s">
        <v>23</v>
      </c>
      <c r="C23" s="346">
        <f t="shared" ref="C23" si="7">SUM(F23,I23,L23,O23)</f>
        <v>202</v>
      </c>
      <c r="D23" s="347"/>
      <c r="E23" s="416"/>
      <c r="F23" s="419">
        <f t="shared" ref="F23:F24" si="8">D23+E23</f>
        <v>0</v>
      </c>
      <c r="G23" s="350"/>
      <c r="H23" s="416"/>
      <c r="I23" s="419">
        <f>G23+H23</f>
        <v>0</v>
      </c>
      <c r="J23" s="347">
        <v>202</v>
      </c>
      <c r="K23" s="348"/>
      <c r="L23" s="349">
        <f>J23+K23</f>
        <v>202</v>
      </c>
      <c r="M23" s="350"/>
      <c r="N23" s="348"/>
      <c r="O23" s="351">
        <f>M23+N23</f>
        <v>0</v>
      </c>
      <c r="P23" s="352"/>
      <c r="Q23" s="353"/>
      <c r="R23" s="354"/>
      <c r="S23" s="354"/>
      <c r="T23" s="354"/>
    </row>
    <row r="24" spans="1:20" s="19" customFormat="1" ht="24.75" thickBot="1" x14ac:dyDescent="0.3">
      <c r="A24" s="32">
        <v>19300</v>
      </c>
      <c r="B24" s="32" t="s">
        <v>24</v>
      </c>
      <c r="C24" s="186">
        <f>SUM(F24,I24)</f>
        <v>594056</v>
      </c>
      <c r="D24" s="246">
        <f>D50</f>
        <v>523582</v>
      </c>
      <c r="E24" s="388"/>
      <c r="F24" s="397">
        <f t="shared" si="8"/>
        <v>523582</v>
      </c>
      <c r="G24" s="213">
        <f>G50</f>
        <v>70474</v>
      </c>
      <c r="H24" s="388"/>
      <c r="I24" s="397">
        <f t="shared" ref="I24" si="9">G24+H24</f>
        <v>70474</v>
      </c>
      <c r="J24" s="285" t="s">
        <v>25</v>
      </c>
      <c r="K24" s="34" t="s">
        <v>25</v>
      </c>
      <c r="L24" s="163" t="s">
        <v>25</v>
      </c>
      <c r="M24" s="278" t="s">
        <v>25</v>
      </c>
      <c r="N24" s="147" t="s">
        <v>25</v>
      </c>
      <c r="O24" s="147" t="s">
        <v>25</v>
      </c>
      <c r="P24" s="356"/>
      <c r="Q24" s="181"/>
      <c r="R24" s="343"/>
      <c r="S24" s="343"/>
      <c r="T24" s="343"/>
    </row>
    <row r="25" spans="1:20"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c r="R25" s="343"/>
      <c r="S25" s="343"/>
      <c r="T25" s="343"/>
    </row>
    <row r="26" spans="1:20" s="19" customFormat="1" ht="36.75" thickTop="1" x14ac:dyDescent="0.25">
      <c r="A26" s="35">
        <v>21300</v>
      </c>
      <c r="B26" s="35" t="s">
        <v>27</v>
      </c>
      <c r="C26" s="187">
        <f>SUM(L26)</f>
        <v>3083</v>
      </c>
      <c r="D26" s="248" t="s">
        <v>25</v>
      </c>
      <c r="E26" s="122" t="s">
        <v>25</v>
      </c>
      <c r="F26" s="398" t="s">
        <v>25</v>
      </c>
      <c r="G26" s="214" t="s">
        <v>25</v>
      </c>
      <c r="H26" s="122" t="s">
        <v>25</v>
      </c>
      <c r="I26" s="398" t="s">
        <v>25</v>
      </c>
      <c r="J26" s="357">
        <f>SUM(J27,J31,J33,J36)</f>
        <v>3083</v>
      </c>
      <c r="K26" s="38">
        <f t="shared" ref="K26" si="10">SUM(K27,K31,K33,K36)</f>
        <v>0</v>
      </c>
      <c r="L26" s="175">
        <f>SUM(L27,L31,L33,L36)</f>
        <v>3083</v>
      </c>
      <c r="M26" s="279" t="s">
        <v>25</v>
      </c>
      <c r="N26" s="122" t="s">
        <v>25</v>
      </c>
      <c r="O26" s="122" t="s">
        <v>25</v>
      </c>
      <c r="P26" s="303"/>
      <c r="Q26" s="181"/>
      <c r="R26" s="343"/>
      <c r="S26" s="343"/>
      <c r="T26" s="343"/>
    </row>
    <row r="27" spans="1:20" s="19" customFormat="1" ht="24" hidden="1" x14ac:dyDescent="0.25">
      <c r="A27" s="39">
        <v>21350</v>
      </c>
      <c r="B27" s="35" t="s">
        <v>28</v>
      </c>
      <c r="C27" s="187">
        <f t="shared" ref="C27:C40" si="11">SUM(L27)</f>
        <v>0</v>
      </c>
      <c r="D27" s="248" t="s">
        <v>25</v>
      </c>
      <c r="E27" s="37" t="s">
        <v>25</v>
      </c>
      <c r="F27" s="164" t="s">
        <v>25</v>
      </c>
      <c r="G27" s="214" t="s">
        <v>25</v>
      </c>
      <c r="H27" s="37" t="s">
        <v>25</v>
      </c>
      <c r="I27" s="122" t="s">
        <v>25</v>
      </c>
      <c r="J27" s="357">
        <f>SUM(J28:J30)</f>
        <v>0</v>
      </c>
      <c r="K27" s="38">
        <f t="shared" ref="K27" si="12">SUM(K28:K30)</f>
        <v>0</v>
      </c>
      <c r="L27" s="175">
        <f>SUM(L28:L30)</f>
        <v>0</v>
      </c>
      <c r="M27" s="279" t="s">
        <v>25</v>
      </c>
      <c r="N27" s="122" t="s">
        <v>25</v>
      </c>
      <c r="O27" s="122" t="s">
        <v>25</v>
      </c>
      <c r="P27" s="303"/>
      <c r="Q27" s="181"/>
      <c r="R27" s="343"/>
      <c r="S27" s="343"/>
      <c r="T27" s="343"/>
    </row>
    <row r="28" spans="1:20" hidden="1" x14ac:dyDescent="0.25">
      <c r="A28" s="26">
        <v>21351</v>
      </c>
      <c r="B28" s="40" t="s">
        <v>29</v>
      </c>
      <c r="C28" s="188">
        <f t="shared" si="11"/>
        <v>0</v>
      </c>
      <c r="D28" s="249" t="s">
        <v>25</v>
      </c>
      <c r="E28" s="41" t="s">
        <v>25</v>
      </c>
      <c r="F28" s="165" t="s">
        <v>25</v>
      </c>
      <c r="G28" s="215" t="s">
        <v>25</v>
      </c>
      <c r="H28" s="41" t="s">
        <v>25</v>
      </c>
      <c r="I28" s="148" t="s">
        <v>25</v>
      </c>
      <c r="J28" s="244"/>
      <c r="K28" s="320"/>
      <c r="L28" s="176">
        <f t="shared" ref="L28:L30" si="13">J28+K28</f>
        <v>0</v>
      </c>
      <c r="M28" s="280" t="s">
        <v>25</v>
      </c>
      <c r="N28" s="148" t="s">
        <v>25</v>
      </c>
      <c r="O28" s="148" t="s">
        <v>25</v>
      </c>
      <c r="P28" s="304"/>
      <c r="Q28" s="296"/>
      <c r="R28" s="343"/>
      <c r="S28" s="343"/>
      <c r="T28" s="343"/>
    </row>
    <row r="29" spans="1:20" hidden="1" x14ac:dyDescent="0.25">
      <c r="A29" s="29">
        <v>21352</v>
      </c>
      <c r="B29" s="43" t="s">
        <v>30</v>
      </c>
      <c r="C29" s="189">
        <f t="shared" si="11"/>
        <v>0</v>
      </c>
      <c r="D29" s="250" t="s">
        <v>25</v>
      </c>
      <c r="E29" s="44" t="s">
        <v>25</v>
      </c>
      <c r="F29" s="166" t="s">
        <v>25</v>
      </c>
      <c r="G29" s="216" t="s">
        <v>25</v>
      </c>
      <c r="H29" s="44" t="s">
        <v>25</v>
      </c>
      <c r="I29" s="149" t="s">
        <v>25</v>
      </c>
      <c r="J29" s="245"/>
      <c r="K29" s="322"/>
      <c r="L29" s="95">
        <f t="shared" si="13"/>
        <v>0</v>
      </c>
      <c r="M29" s="281" t="s">
        <v>25</v>
      </c>
      <c r="N29" s="149" t="s">
        <v>25</v>
      </c>
      <c r="O29" s="149" t="s">
        <v>25</v>
      </c>
      <c r="P29" s="305"/>
      <c r="Q29" s="296"/>
      <c r="R29" s="343"/>
      <c r="S29" s="343"/>
      <c r="T29" s="343"/>
    </row>
    <row r="30" spans="1:20" ht="24" hidden="1" x14ac:dyDescent="0.25">
      <c r="A30" s="29">
        <v>21359</v>
      </c>
      <c r="B30" s="43" t="s">
        <v>31</v>
      </c>
      <c r="C30" s="189">
        <f t="shared" si="11"/>
        <v>0</v>
      </c>
      <c r="D30" s="250" t="s">
        <v>25</v>
      </c>
      <c r="E30" s="44" t="s">
        <v>25</v>
      </c>
      <c r="F30" s="166" t="s">
        <v>25</v>
      </c>
      <c r="G30" s="216" t="s">
        <v>25</v>
      </c>
      <c r="H30" s="44" t="s">
        <v>25</v>
      </c>
      <c r="I30" s="149" t="s">
        <v>25</v>
      </c>
      <c r="J30" s="245"/>
      <c r="K30" s="322"/>
      <c r="L30" s="95">
        <f t="shared" si="13"/>
        <v>0</v>
      </c>
      <c r="M30" s="281" t="s">
        <v>25</v>
      </c>
      <c r="N30" s="149" t="s">
        <v>25</v>
      </c>
      <c r="O30" s="149" t="s">
        <v>25</v>
      </c>
      <c r="P30" s="305"/>
      <c r="Q30" s="296"/>
      <c r="R30" s="343"/>
      <c r="S30" s="343"/>
      <c r="T30" s="343"/>
    </row>
    <row r="31" spans="1:20" s="19" customFormat="1" ht="36" hidden="1" x14ac:dyDescent="0.25">
      <c r="A31" s="39">
        <v>21370</v>
      </c>
      <c r="B31" s="35" t="s">
        <v>32</v>
      </c>
      <c r="C31" s="187">
        <f t="shared" si="11"/>
        <v>0</v>
      </c>
      <c r="D31" s="248" t="s">
        <v>25</v>
      </c>
      <c r="E31" s="37" t="s">
        <v>25</v>
      </c>
      <c r="F31" s="164" t="s">
        <v>25</v>
      </c>
      <c r="G31" s="214" t="s">
        <v>25</v>
      </c>
      <c r="H31" s="37" t="s">
        <v>25</v>
      </c>
      <c r="I31" s="122" t="s">
        <v>25</v>
      </c>
      <c r="J31" s="357">
        <f>SUM(J32)</f>
        <v>0</v>
      </c>
      <c r="K31" s="38">
        <f t="shared" ref="K31" si="14">SUM(K32)</f>
        <v>0</v>
      </c>
      <c r="L31" s="175">
        <f>SUM(L32)</f>
        <v>0</v>
      </c>
      <c r="M31" s="279" t="s">
        <v>25</v>
      </c>
      <c r="N31" s="122" t="s">
        <v>25</v>
      </c>
      <c r="O31" s="122" t="s">
        <v>25</v>
      </c>
      <c r="P31" s="303"/>
      <c r="Q31" s="181"/>
      <c r="R31" s="343"/>
      <c r="S31" s="343"/>
      <c r="T31" s="343"/>
    </row>
    <row r="32" spans="1:20" ht="36" hidden="1" x14ac:dyDescent="0.25">
      <c r="A32" s="46">
        <v>21379</v>
      </c>
      <c r="B32" s="47" t="s">
        <v>33</v>
      </c>
      <c r="C32" s="190">
        <f t="shared" si="11"/>
        <v>0</v>
      </c>
      <c r="D32" s="251" t="s">
        <v>25</v>
      </c>
      <c r="E32" s="48" t="s">
        <v>25</v>
      </c>
      <c r="F32" s="53" t="s">
        <v>25</v>
      </c>
      <c r="G32" s="217" t="s">
        <v>25</v>
      </c>
      <c r="H32" s="48" t="s">
        <v>25</v>
      </c>
      <c r="I32" s="150" t="s">
        <v>25</v>
      </c>
      <c r="J32" s="358"/>
      <c r="K32" s="324"/>
      <c r="L32" s="332">
        <f>J32+K32</f>
        <v>0</v>
      </c>
      <c r="M32" s="282" t="s">
        <v>25</v>
      </c>
      <c r="N32" s="150" t="s">
        <v>25</v>
      </c>
      <c r="O32" s="150" t="s">
        <v>25</v>
      </c>
      <c r="P32" s="306"/>
      <c r="Q32" s="296"/>
      <c r="R32" s="343"/>
      <c r="S32" s="343"/>
      <c r="T32" s="343"/>
    </row>
    <row r="33" spans="1:20" s="19" customFormat="1" x14ac:dyDescent="0.25">
      <c r="A33" s="39">
        <v>21380</v>
      </c>
      <c r="B33" s="35" t="s">
        <v>34</v>
      </c>
      <c r="C33" s="187">
        <f t="shared" si="11"/>
        <v>450</v>
      </c>
      <c r="D33" s="248" t="s">
        <v>25</v>
      </c>
      <c r="E33" s="122" t="s">
        <v>25</v>
      </c>
      <c r="F33" s="398" t="s">
        <v>25</v>
      </c>
      <c r="G33" s="214" t="s">
        <v>25</v>
      </c>
      <c r="H33" s="122" t="s">
        <v>25</v>
      </c>
      <c r="I33" s="398" t="s">
        <v>25</v>
      </c>
      <c r="J33" s="357">
        <f>SUM(J34:J35)</f>
        <v>450</v>
      </c>
      <c r="K33" s="38">
        <f t="shared" ref="K33" si="15">SUM(K34:K35)</f>
        <v>0</v>
      </c>
      <c r="L33" s="175">
        <f>SUM(L34:L35)</f>
        <v>450</v>
      </c>
      <c r="M33" s="279" t="s">
        <v>25</v>
      </c>
      <c r="N33" s="122" t="s">
        <v>25</v>
      </c>
      <c r="O33" s="122" t="s">
        <v>25</v>
      </c>
      <c r="P33" s="303"/>
      <c r="Q33" s="181"/>
      <c r="R33" s="343"/>
      <c r="S33" s="343"/>
      <c r="T33" s="343"/>
    </row>
    <row r="34" spans="1:20" x14ac:dyDescent="0.25">
      <c r="A34" s="27">
        <v>21381</v>
      </c>
      <c r="B34" s="40" t="s">
        <v>35</v>
      </c>
      <c r="C34" s="188">
        <f t="shared" si="11"/>
        <v>450</v>
      </c>
      <c r="D34" s="249" t="s">
        <v>25</v>
      </c>
      <c r="E34" s="148" t="s">
        <v>25</v>
      </c>
      <c r="F34" s="399" t="s">
        <v>25</v>
      </c>
      <c r="G34" s="215" t="s">
        <v>25</v>
      </c>
      <c r="H34" s="148" t="s">
        <v>25</v>
      </c>
      <c r="I34" s="399" t="s">
        <v>25</v>
      </c>
      <c r="J34" s="244">
        <v>450</v>
      </c>
      <c r="K34" s="320"/>
      <c r="L34" s="176">
        <f t="shared" ref="L34:L35" si="16">J34+K34</f>
        <v>450</v>
      </c>
      <c r="M34" s="280" t="s">
        <v>25</v>
      </c>
      <c r="N34" s="148" t="s">
        <v>25</v>
      </c>
      <c r="O34" s="148" t="s">
        <v>25</v>
      </c>
      <c r="P34" s="304"/>
      <c r="Q34" s="296"/>
      <c r="R34" s="343"/>
      <c r="S34" s="343"/>
      <c r="T34" s="343"/>
    </row>
    <row r="35" spans="1:20" ht="24" hidden="1" x14ac:dyDescent="0.25">
      <c r="A35" s="30">
        <v>21383</v>
      </c>
      <c r="B35" s="43" t="s">
        <v>36</v>
      </c>
      <c r="C35" s="189">
        <f t="shared" si="11"/>
        <v>0</v>
      </c>
      <c r="D35" s="250" t="s">
        <v>25</v>
      </c>
      <c r="E35" s="44" t="s">
        <v>25</v>
      </c>
      <c r="F35" s="166" t="s">
        <v>25</v>
      </c>
      <c r="G35" s="216" t="s">
        <v>25</v>
      </c>
      <c r="H35" s="44" t="s">
        <v>25</v>
      </c>
      <c r="I35" s="149" t="s">
        <v>25</v>
      </c>
      <c r="J35" s="245"/>
      <c r="K35" s="322"/>
      <c r="L35" s="95">
        <f t="shared" si="16"/>
        <v>0</v>
      </c>
      <c r="M35" s="281" t="s">
        <v>25</v>
      </c>
      <c r="N35" s="149" t="s">
        <v>25</v>
      </c>
      <c r="O35" s="149" t="s">
        <v>25</v>
      </c>
      <c r="P35" s="305"/>
      <c r="Q35" s="296"/>
      <c r="R35" s="343"/>
      <c r="S35" s="343"/>
      <c r="T35" s="343"/>
    </row>
    <row r="36" spans="1:20" s="19" customFormat="1" ht="24" x14ac:dyDescent="0.25">
      <c r="A36" s="39">
        <v>21390</v>
      </c>
      <c r="B36" s="35" t="s">
        <v>37</v>
      </c>
      <c r="C36" s="187">
        <f t="shared" si="11"/>
        <v>2633</v>
      </c>
      <c r="D36" s="248" t="s">
        <v>25</v>
      </c>
      <c r="E36" s="122" t="s">
        <v>25</v>
      </c>
      <c r="F36" s="398" t="s">
        <v>25</v>
      </c>
      <c r="G36" s="214" t="s">
        <v>25</v>
      </c>
      <c r="H36" s="122" t="s">
        <v>25</v>
      </c>
      <c r="I36" s="398" t="s">
        <v>25</v>
      </c>
      <c r="J36" s="357">
        <f>SUM(J37:J40)</f>
        <v>2633</v>
      </c>
      <c r="K36" s="38">
        <f t="shared" ref="K36" si="17">SUM(K37:K40)</f>
        <v>0</v>
      </c>
      <c r="L36" s="175">
        <f>SUM(L37:L40)</f>
        <v>2633</v>
      </c>
      <c r="M36" s="279" t="s">
        <v>25</v>
      </c>
      <c r="N36" s="122" t="s">
        <v>25</v>
      </c>
      <c r="O36" s="122" t="s">
        <v>25</v>
      </c>
      <c r="P36" s="303"/>
      <c r="Q36" s="181"/>
      <c r="R36" s="343"/>
      <c r="S36" s="343"/>
      <c r="T36" s="343"/>
    </row>
    <row r="37" spans="1:20" ht="24" hidden="1" x14ac:dyDescent="0.25">
      <c r="A37" s="27">
        <v>21391</v>
      </c>
      <c r="B37" s="40" t="s">
        <v>38</v>
      </c>
      <c r="C37" s="188">
        <f t="shared" si="11"/>
        <v>0</v>
      </c>
      <c r="D37" s="249" t="s">
        <v>25</v>
      </c>
      <c r="E37" s="41" t="s">
        <v>25</v>
      </c>
      <c r="F37" s="165" t="s">
        <v>25</v>
      </c>
      <c r="G37" s="215" t="s">
        <v>25</v>
      </c>
      <c r="H37" s="41" t="s">
        <v>25</v>
      </c>
      <c r="I37" s="148" t="s">
        <v>25</v>
      </c>
      <c r="J37" s="244"/>
      <c r="K37" s="320"/>
      <c r="L37" s="176">
        <f t="shared" ref="L37:L40" si="18">J37+K37</f>
        <v>0</v>
      </c>
      <c r="M37" s="280" t="s">
        <v>25</v>
      </c>
      <c r="N37" s="148" t="s">
        <v>25</v>
      </c>
      <c r="O37" s="148" t="s">
        <v>25</v>
      </c>
      <c r="P37" s="304"/>
      <c r="Q37" s="296"/>
      <c r="R37" s="343"/>
      <c r="S37" s="343"/>
      <c r="T37" s="343"/>
    </row>
    <row r="38" spans="1:20" hidden="1" x14ac:dyDescent="0.25">
      <c r="A38" s="30">
        <v>21393</v>
      </c>
      <c r="B38" s="43" t="s">
        <v>39</v>
      </c>
      <c r="C38" s="189">
        <f t="shared" si="11"/>
        <v>0</v>
      </c>
      <c r="D38" s="250" t="s">
        <v>25</v>
      </c>
      <c r="E38" s="44" t="s">
        <v>25</v>
      </c>
      <c r="F38" s="166" t="s">
        <v>25</v>
      </c>
      <c r="G38" s="216" t="s">
        <v>25</v>
      </c>
      <c r="H38" s="44" t="s">
        <v>25</v>
      </c>
      <c r="I38" s="149" t="s">
        <v>25</v>
      </c>
      <c r="J38" s="245"/>
      <c r="K38" s="322"/>
      <c r="L38" s="95">
        <f t="shared" si="18"/>
        <v>0</v>
      </c>
      <c r="M38" s="281" t="s">
        <v>25</v>
      </c>
      <c r="N38" s="149" t="s">
        <v>25</v>
      </c>
      <c r="O38" s="149" t="s">
        <v>25</v>
      </c>
      <c r="P38" s="305"/>
      <c r="Q38" s="296"/>
      <c r="R38" s="343"/>
      <c r="S38" s="343"/>
      <c r="T38" s="343"/>
    </row>
    <row r="39" spans="1:20" hidden="1" x14ac:dyDescent="0.25">
      <c r="A39" s="30">
        <v>21395</v>
      </c>
      <c r="B39" s="43" t="s">
        <v>40</v>
      </c>
      <c r="C39" s="189">
        <f t="shared" si="11"/>
        <v>0</v>
      </c>
      <c r="D39" s="250" t="s">
        <v>25</v>
      </c>
      <c r="E39" s="44" t="s">
        <v>25</v>
      </c>
      <c r="F39" s="166" t="s">
        <v>25</v>
      </c>
      <c r="G39" s="216" t="s">
        <v>25</v>
      </c>
      <c r="H39" s="44" t="s">
        <v>25</v>
      </c>
      <c r="I39" s="149" t="s">
        <v>25</v>
      </c>
      <c r="J39" s="245"/>
      <c r="K39" s="322"/>
      <c r="L39" s="95">
        <f t="shared" si="18"/>
        <v>0</v>
      </c>
      <c r="M39" s="281" t="s">
        <v>25</v>
      </c>
      <c r="N39" s="149" t="s">
        <v>25</v>
      </c>
      <c r="O39" s="149" t="s">
        <v>25</v>
      </c>
      <c r="P39" s="305"/>
      <c r="Q39" s="296"/>
      <c r="R39" s="343"/>
      <c r="S39" s="343"/>
      <c r="T39" s="343"/>
    </row>
    <row r="40" spans="1:20" ht="24" x14ac:dyDescent="0.25">
      <c r="A40" s="345">
        <v>21399</v>
      </c>
      <c r="B40" s="365" t="s">
        <v>41</v>
      </c>
      <c r="C40" s="566">
        <f t="shared" si="11"/>
        <v>2633</v>
      </c>
      <c r="D40" s="425" t="s">
        <v>25</v>
      </c>
      <c r="E40" s="429" t="s">
        <v>25</v>
      </c>
      <c r="F40" s="567" t="s">
        <v>25</v>
      </c>
      <c r="G40" s="428" t="s">
        <v>25</v>
      </c>
      <c r="H40" s="429" t="s">
        <v>25</v>
      </c>
      <c r="I40" s="567" t="s">
        <v>25</v>
      </c>
      <c r="J40" s="347">
        <f>2633</f>
        <v>2633</v>
      </c>
      <c r="K40" s="568"/>
      <c r="L40" s="569">
        <f t="shared" si="18"/>
        <v>2633</v>
      </c>
      <c r="M40" s="431" t="s">
        <v>25</v>
      </c>
      <c r="N40" s="429" t="s">
        <v>25</v>
      </c>
      <c r="O40" s="570" t="s">
        <v>25</v>
      </c>
      <c r="P40" s="571"/>
      <c r="Q40" s="296"/>
      <c r="R40" s="343"/>
      <c r="S40" s="343"/>
      <c r="T40" s="343"/>
    </row>
    <row r="41" spans="1:20" s="19" customFormat="1" ht="36.75" hidden="1" customHeight="1" x14ac:dyDescent="0.25">
      <c r="A41" s="39">
        <v>21420</v>
      </c>
      <c r="B41" s="35" t="s">
        <v>42</v>
      </c>
      <c r="C41" s="191">
        <f>SUM(F41)</f>
        <v>0</v>
      </c>
      <c r="D41" s="252"/>
      <c r="E41" s="36"/>
      <c r="F41" s="330">
        <f>D41+E41</f>
        <v>0</v>
      </c>
      <c r="G41" s="214" t="s">
        <v>25</v>
      </c>
      <c r="H41" s="37" t="s">
        <v>25</v>
      </c>
      <c r="I41" s="122" t="s">
        <v>25</v>
      </c>
      <c r="J41" s="357" t="s">
        <v>25</v>
      </c>
      <c r="K41" s="37" t="s">
        <v>25</v>
      </c>
      <c r="L41" s="164" t="s">
        <v>25</v>
      </c>
      <c r="M41" s="279" t="s">
        <v>25</v>
      </c>
      <c r="N41" s="122" t="s">
        <v>25</v>
      </c>
      <c r="O41" s="122" t="s">
        <v>25</v>
      </c>
      <c r="P41" s="303"/>
      <c r="Q41" s="181"/>
      <c r="R41" s="343"/>
      <c r="S41" s="343"/>
      <c r="T41" s="343"/>
    </row>
    <row r="42" spans="1:20" s="19" customFormat="1" ht="24" x14ac:dyDescent="0.25">
      <c r="A42" s="50">
        <v>21490</v>
      </c>
      <c r="B42" s="51" t="s">
        <v>43</v>
      </c>
      <c r="C42" s="191">
        <f>SUM(F42,I42,L42)</f>
        <v>10</v>
      </c>
      <c r="D42" s="253">
        <f>D43</f>
        <v>0</v>
      </c>
      <c r="E42" s="270">
        <f t="shared" ref="E42" si="19">E43</f>
        <v>0</v>
      </c>
      <c r="F42" s="401">
        <f>F43</f>
        <v>0</v>
      </c>
      <c r="G42" s="218">
        <f>G43</f>
        <v>0</v>
      </c>
      <c r="H42" s="270">
        <f t="shared" ref="H42:K42" si="20">H43</f>
        <v>0</v>
      </c>
      <c r="I42" s="401">
        <f t="shared" si="20"/>
        <v>0</v>
      </c>
      <c r="J42" s="253">
        <f>J43</f>
        <v>10</v>
      </c>
      <c r="K42" s="52">
        <f t="shared" si="20"/>
        <v>0</v>
      </c>
      <c r="L42" s="254">
        <f>L43</f>
        <v>10</v>
      </c>
      <c r="M42" s="279" t="s">
        <v>25</v>
      </c>
      <c r="N42" s="122" t="s">
        <v>25</v>
      </c>
      <c r="O42" s="122" t="s">
        <v>25</v>
      </c>
      <c r="P42" s="303"/>
      <c r="Q42" s="181"/>
      <c r="R42" s="343"/>
      <c r="S42" s="343"/>
      <c r="T42" s="343"/>
    </row>
    <row r="43" spans="1:20" s="19" customFormat="1" ht="24" x14ac:dyDescent="0.25">
      <c r="A43" s="30">
        <v>21499</v>
      </c>
      <c r="B43" s="43" t="s">
        <v>44</v>
      </c>
      <c r="C43" s="192">
        <f>SUM(F43,I43,L43)</f>
        <v>10</v>
      </c>
      <c r="D43" s="255"/>
      <c r="E43" s="389"/>
      <c r="F43" s="422">
        <f>D43+E43</f>
        <v>0</v>
      </c>
      <c r="G43" s="219"/>
      <c r="H43" s="390"/>
      <c r="I43" s="422">
        <f>G43+H43</f>
        <v>0</v>
      </c>
      <c r="J43" s="244">
        <v>10</v>
      </c>
      <c r="K43" s="42"/>
      <c r="L43" s="332">
        <f>J43+K43</f>
        <v>10</v>
      </c>
      <c r="M43" s="282" t="s">
        <v>25</v>
      </c>
      <c r="N43" s="150" t="s">
        <v>25</v>
      </c>
      <c r="O43" s="150" t="s">
        <v>25</v>
      </c>
      <c r="P43" s="306"/>
      <c r="Q43" s="181"/>
      <c r="R43" s="343"/>
      <c r="S43" s="343"/>
      <c r="T43" s="343"/>
    </row>
    <row r="44" spans="1:20" ht="24" hidden="1" x14ac:dyDescent="0.25">
      <c r="A44" s="54">
        <v>23000</v>
      </c>
      <c r="B44" s="55" t="s">
        <v>45</v>
      </c>
      <c r="C44" s="191">
        <f>SUM(O44)</f>
        <v>0</v>
      </c>
      <c r="D44" s="256" t="s">
        <v>25</v>
      </c>
      <c r="E44" s="56" t="s">
        <v>25</v>
      </c>
      <c r="F44" s="257" t="s">
        <v>25</v>
      </c>
      <c r="G44" s="220" t="s">
        <v>25</v>
      </c>
      <c r="H44" s="56" t="s">
        <v>25</v>
      </c>
      <c r="I44" s="271" t="s">
        <v>25</v>
      </c>
      <c r="J44" s="359" t="s">
        <v>25</v>
      </c>
      <c r="K44" s="56" t="s">
        <v>25</v>
      </c>
      <c r="L44" s="257" t="s">
        <v>25</v>
      </c>
      <c r="M44" s="283">
        <f t="shared" ref="M44:N44" si="21">SUM(M45:M46)</f>
        <v>0</v>
      </c>
      <c r="N44" s="151">
        <f t="shared" si="21"/>
        <v>0</v>
      </c>
      <c r="O44" s="151">
        <f>SUM(O45:O46)</f>
        <v>0</v>
      </c>
      <c r="P44" s="307"/>
      <c r="Q44" s="296"/>
      <c r="R44" s="343"/>
      <c r="S44" s="343"/>
      <c r="T44" s="343"/>
    </row>
    <row r="45" spans="1:20"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c r="R45" s="343"/>
      <c r="S45" s="343"/>
      <c r="T45" s="343"/>
    </row>
    <row r="46" spans="1:20"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c r="R46" s="343"/>
      <c r="S46" s="343"/>
      <c r="T46" s="343"/>
    </row>
    <row r="47" spans="1:20" x14ac:dyDescent="0.25">
      <c r="A47" s="60"/>
      <c r="B47" s="58"/>
      <c r="C47" s="194"/>
      <c r="D47" s="260"/>
      <c r="E47" s="391"/>
      <c r="F47" s="403"/>
      <c r="G47" s="221"/>
      <c r="H47" s="272"/>
      <c r="I47" s="403"/>
      <c r="J47" s="258"/>
      <c r="K47" s="59"/>
      <c r="L47" s="167"/>
      <c r="M47" s="284"/>
      <c r="N47" s="107"/>
      <c r="O47" s="152"/>
      <c r="P47" s="288"/>
      <c r="Q47" s="296"/>
      <c r="R47" s="343"/>
      <c r="S47" s="343"/>
      <c r="T47" s="343"/>
    </row>
    <row r="48" spans="1:20" s="19" customFormat="1" x14ac:dyDescent="0.25">
      <c r="A48" s="61"/>
      <c r="B48" s="62" t="s">
        <v>48</v>
      </c>
      <c r="C48" s="195"/>
      <c r="D48" s="261"/>
      <c r="E48" s="392"/>
      <c r="F48" s="404"/>
      <c r="G48" s="222"/>
      <c r="H48" s="153"/>
      <c r="I48" s="404"/>
      <c r="J48" s="133"/>
      <c r="K48" s="108"/>
      <c r="L48" s="168"/>
      <c r="M48" s="222"/>
      <c r="N48" s="108"/>
      <c r="O48" s="153"/>
      <c r="P48" s="308"/>
      <c r="Q48" s="181"/>
      <c r="R48" s="343"/>
      <c r="S48" s="343"/>
      <c r="T48" s="343"/>
    </row>
    <row r="49" spans="1:20" s="19" customFormat="1" ht="12.75" thickBot="1" x14ac:dyDescent="0.3">
      <c r="A49" s="63"/>
      <c r="B49" s="20" t="s">
        <v>49</v>
      </c>
      <c r="C49" s="196">
        <f t="shared" ref="C49:C112" si="24">SUM(F49,I49,L49,O49)</f>
        <v>597351</v>
      </c>
      <c r="D49" s="134">
        <f>SUM(D50,D281)</f>
        <v>523582</v>
      </c>
      <c r="E49" s="117">
        <f t="shared" ref="E49" si="25">SUM(E50,E281)</f>
        <v>0</v>
      </c>
      <c r="F49" s="405">
        <f>SUM(F50,F281)</f>
        <v>523582</v>
      </c>
      <c r="G49" s="223">
        <f>SUM(G50,G281)</f>
        <v>70474</v>
      </c>
      <c r="H49" s="117">
        <f t="shared" ref="H49:O49" si="26">SUM(H50,H281)</f>
        <v>0</v>
      </c>
      <c r="I49" s="405">
        <f t="shared" si="26"/>
        <v>70474</v>
      </c>
      <c r="J49" s="134">
        <f>SUM(J50,J281)</f>
        <v>3295</v>
      </c>
      <c r="K49" s="64">
        <f t="shared" si="26"/>
        <v>0</v>
      </c>
      <c r="L49" s="169">
        <f t="shared" si="26"/>
        <v>3295</v>
      </c>
      <c r="M49" s="223">
        <f t="shared" si="26"/>
        <v>0</v>
      </c>
      <c r="N49" s="64">
        <f t="shared" si="26"/>
        <v>0</v>
      </c>
      <c r="O49" s="117">
        <f t="shared" si="26"/>
        <v>0</v>
      </c>
      <c r="P49" s="309"/>
      <c r="Q49" s="181"/>
      <c r="R49" s="343"/>
      <c r="S49" s="343"/>
      <c r="T49" s="343"/>
    </row>
    <row r="50" spans="1:20" s="19" customFormat="1" ht="36.75" thickTop="1" x14ac:dyDescent="0.25">
      <c r="A50" s="65"/>
      <c r="B50" s="66" t="s">
        <v>50</v>
      </c>
      <c r="C50" s="197">
        <f t="shared" si="24"/>
        <v>597351</v>
      </c>
      <c r="D50" s="135">
        <f>SUM(D51,D193)</f>
        <v>523582</v>
      </c>
      <c r="E50" s="273">
        <f t="shared" ref="E50" si="27">SUM(E51,E193)</f>
        <v>0</v>
      </c>
      <c r="F50" s="406">
        <f>SUM(F51,F193)</f>
        <v>523582</v>
      </c>
      <c r="G50" s="224">
        <f>SUM(G51,G193)</f>
        <v>70474</v>
      </c>
      <c r="H50" s="273">
        <f t="shared" ref="H50:O50" si="28">SUM(H51,H193)</f>
        <v>0</v>
      </c>
      <c r="I50" s="406">
        <f t="shared" si="28"/>
        <v>70474</v>
      </c>
      <c r="J50" s="135">
        <f>SUM(J51,J193)</f>
        <v>3295</v>
      </c>
      <c r="K50" s="67">
        <f t="shared" si="28"/>
        <v>0</v>
      </c>
      <c r="L50" s="170">
        <f t="shared" si="28"/>
        <v>3295</v>
      </c>
      <c r="M50" s="224">
        <f t="shared" si="28"/>
        <v>0</v>
      </c>
      <c r="N50" s="67">
        <f t="shared" si="28"/>
        <v>0</v>
      </c>
      <c r="O50" s="273">
        <f t="shared" si="28"/>
        <v>0</v>
      </c>
      <c r="P50" s="310"/>
      <c r="Q50" s="181"/>
      <c r="R50" s="343"/>
      <c r="S50" s="343"/>
      <c r="T50" s="343"/>
    </row>
    <row r="51" spans="1:20" s="19" customFormat="1" ht="24" x14ac:dyDescent="0.25">
      <c r="A51" s="68"/>
      <c r="B51" s="16" t="s">
        <v>51</v>
      </c>
      <c r="C51" s="198">
        <f t="shared" si="24"/>
        <v>594486</v>
      </c>
      <c r="D51" s="136">
        <f>SUM(D52,D74,D172,D186)</f>
        <v>520982</v>
      </c>
      <c r="E51" s="274">
        <f t="shared" ref="E51" si="29">SUM(E52,E74,E172,E186)</f>
        <v>0</v>
      </c>
      <c r="F51" s="407">
        <f>SUM(F52,F74,F172,F186)</f>
        <v>520982</v>
      </c>
      <c r="G51" s="225">
        <f>SUM(G52,G74,G172,G186)</f>
        <v>70324</v>
      </c>
      <c r="H51" s="274">
        <f t="shared" ref="H51:O51" si="30">SUM(H52,H74,H172,H186)</f>
        <v>0</v>
      </c>
      <c r="I51" s="407">
        <f t="shared" si="30"/>
        <v>70324</v>
      </c>
      <c r="J51" s="136">
        <f>SUM(J52,J74,J172,J186)</f>
        <v>3180</v>
      </c>
      <c r="K51" s="69">
        <f t="shared" si="30"/>
        <v>0</v>
      </c>
      <c r="L51" s="171">
        <f t="shared" si="30"/>
        <v>3180</v>
      </c>
      <c r="M51" s="225">
        <f t="shared" si="30"/>
        <v>0</v>
      </c>
      <c r="N51" s="69">
        <f t="shared" si="30"/>
        <v>0</v>
      </c>
      <c r="O51" s="274">
        <f t="shared" si="30"/>
        <v>0</v>
      </c>
      <c r="P51" s="311"/>
      <c r="Q51" s="181"/>
      <c r="R51" s="343"/>
      <c r="S51" s="343"/>
      <c r="T51" s="343"/>
    </row>
    <row r="52" spans="1:20" s="19" customFormat="1" x14ac:dyDescent="0.25">
      <c r="A52" s="70">
        <v>1000</v>
      </c>
      <c r="B52" s="70" t="s">
        <v>52</v>
      </c>
      <c r="C52" s="199">
        <f t="shared" si="24"/>
        <v>542631</v>
      </c>
      <c r="D52" s="137">
        <f>SUM(D53,D66)</f>
        <v>473594</v>
      </c>
      <c r="E52" s="125">
        <f t="shared" ref="E52" si="31">SUM(E53,E66)</f>
        <v>0</v>
      </c>
      <c r="F52" s="408">
        <f>SUM(F53,F66)</f>
        <v>473594</v>
      </c>
      <c r="G52" s="226">
        <f>SUM(G53,G66)</f>
        <v>69037</v>
      </c>
      <c r="H52" s="125">
        <f t="shared" ref="H52:O52" si="32">SUM(H53,H66)</f>
        <v>0</v>
      </c>
      <c r="I52" s="408">
        <f t="shared" si="32"/>
        <v>69037</v>
      </c>
      <c r="J52" s="137">
        <f>SUM(J53,J66)</f>
        <v>0</v>
      </c>
      <c r="K52" s="71">
        <f t="shared" si="32"/>
        <v>0</v>
      </c>
      <c r="L52" s="172">
        <f t="shared" si="32"/>
        <v>0</v>
      </c>
      <c r="M52" s="226">
        <f t="shared" si="32"/>
        <v>0</v>
      </c>
      <c r="N52" s="71">
        <f t="shared" si="32"/>
        <v>0</v>
      </c>
      <c r="O52" s="125">
        <f t="shared" si="32"/>
        <v>0</v>
      </c>
      <c r="P52" s="312"/>
      <c r="Q52" s="181"/>
      <c r="R52" s="343"/>
      <c r="S52" s="343"/>
      <c r="T52" s="343"/>
    </row>
    <row r="53" spans="1:20" x14ac:dyDescent="0.25">
      <c r="A53" s="35">
        <v>1100</v>
      </c>
      <c r="B53" s="72" t="s">
        <v>53</v>
      </c>
      <c r="C53" s="187">
        <f t="shared" si="24"/>
        <v>411612</v>
      </c>
      <c r="D53" s="130">
        <f>SUM(D54,D57,D65)</f>
        <v>356315</v>
      </c>
      <c r="E53" s="123">
        <f t="shared" ref="E53" si="33">SUM(E54,E57,E65)</f>
        <v>-213</v>
      </c>
      <c r="F53" s="409">
        <f>SUM(F54,F57,F65)</f>
        <v>356102</v>
      </c>
      <c r="G53" s="227">
        <f>SUM(G54,G57,G65)</f>
        <v>55510</v>
      </c>
      <c r="H53" s="123">
        <f t="shared" ref="H53:N53" si="34">SUM(H54,H57,H65)</f>
        <v>0</v>
      </c>
      <c r="I53" s="409">
        <f t="shared" si="34"/>
        <v>55510</v>
      </c>
      <c r="J53" s="130">
        <f>SUM(J54,J57,J65)</f>
        <v>0</v>
      </c>
      <c r="K53" s="38">
        <f t="shared" si="34"/>
        <v>0</v>
      </c>
      <c r="L53" s="175">
        <f t="shared" si="34"/>
        <v>0</v>
      </c>
      <c r="M53" s="227">
        <f t="shared" si="34"/>
        <v>0</v>
      </c>
      <c r="N53" s="38">
        <f t="shared" si="34"/>
        <v>0</v>
      </c>
      <c r="O53" s="123">
        <f>SUM(O54,O57,O65)</f>
        <v>0</v>
      </c>
      <c r="P53" s="313"/>
      <c r="Q53" s="296"/>
      <c r="R53" s="343"/>
      <c r="S53" s="343"/>
      <c r="T53" s="343"/>
    </row>
    <row r="54" spans="1:20" x14ac:dyDescent="0.25">
      <c r="A54" s="73">
        <v>1110</v>
      </c>
      <c r="B54" s="58" t="s">
        <v>54</v>
      </c>
      <c r="C54" s="194">
        <f>SUM(F54,I54,L54,O54)</f>
        <v>368999</v>
      </c>
      <c r="D54" s="86">
        <f>SUM(D55:D56)</f>
        <v>319604</v>
      </c>
      <c r="E54" s="154">
        <f>SUM(E55:E56)</f>
        <v>-213</v>
      </c>
      <c r="F54" s="410">
        <f>SUM(F55:F56)</f>
        <v>319391</v>
      </c>
      <c r="G54" s="228">
        <f>SUM(G55:G56)</f>
        <v>49608</v>
      </c>
      <c r="H54" s="154">
        <f t="shared" ref="H54" si="35">SUM(H55:H56)</f>
        <v>0</v>
      </c>
      <c r="I54" s="410">
        <f>SUM(I55:I56)</f>
        <v>49608</v>
      </c>
      <c r="J54" s="86">
        <f>SUM(J55:J56)</f>
        <v>0</v>
      </c>
      <c r="K54" s="74">
        <f t="shared" ref="K54" si="36">SUM(K55:K56)</f>
        <v>0</v>
      </c>
      <c r="L54" s="174">
        <f>SUM(L55:L56)</f>
        <v>0</v>
      </c>
      <c r="M54" s="519">
        <f t="shared" ref="M54:N54" si="37">SUM(M55:M56)</f>
        <v>0</v>
      </c>
      <c r="N54" s="572">
        <f t="shared" si="37"/>
        <v>0</v>
      </c>
      <c r="O54" s="332">
        <f>SUM(O55:O56)</f>
        <v>0</v>
      </c>
      <c r="P54" s="559"/>
      <c r="Q54" s="296"/>
      <c r="R54" s="343"/>
      <c r="S54" s="343"/>
      <c r="T54" s="343"/>
    </row>
    <row r="55" spans="1:20" hidden="1" x14ac:dyDescent="0.25">
      <c r="A55" s="27">
        <v>1111</v>
      </c>
      <c r="B55" s="40" t="s">
        <v>55</v>
      </c>
      <c r="C55" s="188">
        <f t="shared" si="24"/>
        <v>0</v>
      </c>
      <c r="D55" s="262"/>
      <c r="E55" s="42"/>
      <c r="F55" s="176">
        <f>D55+E55</f>
        <v>0</v>
      </c>
      <c r="G55" s="219"/>
      <c r="H55" s="42"/>
      <c r="I55" s="90">
        <f>G55+H55</f>
        <v>0</v>
      </c>
      <c r="J55" s="262"/>
      <c r="K55" s="42"/>
      <c r="L55" s="176">
        <f>J55+K55</f>
        <v>0</v>
      </c>
      <c r="M55" s="262"/>
      <c r="N55" s="42"/>
      <c r="O55" s="176">
        <f>M55+N55</f>
        <v>0</v>
      </c>
      <c r="P55" s="561"/>
      <c r="Q55" s="296"/>
      <c r="R55" s="343"/>
      <c r="S55" s="343"/>
      <c r="T55" s="343"/>
    </row>
    <row r="56" spans="1:20" ht="36" x14ac:dyDescent="0.25">
      <c r="A56" s="30">
        <v>1119</v>
      </c>
      <c r="B56" s="43" t="s">
        <v>56</v>
      </c>
      <c r="C56" s="189">
        <f t="shared" si="24"/>
        <v>368999</v>
      </c>
      <c r="D56" s="263">
        <v>319604</v>
      </c>
      <c r="E56" s="393">
        <v>-213</v>
      </c>
      <c r="F56" s="411">
        <f>D56+E56</f>
        <v>319391</v>
      </c>
      <c r="G56" s="229">
        <v>49608</v>
      </c>
      <c r="H56" s="393"/>
      <c r="I56" s="411">
        <f>G56+H56</f>
        <v>49608</v>
      </c>
      <c r="J56" s="263"/>
      <c r="K56" s="45"/>
      <c r="L56" s="95">
        <f>J56+K56</f>
        <v>0</v>
      </c>
      <c r="M56" s="263"/>
      <c r="N56" s="45"/>
      <c r="O56" s="95">
        <f>M56+N56</f>
        <v>0</v>
      </c>
      <c r="P56" s="336" t="s">
        <v>339</v>
      </c>
      <c r="Q56" s="296"/>
      <c r="R56" s="343"/>
      <c r="S56" s="343"/>
      <c r="T56" s="343"/>
    </row>
    <row r="57" spans="1:20" ht="23.25" customHeight="1" x14ac:dyDescent="0.25">
      <c r="A57" s="75">
        <v>1140</v>
      </c>
      <c r="B57" s="43" t="s">
        <v>57</v>
      </c>
      <c r="C57" s="189">
        <f t="shared" si="24"/>
        <v>41116</v>
      </c>
      <c r="D57" s="132">
        <f>SUM(D58:D64)</f>
        <v>35214</v>
      </c>
      <c r="E57" s="91">
        <f t="shared" ref="E57" si="38">SUM(E58:E64)</f>
        <v>0</v>
      </c>
      <c r="F57" s="411">
        <f>SUM(F58:F64)</f>
        <v>35214</v>
      </c>
      <c r="G57" s="230">
        <f>SUM(G58:G64)</f>
        <v>5902</v>
      </c>
      <c r="H57" s="91">
        <f t="shared" ref="H57:N57" si="39">SUM(H58:H64)</f>
        <v>0</v>
      </c>
      <c r="I57" s="411">
        <f t="shared" si="39"/>
        <v>5902</v>
      </c>
      <c r="J57" s="132">
        <f>SUM(J58:J64)</f>
        <v>0</v>
      </c>
      <c r="K57" s="76">
        <f t="shared" si="39"/>
        <v>0</v>
      </c>
      <c r="L57" s="95">
        <f t="shared" si="39"/>
        <v>0</v>
      </c>
      <c r="M57" s="132">
        <f t="shared" si="39"/>
        <v>0</v>
      </c>
      <c r="N57" s="76">
        <f t="shared" si="39"/>
        <v>0</v>
      </c>
      <c r="O57" s="95">
        <f>SUM(O58:O64)</f>
        <v>0</v>
      </c>
      <c r="P57" s="537"/>
      <c r="Q57" s="296"/>
      <c r="R57" s="343"/>
      <c r="S57" s="343"/>
      <c r="T57" s="343"/>
    </row>
    <row r="58" spans="1:20" x14ac:dyDescent="0.25">
      <c r="A58" s="30">
        <v>1141</v>
      </c>
      <c r="B58" s="43" t="s">
        <v>58</v>
      </c>
      <c r="C58" s="189">
        <f t="shared" si="24"/>
        <v>3709</v>
      </c>
      <c r="D58" s="263">
        <v>3709</v>
      </c>
      <c r="E58" s="393"/>
      <c r="F58" s="411">
        <f t="shared" ref="F58:F65" si="40">D58+E58</f>
        <v>3709</v>
      </c>
      <c r="G58" s="229"/>
      <c r="H58" s="393"/>
      <c r="I58" s="411">
        <f t="shared" ref="I58:I65" si="41">G58+H58</f>
        <v>0</v>
      </c>
      <c r="J58" s="263"/>
      <c r="K58" s="45"/>
      <c r="L58" s="95">
        <f t="shared" ref="L58:L65" si="42">J58+K58</f>
        <v>0</v>
      </c>
      <c r="M58" s="263"/>
      <c r="N58" s="45"/>
      <c r="O58" s="95">
        <f t="shared" ref="O58:O65" si="43">M58+N58</f>
        <v>0</v>
      </c>
      <c r="P58" s="537"/>
      <c r="Q58" s="296"/>
      <c r="R58" s="343"/>
      <c r="S58" s="343"/>
      <c r="T58" s="343"/>
    </row>
    <row r="59" spans="1:20" ht="24.75" customHeight="1" x14ac:dyDescent="0.25">
      <c r="A59" s="30">
        <v>1142</v>
      </c>
      <c r="B59" s="43" t="s">
        <v>59</v>
      </c>
      <c r="C59" s="189">
        <f t="shared" si="24"/>
        <v>976</v>
      </c>
      <c r="D59" s="263">
        <v>976</v>
      </c>
      <c r="E59" s="393"/>
      <c r="F59" s="411">
        <f t="shared" si="40"/>
        <v>976</v>
      </c>
      <c r="G59" s="229"/>
      <c r="H59" s="393"/>
      <c r="I59" s="411">
        <f t="shared" si="41"/>
        <v>0</v>
      </c>
      <c r="J59" s="263"/>
      <c r="K59" s="45"/>
      <c r="L59" s="95">
        <f t="shared" si="42"/>
        <v>0</v>
      </c>
      <c r="M59" s="263"/>
      <c r="N59" s="45"/>
      <c r="O59" s="95">
        <f t="shared" si="43"/>
        <v>0</v>
      </c>
      <c r="P59" s="537"/>
      <c r="Q59" s="296"/>
      <c r="R59" s="343"/>
      <c r="S59" s="343"/>
      <c r="T59" s="343"/>
    </row>
    <row r="60" spans="1:20" ht="24" x14ac:dyDescent="0.25">
      <c r="A60" s="30">
        <v>1145</v>
      </c>
      <c r="B60" s="43" t="s">
        <v>60</v>
      </c>
      <c r="C60" s="189">
        <f t="shared" si="24"/>
        <v>7465</v>
      </c>
      <c r="D60" s="263">
        <v>4815</v>
      </c>
      <c r="E60" s="393"/>
      <c r="F60" s="411">
        <f t="shared" si="40"/>
        <v>4815</v>
      </c>
      <c r="G60" s="229">
        <v>2650</v>
      </c>
      <c r="H60" s="393"/>
      <c r="I60" s="411">
        <f t="shared" si="41"/>
        <v>2650</v>
      </c>
      <c r="J60" s="263"/>
      <c r="K60" s="45"/>
      <c r="L60" s="95">
        <f t="shared" si="42"/>
        <v>0</v>
      </c>
      <c r="M60" s="263"/>
      <c r="N60" s="45"/>
      <c r="O60" s="95">
        <f t="shared" si="43"/>
        <v>0</v>
      </c>
      <c r="P60" s="537"/>
      <c r="Q60" s="296"/>
      <c r="R60" s="343"/>
      <c r="S60" s="343"/>
      <c r="T60" s="343"/>
    </row>
    <row r="61" spans="1:20" ht="27.75" hidden="1" customHeight="1" x14ac:dyDescent="0.25">
      <c r="A61" s="30">
        <v>1146</v>
      </c>
      <c r="B61" s="43" t="s">
        <v>61</v>
      </c>
      <c r="C61" s="189">
        <f t="shared" si="24"/>
        <v>0</v>
      </c>
      <c r="D61" s="263"/>
      <c r="E61" s="45"/>
      <c r="F61" s="95">
        <f t="shared" si="40"/>
        <v>0</v>
      </c>
      <c r="G61" s="229"/>
      <c r="H61" s="45"/>
      <c r="I61" s="91">
        <f t="shared" si="41"/>
        <v>0</v>
      </c>
      <c r="J61" s="263"/>
      <c r="K61" s="45"/>
      <c r="L61" s="95">
        <f t="shared" si="42"/>
        <v>0</v>
      </c>
      <c r="M61" s="263"/>
      <c r="N61" s="45"/>
      <c r="O61" s="95">
        <f t="shared" si="43"/>
        <v>0</v>
      </c>
      <c r="P61" s="537"/>
      <c r="Q61" s="296"/>
      <c r="R61" s="343"/>
      <c r="S61" s="343"/>
      <c r="T61" s="343"/>
    </row>
    <row r="62" spans="1:20" x14ac:dyDescent="0.25">
      <c r="A62" s="30">
        <v>1147</v>
      </c>
      <c r="B62" s="43" t="s">
        <v>62</v>
      </c>
      <c r="C62" s="189">
        <f t="shared" si="24"/>
        <v>3307</v>
      </c>
      <c r="D62" s="263">
        <v>3307</v>
      </c>
      <c r="E62" s="393"/>
      <c r="F62" s="411">
        <f t="shared" si="40"/>
        <v>3307</v>
      </c>
      <c r="G62" s="229"/>
      <c r="H62" s="393"/>
      <c r="I62" s="411">
        <f t="shared" si="41"/>
        <v>0</v>
      </c>
      <c r="J62" s="263"/>
      <c r="K62" s="45"/>
      <c r="L62" s="95">
        <f t="shared" si="42"/>
        <v>0</v>
      </c>
      <c r="M62" s="263"/>
      <c r="N62" s="45"/>
      <c r="O62" s="95">
        <f t="shared" si="43"/>
        <v>0</v>
      </c>
      <c r="P62" s="537"/>
      <c r="Q62" s="296"/>
      <c r="R62" s="343"/>
      <c r="S62" s="343"/>
      <c r="T62" s="343"/>
    </row>
    <row r="63" spans="1:20" x14ac:dyDescent="0.25">
      <c r="A63" s="30">
        <v>1148</v>
      </c>
      <c r="B63" s="43" t="s">
        <v>63</v>
      </c>
      <c r="C63" s="189">
        <f t="shared" si="24"/>
        <v>17088</v>
      </c>
      <c r="D63" s="263">
        <v>17088</v>
      </c>
      <c r="E63" s="393"/>
      <c r="F63" s="411">
        <f t="shared" si="40"/>
        <v>17088</v>
      </c>
      <c r="G63" s="229"/>
      <c r="H63" s="393"/>
      <c r="I63" s="411">
        <f t="shared" si="41"/>
        <v>0</v>
      </c>
      <c r="J63" s="263"/>
      <c r="K63" s="45"/>
      <c r="L63" s="95">
        <f t="shared" si="42"/>
        <v>0</v>
      </c>
      <c r="M63" s="263"/>
      <c r="N63" s="45"/>
      <c r="O63" s="95">
        <f t="shared" si="43"/>
        <v>0</v>
      </c>
      <c r="P63" s="537"/>
      <c r="Q63" s="296"/>
      <c r="R63" s="343"/>
      <c r="S63" s="343"/>
      <c r="T63" s="343"/>
    </row>
    <row r="64" spans="1:20" ht="36" x14ac:dyDescent="0.25">
      <c r="A64" s="30">
        <v>1149</v>
      </c>
      <c r="B64" s="43" t="s">
        <v>64</v>
      </c>
      <c r="C64" s="189">
        <f t="shared" si="24"/>
        <v>8571</v>
      </c>
      <c r="D64" s="263">
        <v>5319</v>
      </c>
      <c r="E64" s="393"/>
      <c r="F64" s="411">
        <f t="shared" si="40"/>
        <v>5319</v>
      </c>
      <c r="G64" s="229">
        <v>3252</v>
      </c>
      <c r="H64" s="393"/>
      <c r="I64" s="411">
        <f t="shared" si="41"/>
        <v>3252</v>
      </c>
      <c r="J64" s="263"/>
      <c r="K64" s="45"/>
      <c r="L64" s="95">
        <f t="shared" si="42"/>
        <v>0</v>
      </c>
      <c r="M64" s="263"/>
      <c r="N64" s="45"/>
      <c r="O64" s="95">
        <f t="shared" si="43"/>
        <v>0</v>
      </c>
      <c r="P64" s="573"/>
      <c r="Q64" s="296"/>
      <c r="R64" s="343"/>
      <c r="S64" s="343"/>
      <c r="T64" s="343"/>
    </row>
    <row r="65" spans="1:20" ht="36" x14ac:dyDescent="0.25">
      <c r="A65" s="574">
        <v>1150</v>
      </c>
      <c r="B65" s="575" t="s">
        <v>65</v>
      </c>
      <c r="C65" s="576">
        <f t="shared" si="24"/>
        <v>1497</v>
      </c>
      <c r="D65" s="577">
        <v>1497</v>
      </c>
      <c r="E65" s="578"/>
      <c r="F65" s="579">
        <f t="shared" si="40"/>
        <v>1497</v>
      </c>
      <c r="G65" s="580"/>
      <c r="H65" s="578"/>
      <c r="I65" s="579">
        <f t="shared" si="41"/>
        <v>0</v>
      </c>
      <c r="J65" s="577"/>
      <c r="K65" s="581"/>
      <c r="L65" s="582">
        <f t="shared" si="42"/>
        <v>0</v>
      </c>
      <c r="M65" s="577"/>
      <c r="N65" s="581"/>
      <c r="O65" s="582">
        <f t="shared" si="43"/>
        <v>0</v>
      </c>
      <c r="P65" s="583"/>
      <c r="Q65" s="296"/>
      <c r="R65" s="343"/>
      <c r="S65" s="343"/>
      <c r="T65" s="343"/>
    </row>
    <row r="66" spans="1:20" ht="36" x14ac:dyDescent="0.25">
      <c r="A66" s="35">
        <v>1200</v>
      </c>
      <c r="B66" s="72" t="s">
        <v>66</v>
      </c>
      <c r="C66" s="187">
        <f t="shared" si="24"/>
        <v>131019</v>
      </c>
      <c r="D66" s="130">
        <f>SUM(D67:D68)</f>
        <v>117279</v>
      </c>
      <c r="E66" s="123">
        <f t="shared" ref="E66" si="44">SUM(E67:E68)</f>
        <v>213</v>
      </c>
      <c r="F66" s="409">
        <f>SUM(F67:F68)</f>
        <v>117492</v>
      </c>
      <c r="G66" s="227">
        <f>SUM(G67:G68)</f>
        <v>13527</v>
      </c>
      <c r="H66" s="123">
        <f t="shared" ref="H66:N66" si="45">SUM(H67:H68)</f>
        <v>0</v>
      </c>
      <c r="I66" s="409">
        <f t="shared" si="45"/>
        <v>13527</v>
      </c>
      <c r="J66" s="130">
        <f>SUM(J67:J68)</f>
        <v>0</v>
      </c>
      <c r="K66" s="38">
        <f t="shared" si="45"/>
        <v>0</v>
      </c>
      <c r="L66" s="175">
        <f t="shared" si="45"/>
        <v>0</v>
      </c>
      <c r="M66" s="130">
        <f t="shared" si="45"/>
        <v>0</v>
      </c>
      <c r="N66" s="38">
        <f t="shared" si="45"/>
        <v>0</v>
      </c>
      <c r="O66" s="175">
        <f>SUM(O67:O68)</f>
        <v>0</v>
      </c>
      <c r="P66" s="560"/>
      <c r="Q66" s="296"/>
      <c r="R66" s="343"/>
      <c r="S66" s="343"/>
      <c r="T66" s="343"/>
    </row>
    <row r="67" spans="1:20" ht="24" x14ac:dyDescent="0.25">
      <c r="A67" s="340">
        <v>1210</v>
      </c>
      <c r="B67" s="40" t="s">
        <v>67</v>
      </c>
      <c r="C67" s="188">
        <f t="shared" si="24"/>
        <v>102878</v>
      </c>
      <c r="D67" s="262">
        <v>89701</v>
      </c>
      <c r="E67" s="390"/>
      <c r="F67" s="402">
        <f>D67+E67</f>
        <v>89701</v>
      </c>
      <c r="G67" s="219">
        <v>13177</v>
      </c>
      <c r="H67" s="390"/>
      <c r="I67" s="402">
        <f>G67+H67</f>
        <v>13177</v>
      </c>
      <c r="J67" s="262"/>
      <c r="K67" s="42"/>
      <c r="L67" s="176">
        <f>J67+K67</f>
        <v>0</v>
      </c>
      <c r="M67" s="219"/>
      <c r="N67" s="42"/>
      <c r="O67" s="90">
        <f>M67+N67</f>
        <v>0</v>
      </c>
      <c r="P67" s="289"/>
      <c r="Q67" s="296"/>
      <c r="R67" s="343"/>
      <c r="S67" s="343"/>
      <c r="T67" s="343"/>
    </row>
    <row r="68" spans="1:20" ht="24" x14ac:dyDescent="0.25">
      <c r="A68" s="75">
        <v>1220</v>
      </c>
      <c r="B68" s="43" t="s">
        <v>68</v>
      </c>
      <c r="C68" s="189">
        <f t="shared" si="24"/>
        <v>28141</v>
      </c>
      <c r="D68" s="132">
        <f>SUM(D69:D73)</f>
        <v>27578</v>
      </c>
      <c r="E68" s="91">
        <f t="shared" ref="E68" si="46">SUM(E69:E73)</f>
        <v>213</v>
      </c>
      <c r="F68" s="411">
        <f>SUM(F69:F73)</f>
        <v>27791</v>
      </c>
      <c r="G68" s="230">
        <f>SUM(G69:G73)</f>
        <v>350</v>
      </c>
      <c r="H68" s="91">
        <f t="shared" ref="H68:O68" si="47">SUM(H69:H73)</f>
        <v>0</v>
      </c>
      <c r="I68" s="411">
        <f t="shared" si="47"/>
        <v>350</v>
      </c>
      <c r="J68" s="132">
        <f>SUM(J69:J73)</f>
        <v>0</v>
      </c>
      <c r="K68" s="76">
        <f t="shared" si="47"/>
        <v>0</v>
      </c>
      <c r="L68" s="95">
        <f t="shared" si="47"/>
        <v>0</v>
      </c>
      <c r="M68" s="230">
        <f t="shared" si="47"/>
        <v>0</v>
      </c>
      <c r="N68" s="76">
        <f t="shared" si="47"/>
        <v>0</v>
      </c>
      <c r="O68" s="91">
        <f t="shared" si="47"/>
        <v>0</v>
      </c>
      <c r="P68" s="290"/>
      <c r="Q68" s="296"/>
      <c r="R68" s="343"/>
      <c r="S68" s="343"/>
      <c r="T68" s="343"/>
    </row>
    <row r="69" spans="1:20" ht="60" x14ac:dyDescent="0.25">
      <c r="A69" s="30">
        <v>1221</v>
      </c>
      <c r="B69" s="43" t="s">
        <v>69</v>
      </c>
      <c r="C69" s="189">
        <f t="shared" si="24"/>
        <v>16615</v>
      </c>
      <c r="D69" s="263">
        <f>14177+2088</f>
        <v>16265</v>
      </c>
      <c r="E69" s="393"/>
      <c r="F69" s="411">
        <f t="shared" ref="F69:F73" si="48">D69+E69</f>
        <v>16265</v>
      </c>
      <c r="G69" s="229">
        <v>350</v>
      </c>
      <c r="H69" s="393"/>
      <c r="I69" s="411">
        <f t="shared" ref="I69:I73" si="49">G69+H69</f>
        <v>350</v>
      </c>
      <c r="J69" s="263"/>
      <c r="K69" s="45"/>
      <c r="L69" s="95">
        <f t="shared" ref="L69:L73" si="50">J69+K69</f>
        <v>0</v>
      </c>
      <c r="M69" s="229"/>
      <c r="N69" s="45"/>
      <c r="O69" s="91">
        <f t="shared" ref="O69:O73" si="51">M69+N69</f>
        <v>0</v>
      </c>
      <c r="P69" s="290"/>
      <c r="Q69" s="296"/>
      <c r="R69" s="343"/>
      <c r="S69" s="343"/>
      <c r="T69" s="343"/>
    </row>
    <row r="70" spans="1:20"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c r="R70" s="343"/>
      <c r="S70" s="343"/>
      <c r="T70" s="343"/>
    </row>
    <row r="71" spans="1:20"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c r="R71" s="343"/>
      <c r="S71" s="343"/>
      <c r="T71" s="343"/>
    </row>
    <row r="72" spans="1:20" ht="36" x14ac:dyDescent="0.25">
      <c r="A72" s="30">
        <v>1227</v>
      </c>
      <c r="B72" s="43" t="s">
        <v>72</v>
      </c>
      <c r="C72" s="189">
        <f t="shared" si="24"/>
        <v>10672</v>
      </c>
      <c r="D72" s="263">
        <v>10672</v>
      </c>
      <c r="E72" s="393"/>
      <c r="F72" s="411">
        <f t="shared" si="48"/>
        <v>10672</v>
      </c>
      <c r="G72" s="229"/>
      <c r="H72" s="393"/>
      <c r="I72" s="411">
        <f t="shared" si="49"/>
        <v>0</v>
      </c>
      <c r="J72" s="263"/>
      <c r="K72" s="45"/>
      <c r="L72" s="95">
        <f t="shared" si="50"/>
        <v>0</v>
      </c>
      <c r="M72" s="229"/>
      <c r="N72" s="45"/>
      <c r="O72" s="91">
        <f t="shared" si="51"/>
        <v>0</v>
      </c>
      <c r="P72" s="290"/>
      <c r="Q72" s="296"/>
      <c r="R72" s="343"/>
      <c r="S72" s="343"/>
      <c r="T72" s="343"/>
    </row>
    <row r="73" spans="1:20" ht="60" x14ac:dyDescent="0.25">
      <c r="A73" s="30">
        <v>1228</v>
      </c>
      <c r="B73" s="43" t="s">
        <v>73</v>
      </c>
      <c r="C73" s="189">
        <f t="shared" si="24"/>
        <v>854</v>
      </c>
      <c r="D73" s="263">
        <v>641</v>
      </c>
      <c r="E73" s="393">
        <v>213</v>
      </c>
      <c r="F73" s="411">
        <f t="shared" si="48"/>
        <v>854</v>
      </c>
      <c r="G73" s="229"/>
      <c r="H73" s="393"/>
      <c r="I73" s="411">
        <f t="shared" si="49"/>
        <v>0</v>
      </c>
      <c r="J73" s="263"/>
      <c r="K73" s="45"/>
      <c r="L73" s="95">
        <f t="shared" si="50"/>
        <v>0</v>
      </c>
      <c r="M73" s="229"/>
      <c r="N73" s="45"/>
      <c r="O73" s="91">
        <f t="shared" si="51"/>
        <v>0</v>
      </c>
      <c r="P73" s="336" t="s">
        <v>340</v>
      </c>
      <c r="Q73" s="296"/>
      <c r="R73" s="343"/>
      <c r="S73" s="343"/>
      <c r="T73" s="343"/>
    </row>
    <row r="74" spans="1:20" x14ac:dyDescent="0.25">
      <c r="A74" s="70">
        <v>2000</v>
      </c>
      <c r="B74" s="70" t="s">
        <v>74</v>
      </c>
      <c r="C74" s="199">
        <f t="shared" si="24"/>
        <v>51855</v>
      </c>
      <c r="D74" s="137">
        <f>SUM(D75,D82,D129,D163,D164,D171)</f>
        <v>47388</v>
      </c>
      <c r="E74" s="125">
        <f t="shared" ref="E74" si="52">SUM(E75,E82,E129,E163,E164,E171)</f>
        <v>0</v>
      </c>
      <c r="F74" s="408">
        <f>SUM(F75,F82,F129,F163,F164,F171)</f>
        <v>47388</v>
      </c>
      <c r="G74" s="226">
        <f>SUM(G75,G82,G129,G163,G164,G171)</f>
        <v>1287</v>
      </c>
      <c r="H74" s="125">
        <f t="shared" ref="H74:O74" si="53">SUM(H75,H82,H129,H163,H164,H171)</f>
        <v>0</v>
      </c>
      <c r="I74" s="408">
        <f t="shared" si="53"/>
        <v>1287</v>
      </c>
      <c r="J74" s="137">
        <f>SUM(J75,J82,J129,J163,J164,J171)</f>
        <v>3180</v>
      </c>
      <c r="K74" s="71">
        <f t="shared" si="53"/>
        <v>0</v>
      </c>
      <c r="L74" s="172">
        <f t="shared" si="53"/>
        <v>3180</v>
      </c>
      <c r="M74" s="226">
        <f t="shared" si="53"/>
        <v>0</v>
      </c>
      <c r="N74" s="71">
        <f t="shared" si="53"/>
        <v>0</v>
      </c>
      <c r="O74" s="125">
        <f t="shared" si="53"/>
        <v>0</v>
      </c>
      <c r="P74" s="312"/>
      <c r="Q74" s="296"/>
      <c r="R74" s="343"/>
      <c r="S74" s="343"/>
      <c r="T74" s="343"/>
    </row>
    <row r="75" spans="1:20" ht="24" x14ac:dyDescent="0.25">
      <c r="A75" s="35">
        <v>2100</v>
      </c>
      <c r="B75" s="72" t="s">
        <v>75</v>
      </c>
      <c r="C75" s="187">
        <f t="shared" si="24"/>
        <v>165</v>
      </c>
      <c r="D75" s="130">
        <f>SUM(D76,D79)</f>
        <v>165</v>
      </c>
      <c r="E75" s="123">
        <f t="shared" ref="E75" si="54">SUM(E76,E79)</f>
        <v>0</v>
      </c>
      <c r="F75" s="409">
        <f>SUM(F76,F79)</f>
        <v>165</v>
      </c>
      <c r="G75" s="227">
        <f>SUM(G76,G79)</f>
        <v>0</v>
      </c>
      <c r="H75" s="123">
        <f t="shared" ref="H75:O75" si="55">SUM(H76,H79)</f>
        <v>0</v>
      </c>
      <c r="I75" s="409">
        <f t="shared" si="55"/>
        <v>0</v>
      </c>
      <c r="J75" s="130">
        <f>SUM(J76,J79)</f>
        <v>0</v>
      </c>
      <c r="K75" s="38">
        <f t="shared" si="55"/>
        <v>0</v>
      </c>
      <c r="L75" s="175">
        <f t="shared" si="55"/>
        <v>0</v>
      </c>
      <c r="M75" s="227">
        <f t="shared" si="55"/>
        <v>0</v>
      </c>
      <c r="N75" s="38">
        <f t="shared" si="55"/>
        <v>0</v>
      </c>
      <c r="O75" s="123">
        <f t="shared" si="55"/>
        <v>0</v>
      </c>
      <c r="P75" s="292"/>
      <c r="Q75" s="296"/>
      <c r="R75" s="343"/>
      <c r="S75" s="343"/>
      <c r="T75" s="343"/>
    </row>
    <row r="76" spans="1:20" ht="24" x14ac:dyDescent="0.25">
      <c r="A76" s="340">
        <v>2110</v>
      </c>
      <c r="B76" s="40" t="s">
        <v>76</v>
      </c>
      <c r="C76" s="188">
        <f t="shared" si="24"/>
        <v>107</v>
      </c>
      <c r="D76" s="131">
        <f>SUM(D77:D78)</f>
        <v>107</v>
      </c>
      <c r="E76" s="90">
        <f t="shared" ref="E76" si="56">SUM(E77:E78)</f>
        <v>0</v>
      </c>
      <c r="F76" s="402">
        <f>SUM(F77:F78)</f>
        <v>107</v>
      </c>
      <c r="G76" s="232">
        <f>SUM(G77:G78)</f>
        <v>0</v>
      </c>
      <c r="H76" s="90">
        <f t="shared" ref="H76:O76" si="57">SUM(H77:H78)</f>
        <v>0</v>
      </c>
      <c r="I76" s="402">
        <f t="shared" si="57"/>
        <v>0</v>
      </c>
      <c r="J76" s="131">
        <f>SUM(J77:J78)</f>
        <v>0</v>
      </c>
      <c r="K76" s="79">
        <f t="shared" si="57"/>
        <v>0</v>
      </c>
      <c r="L76" s="176">
        <f t="shared" si="57"/>
        <v>0</v>
      </c>
      <c r="M76" s="232">
        <f t="shared" si="57"/>
        <v>0</v>
      </c>
      <c r="N76" s="79">
        <f t="shared" si="57"/>
        <v>0</v>
      </c>
      <c r="O76" s="90">
        <f t="shared" si="57"/>
        <v>0</v>
      </c>
      <c r="P76" s="289"/>
      <c r="Q76" s="296"/>
      <c r="R76" s="343"/>
      <c r="S76" s="343"/>
      <c r="T76" s="343"/>
    </row>
    <row r="77" spans="1:20" hidden="1" x14ac:dyDescent="0.25">
      <c r="A77" s="30">
        <v>2111</v>
      </c>
      <c r="B77" s="43" t="s">
        <v>77</v>
      </c>
      <c r="C77" s="189">
        <f t="shared" si="24"/>
        <v>0</v>
      </c>
      <c r="D77" s="263"/>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c r="R77" s="343"/>
      <c r="S77" s="343"/>
      <c r="T77" s="343"/>
    </row>
    <row r="78" spans="1:20" s="355" customFormat="1" ht="24" x14ac:dyDescent="0.25">
      <c r="A78" s="345">
        <v>2112</v>
      </c>
      <c r="B78" s="365" t="s">
        <v>78</v>
      </c>
      <c r="C78" s="366">
        <f t="shared" si="24"/>
        <v>107</v>
      </c>
      <c r="D78" s="367">
        <v>107</v>
      </c>
      <c r="E78" s="418"/>
      <c r="F78" s="420">
        <f t="shared" si="58"/>
        <v>107</v>
      </c>
      <c r="G78" s="370"/>
      <c r="H78" s="418"/>
      <c r="I78" s="420">
        <f t="shared" si="59"/>
        <v>0</v>
      </c>
      <c r="J78" s="367"/>
      <c r="K78" s="368"/>
      <c r="L78" s="369">
        <f t="shared" si="60"/>
        <v>0</v>
      </c>
      <c r="M78" s="370"/>
      <c r="N78" s="368"/>
      <c r="O78" s="371">
        <f t="shared" si="61"/>
        <v>0</v>
      </c>
      <c r="P78" s="372"/>
      <c r="Q78" s="353"/>
      <c r="R78" s="354"/>
      <c r="S78" s="354"/>
      <c r="T78" s="354"/>
    </row>
    <row r="79" spans="1:20" s="355" customFormat="1" ht="24" x14ac:dyDescent="0.25">
      <c r="A79" s="373">
        <v>2120</v>
      </c>
      <c r="B79" s="365" t="s">
        <v>79</v>
      </c>
      <c r="C79" s="366">
        <f t="shared" si="24"/>
        <v>58</v>
      </c>
      <c r="D79" s="584">
        <f>SUM(D80:D81)</f>
        <v>58</v>
      </c>
      <c r="E79" s="371">
        <f t="shared" ref="E79" si="62">SUM(E80:E81)</f>
        <v>0</v>
      </c>
      <c r="F79" s="420">
        <f>SUM(F80:F81)</f>
        <v>58</v>
      </c>
      <c r="G79" s="386">
        <f>SUM(G80:G81)</f>
        <v>0</v>
      </c>
      <c r="H79" s="371">
        <f t="shared" ref="H79:O79" si="63">SUM(H80:H81)</f>
        <v>0</v>
      </c>
      <c r="I79" s="420">
        <f t="shared" si="63"/>
        <v>0</v>
      </c>
      <c r="J79" s="584">
        <f>SUM(J80:J81)</f>
        <v>0</v>
      </c>
      <c r="K79" s="585">
        <f t="shared" si="63"/>
        <v>0</v>
      </c>
      <c r="L79" s="369">
        <f t="shared" si="63"/>
        <v>0</v>
      </c>
      <c r="M79" s="386">
        <f t="shared" si="63"/>
        <v>0</v>
      </c>
      <c r="N79" s="585">
        <f t="shared" si="63"/>
        <v>0</v>
      </c>
      <c r="O79" s="371">
        <f t="shared" si="63"/>
        <v>0</v>
      </c>
      <c r="P79" s="586"/>
      <c r="Q79" s="353"/>
      <c r="R79" s="354"/>
      <c r="S79" s="354"/>
      <c r="T79" s="354"/>
    </row>
    <row r="80" spans="1:20" s="355" customFormat="1" x14ac:dyDescent="0.25">
      <c r="A80" s="345">
        <v>2121</v>
      </c>
      <c r="B80" s="365" t="s">
        <v>77</v>
      </c>
      <c r="C80" s="366">
        <f t="shared" si="24"/>
        <v>58</v>
      </c>
      <c r="D80" s="367">
        <v>58</v>
      </c>
      <c r="E80" s="418"/>
      <c r="F80" s="420">
        <f t="shared" ref="F80:F81" si="64">D80+E80</f>
        <v>58</v>
      </c>
      <c r="G80" s="370"/>
      <c r="H80" s="418"/>
      <c r="I80" s="420">
        <f t="shared" ref="I80:I81" si="65">G80+H80</f>
        <v>0</v>
      </c>
      <c r="J80" s="367"/>
      <c r="K80" s="368"/>
      <c r="L80" s="369">
        <f t="shared" ref="L80:L81" si="66">J80+K80</f>
        <v>0</v>
      </c>
      <c r="M80" s="370"/>
      <c r="N80" s="368"/>
      <c r="O80" s="371">
        <f t="shared" ref="O80:O81" si="67">M80+N80</f>
        <v>0</v>
      </c>
      <c r="P80" s="372"/>
      <c r="Q80" s="353"/>
      <c r="R80" s="354"/>
      <c r="S80" s="354"/>
      <c r="T80" s="354"/>
    </row>
    <row r="81" spans="1:20" ht="24" hidden="1" x14ac:dyDescent="0.25">
      <c r="A81" s="30">
        <v>2122</v>
      </c>
      <c r="B81" s="43" t="s">
        <v>78</v>
      </c>
      <c r="C81" s="189">
        <f t="shared" si="24"/>
        <v>0</v>
      </c>
      <c r="D81" s="263"/>
      <c r="E81" s="45"/>
      <c r="F81" s="95">
        <f t="shared" si="64"/>
        <v>0</v>
      </c>
      <c r="G81" s="229"/>
      <c r="H81" s="45"/>
      <c r="I81" s="91">
        <f t="shared" si="65"/>
        <v>0</v>
      </c>
      <c r="J81" s="263"/>
      <c r="K81" s="45"/>
      <c r="L81" s="95">
        <f t="shared" si="66"/>
        <v>0</v>
      </c>
      <c r="M81" s="229"/>
      <c r="N81" s="45"/>
      <c r="O81" s="91">
        <f t="shared" si="67"/>
        <v>0</v>
      </c>
      <c r="P81" s="290"/>
      <c r="Q81" s="296"/>
      <c r="R81" s="343"/>
      <c r="S81" s="343"/>
      <c r="T81" s="343"/>
    </row>
    <row r="82" spans="1:20" x14ac:dyDescent="0.25">
      <c r="A82" s="35">
        <v>2200</v>
      </c>
      <c r="B82" s="72" t="s">
        <v>80</v>
      </c>
      <c r="C82" s="187">
        <f t="shared" si="24"/>
        <v>39232</v>
      </c>
      <c r="D82" s="130">
        <f>SUM(D83,D88,D94,D102,D111,D115,D121,D127)</f>
        <v>38691</v>
      </c>
      <c r="E82" s="123">
        <f t="shared" ref="E82" si="68">SUM(E83,E88,E94,E102,E111,E115,E121,E127)</f>
        <v>0</v>
      </c>
      <c r="F82" s="409">
        <f>SUM(F83,F88,F94,F102,F111,F115,F121,F127)</f>
        <v>38691</v>
      </c>
      <c r="G82" s="227">
        <f>SUM(G83,G88,G94,G102,G111,G115,G121,G127)</f>
        <v>0</v>
      </c>
      <c r="H82" s="123">
        <f t="shared" ref="H82:O82" si="69">SUM(H83,H88,H94,H102,H111,H115,H121,H127)</f>
        <v>0</v>
      </c>
      <c r="I82" s="409">
        <f t="shared" si="69"/>
        <v>0</v>
      </c>
      <c r="J82" s="130">
        <f>SUM(J83,J88,J94,J102,J111,J115,J121,J127)</f>
        <v>541</v>
      </c>
      <c r="K82" s="38">
        <f t="shared" si="69"/>
        <v>0</v>
      </c>
      <c r="L82" s="175">
        <f t="shared" si="69"/>
        <v>541</v>
      </c>
      <c r="M82" s="227">
        <f t="shared" si="69"/>
        <v>0</v>
      </c>
      <c r="N82" s="38">
        <f t="shared" si="69"/>
        <v>0</v>
      </c>
      <c r="O82" s="123">
        <f t="shared" si="69"/>
        <v>0</v>
      </c>
      <c r="P82" s="314"/>
      <c r="Q82" s="296"/>
      <c r="R82" s="343"/>
      <c r="S82" s="343"/>
      <c r="T82" s="343"/>
    </row>
    <row r="83" spans="1:20" ht="24" x14ac:dyDescent="0.25">
      <c r="A83" s="73">
        <v>2210</v>
      </c>
      <c r="B83" s="58" t="s">
        <v>81</v>
      </c>
      <c r="C83" s="194">
        <f t="shared" si="24"/>
        <v>862</v>
      </c>
      <c r="D83" s="86">
        <f>SUM(D84:D87)</f>
        <v>852</v>
      </c>
      <c r="E83" s="154">
        <f t="shared" ref="E83" si="70">SUM(E84:E87)</f>
        <v>0</v>
      </c>
      <c r="F83" s="410">
        <f>SUM(F84:F87)</f>
        <v>852</v>
      </c>
      <c r="G83" s="228">
        <f>SUM(G84:G87)</f>
        <v>0</v>
      </c>
      <c r="H83" s="154">
        <f t="shared" ref="H83:O83" si="71">SUM(H84:H87)</f>
        <v>0</v>
      </c>
      <c r="I83" s="410">
        <f t="shared" si="71"/>
        <v>0</v>
      </c>
      <c r="J83" s="86">
        <f>SUM(J84:J87)</f>
        <v>10</v>
      </c>
      <c r="K83" s="74">
        <f t="shared" si="71"/>
        <v>0</v>
      </c>
      <c r="L83" s="174">
        <f t="shared" si="71"/>
        <v>10</v>
      </c>
      <c r="M83" s="228">
        <f t="shared" si="71"/>
        <v>0</v>
      </c>
      <c r="N83" s="74">
        <f t="shared" si="71"/>
        <v>0</v>
      </c>
      <c r="O83" s="154">
        <f t="shared" si="71"/>
        <v>0</v>
      </c>
      <c r="P83" s="291"/>
      <c r="Q83" s="296"/>
      <c r="R83" s="343"/>
      <c r="S83" s="343"/>
      <c r="T83" s="343"/>
    </row>
    <row r="84" spans="1:20"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c r="R84" s="343"/>
      <c r="S84" s="343"/>
      <c r="T84" s="343"/>
    </row>
    <row r="85" spans="1:20" ht="36" x14ac:dyDescent="0.25">
      <c r="A85" s="30">
        <v>2212</v>
      </c>
      <c r="B85" s="43" t="s">
        <v>83</v>
      </c>
      <c r="C85" s="189">
        <f t="shared" si="24"/>
        <v>697</v>
      </c>
      <c r="D85" s="263">
        <v>692</v>
      </c>
      <c r="E85" s="393"/>
      <c r="F85" s="411">
        <f t="shared" si="72"/>
        <v>692</v>
      </c>
      <c r="G85" s="229"/>
      <c r="H85" s="393"/>
      <c r="I85" s="411">
        <f t="shared" si="73"/>
        <v>0</v>
      </c>
      <c r="J85" s="263">
        <v>5</v>
      </c>
      <c r="K85" s="45"/>
      <c r="L85" s="95">
        <f t="shared" si="74"/>
        <v>5</v>
      </c>
      <c r="M85" s="229"/>
      <c r="N85" s="45"/>
      <c r="O85" s="91">
        <f t="shared" si="75"/>
        <v>0</v>
      </c>
      <c r="P85" s="290"/>
      <c r="Q85" s="296"/>
      <c r="R85" s="343"/>
      <c r="S85" s="343"/>
      <c r="T85" s="343"/>
    </row>
    <row r="86" spans="1:20" ht="24" x14ac:dyDescent="0.25">
      <c r="A86" s="30">
        <v>2214</v>
      </c>
      <c r="B86" s="43" t="s">
        <v>84</v>
      </c>
      <c r="C86" s="189">
        <f t="shared" si="24"/>
        <v>125</v>
      </c>
      <c r="D86" s="263">
        <v>120</v>
      </c>
      <c r="E86" s="393"/>
      <c r="F86" s="411">
        <f t="shared" si="72"/>
        <v>120</v>
      </c>
      <c r="G86" s="229"/>
      <c r="H86" s="393"/>
      <c r="I86" s="411">
        <f t="shared" si="73"/>
        <v>0</v>
      </c>
      <c r="J86" s="263">
        <v>5</v>
      </c>
      <c r="K86" s="45"/>
      <c r="L86" s="95">
        <f t="shared" si="74"/>
        <v>5</v>
      </c>
      <c r="M86" s="229"/>
      <c r="N86" s="45"/>
      <c r="O86" s="91">
        <f t="shared" si="75"/>
        <v>0</v>
      </c>
      <c r="P86" s="290"/>
      <c r="Q86" s="296"/>
      <c r="R86" s="343"/>
      <c r="S86" s="343"/>
      <c r="T86" s="343"/>
    </row>
    <row r="87" spans="1:20" x14ac:dyDescent="0.25">
      <c r="A87" s="30">
        <v>2219</v>
      </c>
      <c r="B87" s="43" t="s">
        <v>85</v>
      </c>
      <c r="C87" s="189">
        <f t="shared" si="24"/>
        <v>40</v>
      </c>
      <c r="D87" s="263">
        <v>40</v>
      </c>
      <c r="E87" s="393"/>
      <c r="F87" s="411">
        <f t="shared" si="72"/>
        <v>40</v>
      </c>
      <c r="G87" s="229"/>
      <c r="H87" s="393"/>
      <c r="I87" s="411">
        <f t="shared" si="73"/>
        <v>0</v>
      </c>
      <c r="J87" s="263"/>
      <c r="K87" s="45"/>
      <c r="L87" s="95">
        <f t="shared" si="74"/>
        <v>0</v>
      </c>
      <c r="M87" s="229"/>
      <c r="N87" s="45"/>
      <c r="O87" s="91">
        <f t="shared" si="75"/>
        <v>0</v>
      </c>
      <c r="P87" s="290"/>
      <c r="Q87" s="296"/>
      <c r="R87" s="343"/>
      <c r="S87" s="343"/>
      <c r="T87" s="343"/>
    </row>
    <row r="88" spans="1:20" ht="24" x14ac:dyDescent="0.25">
      <c r="A88" s="75">
        <v>2220</v>
      </c>
      <c r="B88" s="43" t="s">
        <v>86</v>
      </c>
      <c r="C88" s="189">
        <f t="shared" si="24"/>
        <v>32796</v>
      </c>
      <c r="D88" s="132">
        <f>SUM(D89:D93)</f>
        <v>32265</v>
      </c>
      <c r="E88" s="91">
        <f t="shared" ref="E88" si="76">SUM(E89:E93)</f>
        <v>0</v>
      </c>
      <c r="F88" s="411">
        <f>SUM(F89:F93)</f>
        <v>32265</v>
      </c>
      <c r="G88" s="230">
        <f>SUM(G89:G93)</f>
        <v>0</v>
      </c>
      <c r="H88" s="91">
        <f t="shared" ref="H88:O88" si="77">SUM(H89:H93)</f>
        <v>0</v>
      </c>
      <c r="I88" s="411">
        <f t="shared" si="77"/>
        <v>0</v>
      </c>
      <c r="J88" s="132">
        <f>SUM(J89:J93)</f>
        <v>531</v>
      </c>
      <c r="K88" s="76">
        <f t="shared" si="77"/>
        <v>0</v>
      </c>
      <c r="L88" s="95">
        <f t="shared" si="77"/>
        <v>531</v>
      </c>
      <c r="M88" s="230">
        <f t="shared" si="77"/>
        <v>0</v>
      </c>
      <c r="N88" s="76">
        <f t="shared" si="77"/>
        <v>0</v>
      </c>
      <c r="O88" s="91">
        <f t="shared" si="77"/>
        <v>0</v>
      </c>
      <c r="P88" s="290"/>
      <c r="Q88" s="296"/>
      <c r="R88" s="343"/>
      <c r="S88" s="343"/>
      <c r="T88" s="343"/>
    </row>
    <row r="89" spans="1:20" ht="24" x14ac:dyDescent="0.25">
      <c r="A89" s="345">
        <v>2221</v>
      </c>
      <c r="B89" s="365" t="s">
        <v>305</v>
      </c>
      <c r="C89" s="366">
        <f t="shared" si="24"/>
        <v>18129</v>
      </c>
      <c r="D89" s="367">
        <v>18129</v>
      </c>
      <c r="E89" s="418"/>
      <c r="F89" s="420">
        <f t="shared" ref="F89:F93" si="78">D89+E89</f>
        <v>18129</v>
      </c>
      <c r="G89" s="370"/>
      <c r="H89" s="418"/>
      <c r="I89" s="420">
        <f t="shared" ref="I89:I93" si="79">G89+H89</f>
        <v>0</v>
      </c>
      <c r="J89" s="367"/>
      <c r="K89" s="368"/>
      <c r="L89" s="369">
        <f t="shared" ref="L89:L93" si="80">J89+K89</f>
        <v>0</v>
      </c>
      <c r="M89" s="370"/>
      <c r="N89" s="368"/>
      <c r="O89" s="371">
        <f t="shared" ref="O89:O93" si="81">M89+N89</f>
        <v>0</v>
      </c>
      <c r="P89" s="586"/>
      <c r="Q89" s="296"/>
      <c r="R89" s="343"/>
      <c r="S89" s="343"/>
      <c r="T89" s="343"/>
    </row>
    <row r="90" spans="1:20" x14ac:dyDescent="0.25">
      <c r="A90" s="30">
        <v>2222</v>
      </c>
      <c r="B90" s="43" t="s">
        <v>87</v>
      </c>
      <c r="C90" s="189">
        <f t="shared" si="24"/>
        <v>5385</v>
      </c>
      <c r="D90" s="263">
        <v>5385</v>
      </c>
      <c r="E90" s="393"/>
      <c r="F90" s="411">
        <f t="shared" si="78"/>
        <v>5385</v>
      </c>
      <c r="G90" s="229"/>
      <c r="H90" s="393"/>
      <c r="I90" s="411">
        <f t="shared" si="79"/>
        <v>0</v>
      </c>
      <c r="J90" s="263"/>
      <c r="K90" s="45"/>
      <c r="L90" s="95">
        <f t="shared" si="80"/>
        <v>0</v>
      </c>
      <c r="M90" s="229"/>
      <c r="N90" s="45"/>
      <c r="O90" s="91">
        <f t="shared" si="81"/>
        <v>0</v>
      </c>
      <c r="P90" s="290"/>
      <c r="Q90" s="296"/>
      <c r="R90" s="343"/>
      <c r="S90" s="343"/>
      <c r="T90" s="343"/>
    </row>
    <row r="91" spans="1:20" s="355" customFormat="1" x14ac:dyDescent="0.25">
      <c r="A91" s="345">
        <v>2223</v>
      </c>
      <c r="B91" s="365" t="s">
        <v>88</v>
      </c>
      <c r="C91" s="366">
        <f t="shared" si="24"/>
        <v>8611</v>
      </c>
      <c r="D91" s="367">
        <v>8201</v>
      </c>
      <c r="E91" s="418"/>
      <c r="F91" s="420">
        <f t="shared" si="78"/>
        <v>8201</v>
      </c>
      <c r="G91" s="370"/>
      <c r="H91" s="418"/>
      <c r="I91" s="420">
        <f t="shared" si="79"/>
        <v>0</v>
      </c>
      <c r="J91" s="367">
        <v>410</v>
      </c>
      <c r="K91" s="368"/>
      <c r="L91" s="369">
        <f t="shared" si="80"/>
        <v>410</v>
      </c>
      <c r="M91" s="370"/>
      <c r="N91" s="368"/>
      <c r="O91" s="371">
        <f t="shared" si="81"/>
        <v>0</v>
      </c>
      <c r="P91" s="372"/>
      <c r="Q91" s="353"/>
      <c r="R91" s="354"/>
      <c r="S91" s="354"/>
      <c r="T91" s="354"/>
    </row>
    <row r="92" spans="1:20" s="355" customFormat="1" ht="48" x14ac:dyDescent="0.25">
      <c r="A92" s="345">
        <v>2224</v>
      </c>
      <c r="B92" s="365" t="s">
        <v>89</v>
      </c>
      <c r="C92" s="366">
        <f t="shared" si="24"/>
        <v>671</v>
      </c>
      <c r="D92" s="367">
        <v>550</v>
      </c>
      <c r="E92" s="418"/>
      <c r="F92" s="420">
        <f t="shared" si="78"/>
        <v>550</v>
      </c>
      <c r="G92" s="370"/>
      <c r="H92" s="418"/>
      <c r="I92" s="420">
        <f t="shared" si="79"/>
        <v>0</v>
      </c>
      <c r="J92" s="367">
        <v>121</v>
      </c>
      <c r="K92" s="368"/>
      <c r="L92" s="369">
        <f t="shared" si="80"/>
        <v>121</v>
      </c>
      <c r="M92" s="370"/>
      <c r="N92" s="368"/>
      <c r="O92" s="371">
        <f t="shared" si="81"/>
        <v>0</v>
      </c>
      <c r="P92" s="372"/>
      <c r="Q92" s="353"/>
      <c r="R92" s="354"/>
      <c r="S92" s="354"/>
      <c r="T92" s="354"/>
    </row>
    <row r="93" spans="1:20"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c r="R93" s="343"/>
      <c r="S93" s="343"/>
      <c r="T93" s="343"/>
    </row>
    <row r="94" spans="1:20" ht="36" x14ac:dyDescent="0.25">
      <c r="A94" s="75">
        <v>2230</v>
      </c>
      <c r="B94" s="43" t="s">
        <v>91</v>
      </c>
      <c r="C94" s="189">
        <f t="shared" si="24"/>
        <v>908</v>
      </c>
      <c r="D94" s="132">
        <f>SUM(D95:D101)</f>
        <v>908</v>
      </c>
      <c r="E94" s="91">
        <f t="shared" ref="E94" si="82">SUM(E95:E101)</f>
        <v>0</v>
      </c>
      <c r="F94" s="411">
        <f>SUM(F95:F101)</f>
        <v>908</v>
      </c>
      <c r="G94" s="230">
        <f>SUM(G95:G101)</f>
        <v>0</v>
      </c>
      <c r="H94" s="91">
        <f t="shared" ref="H94:N94" si="83">SUM(H95:H101)</f>
        <v>0</v>
      </c>
      <c r="I94" s="411">
        <f t="shared" si="83"/>
        <v>0</v>
      </c>
      <c r="J94" s="132">
        <f>SUM(J95:J101)</f>
        <v>0</v>
      </c>
      <c r="K94" s="76">
        <f t="shared" si="83"/>
        <v>0</v>
      </c>
      <c r="L94" s="95">
        <f t="shared" si="83"/>
        <v>0</v>
      </c>
      <c r="M94" s="230">
        <f t="shared" si="83"/>
        <v>0</v>
      </c>
      <c r="N94" s="76">
        <f t="shared" si="83"/>
        <v>0</v>
      </c>
      <c r="O94" s="91">
        <f>SUM(O95:O101)</f>
        <v>0</v>
      </c>
      <c r="P94" s="290"/>
      <c r="Q94" s="296"/>
      <c r="R94" s="343"/>
      <c r="S94" s="343"/>
      <c r="T94" s="343"/>
    </row>
    <row r="95" spans="1:20"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c r="R95" s="343"/>
      <c r="S95" s="343"/>
      <c r="T95" s="343"/>
    </row>
    <row r="96" spans="1:20"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c r="R96" s="343"/>
      <c r="S96" s="343"/>
      <c r="T96" s="343"/>
    </row>
    <row r="97" spans="1:20"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c r="R97" s="343"/>
      <c r="S97" s="343"/>
      <c r="T97" s="343"/>
    </row>
    <row r="98" spans="1:20"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c r="R98" s="343"/>
      <c r="S98" s="343"/>
      <c r="T98" s="343"/>
    </row>
    <row r="99" spans="1:20" ht="24" hidden="1" x14ac:dyDescent="0.25">
      <c r="A99" s="30">
        <v>2235</v>
      </c>
      <c r="B99" s="43" t="s">
        <v>96</v>
      </c>
      <c r="C99" s="189">
        <f t="shared" si="24"/>
        <v>0</v>
      </c>
      <c r="D99" s="263"/>
      <c r="E99" s="45"/>
      <c r="F99" s="95">
        <f t="shared" si="84"/>
        <v>0</v>
      </c>
      <c r="G99" s="229"/>
      <c r="H99" s="45"/>
      <c r="I99" s="91">
        <f t="shared" si="85"/>
        <v>0</v>
      </c>
      <c r="J99" s="263"/>
      <c r="K99" s="45"/>
      <c r="L99" s="95">
        <f t="shared" si="86"/>
        <v>0</v>
      </c>
      <c r="M99" s="229"/>
      <c r="N99" s="45"/>
      <c r="O99" s="91">
        <f t="shared" si="87"/>
        <v>0</v>
      </c>
      <c r="P99" s="290"/>
      <c r="Q99" s="296"/>
      <c r="R99" s="343"/>
      <c r="S99" s="343"/>
      <c r="T99" s="343"/>
    </row>
    <row r="100" spans="1:20" hidden="1" x14ac:dyDescent="0.25">
      <c r="A100" s="30">
        <v>2236</v>
      </c>
      <c r="B100" s="43" t="s">
        <v>97</v>
      </c>
      <c r="C100" s="189">
        <f t="shared" si="24"/>
        <v>0</v>
      </c>
      <c r="D100" s="263"/>
      <c r="E100" s="45"/>
      <c r="F100" s="95">
        <f t="shared" si="84"/>
        <v>0</v>
      </c>
      <c r="G100" s="229"/>
      <c r="H100" s="45"/>
      <c r="I100" s="91">
        <f t="shared" si="85"/>
        <v>0</v>
      </c>
      <c r="J100" s="263"/>
      <c r="K100" s="45"/>
      <c r="L100" s="95">
        <f t="shared" si="86"/>
        <v>0</v>
      </c>
      <c r="M100" s="229"/>
      <c r="N100" s="45"/>
      <c r="O100" s="91">
        <f t="shared" si="87"/>
        <v>0</v>
      </c>
      <c r="P100" s="290"/>
      <c r="Q100" s="296"/>
      <c r="R100" s="343"/>
      <c r="S100" s="343"/>
      <c r="T100" s="343"/>
    </row>
    <row r="101" spans="1:20" ht="24" x14ac:dyDescent="0.25">
      <c r="A101" s="30">
        <v>2239</v>
      </c>
      <c r="B101" s="43" t="s">
        <v>98</v>
      </c>
      <c r="C101" s="189">
        <f t="shared" si="24"/>
        <v>908</v>
      </c>
      <c r="D101" s="263">
        <v>908</v>
      </c>
      <c r="E101" s="393"/>
      <c r="F101" s="411">
        <f t="shared" si="84"/>
        <v>908</v>
      </c>
      <c r="G101" s="229"/>
      <c r="H101" s="393"/>
      <c r="I101" s="411">
        <f t="shared" si="85"/>
        <v>0</v>
      </c>
      <c r="J101" s="263"/>
      <c r="K101" s="45"/>
      <c r="L101" s="95">
        <f t="shared" si="86"/>
        <v>0</v>
      </c>
      <c r="M101" s="229"/>
      <c r="N101" s="45"/>
      <c r="O101" s="91">
        <f t="shared" si="87"/>
        <v>0</v>
      </c>
      <c r="P101" s="290"/>
      <c r="Q101" s="296"/>
      <c r="R101" s="343"/>
      <c r="S101" s="343"/>
      <c r="T101" s="343"/>
    </row>
    <row r="102" spans="1:20" ht="36" x14ac:dyDescent="0.25">
      <c r="A102" s="75">
        <v>2240</v>
      </c>
      <c r="B102" s="43" t="s">
        <v>99</v>
      </c>
      <c r="C102" s="189">
        <f t="shared" si="24"/>
        <v>4423</v>
      </c>
      <c r="D102" s="132">
        <f>SUM(D103:D110)</f>
        <v>4423</v>
      </c>
      <c r="E102" s="91">
        <f t="shared" ref="E102" si="88">SUM(E103:E110)</f>
        <v>0</v>
      </c>
      <c r="F102" s="411">
        <f>SUM(F103:F110)</f>
        <v>4423</v>
      </c>
      <c r="G102" s="230">
        <f>SUM(G103:G110)</f>
        <v>0</v>
      </c>
      <c r="H102" s="91">
        <f t="shared" ref="H102:N102" si="89">SUM(H103:H110)</f>
        <v>0</v>
      </c>
      <c r="I102" s="411">
        <f t="shared" si="89"/>
        <v>0</v>
      </c>
      <c r="J102" s="132">
        <f>SUM(J103:J110)</f>
        <v>0</v>
      </c>
      <c r="K102" s="76">
        <f t="shared" si="89"/>
        <v>0</v>
      </c>
      <c r="L102" s="95">
        <f t="shared" si="89"/>
        <v>0</v>
      </c>
      <c r="M102" s="230">
        <f t="shared" si="89"/>
        <v>0</v>
      </c>
      <c r="N102" s="76">
        <f t="shared" si="89"/>
        <v>0</v>
      </c>
      <c r="O102" s="91">
        <f>SUM(O103:O110)</f>
        <v>0</v>
      </c>
      <c r="P102" s="290"/>
      <c r="Q102" s="296"/>
      <c r="R102" s="343"/>
      <c r="S102" s="343"/>
      <c r="T102" s="343"/>
    </row>
    <row r="103" spans="1:20"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c r="R103" s="343"/>
      <c r="S103" s="343"/>
      <c r="T103" s="343"/>
    </row>
    <row r="104" spans="1:20" ht="24" hidden="1" x14ac:dyDescent="0.25">
      <c r="A104" s="30">
        <v>2242</v>
      </c>
      <c r="B104" s="43" t="s">
        <v>101</v>
      </c>
      <c r="C104" s="189">
        <f t="shared" si="24"/>
        <v>0</v>
      </c>
      <c r="D104" s="263"/>
      <c r="E104" s="45"/>
      <c r="F104" s="95">
        <f t="shared" si="90"/>
        <v>0</v>
      </c>
      <c r="G104" s="229"/>
      <c r="H104" s="45"/>
      <c r="I104" s="91">
        <f t="shared" si="91"/>
        <v>0</v>
      </c>
      <c r="J104" s="263"/>
      <c r="K104" s="45"/>
      <c r="L104" s="95">
        <f t="shared" si="92"/>
        <v>0</v>
      </c>
      <c r="M104" s="229"/>
      <c r="N104" s="45"/>
      <c r="O104" s="91">
        <f t="shared" si="93"/>
        <v>0</v>
      </c>
      <c r="P104" s="290"/>
      <c r="Q104" s="296"/>
      <c r="R104" s="343"/>
      <c r="S104" s="343"/>
      <c r="T104" s="343"/>
    </row>
    <row r="105" spans="1:20" ht="24" x14ac:dyDescent="0.25">
      <c r="A105" s="30">
        <v>2243</v>
      </c>
      <c r="B105" s="43" t="s">
        <v>102</v>
      </c>
      <c r="C105" s="189">
        <f t="shared" si="24"/>
        <v>495</v>
      </c>
      <c r="D105" s="263">
        <v>495</v>
      </c>
      <c r="E105" s="393"/>
      <c r="F105" s="411">
        <f t="shared" si="90"/>
        <v>495</v>
      </c>
      <c r="G105" s="229"/>
      <c r="H105" s="393"/>
      <c r="I105" s="411">
        <f t="shared" si="91"/>
        <v>0</v>
      </c>
      <c r="J105" s="263"/>
      <c r="K105" s="45"/>
      <c r="L105" s="95">
        <f t="shared" si="92"/>
        <v>0</v>
      </c>
      <c r="M105" s="229"/>
      <c r="N105" s="45"/>
      <c r="O105" s="91">
        <f t="shared" si="93"/>
        <v>0</v>
      </c>
      <c r="P105" s="290"/>
      <c r="Q105" s="296"/>
      <c r="R105" s="343"/>
      <c r="S105" s="343"/>
      <c r="T105" s="343"/>
    </row>
    <row r="106" spans="1:20" x14ac:dyDescent="0.25">
      <c r="A106" s="30">
        <v>2244</v>
      </c>
      <c r="B106" s="43" t="s">
        <v>103</v>
      </c>
      <c r="C106" s="189">
        <f t="shared" si="24"/>
        <v>3928</v>
      </c>
      <c r="D106" s="263">
        <v>3928</v>
      </c>
      <c r="E106" s="393"/>
      <c r="F106" s="411">
        <f t="shared" si="90"/>
        <v>3928</v>
      </c>
      <c r="G106" s="229"/>
      <c r="H106" s="393"/>
      <c r="I106" s="411">
        <f t="shared" si="91"/>
        <v>0</v>
      </c>
      <c r="J106" s="263"/>
      <c r="K106" s="45"/>
      <c r="L106" s="95">
        <f t="shared" si="92"/>
        <v>0</v>
      </c>
      <c r="M106" s="229"/>
      <c r="N106" s="45"/>
      <c r="O106" s="91">
        <f t="shared" si="93"/>
        <v>0</v>
      </c>
      <c r="P106" s="290"/>
      <c r="Q106" s="296"/>
      <c r="R106" s="343"/>
      <c r="S106" s="343"/>
      <c r="T106" s="343"/>
    </row>
    <row r="107" spans="1:20"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c r="R107" s="343"/>
      <c r="S107" s="343"/>
      <c r="T107" s="343"/>
    </row>
    <row r="108" spans="1:20" hidden="1" x14ac:dyDescent="0.25">
      <c r="A108" s="30">
        <v>2247</v>
      </c>
      <c r="B108" s="43" t="s">
        <v>105</v>
      </c>
      <c r="C108" s="189">
        <f t="shared" si="24"/>
        <v>0</v>
      </c>
      <c r="D108" s="263"/>
      <c r="E108" s="45"/>
      <c r="F108" s="95">
        <f t="shared" si="90"/>
        <v>0</v>
      </c>
      <c r="G108" s="229"/>
      <c r="H108" s="45"/>
      <c r="I108" s="91">
        <f t="shared" si="91"/>
        <v>0</v>
      </c>
      <c r="J108" s="263"/>
      <c r="K108" s="45"/>
      <c r="L108" s="95">
        <f t="shared" si="92"/>
        <v>0</v>
      </c>
      <c r="M108" s="229"/>
      <c r="N108" s="45"/>
      <c r="O108" s="91">
        <f t="shared" si="93"/>
        <v>0</v>
      </c>
      <c r="P108" s="290"/>
      <c r="Q108" s="296"/>
      <c r="R108" s="343"/>
      <c r="S108" s="343"/>
      <c r="T108" s="343"/>
    </row>
    <row r="109" spans="1:20"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c r="R109" s="343"/>
      <c r="S109" s="343"/>
      <c r="T109" s="343"/>
    </row>
    <row r="110" spans="1:20" ht="24" hidden="1" x14ac:dyDescent="0.25">
      <c r="A110" s="30">
        <v>2249</v>
      </c>
      <c r="B110" s="43" t="s">
        <v>107</v>
      </c>
      <c r="C110" s="189">
        <f t="shared" si="24"/>
        <v>0</v>
      </c>
      <c r="D110" s="263"/>
      <c r="E110" s="45"/>
      <c r="F110" s="95">
        <f t="shared" si="90"/>
        <v>0</v>
      </c>
      <c r="G110" s="229"/>
      <c r="H110" s="45"/>
      <c r="I110" s="91">
        <f t="shared" si="91"/>
        <v>0</v>
      </c>
      <c r="J110" s="263"/>
      <c r="K110" s="45"/>
      <c r="L110" s="95">
        <f t="shared" si="92"/>
        <v>0</v>
      </c>
      <c r="M110" s="229"/>
      <c r="N110" s="45"/>
      <c r="O110" s="91">
        <f t="shared" si="93"/>
        <v>0</v>
      </c>
      <c r="P110" s="290"/>
      <c r="Q110" s="296"/>
      <c r="R110" s="343"/>
      <c r="S110" s="343"/>
      <c r="T110" s="343"/>
    </row>
    <row r="111" spans="1:20" x14ac:dyDescent="0.25">
      <c r="A111" s="75">
        <v>2250</v>
      </c>
      <c r="B111" s="43" t="s">
        <v>108</v>
      </c>
      <c r="C111" s="189">
        <f t="shared" si="24"/>
        <v>166</v>
      </c>
      <c r="D111" s="132">
        <f>SUM(D112:D114)</f>
        <v>166</v>
      </c>
      <c r="E111" s="91">
        <f t="shared" ref="E111" si="94">SUM(E112:E114)</f>
        <v>0</v>
      </c>
      <c r="F111" s="411">
        <f>SUM(F112:F114)</f>
        <v>166</v>
      </c>
      <c r="G111" s="230">
        <f>SUM(G112:G114)</f>
        <v>0</v>
      </c>
      <c r="H111" s="91">
        <f t="shared" ref="H111:N111" si="95">SUM(H112:H114)</f>
        <v>0</v>
      </c>
      <c r="I111" s="411">
        <f t="shared" si="95"/>
        <v>0</v>
      </c>
      <c r="J111" s="132">
        <f>SUM(J112:J114)</f>
        <v>0</v>
      </c>
      <c r="K111" s="76">
        <f t="shared" si="95"/>
        <v>0</v>
      </c>
      <c r="L111" s="95">
        <f t="shared" si="95"/>
        <v>0</v>
      </c>
      <c r="M111" s="230">
        <f t="shared" si="95"/>
        <v>0</v>
      </c>
      <c r="N111" s="76">
        <f t="shared" si="95"/>
        <v>0</v>
      </c>
      <c r="O111" s="91">
        <f>SUM(O112:O114)</f>
        <v>0</v>
      </c>
      <c r="P111" s="290"/>
      <c r="Q111" s="296"/>
      <c r="R111" s="343"/>
      <c r="S111" s="343"/>
      <c r="T111" s="343"/>
    </row>
    <row r="112" spans="1:20" x14ac:dyDescent="0.25">
      <c r="A112" s="30">
        <v>2251</v>
      </c>
      <c r="B112" s="43" t="s">
        <v>109</v>
      </c>
      <c r="C112" s="189">
        <f t="shared" si="24"/>
        <v>166</v>
      </c>
      <c r="D112" s="263">
        <v>166</v>
      </c>
      <c r="E112" s="393"/>
      <c r="F112" s="411">
        <f t="shared" ref="F112:F114" si="96">D112+E112</f>
        <v>166</v>
      </c>
      <c r="G112" s="229"/>
      <c r="H112" s="393"/>
      <c r="I112" s="411">
        <f t="shared" ref="I112:I114" si="97">G112+H112</f>
        <v>0</v>
      </c>
      <c r="J112" s="263"/>
      <c r="K112" s="45"/>
      <c r="L112" s="95">
        <f t="shared" ref="L112:L114" si="98">J112+K112</f>
        <v>0</v>
      </c>
      <c r="M112" s="229"/>
      <c r="N112" s="45"/>
      <c r="O112" s="91">
        <f t="shared" ref="O112:O114" si="99">M112+N112</f>
        <v>0</v>
      </c>
      <c r="P112" s="290"/>
      <c r="Q112" s="296"/>
      <c r="R112" s="343"/>
      <c r="S112" s="343"/>
      <c r="T112" s="343"/>
    </row>
    <row r="113" spans="1:20"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c r="R113" s="343"/>
      <c r="S113" s="343"/>
      <c r="T113" s="343"/>
    </row>
    <row r="114" spans="1:20" ht="24" hidden="1" x14ac:dyDescent="0.25">
      <c r="A114" s="30">
        <v>2259</v>
      </c>
      <c r="B114" s="43" t="s">
        <v>111</v>
      </c>
      <c r="C114" s="189">
        <f t="shared" si="100"/>
        <v>0</v>
      </c>
      <c r="D114" s="263"/>
      <c r="E114" s="45"/>
      <c r="F114" s="95">
        <f t="shared" si="96"/>
        <v>0</v>
      </c>
      <c r="G114" s="229"/>
      <c r="H114" s="45"/>
      <c r="I114" s="91">
        <f t="shared" si="97"/>
        <v>0</v>
      </c>
      <c r="J114" s="263"/>
      <c r="K114" s="45"/>
      <c r="L114" s="95">
        <f t="shared" si="98"/>
        <v>0</v>
      </c>
      <c r="M114" s="229"/>
      <c r="N114" s="45"/>
      <c r="O114" s="91">
        <f t="shared" si="99"/>
        <v>0</v>
      </c>
      <c r="P114" s="290"/>
      <c r="Q114" s="296"/>
      <c r="R114" s="343"/>
      <c r="S114" s="343"/>
      <c r="T114" s="343"/>
    </row>
    <row r="115" spans="1:20" x14ac:dyDescent="0.25">
      <c r="A115" s="75">
        <v>2260</v>
      </c>
      <c r="B115" s="43" t="s">
        <v>112</v>
      </c>
      <c r="C115" s="189">
        <f t="shared" si="100"/>
        <v>41</v>
      </c>
      <c r="D115" s="132">
        <f>SUM(D116:D120)</f>
        <v>41</v>
      </c>
      <c r="E115" s="91">
        <f t="shared" ref="E115" si="101">SUM(E116:E120)</f>
        <v>0</v>
      </c>
      <c r="F115" s="411">
        <f>SUM(F116:F120)</f>
        <v>41</v>
      </c>
      <c r="G115" s="230">
        <f>SUM(G116:G120)</f>
        <v>0</v>
      </c>
      <c r="H115" s="91">
        <f t="shared" ref="H115:N115" si="102">SUM(H116:H120)</f>
        <v>0</v>
      </c>
      <c r="I115" s="411">
        <f t="shared" si="102"/>
        <v>0</v>
      </c>
      <c r="J115" s="132">
        <f>SUM(J116:J120)</f>
        <v>0</v>
      </c>
      <c r="K115" s="76">
        <f t="shared" si="102"/>
        <v>0</v>
      </c>
      <c r="L115" s="95">
        <f t="shared" si="102"/>
        <v>0</v>
      </c>
      <c r="M115" s="230">
        <f t="shared" si="102"/>
        <v>0</v>
      </c>
      <c r="N115" s="76">
        <f t="shared" si="102"/>
        <v>0</v>
      </c>
      <c r="O115" s="91">
        <f>SUM(O116:O120)</f>
        <v>0</v>
      </c>
      <c r="P115" s="290"/>
      <c r="Q115" s="296"/>
      <c r="R115" s="343"/>
      <c r="S115" s="343"/>
      <c r="T115" s="343"/>
    </row>
    <row r="116" spans="1:20"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c r="R116" s="343"/>
      <c r="S116" s="343"/>
      <c r="T116" s="343"/>
    </row>
    <row r="117" spans="1:20" hidden="1" x14ac:dyDescent="0.25">
      <c r="A117" s="30">
        <v>2262</v>
      </c>
      <c r="B117" s="43" t="s">
        <v>114</v>
      </c>
      <c r="C117" s="189">
        <f t="shared" si="100"/>
        <v>0</v>
      </c>
      <c r="D117" s="263"/>
      <c r="E117" s="45"/>
      <c r="F117" s="95">
        <f t="shared" si="103"/>
        <v>0</v>
      </c>
      <c r="G117" s="229"/>
      <c r="H117" s="45"/>
      <c r="I117" s="91">
        <f t="shared" si="104"/>
        <v>0</v>
      </c>
      <c r="J117" s="263"/>
      <c r="K117" s="45"/>
      <c r="L117" s="95">
        <f t="shared" si="105"/>
        <v>0</v>
      </c>
      <c r="M117" s="229"/>
      <c r="N117" s="45"/>
      <c r="O117" s="91">
        <f t="shared" si="106"/>
        <v>0</v>
      </c>
      <c r="P117" s="290"/>
      <c r="Q117" s="296"/>
      <c r="R117" s="343"/>
      <c r="S117" s="343"/>
      <c r="T117" s="343"/>
    </row>
    <row r="118" spans="1:20"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c r="R118" s="343"/>
      <c r="S118" s="343"/>
      <c r="T118" s="343"/>
    </row>
    <row r="119" spans="1:20"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c r="R119" s="343"/>
      <c r="S119" s="343"/>
      <c r="T119" s="343"/>
    </row>
    <row r="120" spans="1:20" x14ac:dyDescent="0.25">
      <c r="A120" s="30">
        <v>2269</v>
      </c>
      <c r="B120" s="43" t="s">
        <v>117</v>
      </c>
      <c r="C120" s="189">
        <f t="shared" si="100"/>
        <v>41</v>
      </c>
      <c r="D120" s="263">
        <v>41</v>
      </c>
      <c r="E120" s="393"/>
      <c r="F120" s="411">
        <f t="shared" si="103"/>
        <v>41</v>
      </c>
      <c r="G120" s="229"/>
      <c r="H120" s="393"/>
      <c r="I120" s="411">
        <f t="shared" si="104"/>
        <v>0</v>
      </c>
      <c r="J120" s="263"/>
      <c r="K120" s="45"/>
      <c r="L120" s="95">
        <f t="shared" si="105"/>
        <v>0</v>
      </c>
      <c r="M120" s="229"/>
      <c r="N120" s="45"/>
      <c r="O120" s="91">
        <f t="shared" si="106"/>
        <v>0</v>
      </c>
      <c r="P120" s="290"/>
      <c r="Q120" s="296"/>
      <c r="R120" s="343"/>
      <c r="S120" s="343"/>
      <c r="T120" s="343"/>
    </row>
    <row r="121" spans="1:20" x14ac:dyDescent="0.25">
      <c r="A121" s="75">
        <v>2270</v>
      </c>
      <c r="B121" s="43" t="s">
        <v>118</v>
      </c>
      <c r="C121" s="189">
        <f t="shared" si="100"/>
        <v>36</v>
      </c>
      <c r="D121" s="132">
        <f>SUM(D122:D126)</f>
        <v>36</v>
      </c>
      <c r="E121" s="91">
        <f t="shared" ref="E121" si="107">SUM(E122:E126)</f>
        <v>0</v>
      </c>
      <c r="F121" s="411">
        <f>SUM(F122:F126)</f>
        <v>36</v>
      </c>
      <c r="G121" s="230">
        <f>SUM(G122:G126)</f>
        <v>0</v>
      </c>
      <c r="H121" s="91">
        <f t="shared" ref="H121:N121" si="108">SUM(H122:H126)</f>
        <v>0</v>
      </c>
      <c r="I121" s="411">
        <f t="shared" si="108"/>
        <v>0</v>
      </c>
      <c r="J121" s="132">
        <f>SUM(J122:J126)</f>
        <v>0</v>
      </c>
      <c r="K121" s="76">
        <f t="shared" si="108"/>
        <v>0</v>
      </c>
      <c r="L121" s="95">
        <f t="shared" si="108"/>
        <v>0</v>
      </c>
      <c r="M121" s="230">
        <f t="shared" si="108"/>
        <v>0</v>
      </c>
      <c r="N121" s="76">
        <f t="shared" si="108"/>
        <v>0</v>
      </c>
      <c r="O121" s="91">
        <f>SUM(O122:O126)</f>
        <v>0</v>
      </c>
      <c r="P121" s="290"/>
      <c r="Q121" s="296"/>
      <c r="R121" s="343"/>
      <c r="S121" s="343"/>
      <c r="T121" s="343"/>
    </row>
    <row r="122" spans="1:20"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c r="R122" s="343"/>
      <c r="S122" s="343"/>
      <c r="T122" s="343"/>
    </row>
    <row r="123" spans="1:20"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c r="R123" s="343"/>
      <c r="S123" s="343"/>
      <c r="T123" s="343"/>
    </row>
    <row r="124" spans="1:20" ht="24" hidden="1" x14ac:dyDescent="0.25">
      <c r="A124" s="30">
        <v>2275</v>
      </c>
      <c r="B124" s="43" t="s">
        <v>120</v>
      </c>
      <c r="C124" s="189">
        <f t="shared" si="100"/>
        <v>0</v>
      </c>
      <c r="D124" s="263"/>
      <c r="E124" s="45"/>
      <c r="F124" s="95">
        <f t="shared" si="109"/>
        <v>0</v>
      </c>
      <c r="G124" s="229"/>
      <c r="H124" s="45"/>
      <c r="I124" s="91">
        <f t="shared" si="110"/>
        <v>0</v>
      </c>
      <c r="J124" s="263"/>
      <c r="K124" s="45"/>
      <c r="L124" s="95">
        <f t="shared" si="111"/>
        <v>0</v>
      </c>
      <c r="M124" s="229"/>
      <c r="N124" s="45"/>
      <c r="O124" s="91">
        <f t="shared" si="112"/>
        <v>0</v>
      </c>
      <c r="P124" s="290"/>
      <c r="Q124" s="296"/>
      <c r="R124" s="343"/>
      <c r="S124" s="343"/>
      <c r="T124" s="343"/>
    </row>
    <row r="125" spans="1:20"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c r="R125" s="343"/>
      <c r="S125" s="343"/>
      <c r="T125" s="343"/>
    </row>
    <row r="126" spans="1:20" ht="24" x14ac:dyDescent="0.25">
      <c r="A126" s="30">
        <v>2279</v>
      </c>
      <c r="B126" s="43" t="s">
        <v>122</v>
      </c>
      <c r="C126" s="189">
        <f t="shared" si="100"/>
        <v>36</v>
      </c>
      <c r="D126" s="263">
        <v>36</v>
      </c>
      <c r="E126" s="393"/>
      <c r="F126" s="411">
        <f t="shared" si="109"/>
        <v>36</v>
      </c>
      <c r="G126" s="229"/>
      <c r="H126" s="393"/>
      <c r="I126" s="411">
        <f t="shared" si="110"/>
        <v>0</v>
      </c>
      <c r="J126" s="263"/>
      <c r="K126" s="45"/>
      <c r="L126" s="95">
        <f t="shared" si="111"/>
        <v>0</v>
      </c>
      <c r="M126" s="229"/>
      <c r="N126" s="45"/>
      <c r="O126" s="91">
        <f t="shared" si="112"/>
        <v>0</v>
      </c>
      <c r="P126" s="290"/>
      <c r="Q126" s="296"/>
      <c r="R126" s="343"/>
      <c r="S126" s="343"/>
      <c r="T126" s="343"/>
    </row>
    <row r="127" spans="1:20" ht="24" hidden="1" x14ac:dyDescent="0.25">
      <c r="A127" s="340">
        <v>2280</v>
      </c>
      <c r="B127" s="40" t="s">
        <v>123</v>
      </c>
      <c r="C127" s="188">
        <f t="shared" si="100"/>
        <v>0</v>
      </c>
      <c r="D127" s="131">
        <f>SUM(D128)</f>
        <v>0</v>
      </c>
      <c r="E127" s="79">
        <f>SUM(E128)</f>
        <v>0</v>
      </c>
      <c r="F127" s="176">
        <f t="shared" ref="F127:O127" si="113">SUM(F128)</f>
        <v>0</v>
      </c>
      <c r="G127" s="232">
        <f>SUM(G128)</f>
        <v>0</v>
      </c>
      <c r="H127" s="79">
        <f t="shared" si="113"/>
        <v>0</v>
      </c>
      <c r="I127" s="90">
        <f t="shared" si="113"/>
        <v>0</v>
      </c>
      <c r="J127" s="131">
        <f>SUM(J128)</f>
        <v>0</v>
      </c>
      <c r="K127" s="79">
        <f t="shared" si="113"/>
        <v>0</v>
      </c>
      <c r="L127" s="176">
        <f t="shared" si="113"/>
        <v>0</v>
      </c>
      <c r="M127" s="232">
        <f t="shared" si="113"/>
        <v>0</v>
      </c>
      <c r="N127" s="79">
        <f t="shared" si="113"/>
        <v>0</v>
      </c>
      <c r="O127" s="91">
        <f t="shared" si="113"/>
        <v>0</v>
      </c>
      <c r="P127" s="290"/>
      <c r="Q127" s="296"/>
      <c r="R127" s="343"/>
      <c r="S127" s="343"/>
      <c r="T127" s="343"/>
    </row>
    <row r="128" spans="1:20"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c r="R128" s="343"/>
      <c r="S128" s="343"/>
      <c r="T128" s="343"/>
    </row>
    <row r="129" spans="1:20" ht="38.25" customHeight="1" x14ac:dyDescent="0.25">
      <c r="A129" s="35">
        <v>2300</v>
      </c>
      <c r="B129" s="72" t="s">
        <v>125</v>
      </c>
      <c r="C129" s="187">
        <f t="shared" si="100"/>
        <v>12458</v>
      </c>
      <c r="D129" s="130">
        <f>SUM(D130,D135,D139,D140,D143,D150,D158,D159,D162)</f>
        <v>8532</v>
      </c>
      <c r="E129" s="123">
        <f t="shared" ref="E129" si="114">SUM(E130,E135,E139,E140,E143,E150,E158,E159,E162)</f>
        <v>0</v>
      </c>
      <c r="F129" s="409">
        <f>SUM(F130,F135,F139,F140,F143,F150,F158,F159,F162)</f>
        <v>8532</v>
      </c>
      <c r="G129" s="227">
        <f>SUM(G130,G135,G139,G140,G143,G150,G158,G159,G162)</f>
        <v>1287</v>
      </c>
      <c r="H129" s="123">
        <f t="shared" ref="H129:N129" si="115">SUM(H130,H135,H139,H140,H143,H150,H158,H159,H162)</f>
        <v>0</v>
      </c>
      <c r="I129" s="409">
        <f t="shared" si="115"/>
        <v>1287</v>
      </c>
      <c r="J129" s="130">
        <f>SUM(J130,J135,J139,J140,J143,J150,J158,J159,J162)</f>
        <v>2639</v>
      </c>
      <c r="K129" s="38">
        <f t="shared" si="115"/>
        <v>0</v>
      </c>
      <c r="L129" s="175">
        <f t="shared" si="115"/>
        <v>2639</v>
      </c>
      <c r="M129" s="227">
        <f t="shared" si="115"/>
        <v>0</v>
      </c>
      <c r="N129" s="38">
        <f t="shared" si="115"/>
        <v>0</v>
      </c>
      <c r="O129" s="123">
        <f>SUM(O130,O135,O139,O140,O143,O150,O158,O159,O162)</f>
        <v>0</v>
      </c>
      <c r="P129" s="292"/>
      <c r="Q129" s="296"/>
      <c r="R129" s="343"/>
      <c r="S129" s="343"/>
      <c r="T129" s="343"/>
    </row>
    <row r="130" spans="1:20" ht="24" x14ac:dyDescent="0.25">
      <c r="A130" s="340">
        <v>2310</v>
      </c>
      <c r="B130" s="40" t="s">
        <v>126</v>
      </c>
      <c r="C130" s="188">
        <f t="shared" si="100"/>
        <v>2989</v>
      </c>
      <c r="D130" s="131">
        <f>SUM(D131:D134)</f>
        <v>2989</v>
      </c>
      <c r="E130" s="90">
        <f t="shared" ref="E130:O130" si="116">SUM(E131:E134)</f>
        <v>0</v>
      </c>
      <c r="F130" s="402">
        <f t="shared" si="116"/>
        <v>2989</v>
      </c>
      <c r="G130" s="232">
        <f>SUM(G131:G134)</f>
        <v>0</v>
      </c>
      <c r="H130" s="90">
        <f t="shared" si="116"/>
        <v>0</v>
      </c>
      <c r="I130" s="402">
        <f t="shared" si="116"/>
        <v>0</v>
      </c>
      <c r="J130" s="131">
        <f>SUM(J131:J134)</f>
        <v>0</v>
      </c>
      <c r="K130" s="79">
        <f t="shared" si="116"/>
        <v>0</v>
      </c>
      <c r="L130" s="176">
        <f t="shared" si="116"/>
        <v>0</v>
      </c>
      <c r="M130" s="232">
        <f t="shared" si="116"/>
        <v>0</v>
      </c>
      <c r="N130" s="79">
        <f t="shared" si="116"/>
        <v>0</v>
      </c>
      <c r="O130" s="90">
        <f t="shared" si="116"/>
        <v>0</v>
      </c>
      <c r="P130" s="289"/>
      <c r="Q130" s="296"/>
      <c r="R130" s="343"/>
      <c r="S130" s="343"/>
      <c r="T130" s="343"/>
    </row>
    <row r="131" spans="1:20" x14ac:dyDescent="0.25">
      <c r="A131" s="30">
        <v>2311</v>
      </c>
      <c r="B131" s="43" t="s">
        <v>127</v>
      </c>
      <c r="C131" s="189">
        <f t="shared" si="100"/>
        <v>600</v>
      </c>
      <c r="D131" s="263">
        <v>600</v>
      </c>
      <c r="E131" s="393"/>
      <c r="F131" s="411">
        <f t="shared" ref="F131:F134" si="117">D131+E131</f>
        <v>600</v>
      </c>
      <c r="G131" s="229"/>
      <c r="H131" s="393"/>
      <c r="I131" s="411">
        <f t="shared" ref="I131:I134" si="118">G131+H131</f>
        <v>0</v>
      </c>
      <c r="J131" s="263"/>
      <c r="K131" s="45"/>
      <c r="L131" s="95">
        <f t="shared" ref="L131:L134" si="119">J131+K131</f>
        <v>0</v>
      </c>
      <c r="M131" s="229"/>
      <c r="N131" s="45"/>
      <c r="O131" s="91">
        <f t="shared" ref="O131:O134" si="120">M131+N131</f>
        <v>0</v>
      </c>
      <c r="P131" s="290"/>
      <c r="Q131" s="296"/>
      <c r="R131" s="343"/>
      <c r="S131" s="343"/>
      <c r="T131" s="343"/>
    </row>
    <row r="132" spans="1:20" x14ac:dyDescent="0.25">
      <c r="A132" s="30">
        <v>2312</v>
      </c>
      <c r="B132" s="43" t="s">
        <v>128</v>
      </c>
      <c r="C132" s="189">
        <f t="shared" si="100"/>
        <v>2289</v>
      </c>
      <c r="D132" s="263">
        <v>2289</v>
      </c>
      <c r="E132" s="393"/>
      <c r="F132" s="411">
        <f t="shared" si="117"/>
        <v>2289</v>
      </c>
      <c r="G132" s="229"/>
      <c r="H132" s="393"/>
      <c r="I132" s="411">
        <f t="shared" si="118"/>
        <v>0</v>
      </c>
      <c r="J132" s="263"/>
      <c r="K132" s="45"/>
      <c r="L132" s="95">
        <f t="shared" si="119"/>
        <v>0</v>
      </c>
      <c r="M132" s="229"/>
      <c r="N132" s="45"/>
      <c r="O132" s="91">
        <f t="shared" si="120"/>
        <v>0</v>
      </c>
      <c r="P132" s="290"/>
      <c r="Q132" s="296"/>
      <c r="R132" s="343"/>
      <c r="S132" s="343"/>
      <c r="T132" s="343"/>
    </row>
    <row r="133" spans="1:20" x14ac:dyDescent="0.25">
      <c r="A133" s="30">
        <v>2313</v>
      </c>
      <c r="B133" s="43" t="s">
        <v>129</v>
      </c>
      <c r="C133" s="189">
        <f t="shared" si="100"/>
        <v>100</v>
      </c>
      <c r="D133" s="263">
        <v>100</v>
      </c>
      <c r="E133" s="393"/>
      <c r="F133" s="411">
        <f t="shared" si="117"/>
        <v>100</v>
      </c>
      <c r="G133" s="229"/>
      <c r="H133" s="393"/>
      <c r="I133" s="411">
        <f t="shared" si="118"/>
        <v>0</v>
      </c>
      <c r="J133" s="263"/>
      <c r="K133" s="45"/>
      <c r="L133" s="95">
        <f t="shared" si="119"/>
        <v>0</v>
      </c>
      <c r="M133" s="229"/>
      <c r="N133" s="45"/>
      <c r="O133" s="91">
        <f t="shared" si="120"/>
        <v>0</v>
      </c>
      <c r="P133" s="290"/>
      <c r="Q133" s="296"/>
      <c r="R133" s="343"/>
      <c r="S133" s="343"/>
      <c r="T133" s="343"/>
    </row>
    <row r="134" spans="1:20" ht="47.25" hidden="1" customHeight="1" x14ac:dyDescent="0.25">
      <c r="A134" s="30">
        <v>2314</v>
      </c>
      <c r="B134" s="43" t="s">
        <v>307</v>
      </c>
      <c r="C134" s="189">
        <f t="shared" si="100"/>
        <v>0</v>
      </c>
      <c r="D134" s="263"/>
      <c r="E134" s="45"/>
      <c r="F134" s="95">
        <f t="shared" si="117"/>
        <v>0</v>
      </c>
      <c r="G134" s="229"/>
      <c r="H134" s="45"/>
      <c r="I134" s="91">
        <f t="shared" si="118"/>
        <v>0</v>
      </c>
      <c r="J134" s="263"/>
      <c r="K134" s="45"/>
      <c r="L134" s="95">
        <f t="shared" si="119"/>
        <v>0</v>
      </c>
      <c r="M134" s="229"/>
      <c r="N134" s="45"/>
      <c r="O134" s="91">
        <f t="shared" si="120"/>
        <v>0</v>
      </c>
      <c r="P134" s="290"/>
      <c r="Q134" s="296"/>
      <c r="R134" s="343"/>
      <c r="S134" s="343"/>
      <c r="T134" s="343"/>
    </row>
    <row r="135" spans="1:20" x14ac:dyDescent="0.25">
      <c r="A135" s="75">
        <v>2320</v>
      </c>
      <c r="B135" s="43" t="s">
        <v>130</v>
      </c>
      <c r="C135" s="189">
        <f t="shared" si="100"/>
        <v>56</v>
      </c>
      <c r="D135" s="132">
        <f>SUM(D136:D138)</f>
        <v>56</v>
      </c>
      <c r="E135" s="91">
        <f>SUM(E136:E138)</f>
        <v>0</v>
      </c>
      <c r="F135" s="411">
        <f>SUM(F136:F138)</f>
        <v>56</v>
      </c>
      <c r="G135" s="230">
        <f>SUM(G136:G138)</f>
        <v>0</v>
      </c>
      <c r="H135" s="91">
        <f>SUM(H136:H138)</f>
        <v>0</v>
      </c>
      <c r="I135" s="411">
        <f t="shared" ref="I135:N135" si="121">SUM(I136:I138)</f>
        <v>0</v>
      </c>
      <c r="J135" s="132">
        <f>SUM(J136:J138)</f>
        <v>0</v>
      </c>
      <c r="K135" s="76">
        <f t="shared" si="121"/>
        <v>0</v>
      </c>
      <c r="L135" s="95">
        <f t="shared" si="121"/>
        <v>0</v>
      </c>
      <c r="M135" s="230">
        <f t="shared" si="121"/>
        <v>0</v>
      </c>
      <c r="N135" s="76">
        <f t="shared" si="121"/>
        <v>0</v>
      </c>
      <c r="O135" s="91">
        <f>SUM(O136:O138)</f>
        <v>0</v>
      </c>
      <c r="P135" s="290"/>
      <c r="Q135" s="296"/>
      <c r="R135" s="343"/>
      <c r="S135" s="343"/>
      <c r="T135" s="343"/>
    </row>
    <row r="136" spans="1:20" hidden="1" x14ac:dyDescent="0.25">
      <c r="A136" s="30">
        <v>2321</v>
      </c>
      <c r="B136" s="43" t="s">
        <v>131</v>
      </c>
      <c r="C136" s="189">
        <f t="shared" si="100"/>
        <v>0</v>
      </c>
      <c r="D136" s="263"/>
      <c r="E136" s="45"/>
      <c r="F136" s="95">
        <f t="shared" ref="F136:F139" si="122">D136+E136</f>
        <v>0</v>
      </c>
      <c r="G136" s="229"/>
      <c r="H136" s="45"/>
      <c r="I136" s="91">
        <f t="shared" ref="I136:I139" si="123">G136+H136</f>
        <v>0</v>
      </c>
      <c r="J136" s="263"/>
      <c r="K136" s="45"/>
      <c r="L136" s="95">
        <f t="shared" ref="L136:L139" si="124">J136+K136</f>
        <v>0</v>
      </c>
      <c r="M136" s="229"/>
      <c r="N136" s="45"/>
      <c r="O136" s="91">
        <f t="shared" ref="O136:O139" si="125">M136+N136</f>
        <v>0</v>
      </c>
      <c r="P136" s="290"/>
      <c r="Q136" s="296"/>
      <c r="R136" s="343"/>
      <c r="S136" s="343"/>
      <c r="T136" s="343"/>
    </row>
    <row r="137" spans="1:20" x14ac:dyDescent="0.25">
      <c r="A137" s="30">
        <v>2322</v>
      </c>
      <c r="B137" s="43" t="s">
        <v>132</v>
      </c>
      <c r="C137" s="189">
        <f t="shared" si="100"/>
        <v>56</v>
      </c>
      <c r="D137" s="263">
        <v>56</v>
      </c>
      <c r="E137" s="393"/>
      <c r="F137" s="411">
        <f t="shared" si="122"/>
        <v>56</v>
      </c>
      <c r="G137" s="229"/>
      <c r="H137" s="393"/>
      <c r="I137" s="411">
        <f t="shared" si="123"/>
        <v>0</v>
      </c>
      <c r="J137" s="263"/>
      <c r="K137" s="45"/>
      <c r="L137" s="95">
        <f t="shared" si="124"/>
        <v>0</v>
      </c>
      <c r="M137" s="229"/>
      <c r="N137" s="45"/>
      <c r="O137" s="91">
        <f t="shared" si="125"/>
        <v>0</v>
      </c>
      <c r="P137" s="290"/>
      <c r="Q137" s="296"/>
      <c r="R137" s="343"/>
      <c r="S137" s="343"/>
      <c r="T137" s="343"/>
    </row>
    <row r="138" spans="1:20" ht="10.5" hidden="1" customHeight="1" x14ac:dyDescent="0.25">
      <c r="A138" s="30">
        <v>2329</v>
      </c>
      <c r="B138" s="43" t="s">
        <v>133</v>
      </c>
      <c r="C138" s="189">
        <f t="shared" si="100"/>
        <v>0</v>
      </c>
      <c r="D138" s="263"/>
      <c r="E138" s="45"/>
      <c r="F138" s="95">
        <f t="shared" si="122"/>
        <v>0</v>
      </c>
      <c r="G138" s="229"/>
      <c r="H138" s="45"/>
      <c r="I138" s="91">
        <f t="shared" si="123"/>
        <v>0</v>
      </c>
      <c r="J138" s="263"/>
      <c r="K138" s="45"/>
      <c r="L138" s="95">
        <f t="shared" si="124"/>
        <v>0</v>
      </c>
      <c r="M138" s="229"/>
      <c r="N138" s="45"/>
      <c r="O138" s="91">
        <f t="shared" si="125"/>
        <v>0</v>
      </c>
      <c r="P138" s="290"/>
      <c r="Q138" s="296"/>
      <c r="R138" s="343"/>
      <c r="S138" s="343"/>
      <c r="T138" s="343"/>
    </row>
    <row r="139" spans="1:20" hidden="1" x14ac:dyDescent="0.25">
      <c r="A139" s="75">
        <v>2330</v>
      </c>
      <c r="B139" s="43" t="s">
        <v>134</v>
      </c>
      <c r="C139" s="189">
        <f t="shared" si="100"/>
        <v>0</v>
      </c>
      <c r="D139" s="263"/>
      <c r="E139" s="45"/>
      <c r="F139" s="95">
        <f t="shared" si="122"/>
        <v>0</v>
      </c>
      <c r="G139" s="229"/>
      <c r="H139" s="45"/>
      <c r="I139" s="91">
        <f t="shared" si="123"/>
        <v>0</v>
      </c>
      <c r="J139" s="263"/>
      <c r="K139" s="45"/>
      <c r="L139" s="95">
        <f t="shared" si="124"/>
        <v>0</v>
      </c>
      <c r="M139" s="229"/>
      <c r="N139" s="45"/>
      <c r="O139" s="91">
        <f t="shared" si="125"/>
        <v>0</v>
      </c>
      <c r="P139" s="290"/>
      <c r="Q139" s="296"/>
      <c r="R139" s="343"/>
      <c r="S139" s="343"/>
      <c r="T139" s="343"/>
    </row>
    <row r="140" spans="1:20" ht="48" x14ac:dyDescent="0.25">
      <c r="A140" s="75">
        <v>2340</v>
      </c>
      <c r="B140" s="43" t="s">
        <v>135</v>
      </c>
      <c r="C140" s="189">
        <f t="shared" si="100"/>
        <v>50</v>
      </c>
      <c r="D140" s="132">
        <f>SUM(D141:D142)</f>
        <v>50</v>
      </c>
      <c r="E140" s="91">
        <f>SUM(E141:E142)</f>
        <v>0</v>
      </c>
      <c r="F140" s="411">
        <f>SUM(F141:F142)</f>
        <v>50</v>
      </c>
      <c r="G140" s="230">
        <f>SUM(G141:G142)</f>
        <v>0</v>
      </c>
      <c r="H140" s="91">
        <f t="shared" ref="H140:N140" si="126">SUM(H141:H142)</f>
        <v>0</v>
      </c>
      <c r="I140" s="411">
        <f t="shared" si="126"/>
        <v>0</v>
      </c>
      <c r="J140" s="132">
        <f>SUM(J141:J142)</f>
        <v>0</v>
      </c>
      <c r="K140" s="76">
        <f t="shared" si="126"/>
        <v>0</v>
      </c>
      <c r="L140" s="95">
        <f t="shared" si="126"/>
        <v>0</v>
      </c>
      <c r="M140" s="230">
        <f t="shared" si="126"/>
        <v>0</v>
      </c>
      <c r="N140" s="76">
        <f t="shared" si="126"/>
        <v>0</v>
      </c>
      <c r="O140" s="91">
        <f>SUM(O141:O142)</f>
        <v>0</v>
      </c>
      <c r="P140" s="290"/>
      <c r="Q140" s="296"/>
      <c r="R140" s="343"/>
      <c r="S140" s="343"/>
      <c r="T140" s="343"/>
    </row>
    <row r="141" spans="1:20" x14ac:dyDescent="0.25">
      <c r="A141" s="30">
        <v>2341</v>
      </c>
      <c r="B141" s="43" t="s">
        <v>136</v>
      </c>
      <c r="C141" s="189">
        <f t="shared" si="100"/>
        <v>50</v>
      </c>
      <c r="D141" s="263">
        <v>50</v>
      </c>
      <c r="E141" s="393"/>
      <c r="F141" s="411">
        <f t="shared" ref="F141:F142" si="127">D141+E141</f>
        <v>50</v>
      </c>
      <c r="G141" s="229"/>
      <c r="H141" s="393"/>
      <c r="I141" s="411">
        <f t="shared" ref="I141:I142" si="128">G141+H141</f>
        <v>0</v>
      </c>
      <c r="J141" s="263"/>
      <c r="K141" s="45"/>
      <c r="L141" s="95">
        <f t="shared" ref="L141:L142" si="129">J141+K141</f>
        <v>0</v>
      </c>
      <c r="M141" s="229"/>
      <c r="N141" s="45"/>
      <c r="O141" s="91">
        <f t="shared" ref="O141:O142" si="130">M141+N141</f>
        <v>0</v>
      </c>
      <c r="P141" s="290"/>
      <c r="Q141" s="296"/>
      <c r="R141" s="343"/>
      <c r="S141" s="343"/>
      <c r="T141" s="343"/>
    </row>
    <row r="142" spans="1:20" ht="24" hidden="1" x14ac:dyDescent="0.25">
      <c r="A142" s="30">
        <v>2344</v>
      </c>
      <c r="B142" s="43" t="s">
        <v>137</v>
      </c>
      <c r="C142" s="189">
        <f t="shared" si="100"/>
        <v>0</v>
      </c>
      <c r="D142" s="263"/>
      <c r="E142" s="45"/>
      <c r="F142" s="95">
        <f t="shared" si="127"/>
        <v>0</v>
      </c>
      <c r="G142" s="229"/>
      <c r="H142" s="45"/>
      <c r="I142" s="91">
        <f t="shared" si="128"/>
        <v>0</v>
      </c>
      <c r="J142" s="263"/>
      <c r="K142" s="45"/>
      <c r="L142" s="95">
        <f t="shared" si="129"/>
        <v>0</v>
      </c>
      <c r="M142" s="229"/>
      <c r="N142" s="45"/>
      <c r="O142" s="91">
        <f t="shared" si="130"/>
        <v>0</v>
      </c>
      <c r="P142" s="290"/>
      <c r="Q142" s="296"/>
      <c r="R142" s="343"/>
      <c r="S142" s="343"/>
      <c r="T142" s="343"/>
    </row>
    <row r="143" spans="1:20" ht="24" x14ac:dyDescent="0.25">
      <c r="A143" s="73">
        <v>2350</v>
      </c>
      <c r="B143" s="58" t="s">
        <v>138</v>
      </c>
      <c r="C143" s="194">
        <f t="shared" si="100"/>
        <v>3568</v>
      </c>
      <c r="D143" s="86">
        <f>SUM(D144:D149)</f>
        <v>3568</v>
      </c>
      <c r="E143" s="154">
        <f>SUM(E144:E149)</f>
        <v>0</v>
      </c>
      <c r="F143" s="410">
        <f>SUM(F144:F149)</f>
        <v>3568</v>
      </c>
      <c r="G143" s="228">
        <f>SUM(G144:G149)</f>
        <v>0</v>
      </c>
      <c r="H143" s="154">
        <f t="shared" ref="H143:N143" si="131">SUM(H144:H149)</f>
        <v>0</v>
      </c>
      <c r="I143" s="410">
        <f t="shared" si="131"/>
        <v>0</v>
      </c>
      <c r="J143" s="86">
        <f>SUM(J144:J149)</f>
        <v>0</v>
      </c>
      <c r="K143" s="74">
        <f t="shared" si="131"/>
        <v>0</v>
      </c>
      <c r="L143" s="174">
        <f t="shared" si="131"/>
        <v>0</v>
      </c>
      <c r="M143" s="228">
        <f t="shared" si="131"/>
        <v>0</v>
      </c>
      <c r="N143" s="74">
        <f t="shared" si="131"/>
        <v>0</v>
      </c>
      <c r="O143" s="154">
        <f>SUM(O144:O149)</f>
        <v>0</v>
      </c>
      <c r="P143" s="291"/>
      <c r="Q143" s="296"/>
      <c r="R143" s="343"/>
      <c r="S143" s="343"/>
      <c r="T143" s="343"/>
    </row>
    <row r="144" spans="1:20" x14ac:dyDescent="0.25">
      <c r="A144" s="27">
        <v>2351</v>
      </c>
      <c r="B144" s="40" t="s">
        <v>139</v>
      </c>
      <c r="C144" s="188">
        <f t="shared" si="100"/>
        <v>398</v>
      </c>
      <c r="D144" s="262">
        <v>398</v>
      </c>
      <c r="E144" s="390"/>
      <c r="F144" s="402">
        <f t="shared" ref="F144:F149" si="132">D144+E144</f>
        <v>398</v>
      </c>
      <c r="G144" s="219"/>
      <c r="H144" s="390"/>
      <c r="I144" s="402">
        <f t="shared" ref="I144:I149" si="133">G144+H144</f>
        <v>0</v>
      </c>
      <c r="J144" s="262"/>
      <c r="K144" s="42"/>
      <c r="L144" s="176">
        <f t="shared" ref="L144:L149" si="134">J144+K144</f>
        <v>0</v>
      </c>
      <c r="M144" s="219"/>
      <c r="N144" s="42"/>
      <c r="O144" s="90">
        <f t="shared" ref="O144:O149" si="135">M144+N144</f>
        <v>0</v>
      </c>
      <c r="P144" s="289"/>
      <c r="Q144" s="296"/>
      <c r="R144" s="343"/>
      <c r="S144" s="343"/>
      <c r="T144" s="343"/>
    </row>
    <row r="145" spans="1:20" x14ac:dyDescent="0.25">
      <c r="A145" s="30">
        <v>2352</v>
      </c>
      <c r="B145" s="43" t="s">
        <v>140</v>
      </c>
      <c r="C145" s="189">
        <f t="shared" si="100"/>
        <v>3110</v>
      </c>
      <c r="D145" s="263">
        <v>3110</v>
      </c>
      <c r="E145" s="393"/>
      <c r="F145" s="411">
        <f t="shared" si="132"/>
        <v>3110</v>
      </c>
      <c r="G145" s="229"/>
      <c r="H145" s="393"/>
      <c r="I145" s="411">
        <f t="shared" si="133"/>
        <v>0</v>
      </c>
      <c r="J145" s="263"/>
      <c r="K145" s="45"/>
      <c r="L145" s="95">
        <f t="shared" si="134"/>
        <v>0</v>
      </c>
      <c r="M145" s="229"/>
      <c r="N145" s="45"/>
      <c r="O145" s="91">
        <f t="shared" si="135"/>
        <v>0</v>
      </c>
      <c r="P145" s="290"/>
      <c r="Q145" s="296"/>
      <c r="R145" s="343"/>
      <c r="S145" s="343"/>
      <c r="T145" s="343"/>
    </row>
    <row r="146" spans="1:20" ht="24" hidden="1" x14ac:dyDescent="0.25">
      <c r="A146" s="30">
        <v>2353</v>
      </c>
      <c r="B146" s="43" t="s">
        <v>141</v>
      </c>
      <c r="C146" s="189">
        <f t="shared" si="100"/>
        <v>0</v>
      </c>
      <c r="D146" s="263"/>
      <c r="E146" s="45"/>
      <c r="F146" s="95">
        <f t="shared" si="132"/>
        <v>0</v>
      </c>
      <c r="G146" s="229"/>
      <c r="H146" s="45"/>
      <c r="I146" s="91">
        <f t="shared" si="133"/>
        <v>0</v>
      </c>
      <c r="J146" s="263"/>
      <c r="K146" s="45"/>
      <c r="L146" s="95">
        <f t="shared" si="134"/>
        <v>0</v>
      </c>
      <c r="M146" s="229"/>
      <c r="N146" s="45"/>
      <c r="O146" s="91">
        <f t="shared" si="135"/>
        <v>0</v>
      </c>
      <c r="P146" s="290"/>
      <c r="Q146" s="296"/>
      <c r="R146" s="343"/>
      <c r="S146" s="343"/>
      <c r="T146" s="343"/>
    </row>
    <row r="147" spans="1:20" ht="24" hidden="1" x14ac:dyDescent="0.25">
      <c r="A147" s="30">
        <v>2354</v>
      </c>
      <c r="B147" s="43" t="s">
        <v>142</v>
      </c>
      <c r="C147" s="189">
        <f t="shared" si="100"/>
        <v>0</v>
      </c>
      <c r="D147" s="263"/>
      <c r="E147" s="45"/>
      <c r="F147" s="95">
        <f t="shared" si="132"/>
        <v>0</v>
      </c>
      <c r="G147" s="229"/>
      <c r="H147" s="45"/>
      <c r="I147" s="91">
        <f t="shared" si="133"/>
        <v>0</v>
      </c>
      <c r="J147" s="263"/>
      <c r="K147" s="45"/>
      <c r="L147" s="95">
        <f t="shared" si="134"/>
        <v>0</v>
      </c>
      <c r="M147" s="229"/>
      <c r="N147" s="45"/>
      <c r="O147" s="91">
        <f t="shared" si="135"/>
        <v>0</v>
      </c>
      <c r="P147" s="290"/>
      <c r="Q147" s="296"/>
      <c r="R147" s="343"/>
      <c r="S147" s="343"/>
      <c r="T147" s="343"/>
    </row>
    <row r="148" spans="1:20" ht="24" x14ac:dyDescent="0.25">
      <c r="A148" s="30">
        <v>2355</v>
      </c>
      <c r="B148" s="43" t="s">
        <v>143</v>
      </c>
      <c r="C148" s="189">
        <f t="shared" si="100"/>
        <v>60</v>
      </c>
      <c r="D148" s="263">
        <v>60</v>
      </c>
      <c r="E148" s="393"/>
      <c r="F148" s="411">
        <f t="shared" si="132"/>
        <v>60</v>
      </c>
      <c r="G148" s="229"/>
      <c r="H148" s="393"/>
      <c r="I148" s="411">
        <f t="shared" si="133"/>
        <v>0</v>
      </c>
      <c r="J148" s="263"/>
      <c r="K148" s="45"/>
      <c r="L148" s="95">
        <f t="shared" si="134"/>
        <v>0</v>
      </c>
      <c r="M148" s="229"/>
      <c r="N148" s="45"/>
      <c r="O148" s="91">
        <f t="shared" si="135"/>
        <v>0</v>
      </c>
      <c r="P148" s="290"/>
      <c r="Q148" s="296"/>
      <c r="R148" s="343"/>
      <c r="S148" s="343"/>
      <c r="T148" s="343"/>
    </row>
    <row r="149" spans="1:20" ht="24" hidden="1" x14ac:dyDescent="0.25">
      <c r="A149" s="30">
        <v>2359</v>
      </c>
      <c r="B149" s="43" t="s">
        <v>144</v>
      </c>
      <c r="C149" s="189">
        <f t="shared" si="100"/>
        <v>0</v>
      </c>
      <c r="D149" s="263"/>
      <c r="E149" s="45"/>
      <c r="F149" s="95">
        <f t="shared" si="132"/>
        <v>0</v>
      </c>
      <c r="G149" s="229"/>
      <c r="H149" s="45"/>
      <c r="I149" s="91">
        <f t="shared" si="133"/>
        <v>0</v>
      </c>
      <c r="J149" s="263"/>
      <c r="K149" s="45"/>
      <c r="L149" s="95">
        <f t="shared" si="134"/>
        <v>0</v>
      </c>
      <c r="M149" s="229"/>
      <c r="N149" s="45"/>
      <c r="O149" s="91">
        <f t="shared" si="135"/>
        <v>0</v>
      </c>
      <c r="P149" s="290"/>
      <c r="Q149" s="296"/>
      <c r="R149" s="343"/>
      <c r="S149" s="343"/>
      <c r="T149" s="343"/>
    </row>
    <row r="150" spans="1:20" ht="24.75" customHeight="1" x14ac:dyDescent="0.25">
      <c r="A150" s="75">
        <v>2360</v>
      </c>
      <c r="B150" s="43" t="s">
        <v>145</v>
      </c>
      <c r="C150" s="189">
        <f t="shared" si="100"/>
        <v>3853</v>
      </c>
      <c r="D150" s="132">
        <f>SUM(D151:D157)</f>
        <v>1214</v>
      </c>
      <c r="E150" s="91">
        <f>SUM(E151:E157)</f>
        <v>0</v>
      </c>
      <c r="F150" s="411">
        <f>SUM(F151:F157)</f>
        <v>1214</v>
      </c>
      <c r="G150" s="230">
        <f>SUM(G151:G157)</f>
        <v>0</v>
      </c>
      <c r="H150" s="91">
        <f t="shared" ref="H150:N150" si="136">SUM(H151:H157)</f>
        <v>0</v>
      </c>
      <c r="I150" s="411">
        <f t="shared" si="136"/>
        <v>0</v>
      </c>
      <c r="J150" s="132">
        <f>SUM(J151:J157)</f>
        <v>2639</v>
      </c>
      <c r="K150" s="76">
        <f t="shared" si="136"/>
        <v>0</v>
      </c>
      <c r="L150" s="95">
        <f t="shared" si="136"/>
        <v>2639</v>
      </c>
      <c r="M150" s="230">
        <f t="shared" si="136"/>
        <v>0</v>
      </c>
      <c r="N150" s="76">
        <f t="shared" si="136"/>
        <v>0</v>
      </c>
      <c r="O150" s="91">
        <f>SUM(O151:O157)</f>
        <v>0</v>
      </c>
      <c r="P150" s="290"/>
      <c r="Q150" s="296"/>
      <c r="R150" s="343"/>
      <c r="S150" s="343"/>
      <c r="T150" s="343"/>
    </row>
    <row r="151" spans="1:20" x14ac:dyDescent="0.25">
      <c r="A151" s="29">
        <v>2361</v>
      </c>
      <c r="B151" s="43" t="s">
        <v>146</v>
      </c>
      <c r="C151" s="189">
        <f t="shared" si="100"/>
        <v>1000</v>
      </c>
      <c r="D151" s="263">
        <v>1000</v>
      </c>
      <c r="E151" s="393"/>
      <c r="F151" s="411">
        <f t="shared" ref="F151:F158" si="137">D151+E151</f>
        <v>1000</v>
      </c>
      <c r="G151" s="229"/>
      <c r="H151" s="393"/>
      <c r="I151" s="411">
        <f t="shared" ref="I151:I158" si="138">G151+H151</f>
        <v>0</v>
      </c>
      <c r="J151" s="263"/>
      <c r="K151" s="45"/>
      <c r="L151" s="95">
        <f t="shared" ref="L151:L158" si="139">J151+K151</f>
        <v>0</v>
      </c>
      <c r="M151" s="229"/>
      <c r="N151" s="45"/>
      <c r="O151" s="91">
        <f t="shared" ref="O151:O158" si="140">M151+N151</f>
        <v>0</v>
      </c>
      <c r="P151" s="290"/>
      <c r="Q151" s="296"/>
      <c r="R151" s="343"/>
      <c r="S151" s="343"/>
      <c r="T151" s="343"/>
    </row>
    <row r="152" spans="1:20" ht="24" x14ac:dyDescent="0.25">
      <c r="A152" s="29">
        <v>2362</v>
      </c>
      <c r="B152" s="43" t="s">
        <v>147</v>
      </c>
      <c r="C152" s="189">
        <f t="shared" si="100"/>
        <v>214</v>
      </c>
      <c r="D152" s="263">
        <v>214</v>
      </c>
      <c r="E152" s="393"/>
      <c r="F152" s="411">
        <f t="shared" si="137"/>
        <v>214</v>
      </c>
      <c r="G152" s="229"/>
      <c r="H152" s="393"/>
      <c r="I152" s="411">
        <f t="shared" si="138"/>
        <v>0</v>
      </c>
      <c r="J152" s="263"/>
      <c r="K152" s="45"/>
      <c r="L152" s="95">
        <f t="shared" si="139"/>
        <v>0</v>
      </c>
      <c r="M152" s="229"/>
      <c r="N152" s="45"/>
      <c r="O152" s="91">
        <f t="shared" si="140"/>
        <v>0</v>
      </c>
      <c r="P152" s="290"/>
      <c r="Q152" s="296"/>
      <c r="R152" s="343"/>
      <c r="S152" s="343"/>
      <c r="T152" s="343"/>
    </row>
    <row r="153" spans="1:20" s="355" customFormat="1" x14ac:dyDescent="0.25">
      <c r="A153" s="344">
        <v>2363</v>
      </c>
      <c r="B153" s="365" t="s">
        <v>148</v>
      </c>
      <c r="C153" s="366">
        <f t="shared" si="100"/>
        <v>2639</v>
      </c>
      <c r="D153" s="367"/>
      <c r="E153" s="418"/>
      <c r="F153" s="420">
        <f t="shared" si="137"/>
        <v>0</v>
      </c>
      <c r="G153" s="370"/>
      <c r="H153" s="418"/>
      <c r="I153" s="420">
        <f t="shared" si="138"/>
        <v>0</v>
      </c>
      <c r="J153" s="367">
        <v>2639</v>
      </c>
      <c r="K153" s="368"/>
      <c r="L153" s="369">
        <f t="shared" si="139"/>
        <v>2639</v>
      </c>
      <c r="M153" s="370"/>
      <c r="N153" s="368"/>
      <c r="O153" s="371">
        <f t="shared" si="140"/>
        <v>0</v>
      </c>
      <c r="P153" s="571"/>
      <c r="Q153" s="353"/>
      <c r="R153" s="354"/>
      <c r="S153" s="354"/>
      <c r="T153" s="354"/>
    </row>
    <row r="154" spans="1:20" hidden="1" x14ac:dyDescent="0.25">
      <c r="A154" s="29">
        <v>2364</v>
      </c>
      <c r="B154" s="43" t="s">
        <v>149</v>
      </c>
      <c r="C154" s="189">
        <f t="shared" si="100"/>
        <v>0</v>
      </c>
      <c r="D154" s="263"/>
      <c r="E154" s="45"/>
      <c r="F154" s="95">
        <f t="shared" si="137"/>
        <v>0</v>
      </c>
      <c r="G154" s="229"/>
      <c r="H154" s="45"/>
      <c r="I154" s="91">
        <f t="shared" si="138"/>
        <v>0</v>
      </c>
      <c r="J154" s="263"/>
      <c r="K154" s="45"/>
      <c r="L154" s="95">
        <f t="shared" si="139"/>
        <v>0</v>
      </c>
      <c r="M154" s="229"/>
      <c r="N154" s="45"/>
      <c r="O154" s="91">
        <f t="shared" si="140"/>
        <v>0</v>
      </c>
      <c r="P154" s="290"/>
      <c r="Q154" s="296"/>
      <c r="R154" s="343"/>
      <c r="S154" s="343"/>
      <c r="T154" s="343"/>
    </row>
    <row r="155" spans="1:20" ht="12.75" hidden="1" customHeight="1" x14ac:dyDescent="0.25">
      <c r="A155" s="29">
        <v>2365</v>
      </c>
      <c r="B155" s="43" t="s">
        <v>150</v>
      </c>
      <c r="C155" s="189">
        <f t="shared" si="100"/>
        <v>0</v>
      </c>
      <c r="D155" s="263"/>
      <c r="E155" s="45"/>
      <c r="F155" s="95">
        <f t="shared" si="137"/>
        <v>0</v>
      </c>
      <c r="G155" s="229"/>
      <c r="H155" s="45"/>
      <c r="I155" s="91">
        <f t="shared" si="138"/>
        <v>0</v>
      </c>
      <c r="J155" s="263"/>
      <c r="K155" s="45"/>
      <c r="L155" s="95">
        <f t="shared" si="139"/>
        <v>0</v>
      </c>
      <c r="M155" s="229"/>
      <c r="N155" s="45"/>
      <c r="O155" s="91">
        <f t="shared" si="140"/>
        <v>0</v>
      </c>
      <c r="P155" s="290"/>
      <c r="Q155" s="296"/>
      <c r="R155" s="343"/>
      <c r="S155" s="343"/>
      <c r="T155" s="343"/>
    </row>
    <row r="156" spans="1:20" ht="36" hidden="1" x14ac:dyDescent="0.25">
      <c r="A156" s="29">
        <v>2366</v>
      </c>
      <c r="B156" s="43" t="s">
        <v>151</v>
      </c>
      <c r="C156" s="189">
        <f t="shared" si="100"/>
        <v>0</v>
      </c>
      <c r="D156" s="263"/>
      <c r="E156" s="45"/>
      <c r="F156" s="95">
        <f t="shared" si="137"/>
        <v>0</v>
      </c>
      <c r="G156" s="229"/>
      <c r="H156" s="45"/>
      <c r="I156" s="91">
        <f t="shared" si="138"/>
        <v>0</v>
      </c>
      <c r="J156" s="263"/>
      <c r="K156" s="45"/>
      <c r="L156" s="95">
        <f t="shared" si="139"/>
        <v>0</v>
      </c>
      <c r="M156" s="229"/>
      <c r="N156" s="45"/>
      <c r="O156" s="91">
        <f t="shared" si="140"/>
        <v>0</v>
      </c>
      <c r="P156" s="290"/>
      <c r="Q156" s="296"/>
      <c r="R156" s="343"/>
      <c r="S156" s="343"/>
      <c r="T156" s="343"/>
    </row>
    <row r="157" spans="1:20" ht="48" hidden="1" x14ac:dyDescent="0.25">
      <c r="A157" s="29">
        <v>2369</v>
      </c>
      <c r="B157" s="43" t="s">
        <v>152</v>
      </c>
      <c r="C157" s="189">
        <f t="shared" si="100"/>
        <v>0</v>
      </c>
      <c r="D157" s="263"/>
      <c r="E157" s="45"/>
      <c r="F157" s="95">
        <f t="shared" si="137"/>
        <v>0</v>
      </c>
      <c r="G157" s="229"/>
      <c r="H157" s="45"/>
      <c r="I157" s="91">
        <f t="shared" si="138"/>
        <v>0</v>
      </c>
      <c r="J157" s="263"/>
      <c r="K157" s="45"/>
      <c r="L157" s="95">
        <f t="shared" si="139"/>
        <v>0</v>
      </c>
      <c r="M157" s="229"/>
      <c r="N157" s="45"/>
      <c r="O157" s="91">
        <f t="shared" si="140"/>
        <v>0</v>
      </c>
      <c r="P157" s="290"/>
      <c r="Q157" s="296"/>
      <c r="R157" s="343"/>
      <c r="S157" s="343"/>
      <c r="T157" s="343"/>
    </row>
    <row r="158" spans="1:20" x14ac:dyDescent="0.25">
      <c r="A158" s="73">
        <v>2370</v>
      </c>
      <c r="B158" s="58" t="s">
        <v>153</v>
      </c>
      <c r="C158" s="194">
        <f t="shared" si="100"/>
        <v>1942</v>
      </c>
      <c r="D158" s="260">
        <v>655</v>
      </c>
      <c r="E158" s="391"/>
      <c r="F158" s="410">
        <f t="shared" si="137"/>
        <v>655</v>
      </c>
      <c r="G158" s="231">
        <v>1287</v>
      </c>
      <c r="H158" s="391"/>
      <c r="I158" s="410">
        <f t="shared" si="138"/>
        <v>1287</v>
      </c>
      <c r="J158" s="260"/>
      <c r="K158" s="77"/>
      <c r="L158" s="174">
        <f t="shared" si="139"/>
        <v>0</v>
      </c>
      <c r="M158" s="231"/>
      <c r="N158" s="77"/>
      <c r="O158" s="154">
        <f t="shared" si="140"/>
        <v>0</v>
      </c>
      <c r="P158" s="291"/>
      <c r="Q158" s="296"/>
      <c r="R158" s="343"/>
      <c r="S158" s="343"/>
      <c r="T158" s="343"/>
    </row>
    <row r="159" spans="1:20" hidden="1" x14ac:dyDescent="0.25">
      <c r="A159" s="73">
        <v>2380</v>
      </c>
      <c r="B159" s="58" t="s">
        <v>154</v>
      </c>
      <c r="C159" s="194">
        <f t="shared" si="100"/>
        <v>0</v>
      </c>
      <c r="D159" s="86">
        <f>SUM(D160:D161)</f>
        <v>0</v>
      </c>
      <c r="E159" s="74">
        <f t="shared" ref="E159" si="141">SUM(E160:E161)</f>
        <v>0</v>
      </c>
      <c r="F159" s="174">
        <f>SUM(F160:F161)</f>
        <v>0</v>
      </c>
      <c r="G159" s="228">
        <f>SUM(G160:G161)</f>
        <v>0</v>
      </c>
      <c r="H159" s="74">
        <f t="shared" ref="H159:N159" si="142">SUM(H160:H161)</f>
        <v>0</v>
      </c>
      <c r="I159" s="154">
        <f t="shared" si="142"/>
        <v>0</v>
      </c>
      <c r="J159" s="86">
        <f>SUM(J160:J161)</f>
        <v>0</v>
      </c>
      <c r="K159" s="74">
        <f t="shared" si="142"/>
        <v>0</v>
      </c>
      <c r="L159" s="174">
        <f t="shared" si="142"/>
        <v>0</v>
      </c>
      <c r="M159" s="228">
        <f t="shared" si="142"/>
        <v>0</v>
      </c>
      <c r="N159" s="74">
        <f t="shared" si="142"/>
        <v>0</v>
      </c>
      <c r="O159" s="154">
        <f>SUM(O160:O161)</f>
        <v>0</v>
      </c>
      <c r="P159" s="291"/>
      <c r="Q159" s="296"/>
      <c r="R159" s="343"/>
      <c r="S159" s="343"/>
      <c r="T159" s="343"/>
    </row>
    <row r="160" spans="1:20" hidden="1" x14ac:dyDescent="0.25">
      <c r="A160" s="26">
        <v>2381</v>
      </c>
      <c r="B160" s="40" t="s">
        <v>155</v>
      </c>
      <c r="C160" s="188">
        <f t="shared" si="100"/>
        <v>0</v>
      </c>
      <c r="D160" s="262"/>
      <c r="E160" s="42"/>
      <c r="F160" s="176">
        <f t="shared" ref="F160:F163" si="143">D160+E160</f>
        <v>0</v>
      </c>
      <c r="G160" s="219"/>
      <c r="H160" s="42"/>
      <c r="I160" s="90">
        <f t="shared" ref="I160:I163" si="144">G160+H160</f>
        <v>0</v>
      </c>
      <c r="J160" s="262"/>
      <c r="K160" s="42"/>
      <c r="L160" s="176">
        <f t="shared" ref="L160:L163" si="145">J160+K160</f>
        <v>0</v>
      </c>
      <c r="M160" s="219"/>
      <c r="N160" s="42"/>
      <c r="O160" s="90">
        <f t="shared" ref="O160:O163" si="146">M160+N160</f>
        <v>0</v>
      </c>
      <c r="P160" s="289"/>
      <c r="Q160" s="296"/>
      <c r="R160" s="343"/>
      <c r="S160" s="343"/>
      <c r="T160" s="343"/>
    </row>
    <row r="161" spans="1:20" ht="24" hidden="1" x14ac:dyDescent="0.25">
      <c r="A161" s="29">
        <v>2389</v>
      </c>
      <c r="B161" s="43" t="s">
        <v>156</v>
      </c>
      <c r="C161" s="189">
        <f t="shared" si="100"/>
        <v>0</v>
      </c>
      <c r="D161" s="263"/>
      <c r="E161" s="45"/>
      <c r="F161" s="95">
        <f t="shared" si="143"/>
        <v>0</v>
      </c>
      <c r="G161" s="229"/>
      <c r="H161" s="45"/>
      <c r="I161" s="91">
        <f t="shared" si="144"/>
        <v>0</v>
      </c>
      <c r="J161" s="263"/>
      <c r="K161" s="45"/>
      <c r="L161" s="95">
        <f t="shared" si="145"/>
        <v>0</v>
      </c>
      <c r="M161" s="229"/>
      <c r="N161" s="45"/>
      <c r="O161" s="91">
        <f t="shared" si="146"/>
        <v>0</v>
      </c>
      <c r="P161" s="290"/>
      <c r="Q161" s="296"/>
      <c r="R161" s="343"/>
      <c r="S161" s="343"/>
      <c r="T161" s="343"/>
    </row>
    <row r="162" spans="1:20" hidden="1" x14ac:dyDescent="0.25">
      <c r="A162" s="73">
        <v>2390</v>
      </c>
      <c r="B162" s="58" t="s">
        <v>157</v>
      </c>
      <c r="C162" s="194">
        <f t="shared" si="100"/>
        <v>0</v>
      </c>
      <c r="D162" s="260"/>
      <c r="E162" s="77"/>
      <c r="F162" s="174">
        <f t="shared" si="143"/>
        <v>0</v>
      </c>
      <c r="G162" s="231"/>
      <c r="H162" s="77"/>
      <c r="I162" s="154">
        <f t="shared" si="144"/>
        <v>0</v>
      </c>
      <c r="J162" s="260"/>
      <c r="K162" s="77"/>
      <c r="L162" s="174">
        <f t="shared" si="145"/>
        <v>0</v>
      </c>
      <c r="M162" s="231"/>
      <c r="N162" s="77"/>
      <c r="O162" s="154">
        <f t="shared" si="146"/>
        <v>0</v>
      </c>
      <c r="P162" s="291"/>
      <c r="Q162" s="296"/>
      <c r="R162" s="343"/>
      <c r="S162" s="343"/>
      <c r="T162" s="343"/>
    </row>
    <row r="163" spans="1:20" hidden="1" x14ac:dyDescent="0.25">
      <c r="A163" s="35">
        <v>2400</v>
      </c>
      <c r="B163" s="72" t="s">
        <v>158</v>
      </c>
      <c r="C163" s="187">
        <f t="shared" si="100"/>
        <v>0</v>
      </c>
      <c r="D163" s="247"/>
      <c r="E163" s="80"/>
      <c r="F163" s="175">
        <f t="shared" si="143"/>
        <v>0</v>
      </c>
      <c r="G163" s="233"/>
      <c r="H163" s="80"/>
      <c r="I163" s="123">
        <f t="shared" si="144"/>
        <v>0</v>
      </c>
      <c r="J163" s="247"/>
      <c r="K163" s="80"/>
      <c r="L163" s="175">
        <f t="shared" si="145"/>
        <v>0</v>
      </c>
      <c r="M163" s="233"/>
      <c r="N163" s="80"/>
      <c r="O163" s="123">
        <f t="shared" si="146"/>
        <v>0</v>
      </c>
      <c r="P163" s="292"/>
      <c r="Q163" s="296"/>
      <c r="R163" s="343"/>
      <c r="S163" s="343"/>
      <c r="T163" s="343"/>
    </row>
    <row r="164" spans="1:20" ht="24" hidden="1" x14ac:dyDescent="0.25">
      <c r="A164" s="35">
        <v>2500</v>
      </c>
      <c r="B164" s="72" t="s">
        <v>159</v>
      </c>
      <c r="C164" s="187">
        <f t="shared" si="100"/>
        <v>0</v>
      </c>
      <c r="D164" s="130">
        <f>SUM(D165,D170)</f>
        <v>0</v>
      </c>
      <c r="E164" s="38">
        <f t="shared" ref="E164" si="147">SUM(E165,E170)</f>
        <v>0</v>
      </c>
      <c r="F164" s="175">
        <f>SUM(F165,F170)</f>
        <v>0</v>
      </c>
      <c r="G164" s="227">
        <f>SUM(G165,G170)</f>
        <v>0</v>
      </c>
      <c r="H164" s="38">
        <f t="shared" ref="H164:O164" si="148">SUM(H165,H170)</f>
        <v>0</v>
      </c>
      <c r="I164" s="123">
        <f t="shared" si="148"/>
        <v>0</v>
      </c>
      <c r="J164" s="130">
        <f>SUM(J165,J170)</f>
        <v>0</v>
      </c>
      <c r="K164" s="38">
        <f t="shared" si="148"/>
        <v>0</v>
      </c>
      <c r="L164" s="175">
        <f t="shared" si="148"/>
        <v>0</v>
      </c>
      <c r="M164" s="227">
        <f t="shared" si="148"/>
        <v>0</v>
      </c>
      <c r="N164" s="38">
        <f t="shared" si="148"/>
        <v>0</v>
      </c>
      <c r="O164" s="123">
        <f t="shared" si="148"/>
        <v>0</v>
      </c>
      <c r="P164" s="313"/>
      <c r="Q164" s="296"/>
      <c r="R164" s="343"/>
      <c r="S164" s="343"/>
      <c r="T164" s="343"/>
    </row>
    <row r="165" spans="1:20" ht="16.5" hidden="1" customHeight="1" x14ac:dyDescent="0.25">
      <c r="A165" s="340">
        <v>2510</v>
      </c>
      <c r="B165" s="40" t="s">
        <v>160</v>
      </c>
      <c r="C165" s="188">
        <f t="shared" si="100"/>
        <v>0</v>
      </c>
      <c r="D165" s="131">
        <f>SUM(D166:D169)</f>
        <v>0</v>
      </c>
      <c r="E165" s="79">
        <f t="shared" ref="E165" si="149">SUM(E166:E169)</f>
        <v>0</v>
      </c>
      <c r="F165" s="176">
        <f>SUM(F166:F169)</f>
        <v>0</v>
      </c>
      <c r="G165" s="232">
        <f>SUM(G166:G169)</f>
        <v>0</v>
      </c>
      <c r="H165" s="79">
        <f t="shared" ref="H165:O165" si="150">SUM(H166:H169)</f>
        <v>0</v>
      </c>
      <c r="I165" s="90">
        <f t="shared" si="150"/>
        <v>0</v>
      </c>
      <c r="J165" s="131">
        <f>SUM(J166:J169)</f>
        <v>0</v>
      </c>
      <c r="K165" s="79">
        <f t="shared" si="150"/>
        <v>0</v>
      </c>
      <c r="L165" s="176">
        <f t="shared" si="150"/>
        <v>0</v>
      </c>
      <c r="M165" s="232">
        <f t="shared" si="150"/>
        <v>0</v>
      </c>
      <c r="N165" s="79">
        <f t="shared" si="150"/>
        <v>0</v>
      </c>
      <c r="O165" s="155">
        <f t="shared" si="150"/>
        <v>0</v>
      </c>
      <c r="P165" s="294"/>
      <c r="Q165" s="296"/>
      <c r="R165" s="343"/>
      <c r="S165" s="343"/>
      <c r="T165" s="343"/>
    </row>
    <row r="166" spans="1:20" ht="24" hidden="1" x14ac:dyDescent="0.25">
      <c r="A166" s="30">
        <v>2512</v>
      </c>
      <c r="B166" s="43" t="s">
        <v>161</v>
      </c>
      <c r="C166" s="189">
        <f t="shared" si="100"/>
        <v>0</v>
      </c>
      <c r="D166" s="263"/>
      <c r="E166" s="45"/>
      <c r="F166" s="95">
        <f t="shared" ref="F166:F171" si="151">D166+E166</f>
        <v>0</v>
      </c>
      <c r="G166" s="229"/>
      <c r="H166" s="45"/>
      <c r="I166" s="91">
        <f t="shared" ref="I166:I171" si="152">G166+H166</f>
        <v>0</v>
      </c>
      <c r="J166" s="263"/>
      <c r="K166" s="45"/>
      <c r="L166" s="95">
        <f t="shared" ref="L166:L171" si="153">J166+K166</f>
        <v>0</v>
      </c>
      <c r="M166" s="229"/>
      <c r="N166" s="45"/>
      <c r="O166" s="91">
        <f t="shared" ref="O166:O171" si="154">M166+N166</f>
        <v>0</v>
      </c>
      <c r="P166" s="290"/>
      <c r="Q166" s="296"/>
      <c r="R166" s="343"/>
      <c r="S166" s="343"/>
      <c r="T166" s="343"/>
    </row>
    <row r="167" spans="1:20" ht="36" hidden="1" x14ac:dyDescent="0.25">
      <c r="A167" s="30">
        <v>2513</v>
      </c>
      <c r="B167" s="43" t="s">
        <v>162</v>
      </c>
      <c r="C167" s="189">
        <f t="shared" si="100"/>
        <v>0</v>
      </c>
      <c r="D167" s="263"/>
      <c r="E167" s="45"/>
      <c r="F167" s="95">
        <f t="shared" si="151"/>
        <v>0</v>
      </c>
      <c r="G167" s="229"/>
      <c r="H167" s="45"/>
      <c r="I167" s="91">
        <f t="shared" si="152"/>
        <v>0</v>
      </c>
      <c r="J167" s="263"/>
      <c r="K167" s="45"/>
      <c r="L167" s="95">
        <f t="shared" si="153"/>
        <v>0</v>
      </c>
      <c r="M167" s="229"/>
      <c r="N167" s="45"/>
      <c r="O167" s="91">
        <f t="shared" si="154"/>
        <v>0</v>
      </c>
      <c r="P167" s="290"/>
      <c r="Q167" s="296"/>
      <c r="R167" s="343"/>
      <c r="S167" s="343"/>
      <c r="T167" s="343"/>
    </row>
    <row r="168" spans="1:20" ht="24" hidden="1" x14ac:dyDescent="0.25">
      <c r="A168" s="30">
        <v>2515</v>
      </c>
      <c r="B168" s="43" t="s">
        <v>163</v>
      </c>
      <c r="C168" s="189">
        <f t="shared" si="100"/>
        <v>0</v>
      </c>
      <c r="D168" s="263"/>
      <c r="E168" s="45"/>
      <c r="F168" s="95">
        <f t="shared" si="151"/>
        <v>0</v>
      </c>
      <c r="G168" s="229"/>
      <c r="H168" s="45"/>
      <c r="I168" s="91">
        <f t="shared" si="152"/>
        <v>0</v>
      </c>
      <c r="J168" s="263"/>
      <c r="K168" s="45"/>
      <c r="L168" s="95">
        <f t="shared" si="153"/>
        <v>0</v>
      </c>
      <c r="M168" s="229"/>
      <c r="N168" s="45"/>
      <c r="O168" s="91">
        <f t="shared" si="154"/>
        <v>0</v>
      </c>
      <c r="P168" s="290"/>
      <c r="Q168" s="296"/>
      <c r="R168" s="343"/>
      <c r="S168" s="343"/>
      <c r="T168" s="343"/>
    </row>
    <row r="169" spans="1:20" ht="24" hidden="1" x14ac:dyDescent="0.25">
      <c r="A169" s="30">
        <v>2519</v>
      </c>
      <c r="B169" s="43" t="s">
        <v>164</v>
      </c>
      <c r="C169" s="189">
        <f t="shared" si="100"/>
        <v>0</v>
      </c>
      <c r="D169" s="263"/>
      <c r="E169" s="45"/>
      <c r="F169" s="95">
        <f t="shared" si="151"/>
        <v>0</v>
      </c>
      <c r="G169" s="229"/>
      <c r="H169" s="45"/>
      <c r="I169" s="91">
        <f t="shared" si="152"/>
        <v>0</v>
      </c>
      <c r="J169" s="263"/>
      <c r="K169" s="45"/>
      <c r="L169" s="95">
        <f t="shared" si="153"/>
        <v>0</v>
      </c>
      <c r="M169" s="229"/>
      <c r="N169" s="45"/>
      <c r="O169" s="91">
        <f t="shared" si="154"/>
        <v>0</v>
      </c>
      <c r="P169" s="290"/>
      <c r="Q169" s="296"/>
      <c r="R169" s="343"/>
      <c r="S169" s="343"/>
      <c r="T169" s="343"/>
    </row>
    <row r="170" spans="1:20" ht="24" hidden="1" x14ac:dyDescent="0.25">
      <c r="A170" s="75">
        <v>2520</v>
      </c>
      <c r="B170" s="43" t="s">
        <v>165</v>
      </c>
      <c r="C170" s="189">
        <f t="shared" si="100"/>
        <v>0</v>
      </c>
      <c r="D170" s="263"/>
      <c r="E170" s="45"/>
      <c r="F170" s="95">
        <f t="shared" si="151"/>
        <v>0</v>
      </c>
      <c r="G170" s="229"/>
      <c r="H170" s="45"/>
      <c r="I170" s="91">
        <f t="shared" si="152"/>
        <v>0</v>
      </c>
      <c r="J170" s="263"/>
      <c r="K170" s="45"/>
      <c r="L170" s="95">
        <f t="shared" si="153"/>
        <v>0</v>
      </c>
      <c r="M170" s="229"/>
      <c r="N170" s="45"/>
      <c r="O170" s="91">
        <f t="shared" si="154"/>
        <v>0</v>
      </c>
      <c r="P170" s="290"/>
      <c r="Q170" s="296"/>
      <c r="R170" s="343"/>
      <c r="S170" s="343"/>
      <c r="T170" s="343"/>
    </row>
    <row r="171" spans="1:20" s="81" customFormat="1" ht="48" hidden="1" x14ac:dyDescent="0.25">
      <c r="A171" s="17">
        <v>2800</v>
      </c>
      <c r="B171" s="40" t="s">
        <v>166</v>
      </c>
      <c r="C171" s="188">
        <f t="shared" si="100"/>
        <v>0</v>
      </c>
      <c r="D171" s="262"/>
      <c r="E171" s="42"/>
      <c r="F171" s="327">
        <f t="shared" si="151"/>
        <v>0</v>
      </c>
      <c r="G171" s="211"/>
      <c r="H171" s="28"/>
      <c r="I171" s="333">
        <f t="shared" si="152"/>
        <v>0</v>
      </c>
      <c r="J171" s="244"/>
      <c r="K171" s="28"/>
      <c r="L171" s="327">
        <f t="shared" si="153"/>
        <v>0</v>
      </c>
      <c r="M171" s="211"/>
      <c r="N171" s="28"/>
      <c r="O171" s="333">
        <f t="shared" si="154"/>
        <v>0</v>
      </c>
      <c r="P171" s="287"/>
      <c r="Q171" s="299"/>
      <c r="R171" s="343"/>
      <c r="S171" s="343"/>
      <c r="T171" s="343"/>
    </row>
    <row r="172" spans="1:20" hidden="1" x14ac:dyDescent="0.25">
      <c r="A172" s="70">
        <v>3000</v>
      </c>
      <c r="B172" s="70" t="s">
        <v>167</v>
      </c>
      <c r="C172" s="199">
        <f t="shared" si="100"/>
        <v>0</v>
      </c>
      <c r="D172" s="137">
        <f>SUM(D173,D183)</f>
        <v>0</v>
      </c>
      <c r="E172" s="71">
        <f t="shared" ref="E172" si="155">SUM(E173,E183)</f>
        <v>0</v>
      </c>
      <c r="F172" s="172">
        <f>SUM(F173,F183)</f>
        <v>0</v>
      </c>
      <c r="G172" s="226">
        <f>SUM(G173,G183)</f>
        <v>0</v>
      </c>
      <c r="H172" s="71">
        <f t="shared" ref="H172:N172" si="156">SUM(H173,H183)</f>
        <v>0</v>
      </c>
      <c r="I172" s="125">
        <f t="shared" si="156"/>
        <v>0</v>
      </c>
      <c r="J172" s="137">
        <f>SUM(J173,J183)</f>
        <v>0</v>
      </c>
      <c r="K172" s="71">
        <f t="shared" si="156"/>
        <v>0</v>
      </c>
      <c r="L172" s="172">
        <f t="shared" si="156"/>
        <v>0</v>
      </c>
      <c r="M172" s="226">
        <f t="shared" si="156"/>
        <v>0</v>
      </c>
      <c r="N172" s="71">
        <f t="shared" si="156"/>
        <v>0</v>
      </c>
      <c r="O172" s="125">
        <f>SUM(O173,O183)</f>
        <v>0</v>
      </c>
      <c r="P172" s="312"/>
      <c r="Q172" s="296"/>
      <c r="R172" s="343"/>
      <c r="S172" s="343"/>
      <c r="T172" s="343"/>
    </row>
    <row r="173" spans="1:20" ht="24" hidden="1" x14ac:dyDescent="0.25">
      <c r="A173" s="35">
        <v>3200</v>
      </c>
      <c r="B173" s="82" t="s">
        <v>168</v>
      </c>
      <c r="C173" s="187">
        <f t="shared" si="100"/>
        <v>0</v>
      </c>
      <c r="D173" s="130">
        <f>SUM(D174,D178)</f>
        <v>0</v>
      </c>
      <c r="E173" s="38">
        <f t="shared" ref="E173" si="157">SUM(E174,E178)</f>
        <v>0</v>
      </c>
      <c r="F173" s="175">
        <f>SUM(F174,F178)</f>
        <v>0</v>
      </c>
      <c r="G173" s="227">
        <f>SUM(G174,G178)</f>
        <v>0</v>
      </c>
      <c r="H173" s="38">
        <f t="shared" ref="H173:O173" si="158">SUM(H174,H178)</f>
        <v>0</v>
      </c>
      <c r="I173" s="123">
        <f t="shared" si="158"/>
        <v>0</v>
      </c>
      <c r="J173" s="130">
        <f>SUM(J174,J178)</f>
        <v>0</v>
      </c>
      <c r="K173" s="38">
        <f t="shared" si="158"/>
        <v>0</v>
      </c>
      <c r="L173" s="175">
        <f t="shared" si="158"/>
        <v>0</v>
      </c>
      <c r="M173" s="227">
        <f t="shared" si="158"/>
        <v>0</v>
      </c>
      <c r="N173" s="38">
        <f t="shared" si="158"/>
        <v>0</v>
      </c>
      <c r="O173" s="124">
        <f t="shared" si="158"/>
        <v>0</v>
      </c>
      <c r="P173" s="313"/>
      <c r="Q173" s="296"/>
      <c r="R173" s="343"/>
      <c r="S173" s="343"/>
      <c r="T173" s="343"/>
    </row>
    <row r="174" spans="1:20" ht="36" hidden="1" x14ac:dyDescent="0.25">
      <c r="A174" s="340">
        <v>3260</v>
      </c>
      <c r="B174" s="40" t="s">
        <v>169</v>
      </c>
      <c r="C174" s="188">
        <f t="shared" si="100"/>
        <v>0</v>
      </c>
      <c r="D174" s="131">
        <f>SUM(D175:D177)</f>
        <v>0</v>
      </c>
      <c r="E174" s="79">
        <f t="shared" ref="E174" si="159">SUM(E175:E177)</f>
        <v>0</v>
      </c>
      <c r="F174" s="176">
        <f>SUM(F175:F177)</f>
        <v>0</v>
      </c>
      <c r="G174" s="232">
        <f>SUM(G175:G177)</f>
        <v>0</v>
      </c>
      <c r="H174" s="79">
        <f t="shared" ref="H174:N174" si="160">SUM(H175:H177)</f>
        <v>0</v>
      </c>
      <c r="I174" s="90">
        <f t="shared" si="160"/>
        <v>0</v>
      </c>
      <c r="J174" s="131">
        <f>SUM(J175:J177)</f>
        <v>0</v>
      </c>
      <c r="K174" s="79">
        <f t="shared" si="160"/>
        <v>0</v>
      </c>
      <c r="L174" s="176">
        <f t="shared" si="160"/>
        <v>0</v>
      </c>
      <c r="M174" s="232">
        <f t="shared" si="160"/>
        <v>0</v>
      </c>
      <c r="N174" s="79">
        <f t="shared" si="160"/>
        <v>0</v>
      </c>
      <c r="O174" s="90">
        <f>SUM(O175:O177)</f>
        <v>0</v>
      </c>
      <c r="P174" s="289"/>
      <c r="Q174" s="296"/>
      <c r="R174" s="343"/>
      <c r="S174" s="343"/>
      <c r="T174" s="343"/>
    </row>
    <row r="175" spans="1:20" ht="24" hidden="1" x14ac:dyDescent="0.25">
      <c r="A175" s="30">
        <v>3261</v>
      </c>
      <c r="B175" s="43" t="s">
        <v>170</v>
      </c>
      <c r="C175" s="189">
        <f t="shared" si="100"/>
        <v>0</v>
      </c>
      <c r="D175" s="263"/>
      <c r="E175" s="45"/>
      <c r="F175" s="95">
        <f t="shared" ref="F175:F177" si="161">D175+E175</f>
        <v>0</v>
      </c>
      <c r="G175" s="229"/>
      <c r="H175" s="45"/>
      <c r="I175" s="91">
        <f t="shared" ref="I175:I177" si="162">G175+H175</f>
        <v>0</v>
      </c>
      <c r="J175" s="263"/>
      <c r="K175" s="45"/>
      <c r="L175" s="95">
        <f t="shared" ref="L175:L177" si="163">J175+K175</f>
        <v>0</v>
      </c>
      <c r="M175" s="229"/>
      <c r="N175" s="45"/>
      <c r="O175" s="91">
        <f t="shared" ref="O175:O177" si="164">M175+N175</f>
        <v>0</v>
      </c>
      <c r="P175" s="290"/>
      <c r="Q175" s="296"/>
      <c r="R175" s="343"/>
      <c r="S175" s="343"/>
      <c r="T175" s="343"/>
    </row>
    <row r="176" spans="1:20" ht="36" hidden="1" x14ac:dyDescent="0.25">
      <c r="A176" s="30">
        <v>3262</v>
      </c>
      <c r="B176" s="43" t="s">
        <v>171</v>
      </c>
      <c r="C176" s="189">
        <f t="shared" si="100"/>
        <v>0</v>
      </c>
      <c r="D176" s="263"/>
      <c r="E176" s="45"/>
      <c r="F176" s="95">
        <f t="shared" si="161"/>
        <v>0</v>
      </c>
      <c r="G176" s="229"/>
      <c r="H176" s="45"/>
      <c r="I176" s="91">
        <f t="shared" si="162"/>
        <v>0</v>
      </c>
      <c r="J176" s="263"/>
      <c r="K176" s="45"/>
      <c r="L176" s="95">
        <f t="shared" si="163"/>
        <v>0</v>
      </c>
      <c r="M176" s="229"/>
      <c r="N176" s="45"/>
      <c r="O176" s="91">
        <f t="shared" si="164"/>
        <v>0</v>
      </c>
      <c r="P176" s="290"/>
      <c r="Q176" s="296"/>
      <c r="R176" s="343"/>
      <c r="S176" s="343"/>
      <c r="T176" s="343"/>
    </row>
    <row r="177" spans="1:20" ht="24" hidden="1" x14ac:dyDescent="0.25">
      <c r="A177" s="30">
        <v>3263</v>
      </c>
      <c r="B177" s="43" t="s">
        <v>172</v>
      </c>
      <c r="C177" s="189">
        <f t="shared" ref="C177:C240" si="165">SUM(F177,I177,L177,O177)</f>
        <v>0</v>
      </c>
      <c r="D177" s="263"/>
      <c r="E177" s="45"/>
      <c r="F177" s="95">
        <f t="shared" si="161"/>
        <v>0</v>
      </c>
      <c r="G177" s="229"/>
      <c r="H177" s="45"/>
      <c r="I177" s="91">
        <f t="shared" si="162"/>
        <v>0</v>
      </c>
      <c r="J177" s="263"/>
      <c r="K177" s="45"/>
      <c r="L177" s="95">
        <f t="shared" si="163"/>
        <v>0</v>
      </c>
      <c r="M177" s="229"/>
      <c r="N177" s="45"/>
      <c r="O177" s="91">
        <f t="shared" si="164"/>
        <v>0</v>
      </c>
      <c r="P177" s="290"/>
      <c r="Q177" s="296"/>
      <c r="R177" s="343"/>
      <c r="S177" s="343"/>
      <c r="T177" s="343"/>
    </row>
    <row r="178" spans="1:20" ht="84" hidden="1" x14ac:dyDescent="0.25">
      <c r="A178" s="340">
        <v>3290</v>
      </c>
      <c r="B178" s="40" t="s">
        <v>300</v>
      </c>
      <c r="C178" s="200">
        <f t="shared" si="165"/>
        <v>0</v>
      </c>
      <c r="D178" s="131">
        <f>SUM(D179:D182)</f>
        <v>0</v>
      </c>
      <c r="E178" s="79">
        <f t="shared" ref="E178" si="166">SUM(E179:E182)</f>
        <v>0</v>
      </c>
      <c r="F178" s="176">
        <f>SUM(F179:F182)</f>
        <v>0</v>
      </c>
      <c r="G178" s="232">
        <f>SUM(G179:G182)</f>
        <v>0</v>
      </c>
      <c r="H178" s="79">
        <f t="shared" ref="H178:O178" si="167">SUM(H179:H182)</f>
        <v>0</v>
      </c>
      <c r="I178" s="90">
        <f t="shared" si="167"/>
        <v>0</v>
      </c>
      <c r="J178" s="131">
        <f>SUM(J179:J182)</f>
        <v>0</v>
      </c>
      <c r="K178" s="79">
        <f t="shared" si="167"/>
        <v>0</v>
      </c>
      <c r="L178" s="176">
        <f t="shared" si="167"/>
        <v>0</v>
      </c>
      <c r="M178" s="232">
        <f t="shared" si="167"/>
        <v>0</v>
      </c>
      <c r="N178" s="79">
        <f t="shared" si="167"/>
        <v>0</v>
      </c>
      <c r="O178" s="156">
        <f t="shared" si="167"/>
        <v>0</v>
      </c>
      <c r="P178" s="293"/>
      <c r="Q178" s="296"/>
      <c r="R178" s="343"/>
      <c r="S178" s="343"/>
      <c r="T178" s="343"/>
    </row>
    <row r="179" spans="1:20" ht="72" hidden="1" x14ac:dyDescent="0.25">
      <c r="A179" s="30">
        <v>3291</v>
      </c>
      <c r="B179" s="43" t="s">
        <v>173</v>
      </c>
      <c r="C179" s="189">
        <f t="shared" si="165"/>
        <v>0</v>
      </c>
      <c r="D179" s="263"/>
      <c r="E179" s="45"/>
      <c r="F179" s="95">
        <f t="shared" ref="F179:F182" si="168">D179+E179</f>
        <v>0</v>
      </c>
      <c r="G179" s="229"/>
      <c r="H179" s="45"/>
      <c r="I179" s="91">
        <f t="shared" ref="I179:I182" si="169">G179+H179</f>
        <v>0</v>
      </c>
      <c r="J179" s="263"/>
      <c r="K179" s="45"/>
      <c r="L179" s="95">
        <f t="shared" ref="L179:L182" si="170">J179+K179</f>
        <v>0</v>
      </c>
      <c r="M179" s="229"/>
      <c r="N179" s="45"/>
      <c r="O179" s="91">
        <f t="shared" ref="O179:O182" si="171">M179+N179</f>
        <v>0</v>
      </c>
      <c r="P179" s="290"/>
      <c r="Q179" s="296"/>
      <c r="R179" s="343"/>
      <c r="S179" s="343"/>
      <c r="T179" s="343"/>
    </row>
    <row r="180" spans="1:20" ht="72" hidden="1" x14ac:dyDescent="0.25">
      <c r="A180" s="30">
        <v>3292</v>
      </c>
      <c r="B180" s="43" t="s">
        <v>174</v>
      </c>
      <c r="C180" s="189">
        <f t="shared" si="165"/>
        <v>0</v>
      </c>
      <c r="D180" s="263"/>
      <c r="E180" s="45"/>
      <c r="F180" s="95">
        <f t="shared" si="168"/>
        <v>0</v>
      </c>
      <c r="G180" s="229"/>
      <c r="H180" s="45"/>
      <c r="I180" s="91">
        <f t="shared" si="169"/>
        <v>0</v>
      </c>
      <c r="J180" s="263"/>
      <c r="K180" s="45"/>
      <c r="L180" s="95">
        <f t="shared" si="170"/>
        <v>0</v>
      </c>
      <c r="M180" s="229"/>
      <c r="N180" s="45"/>
      <c r="O180" s="91">
        <f t="shared" si="171"/>
        <v>0</v>
      </c>
      <c r="P180" s="290"/>
      <c r="Q180" s="296"/>
      <c r="R180" s="343"/>
      <c r="S180" s="343"/>
      <c r="T180" s="343"/>
    </row>
    <row r="181" spans="1:20" ht="72" hidden="1" x14ac:dyDescent="0.25">
      <c r="A181" s="30">
        <v>3293</v>
      </c>
      <c r="B181" s="43" t="s">
        <v>175</v>
      </c>
      <c r="C181" s="189">
        <f t="shared" si="165"/>
        <v>0</v>
      </c>
      <c r="D181" s="263"/>
      <c r="E181" s="45"/>
      <c r="F181" s="95">
        <f t="shared" si="168"/>
        <v>0</v>
      </c>
      <c r="G181" s="229"/>
      <c r="H181" s="45"/>
      <c r="I181" s="91">
        <f t="shared" si="169"/>
        <v>0</v>
      </c>
      <c r="J181" s="263"/>
      <c r="K181" s="45"/>
      <c r="L181" s="95">
        <f t="shared" si="170"/>
        <v>0</v>
      </c>
      <c r="M181" s="229"/>
      <c r="N181" s="45"/>
      <c r="O181" s="91">
        <f t="shared" si="171"/>
        <v>0</v>
      </c>
      <c r="P181" s="290"/>
      <c r="Q181" s="296"/>
      <c r="R181" s="343"/>
      <c r="S181" s="343"/>
      <c r="T181" s="343"/>
    </row>
    <row r="182" spans="1:20" ht="60" hidden="1" x14ac:dyDescent="0.25">
      <c r="A182" s="83">
        <v>3294</v>
      </c>
      <c r="B182" s="43" t="s">
        <v>176</v>
      </c>
      <c r="C182" s="200">
        <f t="shared" si="165"/>
        <v>0</v>
      </c>
      <c r="D182" s="264"/>
      <c r="E182" s="84"/>
      <c r="F182" s="331">
        <f t="shared" si="168"/>
        <v>0</v>
      </c>
      <c r="G182" s="234"/>
      <c r="H182" s="84"/>
      <c r="I182" s="156">
        <f t="shared" si="169"/>
        <v>0</v>
      </c>
      <c r="J182" s="264"/>
      <c r="K182" s="84"/>
      <c r="L182" s="331">
        <f t="shared" si="170"/>
        <v>0</v>
      </c>
      <c r="M182" s="234"/>
      <c r="N182" s="84"/>
      <c r="O182" s="156">
        <f t="shared" si="171"/>
        <v>0</v>
      </c>
      <c r="P182" s="293"/>
      <c r="Q182" s="296"/>
      <c r="R182" s="343"/>
      <c r="S182" s="343"/>
      <c r="T182" s="343"/>
    </row>
    <row r="183" spans="1:20" ht="48" hidden="1" x14ac:dyDescent="0.25">
      <c r="A183" s="51">
        <v>3300</v>
      </c>
      <c r="B183" s="82" t="s">
        <v>177</v>
      </c>
      <c r="C183" s="201">
        <f t="shared" si="165"/>
        <v>0</v>
      </c>
      <c r="D183" s="138">
        <f>SUM(D184:D185)</f>
        <v>0</v>
      </c>
      <c r="E183" s="85">
        <f t="shared" ref="E183" si="172">SUM(E184:E185)</f>
        <v>0</v>
      </c>
      <c r="F183" s="173">
        <f>SUM(F184:F185)</f>
        <v>0</v>
      </c>
      <c r="G183" s="235">
        <f>SUM(G184:G185)</f>
        <v>0</v>
      </c>
      <c r="H183" s="85">
        <f t="shared" ref="H183:O183" si="173">SUM(H184:H185)</f>
        <v>0</v>
      </c>
      <c r="I183" s="124">
        <f t="shared" si="173"/>
        <v>0</v>
      </c>
      <c r="J183" s="138">
        <f>SUM(J184:J185)</f>
        <v>0</v>
      </c>
      <c r="K183" s="85">
        <f t="shared" si="173"/>
        <v>0</v>
      </c>
      <c r="L183" s="173">
        <f t="shared" si="173"/>
        <v>0</v>
      </c>
      <c r="M183" s="235">
        <f t="shared" si="173"/>
        <v>0</v>
      </c>
      <c r="N183" s="85">
        <f t="shared" si="173"/>
        <v>0</v>
      </c>
      <c r="O183" s="124">
        <f t="shared" si="173"/>
        <v>0</v>
      </c>
      <c r="P183" s="313"/>
      <c r="Q183" s="296"/>
      <c r="R183" s="343"/>
      <c r="S183" s="343"/>
      <c r="T183" s="343"/>
    </row>
    <row r="184" spans="1:20" ht="48" hidden="1" x14ac:dyDescent="0.25">
      <c r="A184" s="57">
        <v>3310</v>
      </c>
      <c r="B184" s="58" t="s">
        <v>178</v>
      </c>
      <c r="C184" s="194">
        <f t="shared" si="165"/>
        <v>0</v>
      </c>
      <c r="D184" s="260"/>
      <c r="E184" s="77"/>
      <c r="F184" s="174">
        <f t="shared" ref="F184:F185" si="174">D184+E184</f>
        <v>0</v>
      </c>
      <c r="G184" s="231"/>
      <c r="H184" s="77"/>
      <c r="I184" s="154">
        <f t="shared" ref="I184:I185" si="175">G184+H184</f>
        <v>0</v>
      </c>
      <c r="J184" s="260"/>
      <c r="K184" s="77"/>
      <c r="L184" s="174">
        <f t="shared" ref="L184:L185" si="176">J184+K184</f>
        <v>0</v>
      </c>
      <c r="M184" s="231"/>
      <c r="N184" s="77"/>
      <c r="O184" s="154">
        <f t="shared" ref="O184:O185" si="177">M184+N184</f>
        <v>0</v>
      </c>
      <c r="P184" s="291"/>
      <c r="Q184" s="296"/>
      <c r="R184" s="343"/>
      <c r="S184" s="343"/>
      <c r="T184" s="343"/>
    </row>
    <row r="185" spans="1:20" ht="60" hidden="1" x14ac:dyDescent="0.25">
      <c r="A185" s="27">
        <v>3320</v>
      </c>
      <c r="B185" s="40" t="s">
        <v>179</v>
      </c>
      <c r="C185" s="188">
        <f t="shared" si="165"/>
        <v>0</v>
      </c>
      <c r="D185" s="262"/>
      <c r="E185" s="42"/>
      <c r="F185" s="176">
        <f t="shared" si="174"/>
        <v>0</v>
      </c>
      <c r="G185" s="219"/>
      <c r="H185" s="42"/>
      <c r="I185" s="90">
        <f t="shared" si="175"/>
        <v>0</v>
      </c>
      <c r="J185" s="262"/>
      <c r="K185" s="42"/>
      <c r="L185" s="176">
        <f t="shared" si="176"/>
        <v>0</v>
      </c>
      <c r="M185" s="219"/>
      <c r="N185" s="42"/>
      <c r="O185" s="90">
        <f t="shared" si="177"/>
        <v>0</v>
      </c>
      <c r="P185" s="289"/>
      <c r="Q185" s="296"/>
      <c r="R185" s="343"/>
      <c r="S185" s="343"/>
      <c r="T185" s="343"/>
    </row>
    <row r="186" spans="1:20" hidden="1" x14ac:dyDescent="0.25">
      <c r="A186" s="87">
        <v>4000</v>
      </c>
      <c r="B186" s="70" t="s">
        <v>180</v>
      </c>
      <c r="C186" s="199">
        <f t="shared" si="165"/>
        <v>0</v>
      </c>
      <c r="D186" s="137">
        <f>SUM(D187,D190)</f>
        <v>0</v>
      </c>
      <c r="E186" s="71">
        <f t="shared" ref="E186" si="178">SUM(E187,E190)</f>
        <v>0</v>
      </c>
      <c r="F186" s="172">
        <f>SUM(F187,F190)</f>
        <v>0</v>
      </c>
      <c r="G186" s="226">
        <f>SUM(G187,G190)</f>
        <v>0</v>
      </c>
      <c r="H186" s="71">
        <f t="shared" ref="H186:N186" si="179">SUM(H187,H190)</f>
        <v>0</v>
      </c>
      <c r="I186" s="125">
        <f t="shared" si="179"/>
        <v>0</v>
      </c>
      <c r="J186" s="137">
        <f>SUM(J187,J190)</f>
        <v>0</v>
      </c>
      <c r="K186" s="71">
        <f t="shared" si="179"/>
        <v>0</v>
      </c>
      <c r="L186" s="172">
        <f t="shared" si="179"/>
        <v>0</v>
      </c>
      <c r="M186" s="226">
        <f t="shared" si="179"/>
        <v>0</v>
      </c>
      <c r="N186" s="71">
        <f t="shared" si="179"/>
        <v>0</v>
      </c>
      <c r="O186" s="125">
        <f>SUM(O187,O190)</f>
        <v>0</v>
      </c>
      <c r="P186" s="312"/>
      <c r="Q186" s="296"/>
      <c r="R186" s="343"/>
      <c r="S186" s="343"/>
      <c r="T186" s="343"/>
    </row>
    <row r="187" spans="1:20" ht="24" hidden="1" x14ac:dyDescent="0.25">
      <c r="A187" s="88">
        <v>4200</v>
      </c>
      <c r="B187" s="72" t="s">
        <v>181</v>
      </c>
      <c r="C187" s="187">
        <f t="shared" si="165"/>
        <v>0</v>
      </c>
      <c r="D187" s="130">
        <f>SUM(D188,D189)</f>
        <v>0</v>
      </c>
      <c r="E187" s="38">
        <f t="shared" ref="E187" si="180">SUM(E188,E189)</f>
        <v>0</v>
      </c>
      <c r="F187" s="175">
        <f>SUM(F188,F189)</f>
        <v>0</v>
      </c>
      <c r="G187" s="227">
        <f>SUM(G188,G189)</f>
        <v>0</v>
      </c>
      <c r="H187" s="38">
        <f t="shared" ref="H187:N187" si="181">SUM(H188,H189)</f>
        <v>0</v>
      </c>
      <c r="I187" s="123">
        <f t="shared" si="181"/>
        <v>0</v>
      </c>
      <c r="J187" s="130">
        <f>SUM(J188,J189)</f>
        <v>0</v>
      </c>
      <c r="K187" s="38">
        <f t="shared" si="181"/>
        <v>0</v>
      </c>
      <c r="L187" s="175">
        <f t="shared" si="181"/>
        <v>0</v>
      </c>
      <c r="M187" s="227">
        <f t="shared" si="181"/>
        <v>0</v>
      </c>
      <c r="N187" s="38">
        <f t="shared" si="181"/>
        <v>0</v>
      </c>
      <c r="O187" s="123">
        <f>SUM(O188,O189)</f>
        <v>0</v>
      </c>
      <c r="P187" s="292"/>
      <c r="Q187" s="296"/>
      <c r="R187" s="343"/>
      <c r="S187" s="343"/>
      <c r="T187" s="343"/>
    </row>
    <row r="188" spans="1:20" ht="36" hidden="1" x14ac:dyDescent="0.25">
      <c r="A188" s="340">
        <v>4240</v>
      </c>
      <c r="B188" s="40" t="s">
        <v>182</v>
      </c>
      <c r="C188" s="188">
        <f t="shared" si="165"/>
        <v>0</v>
      </c>
      <c r="D188" s="262"/>
      <c r="E188" s="42"/>
      <c r="F188" s="176">
        <f t="shared" ref="F188:F189" si="182">D188+E188</f>
        <v>0</v>
      </c>
      <c r="G188" s="219"/>
      <c r="H188" s="42"/>
      <c r="I188" s="90">
        <f t="shared" ref="I188:I189" si="183">G188+H188</f>
        <v>0</v>
      </c>
      <c r="J188" s="262"/>
      <c r="K188" s="42"/>
      <c r="L188" s="176">
        <f t="shared" ref="L188:L189" si="184">J188+K188</f>
        <v>0</v>
      </c>
      <c r="M188" s="219"/>
      <c r="N188" s="42"/>
      <c r="O188" s="90">
        <f t="shared" ref="O188:O189" si="185">M188+N188</f>
        <v>0</v>
      </c>
      <c r="P188" s="289"/>
      <c r="Q188" s="296"/>
      <c r="R188" s="343"/>
      <c r="S188" s="343"/>
      <c r="T188" s="343"/>
    </row>
    <row r="189" spans="1:20" ht="24" hidden="1" x14ac:dyDescent="0.25">
      <c r="A189" s="75">
        <v>4250</v>
      </c>
      <c r="B189" s="43" t="s">
        <v>183</v>
      </c>
      <c r="C189" s="189">
        <f t="shared" si="165"/>
        <v>0</v>
      </c>
      <c r="D189" s="263"/>
      <c r="E189" s="45"/>
      <c r="F189" s="95">
        <f t="shared" si="182"/>
        <v>0</v>
      </c>
      <c r="G189" s="229"/>
      <c r="H189" s="45"/>
      <c r="I189" s="91">
        <f t="shared" si="183"/>
        <v>0</v>
      </c>
      <c r="J189" s="263"/>
      <c r="K189" s="45"/>
      <c r="L189" s="95">
        <f t="shared" si="184"/>
        <v>0</v>
      </c>
      <c r="M189" s="229"/>
      <c r="N189" s="45"/>
      <c r="O189" s="91">
        <f t="shared" si="185"/>
        <v>0</v>
      </c>
      <c r="P189" s="290"/>
      <c r="Q189" s="296"/>
      <c r="R189" s="343"/>
      <c r="S189" s="343"/>
      <c r="T189" s="343"/>
    </row>
    <row r="190" spans="1:20" hidden="1" x14ac:dyDescent="0.25">
      <c r="A190" s="35">
        <v>4300</v>
      </c>
      <c r="B190" s="72" t="s">
        <v>184</v>
      </c>
      <c r="C190" s="187">
        <f t="shared" si="165"/>
        <v>0</v>
      </c>
      <c r="D190" s="130">
        <f>SUM(D191)</f>
        <v>0</v>
      </c>
      <c r="E190" s="38">
        <f t="shared" ref="E190" si="186">SUM(E191)</f>
        <v>0</v>
      </c>
      <c r="F190" s="175">
        <f>SUM(F191)</f>
        <v>0</v>
      </c>
      <c r="G190" s="227">
        <f>SUM(G191)</f>
        <v>0</v>
      </c>
      <c r="H190" s="38">
        <f t="shared" ref="H190:N190" si="187">SUM(H191)</f>
        <v>0</v>
      </c>
      <c r="I190" s="123">
        <f t="shared" si="187"/>
        <v>0</v>
      </c>
      <c r="J190" s="130">
        <f>SUM(J191)</f>
        <v>0</v>
      </c>
      <c r="K190" s="38">
        <f t="shared" si="187"/>
        <v>0</v>
      </c>
      <c r="L190" s="175">
        <f t="shared" si="187"/>
        <v>0</v>
      </c>
      <c r="M190" s="227">
        <f t="shared" si="187"/>
        <v>0</v>
      </c>
      <c r="N190" s="38">
        <f t="shared" si="187"/>
        <v>0</v>
      </c>
      <c r="O190" s="123">
        <f>SUM(O191)</f>
        <v>0</v>
      </c>
      <c r="P190" s="292"/>
      <c r="Q190" s="296"/>
      <c r="R190" s="343"/>
      <c r="S190" s="343"/>
      <c r="T190" s="343"/>
    </row>
    <row r="191" spans="1:20" ht="24" hidden="1" x14ac:dyDescent="0.25">
      <c r="A191" s="340">
        <v>4310</v>
      </c>
      <c r="B191" s="40" t="s">
        <v>185</v>
      </c>
      <c r="C191" s="188">
        <f t="shared" si="165"/>
        <v>0</v>
      </c>
      <c r="D191" s="131">
        <f>SUM(D192:D192)</f>
        <v>0</v>
      </c>
      <c r="E191" s="79">
        <f t="shared" ref="E191" si="188">SUM(E192:E192)</f>
        <v>0</v>
      </c>
      <c r="F191" s="176">
        <f>SUM(F192:F192)</f>
        <v>0</v>
      </c>
      <c r="G191" s="232">
        <f>SUM(G192:G192)</f>
        <v>0</v>
      </c>
      <c r="H191" s="79">
        <f t="shared" ref="H191:N191" si="189">SUM(H192:H192)</f>
        <v>0</v>
      </c>
      <c r="I191" s="90">
        <f t="shared" si="189"/>
        <v>0</v>
      </c>
      <c r="J191" s="131">
        <f>SUM(J192:J192)</f>
        <v>0</v>
      </c>
      <c r="K191" s="79">
        <f t="shared" si="189"/>
        <v>0</v>
      </c>
      <c r="L191" s="176">
        <f t="shared" si="189"/>
        <v>0</v>
      </c>
      <c r="M191" s="232">
        <f t="shared" si="189"/>
        <v>0</v>
      </c>
      <c r="N191" s="79">
        <f t="shared" si="189"/>
        <v>0</v>
      </c>
      <c r="O191" s="90">
        <f>SUM(O192:O192)</f>
        <v>0</v>
      </c>
      <c r="P191" s="289"/>
      <c r="Q191" s="296"/>
      <c r="R191" s="343"/>
      <c r="S191" s="343"/>
      <c r="T191" s="343"/>
    </row>
    <row r="192" spans="1:20" ht="36" hidden="1" x14ac:dyDescent="0.25">
      <c r="A192" s="30">
        <v>4311</v>
      </c>
      <c r="B192" s="43" t="s">
        <v>186</v>
      </c>
      <c r="C192" s="189">
        <f t="shared" si="165"/>
        <v>0</v>
      </c>
      <c r="D192" s="263"/>
      <c r="E192" s="45"/>
      <c r="F192" s="95">
        <f>D192+E192</f>
        <v>0</v>
      </c>
      <c r="G192" s="229"/>
      <c r="H192" s="45"/>
      <c r="I192" s="91">
        <f>G192+H192</f>
        <v>0</v>
      </c>
      <c r="J192" s="263"/>
      <c r="K192" s="45"/>
      <c r="L192" s="95">
        <f>J192+K192</f>
        <v>0</v>
      </c>
      <c r="M192" s="229"/>
      <c r="N192" s="45"/>
      <c r="O192" s="91">
        <f>M192+N192</f>
        <v>0</v>
      </c>
      <c r="P192" s="290"/>
      <c r="Q192" s="296"/>
      <c r="R192" s="343"/>
      <c r="S192" s="343"/>
      <c r="T192" s="343"/>
    </row>
    <row r="193" spans="1:20" s="19" customFormat="1" ht="24" x14ac:dyDescent="0.25">
      <c r="A193" s="89"/>
      <c r="B193" s="17" t="s">
        <v>187</v>
      </c>
      <c r="C193" s="198">
        <f t="shared" si="165"/>
        <v>2865</v>
      </c>
      <c r="D193" s="136">
        <f>SUM(D194,D229,D268)</f>
        <v>2600</v>
      </c>
      <c r="E193" s="274">
        <f t="shared" ref="E193" si="190">SUM(E194,E229,E268)</f>
        <v>0</v>
      </c>
      <c r="F193" s="407">
        <f>SUM(F194,F229,F268)</f>
        <v>2600</v>
      </c>
      <c r="G193" s="225">
        <f>SUM(G194,G229,G268)</f>
        <v>150</v>
      </c>
      <c r="H193" s="274">
        <f t="shared" ref="H193:N193" si="191">SUM(H194,H229,H268)</f>
        <v>0</v>
      </c>
      <c r="I193" s="407">
        <f t="shared" si="191"/>
        <v>150</v>
      </c>
      <c r="J193" s="136">
        <f>SUM(J194,J229,J268)</f>
        <v>115</v>
      </c>
      <c r="K193" s="69">
        <f t="shared" si="191"/>
        <v>0</v>
      </c>
      <c r="L193" s="171">
        <f t="shared" si="191"/>
        <v>115</v>
      </c>
      <c r="M193" s="225">
        <f t="shared" si="191"/>
        <v>0</v>
      </c>
      <c r="N193" s="69">
        <f t="shared" si="191"/>
        <v>0</v>
      </c>
      <c r="O193" s="157">
        <f>SUM(O194,O229,O268)</f>
        <v>0</v>
      </c>
      <c r="P193" s="315"/>
      <c r="Q193" s="181"/>
      <c r="R193" s="343"/>
      <c r="S193" s="343"/>
      <c r="T193" s="343"/>
    </row>
    <row r="194" spans="1:20" x14ac:dyDescent="0.25">
      <c r="A194" s="70">
        <v>5000</v>
      </c>
      <c r="B194" s="70" t="s">
        <v>188</v>
      </c>
      <c r="C194" s="199">
        <f t="shared" si="165"/>
        <v>2750</v>
      </c>
      <c r="D194" s="137">
        <f>D195+D203</f>
        <v>2600</v>
      </c>
      <c r="E194" s="125">
        <f t="shared" ref="E194" si="192">E195+E203</f>
        <v>0</v>
      </c>
      <c r="F194" s="408">
        <f>F195+F203</f>
        <v>2600</v>
      </c>
      <c r="G194" s="226">
        <f>G195+G203</f>
        <v>150</v>
      </c>
      <c r="H194" s="125">
        <f t="shared" ref="H194:N194" si="193">H195+H203</f>
        <v>0</v>
      </c>
      <c r="I194" s="408">
        <f t="shared" si="193"/>
        <v>150</v>
      </c>
      <c r="J194" s="137">
        <f>J195+J203</f>
        <v>0</v>
      </c>
      <c r="K194" s="71">
        <f t="shared" si="193"/>
        <v>0</v>
      </c>
      <c r="L194" s="172">
        <f t="shared" si="193"/>
        <v>0</v>
      </c>
      <c r="M194" s="226">
        <f t="shared" si="193"/>
        <v>0</v>
      </c>
      <c r="N194" s="71">
        <f t="shared" si="193"/>
        <v>0</v>
      </c>
      <c r="O194" s="125">
        <f>O195+O203</f>
        <v>0</v>
      </c>
      <c r="P194" s="312"/>
      <c r="Q194" s="296"/>
      <c r="R194" s="343"/>
      <c r="S194" s="343"/>
      <c r="T194" s="343"/>
    </row>
    <row r="195" spans="1:20" hidden="1" x14ac:dyDescent="0.25">
      <c r="A195" s="35">
        <v>5100</v>
      </c>
      <c r="B195" s="72" t="s">
        <v>189</v>
      </c>
      <c r="C195" s="187">
        <f t="shared" si="165"/>
        <v>0</v>
      </c>
      <c r="D195" s="130">
        <f>D196+D197+D200+D201+D202</f>
        <v>0</v>
      </c>
      <c r="E195" s="38">
        <f t="shared" ref="E195" si="194">E196+E197+E200+E201+E202</f>
        <v>0</v>
      </c>
      <c r="F195" s="175">
        <f>F196+F197+F200+F201+F202</f>
        <v>0</v>
      </c>
      <c r="G195" s="227">
        <f>G196+G197+G200+G201+G202</f>
        <v>0</v>
      </c>
      <c r="H195" s="38">
        <f t="shared" ref="H195:N195" si="195">H196+H197+H200+H201+H202</f>
        <v>0</v>
      </c>
      <c r="I195" s="123">
        <f t="shared" si="195"/>
        <v>0</v>
      </c>
      <c r="J195" s="130">
        <f>J196+J197+J200+J201+J202</f>
        <v>0</v>
      </c>
      <c r="K195" s="38">
        <f t="shared" si="195"/>
        <v>0</v>
      </c>
      <c r="L195" s="175">
        <f t="shared" si="195"/>
        <v>0</v>
      </c>
      <c r="M195" s="227">
        <f t="shared" si="195"/>
        <v>0</v>
      </c>
      <c r="N195" s="38">
        <f t="shared" si="195"/>
        <v>0</v>
      </c>
      <c r="O195" s="123">
        <f>O196+O197+O200+O201+O202</f>
        <v>0</v>
      </c>
      <c r="P195" s="292"/>
      <c r="Q195" s="296"/>
      <c r="R195" s="343"/>
      <c r="S195" s="343"/>
      <c r="T195" s="343"/>
    </row>
    <row r="196" spans="1:20" hidden="1" x14ac:dyDescent="0.25">
      <c r="A196" s="340">
        <v>5110</v>
      </c>
      <c r="B196" s="40" t="s">
        <v>190</v>
      </c>
      <c r="C196" s="188">
        <f t="shared" si="165"/>
        <v>0</v>
      </c>
      <c r="D196" s="262"/>
      <c r="E196" s="42"/>
      <c r="F196" s="176">
        <f>D196+E196</f>
        <v>0</v>
      </c>
      <c r="G196" s="219"/>
      <c r="H196" s="42"/>
      <c r="I196" s="90">
        <f>G196+H196</f>
        <v>0</v>
      </c>
      <c r="J196" s="262"/>
      <c r="K196" s="42"/>
      <c r="L196" s="176">
        <f>J196+K196</f>
        <v>0</v>
      </c>
      <c r="M196" s="219"/>
      <c r="N196" s="42"/>
      <c r="O196" s="90">
        <f>M196+N196</f>
        <v>0</v>
      </c>
      <c r="P196" s="289"/>
      <c r="Q196" s="296"/>
      <c r="R196" s="343"/>
      <c r="S196" s="343"/>
      <c r="T196" s="343"/>
    </row>
    <row r="197" spans="1:20" ht="24" hidden="1" x14ac:dyDescent="0.25">
      <c r="A197" s="75">
        <v>5120</v>
      </c>
      <c r="B197" s="43" t="s">
        <v>191</v>
      </c>
      <c r="C197" s="189">
        <f t="shared" si="165"/>
        <v>0</v>
      </c>
      <c r="D197" s="132">
        <f>D198+D199</f>
        <v>0</v>
      </c>
      <c r="E197" s="76">
        <f t="shared" ref="E197" si="196">E198+E199</f>
        <v>0</v>
      </c>
      <c r="F197" s="95">
        <f>F198+F199</f>
        <v>0</v>
      </c>
      <c r="G197" s="230">
        <f>G198+G199</f>
        <v>0</v>
      </c>
      <c r="H197" s="76">
        <f t="shared" ref="H197:O197" si="197">H198+H199</f>
        <v>0</v>
      </c>
      <c r="I197" s="91">
        <f t="shared" si="197"/>
        <v>0</v>
      </c>
      <c r="J197" s="132">
        <f>J198+J199</f>
        <v>0</v>
      </c>
      <c r="K197" s="76">
        <f t="shared" si="197"/>
        <v>0</v>
      </c>
      <c r="L197" s="95">
        <f t="shared" si="197"/>
        <v>0</v>
      </c>
      <c r="M197" s="230">
        <f t="shared" si="197"/>
        <v>0</v>
      </c>
      <c r="N197" s="76">
        <f t="shared" si="197"/>
        <v>0</v>
      </c>
      <c r="O197" s="91">
        <f t="shared" si="197"/>
        <v>0</v>
      </c>
      <c r="P197" s="290"/>
      <c r="Q197" s="296"/>
      <c r="R197" s="343"/>
      <c r="S197" s="343"/>
      <c r="T197" s="343"/>
    </row>
    <row r="198" spans="1:20" hidden="1" x14ac:dyDescent="0.25">
      <c r="A198" s="30">
        <v>5121</v>
      </c>
      <c r="B198" s="43" t="s">
        <v>192</v>
      </c>
      <c r="C198" s="189">
        <f t="shared" si="165"/>
        <v>0</v>
      </c>
      <c r="D198" s="263"/>
      <c r="E198" s="45"/>
      <c r="F198" s="95">
        <f t="shared" ref="F198:F202" si="198">D198+E198</f>
        <v>0</v>
      </c>
      <c r="G198" s="229"/>
      <c r="H198" s="45"/>
      <c r="I198" s="91">
        <f t="shared" ref="I198:I202" si="199">G198+H198</f>
        <v>0</v>
      </c>
      <c r="J198" s="263"/>
      <c r="K198" s="45"/>
      <c r="L198" s="95">
        <f t="shared" ref="L198:L202" si="200">J198+K198</f>
        <v>0</v>
      </c>
      <c r="M198" s="229"/>
      <c r="N198" s="45"/>
      <c r="O198" s="91">
        <f t="shared" ref="O198:O202" si="201">M198+N198</f>
        <v>0</v>
      </c>
      <c r="P198" s="290"/>
      <c r="Q198" s="296"/>
      <c r="R198" s="343"/>
      <c r="S198" s="343"/>
      <c r="T198" s="343"/>
    </row>
    <row r="199" spans="1:20" ht="24" hidden="1" x14ac:dyDescent="0.25">
      <c r="A199" s="30">
        <v>5129</v>
      </c>
      <c r="B199" s="43" t="s">
        <v>193</v>
      </c>
      <c r="C199" s="189">
        <f t="shared" si="165"/>
        <v>0</v>
      </c>
      <c r="D199" s="263"/>
      <c r="E199" s="45"/>
      <c r="F199" s="95">
        <f t="shared" si="198"/>
        <v>0</v>
      </c>
      <c r="G199" s="229"/>
      <c r="H199" s="45"/>
      <c r="I199" s="91">
        <f t="shared" si="199"/>
        <v>0</v>
      </c>
      <c r="J199" s="263"/>
      <c r="K199" s="45"/>
      <c r="L199" s="95">
        <f t="shared" si="200"/>
        <v>0</v>
      </c>
      <c r="M199" s="229"/>
      <c r="N199" s="45"/>
      <c r="O199" s="91">
        <f t="shared" si="201"/>
        <v>0</v>
      </c>
      <c r="P199" s="290"/>
      <c r="Q199" s="296"/>
      <c r="R199" s="343"/>
      <c r="S199" s="343"/>
      <c r="T199" s="343"/>
    </row>
    <row r="200" spans="1:20" hidden="1" x14ac:dyDescent="0.25">
      <c r="A200" s="75">
        <v>5130</v>
      </c>
      <c r="B200" s="43" t="s">
        <v>194</v>
      </c>
      <c r="C200" s="189">
        <f t="shared" si="165"/>
        <v>0</v>
      </c>
      <c r="D200" s="263"/>
      <c r="E200" s="45"/>
      <c r="F200" s="95">
        <f t="shared" si="198"/>
        <v>0</v>
      </c>
      <c r="G200" s="229"/>
      <c r="H200" s="45"/>
      <c r="I200" s="91">
        <f t="shared" si="199"/>
        <v>0</v>
      </c>
      <c r="J200" s="263"/>
      <c r="K200" s="45"/>
      <c r="L200" s="95">
        <f t="shared" si="200"/>
        <v>0</v>
      </c>
      <c r="M200" s="229"/>
      <c r="N200" s="45"/>
      <c r="O200" s="91">
        <f t="shared" si="201"/>
        <v>0</v>
      </c>
      <c r="P200" s="290"/>
      <c r="Q200" s="296"/>
      <c r="R200" s="343"/>
      <c r="S200" s="343"/>
      <c r="T200" s="343"/>
    </row>
    <row r="201" spans="1:20" hidden="1" x14ac:dyDescent="0.25">
      <c r="A201" s="75">
        <v>5140</v>
      </c>
      <c r="B201" s="43" t="s">
        <v>195</v>
      </c>
      <c r="C201" s="189">
        <f t="shared" si="165"/>
        <v>0</v>
      </c>
      <c r="D201" s="263"/>
      <c r="E201" s="45"/>
      <c r="F201" s="95">
        <f t="shared" si="198"/>
        <v>0</v>
      </c>
      <c r="G201" s="229"/>
      <c r="H201" s="45"/>
      <c r="I201" s="91">
        <f t="shared" si="199"/>
        <v>0</v>
      </c>
      <c r="J201" s="263"/>
      <c r="K201" s="45"/>
      <c r="L201" s="95">
        <f t="shared" si="200"/>
        <v>0</v>
      </c>
      <c r="M201" s="229"/>
      <c r="N201" s="45"/>
      <c r="O201" s="91">
        <f t="shared" si="201"/>
        <v>0</v>
      </c>
      <c r="P201" s="290"/>
      <c r="Q201" s="296"/>
      <c r="R201" s="343"/>
      <c r="S201" s="343"/>
      <c r="T201" s="343"/>
    </row>
    <row r="202" spans="1:20" ht="24" hidden="1" x14ac:dyDescent="0.25">
      <c r="A202" s="75">
        <v>5170</v>
      </c>
      <c r="B202" s="43" t="s">
        <v>196</v>
      </c>
      <c r="C202" s="189">
        <f t="shared" si="165"/>
        <v>0</v>
      </c>
      <c r="D202" s="263"/>
      <c r="E202" s="45"/>
      <c r="F202" s="95">
        <f t="shared" si="198"/>
        <v>0</v>
      </c>
      <c r="G202" s="229"/>
      <c r="H202" s="45"/>
      <c r="I202" s="91">
        <f t="shared" si="199"/>
        <v>0</v>
      </c>
      <c r="J202" s="263"/>
      <c r="K202" s="45"/>
      <c r="L202" s="95">
        <f t="shared" si="200"/>
        <v>0</v>
      </c>
      <c r="M202" s="229"/>
      <c r="N202" s="45"/>
      <c r="O202" s="91">
        <f t="shared" si="201"/>
        <v>0</v>
      </c>
      <c r="P202" s="290"/>
      <c r="Q202" s="296"/>
      <c r="R202" s="343"/>
      <c r="S202" s="343"/>
      <c r="T202" s="343"/>
    </row>
    <row r="203" spans="1:20" x14ac:dyDescent="0.25">
      <c r="A203" s="35">
        <v>5200</v>
      </c>
      <c r="B203" s="72" t="s">
        <v>197</v>
      </c>
      <c r="C203" s="187">
        <f t="shared" si="165"/>
        <v>2750</v>
      </c>
      <c r="D203" s="130">
        <f>D204+D214+D215+D224+D225+D226+D228</f>
        <v>2600</v>
      </c>
      <c r="E203" s="123">
        <f t="shared" ref="E203" si="202">E204+E214+E215+E224+E225+E226+E228</f>
        <v>0</v>
      </c>
      <c r="F203" s="409">
        <f>F204+F214+F215+F224+F225+F226+F228</f>
        <v>2600</v>
      </c>
      <c r="G203" s="227">
        <f>G204+G214+G215+G224+G225+G226+G228</f>
        <v>150</v>
      </c>
      <c r="H203" s="123">
        <f t="shared" ref="H203:O203" si="203">H204+H214+H215+H224+H225+H226+H228</f>
        <v>0</v>
      </c>
      <c r="I203" s="409">
        <f t="shared" si="203"/>
        <v>150</v>
      </c>
      <c r="J203" s="130">
        <f>J204+J214+J215+J224+J225+J226+J228</f>
        <v>0</v>
      </c>
      <c r="K203" s="38">
        <f t="shared" si="203"/>
        <v>0</v>
      </c>
      <c r="L203" s="175">
        <f t="shared" si="203"/>
        <v>0</v>
      </c>
      <c r="M203" s="227">
        <f t="shared" si="203"/>
        <v>0</v>
      </c>
      <c r="N203" s="38">
        <f t="shared" si="203"/>
        <v>0</v>
      </c>
      <c r="O203" s="123">
        <f t="shared" si="203"/>
        <v>0</v>
      </c>
      <c r="P203" s="292"/>
      <c r="Q203" s="296"/>
      <c r="R203" s="343"/>
      <c r="S203" s="343"/>
      <c r="T203" s="343"/>
    </row>
    <row r="204" spans="1:20" hidden="1" x14ac:dyDescent="0.25">
      <c r="A204" s="73">
        <v>5210</v>
      </c>
      <c r="B204" s="58" t="s">
        <v>198</v>
      </c>
      <c r="C204" s="194">
        <f t="shared" si="165"/>
        <v>0</v>
      </c>
      <c r="D204" s="86">
        <f>SUM(D205:D213)</f>
        <v>0</v>
      </c>
      <c r="E204" s="74">
        <f>SUM(E205:E213)</f>
        <v>0</v>
      </c>
      <c r="F204" s="174">
        <f t="shared" ref="F204:N204" si="204">SUM(F205:F213)</f>
        <v>0</v>
      </c>
      <c r="G204" s="228">
        <f>SUM(G205:G213)</f>
        <v>0</v>
      </c>
      <c r="H204" s="74">
        <f t="shared" si="204"/>
        <v>0</v>
      </c>
      <c r="I204" s="154">
        <f t="shared" si="204"/>
        <v>0</v>
      </c>
      <c r="J204" s="86">
        <f>SUM(J205:J213)</f>
        <v>0</v>
      </c>
      <c r="K204" s="74">
        <f t="shared" si="204"/>
        <v>0</v>
      </c>
      <c r="L204" s="174">
        <f t="shared" si="204"/>
        <v>0</v>
      </c>
      <c r="M204" s="228">
        <f t="shared" si="204"/>
        <v>0</v>
      </c>
      <c r="N204" s="74">
        <f t="shared" si="204"/>
        <v>0</v>
      </c>
      <c r="O204" s="154">
        <f>SUM(O205:O213)</f>
        <v>0</v>
      </c>
      <c r="P204" s="291"/>
      <c r="Q204" s="296"/>
      <c r="R204" s="343"/>
      <c r="S204" s="343"/>
      <c r="T204" s="343"/>
    </row>
    <row r="205" spans="1:20" hidden="1" x14ac:dyDescent="0.25">
      <c r="A205" s="27">
        <v>5211</v>
      </c>
      <c r="B205" s="40" t="s">
        <v>199</v>
      </c>
      <c r="C205" s="188">
        <f t="shared" si="165"/>
        <v>0</v>
      </c>
      <c r="D205" s="262"/>
      <c r="E205" s="42"/>
      <c r="F205" s="176">
        <f t="shared" ref="F205:F214" si="205">D205+E205</f>
        <v>0</v>
      </c>
      <c r="G205" s="219"/>
      <c r="H205" s="42"/>
      <c r="I205" s="90">
        <f t="shared" ref="I205:I214" si="206">G205+H205</f>
        <v>0</v>
      </c>
      <c r="J205" s="262"/>
      <c r="K205" s="42"/>
      <c r="L205" s="176">
        <f t="shared" ref="L205:L214" si="207">J205+K205</f>
        <v>0</v>
      </c>
      <c r="M205" s="219"/>
      <c r="N205" s="42"/>
      <c r="O205" s="90">
        <f t="shared" ref="O205:O214" si="208">M205+N205</f>
        <v>0</v>
      </c>
      <c r="P205" s="289"/>
      <c r="Q205" s="296"/>
      <c r="R205" s="343"/>
      <c r="S205" s="343"/>
      <c r="T205" s="343"/>
    </row>
    <row r="206" spans="1:20" hidden="1" x14ac:dyDescent="0.25">
      <c r="A206" s="30">
        <v>5212</v>
      </c>
      <c r="B206" s="43" t="s">
        <v>200</v>
      </c>
      <c r="C206" s="189">
        <f t="shared" si="165"/>
        <v>0</v>
      </c>
      <c r="D206" s="263"/>
      <c r="E206" s="45"/>
      <c r="F206" s="95">
        <f t="shared" si="205"/>
        <v>0</v>
      </c>
      <c r="G206" s="229"/>
      <c r="H206" s="45"/>
      <c r="I206" s="91">
        <f t="shared" si="206"/>
        <v>0</v>
      </c>
      <c r="J206" s="263"/>
      <c r="K206" s="45"/>
      <c r="L206" s="95">
        <f t="shared" si="207"/>
        <v>0</v>
      </c>
      <c r="M206" s="229"/>
      <c r="N206" s="45"/>
      <c r="O206" s="91">
        <f t="shared" si="208"/>
        <v>0</v>
      </c>
      <c r="P206" s="290"/>
      <c r="Q206" s="296"/>
      <c r="R206" s="343"/>
      <c r="S206" s="343"/>
      <c r="T206" s="343"/>
    </row>
    <row r="207" spans="1:20" hidden="1" x14ac:dyDescent="0.25">
      <c r="A207" s="30">
        <v>5213</v>
      </c>
      <c r="B207" s="43" t="s">
        <v>201</v>
      </c>
      <c r="C207" s="189">
        <f t="shared" si="165"/>
        <v>0</v>
      </c>
      <c r="D207" s="263"/>
      <c r="E207" s="45"/>
      <c r="F207" s="95">
        <f t="shared" si="205"/>
        <v>0</v>
      </c>
      <c r="G207" s="229"/>
      <c r="H207" s="45"/>
      <c r="I207" s="91">
        <f t="shared" si="206"/>
        <v>0</v>
      </c>
      <c r="J207" s="263"/>
      <c r="K207" s="45"/>
      <c r="L207" s="95">
        <f t="shared" si="207"/>
        <v>0</v>
      </c>
      <c r="M207" s="229"/>
      <c r="N207" s="45"/>
      <c r="O207" s="91">
        <f t="shared" si="208"/>
        <v>0</v>
      </c>
      <c r="P207" s="290"/>
      <c r="Q207" s="296"/>
      <c r="R207" s="343"/>
      <c r="S207" s="343"/>
      <c r="T207" s="343"/>
    </row>
    <row r="208" spans="1:20" hidden="1" x14ac:dyDescent="0.25">
      <c r="A208" s="30">
        <v>5214</v>
      </c>
      <c r="B208" s="43" t="s">
        <v>202</v>
      </c>
      <c r="C208" s="189">
        <f t="shared" si="165"/>
        <v>0</v>
      </c>
      <c r="D208" s="263"/>
      <c r="E208" s="45"/>
      <c r="F208" s="95">
        <f t="shared" si="205"/>
        <v>0</v>
      </c>
      <c r="G208" s="229"/>
      <c r="H208" s="45"/>
      <c r="I208" s="91">
        <f t="shared" si="206"/>
        <v>0</v>
      </c>
      <c r="J208" s="263"/>
      <c r="K208" s="45"/>
      <c r="L208" s="95">
        <f t="shared" si="207"/>
        <v>0</v>
      </c>
      <c r="M208" s="229"/>
      <c r="N208" s="45"/>
      <c r="O208" s="91">
        <f t="shared" si="208"/>
        <v>0</v>
      </c>
      <c r="P208" s="290"/>
      <c r="Q208" s="296"/>
      <c r="R208" s="343"/>
      <c r="S208" s="343"/>
      <c r="T208" s="343"/>
    </row>
    <row r="209" spans="1:20" hidden="1" x14ac:dyDescent="0.25">
      <c r="A209" s="30">
        <v>5215</v>
      </c>
      <c r="B209" s="43" t="s">
        <v>203</v>
      </c>
      <c r="C209" s="189">
        <f t="shared" si="165"/>
        <v>0</v>
      </c>
      <c r="D209" s="263"/>
      <c r="E209" s="45"/>
      <c r="F209" s="95">
        <f t="shared" si="205"/>
        <v>0</v>
      </c>
      <c r="G209" s="229"/>
      <c r="H209" s="45"/>
      <c r="I209" s="91">
        <f t="shared" si="206"/>
        <v>0</v>
      </c>
      <c r="J209" s="263"/>
      <c r="K209" s="45"/>
      <c r="L209" s="95">
        <f t="shared" si="207"/>
        <v>0</v>
      </c>
      <c r="M209" s="229"/>
      <c r="N209" s="45"/>
      <c r="O209" s="91">
        <f t="shared" si="208"/>
        <v>0</v>
      </c>
      <c r="P209" s="290"/>
      <c r="Q209" s="296"/>
      <c r="R209" s="343"/>
      <c r="S209" s="343"/>
      <c r="T209" s="343"/>
    </row>
    <row r="210" spans="1:20" ht="24" hidden="1" x14ac:dyDescent="0.25">
      <c r="A210" s="30">
        <v>5216</v>
      </c>
      <c r="B210" s="43" t="s">
        <v>204</v>
      </c>
      <c r="C210" s="189">
        <f t="shared" si="165"/>
        <v>0</v>
      </c>
      <c r="D210" s="263"/>
      <c r="E210" s="45"/>
      <c r="F210" s="95">
        <f t="shared" si="205"/>
        <v>0</v>
      </c>
      <c r="G210" s="229"/>
      <c r="H210" s="45"/>
      <c r="I210" s="91">
        <f t="shared" si="206"/>
        <v>0</v>
      </c>
      <c r="J210" s="263"/>
      <c r="K210" s="45"/>
      <c r="L210" s="95">
        <f t="shared" si="207"/>
        <v>0</v>
      </c>
      <c r="M210" s="229"/>
      <c r="N210" s="45"/>
      <c r="O210" s="91">
        <f t="shared" si="208"/>
        <v>0</v>
      </c>
      <c r="P210" s="290"/>
      <c r="Q210" s="296"/>
      <c r="R210" s="343"/>
      <c r="S210" s="343"/>
      <c r="T210" s="343"/>
    </row>
    <row r="211" spans="1:20" hidden="1" x14ac:dyDescent="0.25">
      <c r="A211" s="30">
        <v>5217</v>
      </c>
      <c r="B211" s="43" t="s">
        <v>205</v>
      </c>
      <c r="C211" s="189">
        <f t="shared" si="165"/>
        <v>0</v>
      </c>
      <c r="D211" s="263"/>
      <c r="E211" s="45"/>
      <c r="F211" s="95">
        <f t="shared" si="205"/>
        <v>0</v>
      </c>
      <c r="G211" s="229"/>
      <c r="H211" s="45"/>
      <c r="I211" s="91">
        <f t="shared" si="206"/>
        <v>0</v>
      </c>
      <c r="J211" s="263"/>
      <c r="K211" s="45"/>
      <c r="L211" s="95">
        <f t="shared" si="207"/>
        <v>0</v>
      </c>
      <c r="M211" s="229"/>
      <c r="N211" s="45"/>
      <c r="O211" s="91">
        <f t="shared" si="208"/>
        <v>0</v>
      </c>
      <c r="P211" s="290"/>
      <c r="Q211" s="296"/>
      <c r="R211" s="343"/>
      <c r="S211" s="343"/>
      <c r="T211" s="343"/>
    </row>
    <row r="212" spans="1:20" hidden="1" x14ac:dyDescent="0.25">
      <c r="A212" s="30">
        <v>5218</v>
      </c>
      <c r="B212" s="43" t="s">
        <v>206</v>
      </c>
      <c r="C212" s="189">
        <f t="shared" si="165"/>
        <v>0</v>
      </c>
      <c r="D212" s="263"/>
      <c r="E212" s="45"/>
      <c r="F212" s="95">
        <f t="shared" si="205"/>
        <v>0</v>
      </c>
      <c r="G212" s="229"/>
      <c r="H212" s="45"/>
      <c r="I212" s="91">
        <f t="shared" si="206"/>
        <v>0</v>
      </c>
      <c r="J212" s="263"/>
      <c r="K212" s="45"/>
      <c r="L212" s="95">
        <f t="shared" si="207"/>
        <v>0</v>
      </c>
      <c r="M212" s="229"/>
      <c r="N212" s="45"/>
      <c r="O212" s="91">
        <f t="shared" si="208"/>
        <v>0</v>
      </c>
      <c r="P212" s="290"/>
      <c r="Q212" s="296"/>
      <c r="R212" s="343"/>
      <c r="S212" s="343"/>
      <c r="T212" s="343"/>
    </row>
    <row r="213" spans="1:20" hidden="1" x14ac:dyDescent="0.25">
      <c r="A213" s="30">
        <v>5219</v>
      </c>
      <c r="B213" s="43" t="s">
        <v>207</v>
      </c>
      <c r="C213" s="189">
        <f t="shared" si="165"/>
        <v>0</v>
      </c>
      <c r="D213" s="263"/>
      <c r="E213" s="45"/>
      <c r="F213" s="95">
        <f t="shared" si="205"/>
        <v>0</v>
      </c>
      <c r="G213" s="229"/>
      <c r="H213" s="45"/>
      <c r="I213" s="91">
        <f t="shared" si="206"/>
        <v>0</v>
      </c>
      <c r="J213" s="263"/>
      <c r="K213" s="45"/>
      <c r="L213" s="95">
        <f t="shared" si="207"/>
        <v>0</v>
      </c>
      <c r="M213" s="229"/>
      <c r="N213" s="45"/>
      <c r="O213" s="91">
        <f t="shared" si="208"/>
        <v>0</v>
      </c>
      <c r="P213" s="290"/>
      <c r="Q213" s="296"/>
      <c r="R213" s="343"/>
      <c r="S213" s="343"/>
      <c r="T213" s="343"/>
    </row>
    <row r="214" spans="1:20" ht="13.5" hidden="1" customHeight="1" x14ac:dyDescent="0.25">
      <c r="A214" s="75">
        <v>5220</v>
      </c>
      <c r="B214" s="43" t="s">
        <v>208</v>
      </c>
      <c r="C214" s="189">
        <f t="shared" si="165"/>
        <v>0</v>
      </c>
      <c r="D214" s="263"/>
      <c r="E214" s="45"/>
      <c r="F214" s="95">
        <f t="shared" si="205"/>
        <v>0</v>
      </c>
      <c r="G214" s="229"/>
      <c r="H214" s="45"/>
      <c r="I214" s="91">
        <f t="shared" si="206"/>
        <v>0</v>
      </c>
      <c r="J214" s="263"/>
      <c r="K214" s="45"/>
      <c r="L214" s="95">
        <f t="shared" si="207"/>
        <v>0</v>
      </c>
      <c r="M214" s="229"/>
      <c r="N214" s="45"/>
      <c r="O214" s="91">
        <f t="shared" si="208"/>
        <v>0</v>
      </c>
      <c r="P214" s="290"/>
      <c r="Q214" s="296"/>
      <c r="R214" s="343"/>
      <c r="S214" s="343"/>
      <c r="T214" s="343"/>
    </row>
    <row r="215" spans="1:20" x14ac:dyDescent="0.25">
      <c r="A215" s="75">
        <v>5230</v>
      </c>
      <c r="B215" s="43" t="s">
        <v>209</v>
      </c>
      <c r="C215" s="189">
        <f t="shared" si="165"/>
        <v>2750</v>
      </c>
      <c r="D215" s="132">
        <f>SUM(D216:D223)</f>
        <v>2600</v>
      </c>
      <c r="E215" s="91">
        <f t="shared" ref="E215" si="209">SUM(E216:E223)</f>
        <v>0</v>
      </c>
      <c r="F215" s="411">
        <f>SUM(F216:F223)</f>
        <v>2600</v>
      </c>
      <c r="G215" s="230">
        <f>SUM(G216:G223)</f>
        <v>150</v>
      </c>
      <c r="H215" s="91">
        <f t="shared" ref="H215:N215" si="210">SUM(H216:H223)</f>
        <v>0</v>
      </c>
      <c r="I215" s="411">
        <f t="shared" si="210"/>
        <v>150</v>
      </c>
      <c r="J215" s="132">
        <f>SUM(J216:J223)</f>
        <v>0</v>
      </c>
      <c r="K215" s="76">
        <f t="shared" si="210"/>
        <v>0</v>
      </c>
      <c r="L215" s="95">
        <f t="shared" si="210"/>
        <v>0</v>
      </c>
      <c r="M215" s="230">
        <f t="shared" si="210"/>
        <v>0</v>
      </c>
      <c r="N215" s="76">
        <f t="shared" si="210"/>
        <v>0</v>
      </c>
      <c r="O215" s="91">
        <f>SUM(O216:O223)</f>
        <v>0</v>
      </c>
      <c r="P215" s="290"/>
      <c r="Q215" s="296"/>
      <c r="R215" s="343"/>
      <c r="S215" s="343"/>
      <c r="T215" s="343"/>
    </row>
    <row r="216" spans="1:20" hidden="1" x14ac:dyDescent="0.25">
      <c r="A216" s="30">
        <v>5231</v>
      </c>
      <c r="B216" s="43" t="s">
        <v>210</v>
      </c>
      <c r="C216" s="189">
        <f t="shared" si="165"/>
        <v>0</v>
      </c>
      <c r="D216" s="263"/>
      <c r="E216" s="45"/>
      <c r="F216" s="95">
        <f t="shared" ref="F216:F225" si="211">D216+E216</f>
        <v>0</v>
      </c>
      <c r="G216" s="229"/>
      <c r="H216" s="45"/>
      <c r="I216" s="91">
        <f t="shared" ref="I216:I225" si="212">G216+H216</f>
        <v>0</v>
      </c>
      <c r="J216" s="263"/>
      <c r="K216" s="45"/>
      <c r="L216" s="95">
        <f t="shared" ref="L216:L225" si="213">J216+K216</f>
        <v>0</v>
      </c>
      <c r="M216" s="229"/>
      <c r="N216" s="45"/>
      <c r="O216" s="91">
        <f t="shared" ref="O216:O225" si="214">M216+N216</f>
        <v>0</v>
      </c>
      <c r="P216" s="290"/>
      <c r="Q216" s="296"/>
      <c r="R216" s="343"/>
      <c r="S216" s="343"/>
      <c r="T216" s="343"/>
    </row>
    <row r="217" spans="1:20" x14ac:dyDescent="0.25">
      <c r="A217" s="30">
        <v>5232</v>
      </c>
      <c r="B217" s="43" t="s">
        <v>211</v>
      </c>
      <c r="C217" s="189">
        <f t="shared" si="165"/>
        <v>2600</v>
      </c>
      <c r="D217" s="263">
        <v>2600</v>
      </c>
      <c r="E217" s="393"/>
      <c r="F217" s="411">
        <f t="shared" si="211"/>
        <v>2600</v>
      </c>
      <c r="G217" s="229"/>
      <c r="H217" s="393"/>
      <c r="I217" s="411">
        <f t="shared" si="212"/>
        <v>0</v>
      </c>
      <c r="J217" s="263"/>
      <c r="K217" s="45"/>
      <c r="L217" s="95">
        <f t="shared" si="213"/>
        <v>0</v>
      </c>
      <c r="M217" s="229"/>
      <c r="N217" s="45"/>
      <c r="O217" s="91">
        <f t="shared" si="214"/>
        <v>0</v>
      </c>
      <c r="P217" s="290"/>
      <c r="Q217" s="296"/>
      <c r="R217" s="343"/>
      <c r="S217" s="343"/>
      <c r="T217" s="343"/>
    </row>
    <row r="218" spans="1:20" x14ac:dyDescent="0.25">
      <c r="A218" s="30">
        <v>5233</v>
      </c>
      <c r="B218" s="43" t="s">
        <v>212</v>
      </c>
      <c r="C218" s="189">
        <f t="shared" si="165"/>
        <v>150</v>
      </c>
      <c r="D218" s="263"/>
      <c r="E218" s="393"/>
      <c r="F218" s="411">
        <f t="shared" si="211"/>
        <v>0</v>
      </c>
      <c r="G218" s="229">
        <v>150</v>
      </c>
      <c r="H218" s="393"/>
      <c r="I218" s="411">
        <f t="shared" si="212"/>
        <v>150</v>
      </c>
      <c r="J218" s="263"/>
      <c r="K218" s="45"/>
      <c r="L218" s="95">
        <f t="shared" si="213"/>
        <v>0</v>
      </c>
      <c r="M218" s="229"/>
      <c r="N218" s="45"/>
      <c r="O218" s="91">
        <f t="shared" si="214"/>
        <v>0</v>
      </c>
      <c r="P218" s="290"/>
      <c r="Q218" s="296"/>
      <c r="R218" s="343"/>
      <c r="S218" s="343"/>
      <c r="T218" s="343"/>
    </row>
    <row r="219" spans="1:20" ht="24" hidden="1" x14ac:dyDescent="0.25">
      <c r="A219" s="30">
        <v>5234</v>
      </c>
      <c r="B219" s="43" t="s">
        <v>213</v>
      </c>
      <c r="C219" s="189">
        <f t="shared" si="165"/>
        <v>0</v>
      </c>
      <c r="D219" s="263"/>
      <c r="E219" s="45"/>
      <c r="F219" s="95">
        <f t="shared" si="211"/>
        <v>0</v>
      </c>
      <c r="G219" s="229"/>
      <c r="H219" s="45"/>
      <c r="I219" s="91">
        <f t="shared" si="212"/>
        <v>0</v>
      </c>
      <c r="J219" s="263"/>
      <c r="K219" s="45"/>
      <c r="L219" s="95">
        <f t="shared" si="213"/>
        <v>0</v>
      </c>
      <c r="M219" s="229"/>
      <c r="N219" s="45"/>
      <c r="O219" s="91">
        <f t="shared" si="214"/>
        <v>0</v>
      </c>
      <c r="P219" s="290"/>
      <c r="Q219" s="296"/>
      <c r="R219" s="343"/>
      <c r="S219" s="343"/>
      <c r="T219" s="343"/>
    </row>
    <row r="220" spans="1:20" ht="14.25" hidden="1" customHeight="1" x14ac:dyDescent="0.25">
      <c r="A220" s="30">
        <v>5236</v>
      </c>
      <c r="B220" s="43" t="s">
        <v>214</v>
      </c>
      <c r="C220" s="189">
        <f t="shared" si="165"/>
        <v>0</v>
      </c>
      <c r="D220" s="263"/>
      <c r="E220" s="45"/>
      <c r="F220" s="95">
        <f t="shared" si="211"/>
        <v>0</v>
      </c>
      <c r="G220" s="229"/>
      <c r="H220" s="45"/>
      <c r="I220" s="91">
        <f t="shared" si="212"/>
        <v>0</v>
      </c>
      <c r="J220" s="263"/>
      <c r="K220" s="45"/>
      <c r="L220" s="95">
        <f t="shared" si="213"/>
        <v>0</v>
      </c>
      <c r="M220" s="229"/>
      <c r="N220" s="45"/>
      <c r="O220" s="91">
        <f t="shared" si="214"/>
        <v>0</v>
      </c>
      <c r="P220" s="290"/>
      <c r="Q220" s="296"/>
      <c r="R220" s="343"/>
      <c r="S220" s="343"/>
      <c r="T220" s="343"/>
    </row>
    <row r="221" spans="1:20" ht="14.25" hidden="1" customHeight="1" x14ac:dyDescent="0.25">
      <c r="A221" s="30">
        <v>5237</v>
      </c>
      <c r="B221" s="43" t="s">
        <v>215</v>
      </c>
      <c r="C221" s="189">
        <f t="shared" si="165"/>
        <v>0</v>
      </c>
      <c r="D221" s="263"/>
      <c r="E221" s="45"/>
      <c r="F221" s="95">
        <f t="shared" si="211"/>
        <v>0</v>
      </c>
      <c r="G221" s="229"/>
      <c r="H221" s="45"/>
      <c r="I221" s="91">
        <f t="shared" si="212"/>
        <v>0</v>
      </c>
      <c r="J221" s="263"/>
      <c r="K221" s="45"/>
      <c r="L221" s="95">
        <f t="shared" si="213"/>
        <v>0</v>
      </c>
      <c r="M221" s="229"/>
      <c r="N221" s="45"/>
      <c r="O221" s="91">
        <f t="shared" si="214"/>
        <v>0</v>
      </c>
      <c r="P221" s="290"/>
      <c r="Q221" s="296"/>
      <c r="R221" s="343"/>
      <c r="S221" s="343"/>
      <c r="T221" s="343"/>
    </row>
    <row r="222" spans="1:20" ht="24" hidden="1" x14ac:dyDescent="0.25">
      <c r="A222" s="30">
        <v>5238</v>
      </c>
      <c r="B222" s="43" t="s">
        <v>216</v>
      </c>
      <c r="C222" s="189">
        <f t="shared" si="165"/>
        <v>0</v>
      </c>
      <c r="D222" s="263"/>
      <c r="E222" s="45"/>
      <c r="F222" s="95">
        <f t="shared" si="211"/>
        <v>0</v>
      </c>
      <c r="G222" s="229"/>
      <c r="H222" s="45"/>
      <c r="I222" s="91">
        <f t="shared" si="212"/>
        <v>0</v>
      </c>
      <c r="J222" s="263"/>
      <c r="K222" s="45"/>
      <c r="L222" s="95">
        <f t="shared" si="213"/>
        <v>0</v>
      </c>
      <c r="M222" s="229"/>
      <c r="N222" s="45"/>
      <c r="O222" s="91">
        <f t="shared" si="214"/>
        <v>0</v>
      </c>
      <c r="P222" s="290"/>
      <c r="Q222" s="296"/>
      <c r="R222" s="343"/>
      <c r="S222" s="343"/>
      <c r="T222" s="343"/>
    </row>
    <row r="223" spans="1:20" ht="24" hidden="1" x14ac:dyDescent="0.25">
      <c r="A223" s="30">
        <v>5239</v>
      </c>
      <c r="B223" s="43" t="s">
        <v>217</v>
      </c>
      <c r="C223" s="189">
        <f t="shared" si="165"/>
        <v>0</v>
      </c>
      <c r="D223" s="263"/>
      <c r="E223" s="45"/>
      <c r="F223" s="95">
        <f t="shared" si="211"/>
        <v>0</v>
      </c>
      <c r="G223" s="229"/>
      <c r="H223" s="45"/>
      <c r="I223" s="91">
        <f t="shared" si="212"/>
        <v>0</v>
      </c>
      <c r="J223" s="263"/>
      <c r="K223" s="45"/>
      <c r="L223" s="95">
        <f t="shared" si="213"/>
        <v>0</v>
      </c>
      <c r="M223" s="229"/>
      <c r="N223" s="45"/>
      <c r="O223" s="91">
        <f t="shared" si="214"/>
        <v>0</v>
      </c>
      <c r="P223" s="290"/>
      <c r="Q223" s="296"/>
      <c r="R223" s="343"/>
      <c r="S223" s="343"/>
      <c r="T223" s="343"/>
    </row>
    <row r="224" spans="1:20" ht="24" hidden="1" x14ac:dyDescent="0.25">
      <c r="A224" s="75">
        <v>5240</v>
      </c>
      <c r="B224" s="43" t="s">
        <v>218</v>
      </c>
      <c r="C224" s="189">
        <f t="shared" si="165"/>
        <v>0</v>
      </c>
      <c r="D224" s="263"/>
      <c r="E224" s="45"/>
      <c r="F224" s="95">
        <f t="shared" si="211"/>
        <v>0</v>
      </c>
      <c r="G224" s="229"/>
      <c r="H224" s="45"/>
      <c r="I224" s="91">
        <f t="shared" si="212"/>
        <v>0</v>
      </c>
      <c r="J224" s="263"/>
      <c r="K224" s="45"/>
      <c r="L224" s="95">
        <f t="shared" si="213"/>
        <v>0</v>
      </c>
      <c r="M224" s="229"/>
      <c r="N224" s="45"/>
      <c r="O224" s="91">
        <f t="shared" si="214"/>
        <v>0</v>
      </c>
      <c r="P224" s="290"/>
      <c r="Q224" s="296"/>
      <c r="R224" s="343"/>
      <c r="S224" s="343"/>
      <c r="T224" s="343"/>
    </row>
    <row r="225" spans="1:20" hidden="1" x14ac:dyDescent="0.25">
      <c r="A225" s="75">
        <v>5250</v>
      </c>
      <c r="B225" s="43" t="s">
        <v>219</v>
      </c>
      <c r="C225" s="189">
        <f t="shared" si="165"/>
        <v>0</v>
      </c>
      <c r="D225" s="263"/>
      <c r="E225" s="45"/>
      <c r="F225" s="95">
        <f t="shared" si="211"/>
        <v>0</v>
      </c>
      <c r="G225" s="229"/>
      <c r="H225" s="45"/>
      <c r="I225" s="91">
        <f t="shared" si="212"/>
        <v>0</v>
      </c>
      <c r="J225" s="263"/>
      <c r="K225" s="45"/>
      <c r="L225" s="95">
        <f t="shared" si="213"/>
        <v>0</v>
      </c>
      <c r="M225" s="229"/>
      <c r="N225" s="45"/>
      <c r="O225" s="91">
        <f t="shared" si="214"/>
        <v>0</v>
      </c>
      <c r="P225" s="290"/>
      <c r="Q225" s="296"/>
      <c r="R225" s="343"/>
      <c r="S225" s="343"/>
      <c r="T225" s="343"/>
    </row>
    <row r="226" spans="1:20" hidden="1" x14ac:dyDescent="0.25">
      <c r="A226" s="75">
        <v>5260</v>
      </c>
      <c r="B226" s="43" t="s">
        <v>220</v>
      </c>
      <c r="C226" s="189">
        <f t="shared" si="165"/>
        <v>0</v>
      </c>
      <c r="D226" s="132">
        <f>SUM(D227)</f>
        <v>0</v>
      </c>
      <c r="E226" s="76">
        <f t="shared" ref="E226" si="215">SUM(E227)</f>
        <v>0</v>
      </c>
      <c r="F226" s="95">
        <f>SUM(F227)</f>
        <v>0</v>
      </c>
      <c r="G226" s="230">
        <f>SUM(G227)</f>
        <v>0</v>
      </c>
      <c r="H226" s="76">
        <f t="shared" ref="H226:N226" si="216">SUM(H227)</f>
        <v>0</v>
      </c>
      <c r="I226" s="91">
        <f t="shared" si="216"/>
        <v>0</v>
      </c>
      <c r="J226" s="132">
        <f>SUM(J227)</f>
        <v>0</v>
      </c>
      <c r="K226" s="76">
        <f t="shared" si="216"/>
        <v>0</v>
      </c>
      <c r="L226" s="95">
        <f t="shared" si="216"/>
        <v>0</v>
      </c>
      <c r="M226" s="230">
        <f t="shared" si="216"/>
        <v>0</v>
      </c>
      <c r="N226" s="76">
        <f t="shared" si="216"/>
        <v>0</v>
      </c>
      <c r="O226" s="91">
        <f>SUM(O227)</f>
        <v>0</v>
      </c>
      <c r="P226" s="290"/>
      <c r="Q226" s="296"/>
      <c r="R226" s="343"/>
      <c r="S226" s="343"/>
      <c r="T226" s="343"/>
    </row>
    <row r="227" spans="1:20" ht="24" hidden="1" x14ac:dyDescent="0.25">
      <c r="A227" s="30">
        <v>5269</v>
      </c>
      <c r="B227" s="43" t="s">
        <v>221</v>
      </c>
      <c r="C227" s="189">
        <f t="shared" si="165"/>
        <v>0</v>
      </c>
      <c r="D227" s="263"/>
      <c r="E227" s="45"/>
      <c r="F227" s="95">
        <f t="shared" ref="F227:F228" si="217">D227+E227</f>
        <v>0</v>
      </c>
      <c r="G227" s="229"/>
      <c r="H227" s="45"/>
      <c r="I227" s="91">
        <f t="shared" ref="I227:I228" si="218">G227+H227</f>
        <v>0</v>
      </c>
      <c r="J227" s="263"/>
      <c r="K227" s="45"/>
      <c r="L227" s="95">
        <f t="shared" ref="L227:L228" si="219">J227+K227</f>
        <v>0</v>
      </c>
      <c r="M227" s="229"/>
      <c r="N227" s="45"/>
      <c r="O227" s="91">
        <f t="shared" ref="O227:O228" si="220">M227+N227</f>
        <v>0</v>
      </c>
      <c r="P227" s="290"/>
      <c r="Q227" s="296"/>
      <c r="R227" s="343"/>
      <c r="S227" s="343"/>
      <c r="T227" s="343"/>
    </row>
    <row r="228" spans="1:20" ht="24" hidden="1" x14ac:dyDescent="0.25">
      <c r="A228" s="73">
        <v>5270</v>
      </c>
      <c r="B228" s="58" t="s">
        <v>222</v>
      </c>
      <c r="C228" s="194">
        <f t="shared" si="165"/>
        <v>0</v>
      </c>
      <c r="D228" s="260"/>
      <c r="E228" s="77"/>
      <c r="F228" s="174">
        <f t="shared" si="217"/>
        <v>0</v>
      </c>
      <c r="G228" s="231"/>
      <c r="H228" s="77"/>
      <c r="I228" s="154">
        <f t="shared" si="218"/>
        <v>0</v>
      </c>
      <c r="J228" s="260"/>
      <c r="K228" s="77"/>
      <c r="L228" s="174">
        <f t="shared" si="219"/>
        <v>0</v>
      </c>
      <c r="M228" s="231"/>
      <c r="N228" s="77"/>
      <c r="O228" s="154">
        <f t="shared" si="220"/>
        <v>0</v>
      </c>
      <c r="P228" s="291"/>
      <c r="Q228" s="296"/>
      <c r="R228" s="343"/>
      <c r="S228" s="343"/>
      <c r="T228" s="343"/>
    </row>
    <row r="229" spans="1:20" hidden="1" x14ac:dyDescent="0.25">
      <c r="A229" s="70">
        <v>6000</v>
      </c>
      <c r="B229" s="70" t="s">
        <v>223</v>
      </c>
      <c r="C229" s="199">
        <f t="shared" si="165"/>
        <v>0</v>
      </c>
      <c r="D229" s="137">
        <f>D230+D250+D258</f>
        <v>0</v>
      </c>
      <c r="E229" s="71">
        <f t="shared" ref="E229" si="221">E230+E250+E258</f>
        <v>0</v>
      </c>
      <c r="F229" s="172">
        <f>F230+F250+F258</f>
        <v>0</v>
      </c>
      <c r="G229" s="226">
        <f>G230+G250+G258</f>
        <v>0</v>
      </c>
      <c r="H229" s="71">
        <f t="shared" ref="H229:N229" si="222">H230+H250+H258</f>
        <v>0</v>
      </c>
      <c r="I229" s="125">
        <f t="shared" si="222"/>
        <v>0</v>
      </c>
      <c r="J229" s="137">
        <f>J230+J250+J258</f>
        <v>0</v>
      </c>
      <c r="K229" s="71">
        <f t="shared" si="222"/>
        <v>0</v>
      </c>
      <c r="L229" s="172">
        <f t="shared" si="222"/>
        <v>0</v>
      </c>
      <c r="M229" s="226">
        <f t="shared" si="222"/>
        <v>0</v>
      </c>
      <c r="N229" s="71">
        <f t="shared" si="222"/>
        <v>0</v>
      </c>
      <c r="O229" s="125">
        <f>O230+O250+O258</f>
        <v>0</v>
      </c>
      <c r="P229" s="312"/>
      <c r="Q229" s="296"/>
      <c r="R229" s="343"/>
      <c r="S229" s="343"/>
      <c r="T229" s="343"/>
    </row>
    <row r="230" spans="1:20" ht="14.25" hidden="1" customHeight="1" x14ac:dyDescent="0.25">
      <c r="A230" s="51">
        <v>6200</v>
      </c>
      <c r="B230" s="82" t="s">
        <v>224</v>
      </c>
      <c r="C230" s="201">
        <f t="shared" si="165"/>
        <v>0</v>
      </c>
      <c r="D230" s="138">
        <f>SUM(D231,D232,D234,D237,D243,D244,D245)</f>
        <v>0</v>
      </c>
      <c r="E230" s="85">
        <f t="shared" ref="E230" si="223">SUM(E231,E232,E234,E237,E243,E244,E245)</f>
        <v>0</v>
      </c>
      <c r="F230" s="173">
        <f>SUM(F231,F232,F234,F237,F243,F244,F245)</f>
        <v>0</v>
      </c>
      <c r="G230" s="235">
        <f>SUM(G231,G232,G234,G237,G243,G244,G245)</f>
        <v>0</v>
      </c>
      <c r="H230" s="85">
        <f t="shared" ref="H230:N230" si="224">SUM(H231,H232,H234,H237,H243,H244,H245)</f>
        <v>0</v>
      </c>
      <c r="I230" s="124">
        <f t="shared" si="224"/>
        <v>0</v>
      </c>
      <c r="J230" s="138">
        <f>SUM(J231,J232,J234,J237,J243,J244,J245)</f>
        <v>0</v>
      </c>
      <c r="K230" s="85">
        <f t="shared" si="224"/>
        <v>0</v>
      </c>
      <c r="L230" s="173">
        <f t="shared" si="224"/>
        <v>0</v>
      </c>
      <c r="M230" s="235">
        <f t="shared" si="224"/>
        <v>0</v>
      </c>
      <c r="N230" s="85">
        <f t="shared" si="224"/>
        <v>0</v>
      </c>
      <c r="O230" s="124">
        <f>SUM(O231,O232,O234,O237,O243,O244,O245)</f>
        <v>0</v>
      </c>
      <c r="P230" s="313"/>
      <c r="Q230" s="296"/>
      <c r="R230" s="343"/>
      <c r="S230" s="343"/>
      <c r="T230" s="343"/>
    </row>
    <row r="231" spans="1:20" ht="24" hidden="1" x14ac:dyDescent="0.25">
      <c r="A231" s="340">
        <v>6220</v>
      </c>
      <c r="B231" s="40" t="s">
        <v>225</v>
      </c>
      <c r="C231" s="188">
        <f t="shared" si="165"/>
        <v>0</v>
      </c>
      <c r="D231" s="262"/>
      <c r="E231" s="42"/>
      <c r="F231" s="176">
        <f>D231+E231</f>
        <v>0</v>
      </c>
      <c r="G231" s="219"/>
      <c r="H231" s="42"/>
      <c r="I231" s="90">
        <f>G231+H231</f>
        <v>0</v>
      </c>
      <c r="J231" s="262"/>
      <c r="K231" s="42"/>
      <c r="L231" s="176">
        <f>J231+K231</f>
        <v>0</v>
      </c>
      <c r="M231" s="219"/>
      <c r="N231" s="42"/>
      <c r="O231" s="90">
        <f>M231+N231</f>
        <v>0</v>
      </c>
      <c r="P231" s="289"/>
      <c r="Q231" s="296"/>
      <c r="R231" s="343"/>
      <c r="S231" s="343"/>
      <c r="T231" s="343"/>
    </row>
    <row r="232" spans="1:20" hidden="1" x14ac:dyDescent="0.25">
      <c r="A232" s="75">
        <v>6230</v>
      </c>
      <c r="B232" s="43" t="s">
        <v>226</v>
      </c>
      <c r="C232" s="189">
        <f t="shared" si="165"/>
        <v>0</v>
      </c>
      <c r="D232" s="132">
        <f>SUM(D233)</f>
        <v>0</v>
      </c>
      <c r="E232" s="76">
        <f t="shared" ref="E232:O232" si="225">SUM(E233)</f>
        <v>0</v>
      </c>
      <c r="F232" s="95">
        <f t="shared" si="225"/>
        <v>0</v>
      </c>
      <c r="G232" s="230">
        <f>SUM(G233)</f>
        <v>0</v>
      </c>
      <c r="H232" s="76">
        <f t="shared" si="225"/>
        <v>0</v>
      </c>
      <c r="I232" s="91">
        <f t="shared" si="225"/>
        <v>0</v>
      </c>
      <c r="J232" s="132">
        <f>SUM(J233)</f>
        <v>0</v>
      </c>
      <c r="K232" s="76">
        <f t="shared" si="225"/>
        <v>0</v>
      </c>
      <c r="L232" s="95">
        <f t="shared" si="225"/>
        <v>0</v>
      </c>
      <c r="M232" s="230">
        <f t="shared" si="225"/>
        <v>0</v>
      </c>
      <c r="N232" s="76">
        <f t="shared" si="225"/>
        <v>0</v>
      </c>
      <c r="O232" s="91">
        <f t="shared" si="225"/>
        <v>0</v>
      </c>
      <c r="P232" s="290"/>
      <c r="Q232" s="296"/>
      <c r="R232" s="343"/>
      <c r="S232" s="343"/>
      <c r="T232" s="343"/>
    </row>
    <row r="233" spans="1:20" ht="24" hidden="1" x14ac:dyDescent="0.25">
      <c r="A233" s="30">
        <v>6239</v>
      </c>
      <c r="B233" s="40" t="s">
        <v>227</v>
      </c>
      <c r="C233" s="189">
        <f t="shared" si="165"/>
        <v>0</v>
      </c>
      <c r="D233" s="262"/>
      <c r="E233" s="42"/>
      <c r="F233" s="176">
        <f>D233+E233</f>
        <v>0</v>
      </c>
      <c r="G233" s="219"/>
      <c r="H233" s="42"/>
      <c r="I233" s="90">
        <f>G233+H233</f>
        <v>0</v>
      </c>
      <c r="J233" s="262"/>
      <c r="K233" s="42"/>
      <c r="L233" s="176">
        <f>J233+K233</f>
        <v>0</v>
      </c>
      <c r="M233" s="219"/>
      <c r="N233" s="42"/>
      <c r="O233" s="90">
        <f>M233+N233</f>
        <v>0</v>
      </c>
      <c r="P233" s="289"/>
      <c r="Q233" s="296"/>
      <c r="R233" s="343"/>
      <c r="S233" s="343"/>
      <c r="T233" s="343"/>
    </row>
    <row r="234" spans="1:20" ht="24" hidden="1" x14ac:dyDescent="0.25">
      <c r="A234" s="75">
        <v>6240</v>
      </c>
      <c r="B234" s="43" t="s">
        <v>228</v>
      </c>
      <c r="C234" s="189">
        <f t="shared" si="165"/>
        <v>0</v>
      </c>
      <c r="D234" s="132">
        <f>SUM(D235:D236)</f>
        <v>0</v>
      </c>
      <c r="E234" s="76">
        <f t="shared" ref="E234" si="226">SUM(E235:E236)</f>
        <v>0</v>
      </c>
      <c r="F234" s="95">
        <f>SUM(F235:F236)</f>
        <v>0</v>
      </c>
      <c r="G234" s="230">
        <f>SUM(G235:G236)</f>
        <v>0</v>
      </c>
      <c r="H234" s="76">
        <f t="shared" ref="H234:N234" si="227">SUM(H235:H236)</f>
        <v>0</v>
      </c>
      <c r="I234" s="91">
        <f t="shared" si="227"/>
        <v>0</v>
      </c>
      <c r="J234" s="132">
        <f>SUM(J235:J236)</f>
        <v>0</v>
      </c>
      <c r="K234" s="76">
        <f t="shared" si="227"/>
        <v>0</v>
      </c>
      <c r="L234" s="95">
        <f t="shared" si="227"/>
        <v>0</v>
      </c>
      <c r="M234" s="230">
        <f t="shared" si="227"/>
        <v>0</v>
      </c>
      <c r="N234" s="76">
        <f t="shared" si="227"/>
        <v>0</v>
      </c>
      <c r="O234" s="91">
        <f>SUM(O235:O236)</f>
        <v>0</v>
      </c>
      <c r="P234" s="290"/>
      <c r="Q234" s="296"/>
      <c r="R234" s="343"/>
      <c r="S234" s="343"/>
      <c r="T234" s="343"/>
    </row>
    <row r="235" spans="1:20" hidden="1" x14ac:dyDescent="0.25">
      <c r="A235" s="30">
        <v>6241</v>
      </c>
      <c r="B235" s="43" t="s">
        <v>229</v>
      </c>
      <c r="C235" s="189">
        <f t="shared" si="165"/>
        <v>0</v>
      </c>
      <c r="D235" s="263"/>
      <c r="E235" s="45"/>
      <c r="F235" s="95">
        <f t="shared" ref="F235:F236" si="228">D235+E235</f>
        <v>0</v>
      </c>
      <c r="G235" s="229"/>
      <c r="H235" s="45"/>
      <c r="I235" s="91">
        <f t="shared" ref="I235:I236" si="229">G235+H235</f>
        <v>0</v>
      </c>
      <c r="J235" s="263"/>
      <c r="K235" s="45"/>
      <c r="L235" s="95">
        <f t="shared" ref="L235:L236" si="230">J235+K235</f>
        <v>0</v>
      </c>
      <c r="M235" s="229"/>
      <c r="N235" s="45"/>
      <c r="O235" s="91">
        <f t="shared" ref="O235:O236" si="231">M235+N235</f>
        <v>0</v>
      </c>
      <c r="P235" s="290"/>
      <c r="Q235" s="296"/>
      <c r="R235" s="343"/>
      <c r="S235" s="343"/>
      <c r="T235" s="343"/>
    </row>
    <row r="236" spans="1:20" hidden="1" x14ac:dyDescent="0.25">
      <c r="A236" s="30">
        <v>6242</v>
      </c>
      <c r="B236" s="43" t="s">
        <v>230</v>
      </c>
      <c r="C236" s="189">
        <f t="shared" si="165"/>
        <v>0</v>
      </c>
      <c r="D236" s="263"/>
      <c r="E236" s="45"/>
      <c r="F236" s="95">
        <f t="shared" si="228"/>
        <v>0</v>
      </c>
      <c r="G236" s="229"/>
      <c r="H236" s="45"/>
      <c r="I236" s="91">
        <f t="shared" si="229"/>
        <v>0</v>
      </c>
      <c r="J236" s="263"/>
      <c r="K236" s="45"/>
      <c r="L236" s="95">
        <f t="shared" si="230"/>
        <v>0</v>
      </c>
      <c r="M236" s="229"/>
      <c r="N236" s="45"/>
      <c r="O236" s="91">
        <f t="shared" si="231"/>
        <v>0</v>
      </c>
      <c r="P236" s="290"/>
      <c r="Q236" s="296"/>
      <c r="R236" s="343"/>
      <c r="S236" s="343"/>
      <c r="T236" s="343"/>
    </row>
    <row r="237" spans="1:20" ht="25.5" hidden="1" customHeight="1" x14ac:dyDescent="0.25">
      <c r="A237" s="75">
        <v>6250</v>
      </c>
      <c r="B237" s="43" t="s">
        <v>231</v>
      </c>
      <c r="C237" s="189">
        <f t="shared" si="165"/>
        <v>0</v>
      </c>
      <c r="D237" s="132">
        <f>SUM(D238:D242)</f>
        <v>0</v>
      </c>
      <c r="E237" s="76">
        <f t="shared" ref="E237" si="232">SUM(E238:E242)</f>
        <v>0</v>
      </c>
      <c r="F237" s="95">
        <f>SUM(F238:F242)</f>
        <v>0</v>
      </c>
      <c r="G237" s="230">
        <f>SUM(G238:G242)</f>
        <v>0</v>
      </c>
      <c r="H237" s="76">
        <f t="shared" ref="H237:N237" si="233">SUM(H238:H242)</f>
        <v>0</v>
      </c>
      <c r="I237" s="91">
        <f t="shared" si="233"/>
        <v>0</v>
      </c>
      <c r="J237" s="132">
        <f>SUM(J238:J242)</f>
        <v>0</v>
      </c>
      <c r="K237" s="76">
        <f t="shared" si="233"/>
        <v>0</v>
      </c>
      <c r="L237" s="95">
        <f t="shared" si="233"/>
        <v>0</v>
      </c>
      <c r="M237" s="230">
        <f t="shared" si="233"/>
        <v>0</v>
      </c>
      <c r="N237" s="76">
        <f t="shared" si="233"/>
        <v>0</v>
      </c>
      <c r="O237" s="91">
        <f>SUM(O238:O242)</f>
        <v>0</v>
      </c>
      <c r="P237" s="290"/>
      <c r="Q237" s="296"/>
      <c r="R237" s="343"/>
      <c r="S237" s="343"/>
      <c r="T237" s="343"/>
    </row>
    <row r="238" spans="1:20" ht="14.25" hidden="1" customHeight="1" x14ac:dyDescent="0.25">
      <c r="A238" s="30">
        <v>6252</v>
      </c>
      <c r="B238" s="43" t="s">
        <v>232</v>
      </c>
      <c r="C238" s="189">
        <f t="shared" si="165"/>
        <v>0</v>
      </c>
      <c r="D238" s="263"/>
      <c r="E238" s="45"/>
      <c r="F238" s="95">
        <f t="shared" ref="F238:F244" si="234">D238+E238</f>
        <v>0</v>
      </c>
      <c r="G238" s="229"/>
      <c r="H238" s="45"/>
      <c r="I238" s="91">
        <f t="shared" ref="I238:I244" si="235">G238+H238</f>
        <v>0</v>
      </c>
      <c r="J238" s="263"/>
      <c r="K238" s="45"/>
      <c r="L238" s="95">
        <f t="shared" ref="L238:L244" si="236">J238+K238</f>
        <v>0</v>
      </c>
      <c r="M238" s="229"/>
      <c r="N238" s="45"/>
      <c r="O238" s="91">
        <f t="shared" ref="O238:O244" si="237">M238+N238</f>
        <v>0</v>
      </c>
      <c r="P238" s="290"/>
      <c r="Q238" s="296"/>
      <c r="R238" s="343"/>
      <c r="S238" s="343"/>
      <c r="T238" s="343"/>
    </row>
    <row r="239" spans="1:20" ht="14.25" hidden="1" customHeight="1" x14ac:dyDescent="0.25">
      <c r="A239" s="30">
        <v>6253</v>
      </c>
      <c r="B239" s="43" t="s">
        <v>233</v>
      </c>
      <c r="C239" s="189">
        <f t="shared" si="165"/>
        <v>0</v>
      </c>
      <c r="D239" s="263"/>
      <c r="E239" s="45"/>
      <c r="F239" s="95">
        <f t="shared" si="234"/>
        <v>0</v>
      </c>
      <c r="G239" s="229"/>
      <c r="H239" s="45"/>
      <c r="I239" s="91">
        <f t="shared" si="235"/>
        <v>0</v>
      </c>
      <c r="J239" s="263"/>
      <c r="K239" s="45"/>
      <c r="L239" s="95">
        <f t="shared" si="236"/>
        <v>0</v>
      </c>
      <c r="M239" s="229"/>
      <c r="N239" s="45"/>
      <c r="O239" s="91">
        <f t="shared" si="237"/>
        <v>0</v>
      </c>
      <c r="P239" s="290"/>
      <c r="Q239" s="296"/>
      <c r="R239" s="343"/>
      <c r="S239" s="343"/>
      <c r="T239" s="343"/>
    </row>
    <row r="240" spans="1:20" ht="24" hidden="1" x14ac:dyDescent="0.25">
      <c r="A240" s="30">
        <v>6254</v>
      </c>
      <c r="B240" s="43" t="s">
        <v>234</v>
      </c>
      <c r="C240" s="189">
        <f t="shared" si="165"/>
        <v>0</v>
      </c>
      <c r="D240" s="263"/>
      <c r="E240" s="45"/>
      <c r="F240" s="95">
        <f t="shared" si="234"/>
        <v>0</v>
      </c>
      <c r="G240" s="229"/>
      <c r="H240" s="45"/>
      <c r="I240" s="91">
        <f t="shared" si="235"/>
        <v>0</v>
      </c>
      <c r="J240" s="263"/>
      <c r="K240" s="45"/>
      <c r="L240" s="95">
        <f t="shared" si="236"/>
        <v>0</v>
      </c>
      <c r="M240" s="229"/>
      <c r="N240" s="45"/>
      <c r="O240" s="91">
        <f t="shared" si="237"/>
        <v>0</v>
      </c>
      <c r="P240" s="290"/>
      <c r="Q240" s="296"/>
      <c r="R240" s="343"/>
      <c r="S240" s="343"/>
      <c r="T240" s="343"/>
    </row>
    <row r="241" spans="1:20" ht="24" hidden="1" x14ac:dyDescent="0.25">
      <c r="A241" s="30">
        <v>6255</v>
      </c>
      <c r="B241" s="43" t="s">
        <v>235</v>
      </c>
      <c r="C241" s="189">
        <f t="shared" ref="C241:C295" si="238">SUM(F241,I241,L241,O241)</f>
        <v>0</v>
      </c>
      <c r="D241" s="263"/>
      <c r="E241" s="45"/>
      <c r="F241" s="95">
        <f t="shared" si="234"/>
        <v>0</v>
      </c>
      <c r="G241" s="229"/>
      <c r="H241" s="45"/>
      <c r="I241" s="91">
        <f t="shared" si="235"/>
        <v>0</v>
      </c>
      <c r="J241" s="263"/>
      <c r="K241" s="45"/>
      <c r="L241" s="95">
        <f t="shared" si="236"/>
        <v>0</v>
      </c>
      <c r="M241" s="229"/>
      <c r="N241" s="45"/>
      <c r="O241" s="91">
        <f t="shared" si="237"/>
        <v>0</v>
      </c>
      <c r="P241" s="290"/>
      <c r="Q241" s="296"/>
      <c r="R241" s="343"/>
      <c r="S241" s="343"/>
      <c r="T241" s="343"/>
    </row>
    <row r="242" spans="1:20" hidden="1" x14ac:dyDescent="0.25">
      <c r="A242" s="30">
        <v>6259</v>
      </c>
      <c r="B242" s="43" t="s">
        <v>236</v>
      </c>
      <c r="C242" s="189">
        <f t="shared" si="238"/>
        <v>0</v>
      </c>
      <c r="D242" s="263"/>
      <c r="E242" s="45"/>
      <c r="F242" s="95">
        <f t="shared" si="234"/>
        <v>0</v>
      </c>
      <c r="G242" s="229"/>
      <c r="H242" s="45"/>
      <c r="I242" s="91">
        <f t="shared" si="235"/>
        <v>0</v>
      </c>
      <c r="J242" s="263"/>
      <c r="K242" s="45"/>
      <c r="L242" s="95">
        <f t="shared" si="236"/>
        <v>0</v>
      </c>
      <c r="M242" s="229"/>
      <c r="N242" s="45"/>
      <c r="O242" s="91">
        <f t="shared" si="237"/>
        <v>0</v>
      </c>
      <c r="P242" s="290"/>
      <c r="Q242" s="296"/>
      <c r="R242" s="343"/>
      <c r="S242" s="343"/>
      <c r="T242" s="343"/>
    </row>
    <row r="243" spans="1:20" ht="24" hidden="1" x14ac:dyDescent="0.25">
      <c r="A243" s="75">
        <v>6260</v>
      </c>
      <c r="B243" s="43" t="s">
        <v>237</v>
      </c>
      <c r="C243" s="189">
        <f t="shared" si="238"/>
        <v>0</v>
      </c>
      <c r="D243" s="263"/>
      <c r="E243" s="45"/>
      <c r="F243" s="95">
        <f t="shared" si="234"/>
        <v>0</v>
      </c>
      <c r="G243" s="229"/>
      <c r="H243" s="45"/>
      <c r="I243" s="91">
        <f t="shared" si="235"/>
        <v>0</v>
      </c>
      <c r="J243" s="263"/>
      <c r="K243" s="45"/>
      <c r="L243" s="95">
        <f t="shared" si="236"/>
        <v>0</v>
      </c>
      <c r="M243" s="229"/>
      <c r="N243" s="45"/>
      <c r="O243" s="91">
        <f t="shared" si="237"/>
        <v>0</v>
      </c>
      <c r="P243" s="290"/>
      <c r="Q243" s="296"/>
      <c r="R243" s="343"/>
      <c r="S243" s="343"/>
      <c r="T243" s="343"/>
    </row>
    <row r="244" spans="1:20" hidden="1" x14ac:dyDescent="0.25">
      <c r="A244" s="75">
        <v>6270</v>
      </c>
      <c r="B244" s="43" t="s">
        <v>238</v>
      </c>
      <c r="C244" s="189">
        <f t="shared" si="238"/>
        <v>0</v>
      </c>
      <c r="D244" s="263"/>
      <c r="E244" s="45"/>
      <c r="F244" s="95">
        <f t="shared" si="234"/>
        <v>0</v>
      </c>
      <c r="G244" s="229"/>
      <c r="H244" s="45"/>
      <c r="I244" s="91">
        <f t="shared" si="235"/>
        <v>0</v>
      </c>
      <c r="J244" s="263"/>
      <c r="K244" s="45"/>
      <c r="L244" s="95">
        <f t="shared" si="236"/>
        <v>0</v>
      </c>
      <c r="M244" s="229"/>
      <c r="N244" s="45"/>
      <c r="O244" s="91">
        <f t="shared" si="237"/>
        <v>0</v>
      </c>
      <c r="P244" s="290"/>
      <c r="Q244" s="296"/>
      <c r="R244" s="343"/>
      <c r="S244" s="343"/>
      <c r="T244" s="343"/>
    </row>
    <row r="245" spans="1:20" ht="24" hidden="1" x14ac:dyDescent="0.25">
      <c r="A245" s="340">
        <v>6290</v>
      </c>
      <c r="B245" s="40" t="s">
        <v>239</v>
      </c>
      <c r="C245" s="200">
        <f t="shared" si="238"/>
        <v>0</v>
      </c>
      <c r="D245" s="131">
        <f>SUM(D246:D249)</f>
        <v>0</v>
      </c>
      <c r="E245" s="79">
        <f t="shared" ref="E245" si="239">SUM(E246:E249)</f>
        <v>0</v>
      </c>
      <c r="F245" s="176">
        <f>SUM(F246:F249)</f>
        <v>0</v>
      </c>
      <c r="G245" s="232">
        <f>SUM(G246:G249)</f>
        <v>0</v>
      </c>
      <c r="H245" s="79">
        <f t="shared" ref="H245:O245" si="240">SUM(H246:H249)</f>
        <v>0</v>
      </c>
      <c r="I245" s="90">
        <f t="shared" si="240"/>
        <v>0</v>
      </c>
      <c r="J245" s="131">
        <f>SUM(J246:J249)</f>
        <v>0</v>
      </c>
      <c r="K245" s="79">
        <f t="shared" si="240"/>
        <v>0</v>
      </c>
      <c r="L245" s="176">
        <f t="shared" si="240"/>
        <v>0</v>
      </c>
      <c r="M245" s="232">
        <f t="shared" si="240"/>
        <v>0</v>
      </c>
      <c r="N245" s="79">
        <f t="shared" si="240"/>
        <v>0</v>
      </c>
      <c r="O245" s="90">
        <f t="shared" si="240"/>
        <v>0</v>
      </c>
      <c r="P245" s="293"/>
      <c r="Q245" s="296"/>
      <c r="R245" s="343"/>
      <c r="S245" s="343"/>
      <c r="T245" s="343"/>
    </row>
    <row r="246" spans="1:20" hidden="1" x14ac:dyDescent="0.25">
      <c r="A246" s="30">
        <v>6291</v>
      </c>
      <c r="B246" s="43" t="s">
        <v>240</v>
      </c>
      <c r="C246" s="189">
        <f t="shared" si="238"/>
        <v>0</v>
      </c>
      <c r="D246" s="263"/>
      <c r="E246" s="45"/>
      <c r="F246" s="95">
        <f t="shared" ref="F246:F249" si="241">D246+E246</f>
        <v>0</v>
      </c>
      <c r="G246" s="229"/>
      <c r="H246" s="45"/>
      <c r="I246" s="91">
        <f t="shared" ref="I246:I249" si="242">G246+H246</f>
        <v>0</v>
      </c>
      <c r="J246" s="263"/>
      <c r="K246" s="45"/>
      <c r="L246" s="95">
        <f t="shared" ref="L246:L249" si="243">J246+K246</f>
        <v>0</v>
      </c>
      <c r="M246" s="229"/>
      <c r="N246" s="45"/>
      <c r="O246" s="91">
        <f t="shared" ref="O246:O249" si="244">M246+N246</f>
        <v>0</v>
      </c>
      <c r="P246" s="290"/>
      <c r="Q246" s="296"/>
      <c r="R246" s="343"/>
      <c r="S246" s="343"/>
      <c r="T246" s="343"/>
    </row>
    <row r="247" spans="1:20" hidden="1" x14ac:dyDescent="0.25">
      <c r="A247" s="30">
        <v>6292</v>
      </c>
      <c r="B247" s="43" t="s">
        <v>241</v>
      </c>
      <c r="C247" s="189">
        <f t="shared" si="238"/>
        <v>0</v>
      </c>
      <c r="D247" s="263"/>
      <c r="E247" s="45"/>
      <c r="F247" s="95">
        <f t="shared" si="241"/>
        <v>0</v>
      </c>
      <c r="G247" s="229"/>
      <c r="H247" s="45"/>
      <c r="I247" s="91">
        <f t="shared" si="242"/>
        <v>0</v>
      </c>
      <c r="J247" s="263"/>
      <c r="K247" s="45"/>
      <c r="L247" s="95">
        <f t="shared" si="243"/>
        <v>0</v>
      </c>
      <c r="M247" s="229"/>
      <c r="N247" s="45"/>
      <c r="O247" s="91">
        <f t="shared" si="244"/>
        <v>0</v>
      </c>
      <c r="P247" s="290"/>
      <c r="Q247" s="296"/>
      <c r="R247" s="343"/>
      <c r="S247" s="343"/>
      <c r="T247" s="343"/>
    </row>
    <row r="248" spans="1:20" ht="72" hidden="1" x14ac:dyDescent="0.25">
      <c r="A248" s="30">
        <v>6296</v>
      </c>
      <c r="B248" s="43" t="s">
        <v>242</v>
      </c>
      <c r="C248" s="189">
        <f t="shared" si="238"/>
        <v>0</v>
      </c>
      <c r="D248" s="263"/>
      <c r="E248" s="45"/>
      <c r="F248" s="95">
        <f t="shared" si="241"/>
        <v>0</v>
      </c>
      <c r="G248" s="229"/>
      <c r="H248" s="45"/>
      <c r="I248" s="91">
        <f t="shared" si="242"/>
        <v>0</v>
      </c>
      <c r="J248" s="263"/>
      <c r="K248" s="45"/>
      <c r="L248" s="95">
        <f t="shared" si="243"/>
        <v>0</v>
      </c>
      <c r="M248" s="229"/>
      <c r="N248" s="45"/>
      <c r="O248" s="91">
        <f t="shared" si="244"/>
        <v>0</v>
      </c>
      <c r="P248" s="290"/>
      <c r="Q248" s="296"/>
      <c r="R248" s="343"/>
      <c r="S248" s="343"/>
      <c r="T248" s="343"/>
    </row>
    <row r="249" spans="1:20" ht="39.75" hidden="1" customHeight="1" x14ac:dyDescent="0.25">
      <c r="A249" s="30">
        <v>6299</v>
      </c>
      <c r="B249" s="43" t="s">
        <v>243</v>
      </c>
      <c r="C249" s="189">
        <f t="shared" si="238"/>
        <v>0</v>
      </c>
      <c r="D249" s="263"/>
      <c r="E249" s="45"/>
      <c r="F249" s="95">
        <f t="shared" si="241"/>
        <v>0</v>
      </c>
      <c r="G249" s="229"/>
      <c r="H249" s="45"/>
      <c r="I249" s="91">
        <f t="shared" si="242"/>
        <v>0</v>
      </c>
      <c r="J249" s="263"/>
      <c r="K249" s="45"/>
      <c r="L249" s="95">
        <f t="shared" si="243"/>
        <v>0</v>
      </c>
      <c r="M249" s="229"/>
      <c r="N249" s="45"/>
      <c r="O249" s="91">
        <f t="shared" si="244"/>
        <v>0</v>
      </c>
      <c r="P249" s="290"/>
      <c r="Q249" s="296"/>
      <c r="R249" s="343"/>
      <c r="S249" s="343"/>
      <c r="T249" s="343"/>
    </row>
    <row r="250" spans="1:20" hidden="1" x14ac:dyDescent="0.25">
      <c r="A250" s="35">
        <v>6300</v>
      </c>
      <c r="B250" s="72" t="s">
        <v>244</v>
      </c>
      <c r="C250" s="187">
        <f t="shared" si="238"/>
        <v>0</v>
      </c>
      <c r="D250" s="130">
        <f>SUM(D251,D256,D257)</f>
        <v>0</v>
      </c>
      <c r="E250" s="38">
        <f t="shared" ref="E250" si="245">SUM(E251,E256,E257)</f>
        <v>0</v>
      </c>
      <c r="F250" s="175">
        <f>SUM(F251,F256,F257)</f>
        <v>0</v>
      </c>
      <c r="G250" s="227">
        <f>SUM(G251,G256,G257)</f>
        <v>0</v>
      </c>
      <c r="H250" s="38">
        <f t="shared" ref="H250:O250" si="246">SUM(H251,H256,H257)</f>
        <v>0</v>
      </c>
      <c r="I250" s="123">
        <f t="shared" si="246"/>
        <v>0</v>
      </c>
      <c r="J250" s="130">
        <f>SUM(J251,J256,J257)</f>
        <v>0</v>
      </c>
      <c r="K250" s="38">
        <f t="shared" si="246"/>
        <v>0</v>
      </c>
      <c r="L250" s="175">
        <f t="shared" si="246"/>
        <v>0</v>
      </c>
      <c r="M250" s="227">
        <f t="shared" si="246"/>
        <v>0</v>
      </c>
      <c r="N250" s="38">
        <f t="shared" si="246"/>
        <v>0</v>
      </c>
      <c r="O250" s="123">
        <f t="shared" si="246"/>
        <v>0</v>
      </c>
      <c r="P250" s="314"/>
      <c r="Q250" s="296"/>
      <c r="R250" s="343"/>
      <c r="S250" s="343"/>
      <c r="T250" s="343"/>
    </row>
    <row r="251" spans="1:20" ht="24" hidden="1" x14ac:dyDescent="0.25">
      <c r="A251" s="340">
        <v>6320</v>
      </c>
      <c r="B251" s="40" t="s">
        <v>245</v>
      </c>
      <c r="C251" s="200">
        <f t="shared" si="238"/>
        <v>0</v>
      </c>
      <c r="D251" s="131">
        <f>SUM(D252:D255)</f>
        <v>0</v>
      </c>
      <c r="E251" s="79">
        <f t="shared" ref="E251" si="247">SUM(E252:E255)</f>
        <v>0</v>
      </c>
      <c r="F251" s="176">
        <f>SUM(F252:F255)</f>
        <v>0</v>
      </c>
      <c r="G251" s="232">
        <f>SUM(G252:G255)</f>
        <v>0</v>
      </c>
      <c r="H251" s="79">
        <f t="shared" ref="H251:O251" si="248">SUM(H252:H255)</f>
        <v>0</v>
      </c>
      <c r="I251" s="90">
        <f t="shared" si="248"/>
        <v>0</v>
      </c>
      <c r="J251" s="131">
        <f>SUM(J252:J255)</f>
        <v>0</v>
      </c>
      <c r="K251" s="79">
        <f t="shared" si="248"/>
        <v>0</v>
      </c>
      <c r="L251" s="176">
        <f t="shared" si="248"/>
        <v>0</v>
      </c>
      <c r="M251" s="232">
        <f t="shared" si="248"/>
        <v>0</v>
      </c>
      <c r="N251" s="79">
        <f t="shared" si="248"/>
        <v>0</v>
      </c>
      <c r="O251" s="90">
        <f t="shared" si="248"/>
        <v>0</v>
      </c>
      <c r="P251" s="289"/>
      <c r="Q251" s="296"/>
      <c r="R251" s="343"/>
      <c r="S251" s="343"/>
      <c r="T251" s="343"/>
    </row>
    <row r="252" spans="1:20" hidden="1" x14ac:dyDescent="0.25">
      <c r="A252" s="30">
        <v>6322</v>
      </c>
      <c r="B252" s="43" t="s">
        <v>246</v>
      </c>
      <c r="C252" s="189">
        <f t="shared" si="238"/>
        <v>0</v>
      </c>
      <c r="D252" s="263"/>
      <c r="E252" s="45"/>
      <c r="F252" s="95">
        <f t="shared" ref="F252:F257" si="249">D252+E252</f>
        <v>0</v>
      </c>
      <c r="G252" s="229"/>
      <c r="H252" s="45"/>
      <c r="I252" s="91">
        <f t="shared" ref="I252:I257" si="250">G252+H252</f>
        <v>0</v>
      </c>
      <c r="J252" s="263"/>
      <c r="K252" s="45"/>
      <c r="L252" s="95">
        <f t="shared" ref="L252:L257" si="251">J252+K252</f>
        <v>0</v>
      </c>
      <c r="M252" s="229"/>
      <c r="N252" s="45"/>
      <c r="O252" s="91">
        <f t="shared" ref="O252:O257" si="252">M252+N252</f>
        <v>0</v>
      </c>
      <c r="P252" s="290"/>
      <c r="Q252" s="296"/>
      <c r="R252" s="343"/>
      <c r="S252" s="343"/>
      <c r="T252" s="343"/>
    </row>
    <row r="253" spans="1:20" ht="24" hidden="1" x14ac:dyDescent="0.25">
      <c r="A253" s="30">
        <v>6323</v>
      </c>
      <c r="B253" s="43" t="s">
        <v>247</v>
      </c>
      <c r="C253" s="189">
        <f t="shared" si="238"/>
        <v>0</v>
      </c>
      <c r="D253" s="263"/>
      <c r="E253" s="45"/>
      <c r="F253" s="95">
        <f t="shared" si="249"/>
        <v>0</v>
      </c>
      <c r="G253" s="229"/>
      <c r="H253" s="45"/>
      <c r="I253" s="91">
        <f t="shared" si="250"/>
        <v>0</v>
      </c>
      <c r="J253" s="263"/>
      <c r="K253" s="45"/>
      <c r="L253" s="95">
        <f t="shared" si="251"/>
        <v>0</v>
      </c>
      <c r="M253" s="229"/>
      <c r="N253" s="45"/>
      <c r="O253" s="91">
        <f t="shared" si="252"/>
        <v>0</v>
      </c>
      <c r="P253" s="290"/>
      <c r="Q253" s="296"/>
      <c r="R253" s="343"/>
      <c r="S253" s="343"/>
      <c r="T253" s="343"/>
    </row>
    <row r="254" spans="1:20" ht="24" hidden="1" x14ac:dyDescent="0.25">
      <c r="A254" s="30">
        <v>6324</v>
      </c>
      <c r="B254" s="43" t="s">
        <v>301</v>
      </c>
      <c r="C254" s="189">
        <f t="shared" si="238"/>
        <v>0</v>
      </c>
      <c r="D254" s="263"/>
      <c r="E254" s="45"/>
      <c r="F254" s="95">
        <f t="shared" si="249"/>
        <v>0</v>
      </c>
      <c r="G254" s="229"/>
      <c r="H254" s="45"/>
      <c r="I254" s="91">
        <f t="shared" si="250"/>
        <v>0</v>
      </c>
      <c r="J254" s="263"/>
      <c r="K254" s="45"/>
      <c r="L254" s="95">
        <f t="shared" si="251"/>
        <v>0</v>
      </c>
      <c r="M254" s="229"/>
      <c r="N254" s="45"/>
      <c r="O254" s="91">
        <f t="shared" si="252"/>
        <v>0</v>
      </c>
      <c r="P254" s="290"/>
      <c r="Q254" s="296"/>
      <c r="R254" s="343"/>
      <c r="S254" s="343"/>
      <c r="T254" s="343"/>
    </row>
    <row r="255" spans="1:20" hidden="1" x14ac:dyDescent="0.25">
      <c r="A255" s="27">
        <v>6329</v>
      </c>
      <c r="B255" s="40" t="s">
        <v>302</v>
      </c>
      <c r="C255" s="188">
        <f t="shared" si="238"/>
        <v>0</v>
      </c>
      <c r="D255" s="262"/>
      <c r="E255" s="42"/>
      <c r="F255" s="176">
        <f t="shared" si="249"/>
        <v>0</v>
      </c>
      <c r="G255" s="219"/>
      <c r="H255" s="42"/>
      <c r="I255" s="90">
        <f t="shared" si="250"/>
        <v>0</v>
      </c>
      <c r="J255" s="262"/>
      <c r="K255" s="42"/>
      <c r="L255" s="176">
        <f t="shared" si="251"/>
        <v>0</v>
      </c>
      <c r="M255" s="219"/>
      <c r="N255" s="42"/>
      <c r="O255" s="90">
        <f t="shared" si="252"/>
        <v>0</v>
      </c>
      <c r="P255" s="289"/>
      <c r="Q255" s="296"/>
      <c r="R255" s="343"/>
      <c r="S255" s="343"/>
      <c r="T255" s="343"/>
    </row>
    <row r="256" spans="1:20" ht="24" hidden="1" x14ac:dyDescent="0.25">
      <c r="A256" s="92">
        <v>6330</v>
      </c>
      <c r="B256" s="93" t="s">
        <v>248</v>
      </c>
      <c r="C256" s="200">
        <f t="shared" si="238"/>
        <v>0</v>
      </c>
      <c r="D256" s="264"/>
      <c r="E256" s="84"/>
      <c r="F256" s="331">
        <f t="shared" si="249"/>
        <v>0</v>
      </c>
      <c r="G256" s="234"/>
      <c r="H256" s="84"/>
      <c r="I256" s="156">
        <f t="shared" si="250"/>
        <v>0</v>
      </c>
      <c r="J256" s="264"/>
      <c r="K256" s="84"/>
      <c r="L256" s="331">
        <f t="shared" si="251"/>
        <v>0</v>
      </c>
      <c r="M256" s="234"/>
      <c r="N256" s="84"/>
      <c r="O256" s="156">
        <f t="shared" si="252"/>
        <v>0</v>
      </c>
      <c r="P256" s="293"/>
      <c r="Q256" s="296"/>
      <c r="R256" s="343"/>
      <c r="S256" s="343"/>
      <c r="T256" s="343"/>
    </row>
    <row r="257" spans="1:20" hidden="1" x14ac:dyDescent="0.25">
      <c r="A257" s="75">
        <v>6360</v>
      </c>
      <c r="B257" s="43" t="s">
        <v>249</v>
      </c>
      <c r="C257" s="189">
        <f t="shared" si="238"/>
        <v>0</v>
      </c>
      <c r="D257" s="263"/>
      <c r="E257" s="45"/>
      <c r="F257" s="95">
        <f t="shared" si="249"/>
        <v>0</v>
      </c>
      <c r="G257" s="229"/>
      <c r="H257" s="45"/>
      <c r="I257" s="91">
        <f t="shared" si="250"/>
        <v>0</v>
      </c>
      <c r="J257" s="263"/>
      <c r="K257" s="45"/>
      <c r="L257" s="95">
        <f t="shared" si="251"/>
        <v>0</v>
      </c>
      <c r="M257" s="229"/>
      <c r="N257" s="45"/>
      <c r="O257" s="91">
        <f t="shared" si="252"/>
        <v>0</v>
      </c>
      <c r="P257" s="290"/>
      <c r="Q257" s="296"/>
      <c r="R257" s="343"/>
      <c r="S257" s="343"/>
      <c r="T257" s="343"/>
    </row>
    <row r="258" spans="1:20" ht="36" hidden="1" x14ac:dyDescent="0.25">
      <c r="A258" s="35">
        <v>6400</v>
      </c>
      <c r="B258" s="72" t="s">
        <v>250</v>
      </c>
      <c r="C258" s="187">
        <f t="shared" si="238"/>
        <v>0</v>
      </c>
      <c r="D258" s="130">
        <f>SUM(D259,D263)</f>
        <v>0</v>
      </c>
      <c r="E258" s="38">
        <f t="shared" ref="E258" si="253">SUM(E259,E263)</f>
        <v>0</v>
      </c>
      <c r="F258" s="175">
        <f>SUM(F259,F263)</f>
        <v>0</v>
      </c>
      <c r="G258" s="227">
        <f>SUM(G259,G263)</f>
        <v>0</v>
      </c>
      <c r="H258" s="38">
        <f t="shared" ref="H258:O258" si="254">SUM(H259,H263)</f>
        <v>0</v>
      </c>
      <c r="I258" s="123">
        <f t="shared" si="254"/>
        <v>0</v>
      </c>
      <c r="J258" s="130">
        <f>SUM(J259,J263)</f>
        <v>0</v>
      </c>
      <c r="K258" s="38">
        <f t="shared" si="254"/>
        <v>0</v>
      </c>
      <c r="L258" s="175">
        <f t="shared" si="254"/>
        <v>0</v>
      </c>
      <c r="M258" s="227">
        <f t="shared" si="254"/>
        <v>0</v>
      </c>
      <c r="N258" s="38">
        <f t="shared" si="254"/>
        <v>0</v>
      </c>
      <c r="O258" s="123">
        <f t="shared" si="254"/>
        <v>0</v>
      </c>
      <c r="P258" s="314"/>
      <c r="Q258" s="296"/>
      <c r="R258" s="343"/>
      <c r="S258" s="343"/>
      <c r="T258" s="343"/>
    </row>
    <row r="259" spans="1:20" ht="24" hidden="1" x14ac:dyDescent="0.25">
      <c r="A259" s="340">
        <v>6410</v>
      </c>
      <c r="B259" s="40" t="s">
        <v>251</v>
      </c>
      <c r="C259" s="188">
        <f t="shared" si="238"/>
        <v>0</v>
      </c>
      <c r="D259" s="131">
        <f>SUM(D260:D262)</f>
        <v>0</v>
      </c>
      <c r="E259" s="79">
        <f t="shared" ref="E259" si="255">SUM(E260:E262)</f>
        <v>0</v>
      </c>
      <c r="F259" s="176">
        <f>SUM(F260:F262)</f>
        <v>0</v>
      </c>
      <c r="G259" s="232">
        <f>SUM(G260:G262)</f>
        <v>0</v>
      </c>
      <c r="H259" s="79">
        <f t="shared" ref="H259:O259" si="256">SUM(H260:H262)</f>
        <v>0</v>
      </c>
      <c r="I259" s="90">
        <f t="shared" si="256"/>
        <v>0</v>
      </c>
      <c r="J259" s="131">
        <f>SUM(J260:J262)</f>
        <v>0</v>
      </c>
      <c r="K259" s="79">
        <f t="shared" si="256"/>
        <v>0</v>
      </c>
      <c r="L259" s="176">
        <f t="shared" si="256"/>
        <v>0</v>
      </c>
      <c r="M259" s="232">
        <f t="shared" si="256"/>
        <v>0</v>
      </c>
      <c r="N259" s="79">
        <f t="shared" si="256"/>
        <v>0</v>
      </c>
      <c r="O259" s="155">
        <f t="shared" si="256"/>
        <v>0</v>
      </c>
      <c r="P259" s="294"/>
      <c r="Q259" s="296"/>
      <c r="R259" s="343"/>
      <c r="S259" s="343"/>
      <c r="T259" s="343"/>
    </row>
    <row r="260" spans="1:20" hidden="1" x14ac:dyDescent="0.25">
      <c r="A260" s="30">
        <v>6411</v>
      </c>
      <c r="B260" s="94" t="s">
        <v>252</v>
      </c>
      <c r="C260" s="189">
        <f t="shared" si="238"/>
        <v>0</v>
      </c>
      <c r="D260" s="263"/>
      <c r="E260" s="45"/>
      <c r="F260" s="95">
        <f t="shared" ref="F260:F262" si="257">D260+E260</f>
        <v>0</v>
      </c>
      <c r="G260" s="229"/>
      <c r="H260" s="45"/>
      <c r="I260" s="91">
        <f t="shared" ref="I260:I262" si="258">G260+H260</f>
        <v>0</v>
      </c>
      <c r="J260" s="263"/>
      <c r="K260" s="45"/>
      <c r="L260" s="95">
        <f t="shared" ref="L260:L262" si="259">J260+K260</f>
        <v>0</v>
      </c>
      <c r="M260" s="229"/>
      <c r="N260" s="45"/>
      <c r="O260" s="91">
        <f t="shared" ref="O260:O262" si="260">M260+N260</f>
        <v>0</v>
      </c>
      <c r="P260" s="290"/>
      <c r="Q260" s="296"/>
      <c r="R260" s="343"/>
      <c r="S260" s="343"/>
      <c r="T260" s="343"/>
    </row>
    <row r="261" spans="1:20" ht="36" hidden="1" x14ac:dyDescent="0.25">
      <c r="A261" s="30">
        <v>6412</v>
      </c>
      <c r="B261" s="43" t="s">
        <v>253</v>
      </c>
      <c r="C261" s="189">
        <f t="shared" si="238"/>
        <v>0</v>
      </c>
      <c r="D261" s="263"/>
      <c r="E261" s="45"/>
      <c r="F261" s="95">
        <f t="shared" si="257"/>
        <v>0</v>
      </c>
      <c r="G261" s="229"/>
      <c r="H261" s="45"/>
      <c r="I261" s="91">
        <f t="shared" si="258"/>
        <v>0</v>
      </c>
      <c r="J261" s="263"/>
      <c r="K261" s="45"/>
      <c r="L261" s="95">
        <f t="shared" si="259"/>
        <v>0</v>
      </c>
      <c r="M261" s="229"/>
      <c r="N261" s="45"/>
      <c r="O261" s="91">
        <f t="shared" si="260"/>
        <v>0</v>
      </c>
      <c r="P261" s="290"/>
      <c r="Q261" s="296"/>
      <c r="R261" s="343"/>
      <c r="S261" s="343"/>
      <c r="T261" s="343"/>
    </row>
    <row r="262" spans="1:20" ht="36" hidden="1" x14ac:dyDescent="0.25">
      <c r="A262" s="30">
        <v>6419</v>
      </c>
      <c r="B262" s="43" t="s">
        <v>254</v>
      </c>
      <c r="C262" s="189">
        <f t="shared" si="238"/>
        <v>0</v>
      </c>
      <c r="D262" s="263"/>
      <c r="E262" s="45"/>
      <c r="F262" s="95">
        <f t="shared" si="257"/>
        <v>0</v>
      </c>
      <c r="G262" s="229"/>
      <c r="H262" s="45"/>
      <c r="I262" s="91">
        <f t="shared" si="258"/>
        <v>0</v>
      </c>
      <c r="J262" s="263"/>
      <c r="K262" s="45"/>
      <c r="L262" s="95">
        <f t="shared" si="259"/>
        <v>0</v>
      </c>
      <c r="M262" s="229"/>
      <c r="N262" s="45"/>
      <c r="O262" s="91">
        <f t="shared" si="260"/>
        <v>0</v>
      </c>
      <c r="P262" s="290"/>
      <c r="Q262" s="296"/>
      <c r="R262" s="343"/>
      <c r="S262" s="343"/>
      <c r="T262" s="343"/>
    </row>
    <row r="263" spans="1:20" ht="36" hidden="1" x14ac:dyDescent="0.25">
      <c r="A263" s="75">
        <v>6420</v>
      </c>
      <c r="B263" s="43" t="s">
        <v>255</v>
      </c>
      <c r="C263" s="189">
        <f t="shared" si="238"/>
        <v>0</v>
      </c>
      <c r="D263" s="132">
        <f>SUM(D264:D267)</f>
        <v>0</v>
      </c>
      <c r="E263" s="76">
        <f t="shared" ref="E263" si="261">SUM(E264:E267)</f>
        <v>0</v>
      </c>
      <c r="F263" s="95">
        <f>SUM(F264:F267)</f>
        <v>0</v>
      </c>
      <c r="G263" s="230">
        <f>SUM(G264:G267)</f>
        <v>0</v>
      </c>
      <c r="H263" s="76">
        <f t="shared" ref="H263:N263" si="262">SUM(H264:H267)</f>
        <v>0</v>
      </c>
      <c r="I263" s="91">
        <f t="shared" si="262"/>
        <v>0</v>
      </c>
      <c r="J263" s="132">
        <f>SUM(J264:J267)</f>
        <v>0</v>
      </c>
      <c r="K263" s="76">
        <f t="shared" si="262"/>
        <v>0</v>
      </c>
      <c r="L263" s="95">
        <f t="shared" si="262"/>
        <v>0</v>
      </c>
      <c r="M263" s="230">
        <f t="shared" si="262"/>
        <v>0</v>
      </c>
      <c r="N263" s="76">
        <f t="shared" si="262"/>
        <v>0</v>
      </c>
      <c r="O263" s="91">
        <f>SUM(O264:O267)</f>
        <v>0</v>
      </c>
      <c r="P263" s="290"/>
      <c r="Q263" s="296"/>
      <c r="R263" s="343"/>
      <c r="S263" s="343"/>
      <c r="T263" s="343"/>
    </row>
    <row r="264" spans="1:20" hidden="1" x14ac:dyDescent="0.25">
      <c r="A264" s="30">
        <v>6421</v>
      </c>
      <c r="B264" s="43" t="s">
        <v>256</v>
      </c>
      <c r="C264" s="189">
        <f t="shared" si="238"/>
        <v>0</v>
      </c>
      <c r="D264" s="263"/>
      <c r="E264" s="45"/>
      <c r="F264" s="95">
        <f t="shared" ref="F264:F267" si="263">D264+E264</f>
        <v>0</v>
      </c>
      <c r="G264" s="229"/>
      <c r="H264" s="45"/>
      <c r="I264" s="91">
        <f t="shared" ref="I264:I267" si="264">G264+H264</f>
        <v>0</v>
      </c>
      <c r="J264" s="263"/>
      <c r="K264" s="45"/>
      <c r="L264" s="95">
        <f t="shared" ref="L264:L267" si="265">J264+K264</f>
        <v>0</v>
      </c>
      <c r="M264" s="229"/>
      <c r="N264" s="45"/>
      <c r="O264" s="91">
        <f t="shared" ref="O264:O267" si="266">M264+N264</f>
        <v>0</v>
      </c>
      <c r="P264" s="290"/>
      <c r="Q264" s="296"/>
      <c r="R264" s="343"/>
      <c r="S264" s="343"/>
      <c r="T264" s="343"/>
    </row>
    <row r="265" spans="1:20" hidden="1" x14ac:dyDescent="0.25">
      <c r="A265" s="30">
        <v>6422</v>
      </c>
      <c r="B265" s="43" t="s">
        <v>257</v>
      </c>
      <c r="C265" s="189">
        <f t="shared" si="238"/>
        <v>0</v>
      </c>
      <c r="D265" s="263"/>
      <c r="E265" s="45"/>
      <c r="F265" s="95">
        <f t="shared" si="263"/>
        <v>0</v>
      </c>
      <c r="G265" s="229"/>
      <c r="H265" s="45"/>
      <c r="I265" s="91">
        <f t="shared" si="264"/>
        <v>0</v>
      </c>
      <c r="J265" s="263"/>
      <c r="K265" s="45"/>
      <c r="L265" s="95">
        <f t="shared" si="265"/>
        <v>0</v>
      </c>
      <c r="M265" s="229"/>
      <c r="N265" s="45"/>
      <c r="O265" s="91">
        <f t="shared" si="266"/>
        <v>0</v>
      </c>
      <c r="P265" s="290"/>
      <c r="Q265" s="296"/>
      <c r="R265" s="343"/>
      <c r="S265" s="343"/>
      <c r="T265" s="343"/>
    </row>
    <row r="266" spans="1:20" ht="24" hidden="1" x14ac:dyDescent="0.25">
      <c r="A266" s="30">
        <v>6423</v>
      </c>
      <c r="B266" s="43" t="s">
        <v>258</v>
      </c>
      <c r="C266" s="189">
        <f t="shared" si="238"/>
        <v>0</v>
      </c>
      <c r="D266" s="263"/>
      <c r="E266" s="45"/>
      <c r="F266" s="95">
        <f t="shared" si="263"/>
        <v>0</v>
      </c>
      <c r="G266" s="229"/>
      <c r="H266" s="45"/>
      <c r="I266" s="91">
        <f t="shared" si="264"/>
        <v>0</v>
      </c>
      <c r="J266" s="263"/>
      <c r="K266" s="45"/>
      <c r="L266" s="95">
        <f t="shared" si="265"/>
        <v>0</v>
      </c>
      <c r="M266" s="229"/>
      <c r="N266" s="45"/>
      <c r="O266" s="91">
        <f t="shared" si="266"/>
        <v>0</v>
      </c>
      <c r="P266" s="290"/>
      <c r="Q266" s="296"/>
      <c r="R266" s="343"/>
      <c r="S266" s="343"/>
      <c r="T266" s="343"/>
    </row>
    <row r="267" spans="1:20" ht="36" hidden="1" x14ac:dyDescent="0.25">
      <c r="A267" s="30">
        <v>6424</v>
      </c>
      <c r="B267" s="43" t="s">
        <v>259</v>
      </c>
      <c r="C267" s="189">
        <f t="shared" si="238"/>
        <v>0</v>
      </c>
      <c r="D267" s="263"/>
      <c r="E267" s="45"/>
      <c r="F267" s="95">
        <f t="shared" si="263"/>
        <v>0</v>
      </c>
      <c r="G267" s="229"/>
      <c r="H267" s="45"/>
      <c r="I267" s="91">
        <f t="shared" si="264"/>
        <v>0</v>
      </c>
      <c r="J267" s="263"/>
      <c r="K267" s="45"/>
      <c r="L267" s="95">
        <f t="shared" si="265"/>
        <v>0</v>
      </c>
      <c r="M267" s="229"/>
      <c r="N267" s="45"/>
      <c r="O267" s="91">
        <f t="shared" si="266"/>
        <v>0</v>
      </c>
      <c r="P267" s="290"/>
      <c r="Q267" s="296"/>
      <c r="R267" s="343"/>
      <c r="S267" s="343"/>
      <c r="T267" s="343"/>
    </row>
    <row r="268" spans="1:20" ht="36" x14ac:dyDescent="0.25">
      <c r="A268" s="97">
        <v>7000</v>
      </c>
      <c r="B268" s="97" t="s">
        <v>260</v>
      </c>
      <c r="C268" s="202">
        <f>SUM(F268,I268,L268,O268)</f>
        <v>115</v>
      </c>
      <c r="D268" s="139">
        <f>SUM(D269,D279)</f>
        <v>0</v>
      </c>
      <c r="E268" s="275">
        <f t="shared" ref="E268" si="267">SUM(E269,E279)</f>
        <v>0</v>
      </c>
      <c r="F268" s="412">
        <f>SUM(F269,F279)</f>
        <v>0</v>
      </c>
      <c r="G268" s="236">
        <f>SUM(G269,G279)</f>
        <v>0</v>
      </c>
      <c r="H268" s="275">
        <f t="shared" ref="H268:N268" si="268">SUM(H269,H279)</f>
        <v>0</v>
      </c>
      <c r="I268" s="412">
        <f t="shared" si="268"/>
        <v>0</v>
      </c>
      <c r="J268" s="139">
        <f>SUM(J269,J279)</f>
        <v>115</v>
      </c>
      <c r="K268" s="98">
        <f t="shared" si="268"/>
        <v>0</v>
      </c>
      <c r="L268" s="265">
        <f t="shared" si="268"/>
        <v>115</v>
      </c>
      <c r="M268" s="236">
        <f t="shared" si="268"/>
        <v>0</v>
      </c>
      <c r="N268" s="98">
        <f t="shared" si="268"/>
        <v>0</v>
      </c>
      <c r="O268" s="158">
        <f>SUM(O269,O279)</f>
        <v>0</v>
      </c>
      <c r="P268" s="316"/>
      <c r="Q268" s="296"/>
      <c r="R268" s="343"/>
      <c r="S268" s="343"/>
      <c r="T268" s="343"/>
    </row>
    <row r="269" spans="1:20" ht="24" x14ac:dyDescent="0.25">
      <c r="A269" s="35">
        <v>7200</v>
      </c>
      <c r="B269" s="72" t="s">
        <v>261</v>
      </c>
      <c r="C269" s="187">
        <f t="shared" si="238"/>
        <v>115</v>
      </c>
      <c r="D269" s="130">
        <f>SUM(D270,D271,D274,D275,D278)</f>
        <v>0</v>
      </c>
      <c r="E269" s="123">
        <f t="shared" ref="E269" si="269">SUM(E270,E271,E274,E275,E278)</f>
        <v>0</v>
      </c>
      <c r="F269" s="409">
        <f>SUM(F270,F271,F274,F275,F278)</f>
        <v>0</v>
      </c>
      <c r="G269" s="227">
        <f>SUM(G270,G271,G274,G275,G278)</f>
        <v>0</v>
      </c>
      <c r="H269" s="123">
        <f t="shared" ref="H269" si="270">SUM(H270,H271,H274,H275,H278)</f>
        <v>0</v>
      </c>
      <c r="I269" s="409">
        <f>SUM(I270,I271,I274,I275,I278)</f>
        <v>0</v>
      </c>
      <c r="J269" s="130">
        <f>SUM(J270,J271,J274,J275,J278)</f>
        <v>115</v>
      </c>
      <c r="K269" s="38">
        <f t="shared" ref="K269" si="271">SUM(K270,K271,K274,K275,K278)</f>
        <v>0</v>
      </c>
      <c r="L269" s="175">
        <f>SUM(L270,L271,L274,L275,L278)</f>
        <v>115</v>
      </c>
      <c r="M269" s="227">
        <f t="shared" ref="M269:N269" si="272">SUM(M270,M271,M274,M275,M278)</f>
        <v>0</v>
      </c>
      <c r="N269" s="38">
        <f t="shared" si="272"/>
        <v>0</v>
      </c>
      <c r="O269" s="124">
        <f>SUM(O270,O271,O274,O275,O278)</f>
        <v>0</v>
      </c>
      <c r="P269" s="313"/>
      <c r="Q269" s="296"/>
      <c r="R269" s="343"/>
      <c r="S269" s="343"/>
      <c r="T269" s="343"/>
    </row>
    <row r="270" spans="1:20" ht="24" hidden="1" x14ac:dyDescent="0.25">
      <c r="A270" s="340">
        <v>7210</v>
      </c>
      <c r="B270" s="40" t="s">
        <v>262</v>
      </c>
      <c r="C270" s="188">
        <f t="shared" si="238"/>
        <v>0</v>
      </c>
      <c r="D270" s="262"/>
      <c r="E270" s="42"/>
      <c r="F270" s="176">
        <f>D270+E270</f>
        <v>0</v>
      </c>
      <c r="G270" s="219"/>
      <c r="H270" s="42"/>
      <c r="I270" s="90">
        <f>G270+H270</f>
        <v>0</v>
      </c>
      <c r="J270" s="262"/>
      <c r="K270" s="42"/>
      <c r="L270" s="176">
        <f>J270+K270</f>
        <v>0</v>
      </c>
      <c r="M270" s="219"/>
      <c r="N270" s="42"/>
      <c r="O270" s="90">
        <f>M270+N270</f>
        <v>0</v>
      </c>
      <c r="P270" s="289"/>
      <c r="Q270" s="296"/>
      <c r="R270" s="343"/>
      <c r="S270" s="343"/>
      <c r="T270" s="343"/>
    </row>
    <row r="271" spans="1:20" s="96" customFormat="1" ht="36" hidden="1" x14ac:dyDescent="0.25">
      <c r="A271" s="75">
        <v>7220</v>
      </c>
      <c r="B271" s="43" t="s">
        <v>263</v>
      </c>
      <c r="C271" s="189">
        <f t="shared" si="238"/>
        <v>0</v>
      </c>
      <c r="D271" s="132">
        <f>SUM(D272:D273)</f>
        <v>0</v>
      </c>
      <c r="E271" s="76">
        <f t="shared" ref="E271" si="273">SUM(E272:E273)</f>
        <v>0</v>
      </c>
      <c r="F271" s="95">
        <f>SUM(F272:F273)</f>
        <v>0</v>
      </c>
      <c r="G271" s="230">
        <f>SUM(G272:G273)</f>
        <v>0</v>
      </c>
      <c r="H271" s="76">
        <f t="shared" ref="H271:O271" si="274">SUM(H272:H273)</f>
        <v>0</v>
      </c>
      <c r="I271" s="91">
        <f t="shared" si="274"/>
        <v>0</v>
      </c>
      <c r="J271" s="132">
        <f>SUM(J272:J273)</f>
        <v>0</v>
      </c>
      <c r="K271" s="76">
        <f t="shared" si="274"/>
        <v>0</v>
      </c>
      <c r="L271" s="95">
        <f t="shared" si="274"/>
        <v>0</v>
      </c>
      <c r="M271" s="230">
        <f t="shared" si="274"/>
        <v>0</v>
      </c>
      <c r="N271" s="76">
        <f t="shared" si="274"/>
        <v>0</v>
      </c>
      <c r="O271" s="91">
        <f t="shared" si="274"/>
        <v>0</v>
      </c>
      <c r="P271" s="290"/>
      <c r="Q271" s="300"/>
      <c r="R271" s="343"/>
      <c r="S271" s="343"/>
      <c r="T271" s="343"/>
    </row>
    <row r="272" spans="1:20" s="96" customFormat="1" ht="36" hidden="1" x14ac:dyDescent="0.25">
      <c r="A272" s="30">
        <v>7221</v>
      </c>
      <c r="B272" s="43" t="s">
        <v>264</v>
      </c>
      <c r="C272" s="189">
        <f t="shared" si="238"/>
        <v>0</v>
      </c>
      <c r="D272" s="263"/>
      <c r="E272" s="45"/>
      <c r="F272" s="95">
        <f t="shared" ref="F272:F274" si="275">D272+E272</f>
        <v>0</v>
      </c>
      <c r="G272" s="229"/>
      <c r="H272" s="45"/>
      <c r="I272" s="91">
        <f t="shared" ref="I272:I274" si="276">G272+H272</f>
        <v>0</v>
      </c>
      <c r="J272" s="263"/>
      <c r="K272" s="45"/>
      <c r="L272" s="95">
        <f t="shared" ref="L272:L274" si="277">J272+K272</f>
        <v>0</v>
      </c>
      <c r="M272" s="229"/>
      <c r="N272" s="45"/>
      <c r="O272" s="91">
        <f t="shared" ref="O272:O274" si="278">M272+N272</f>
        <v>0</v>
      </c>
      <c r="P272" s="290"/>
      <c r="Q272" s="300"/>
      <c r="R272" s="343"/>
      <c r="S272" s="343"/>
      <c r="T272" s="343"/>
    </row>
    <row r="273" spans="1:20" s="96" customFormat="1" ht="36" hidden="1" x14ac:dyDescent="0.25">
      <c r="A273" s="30">
        <v>7222</v>
      </c>
      <c r="B273" s="43" t="s">
        <v>265</v>
      </c>
      <c r="C273" s="189">
        <f t="shared" si="238"/>
        <v>0</v>
      </c>
      <c r="D273" s="263"/>
      <c r="E273" s="45"/>
      <c r="F273" s="95">
        <f t="shared" si="275"/>
        <v>0</v>
      </c>
      <c r="G273" s="229"/>
      <c r="H273" s="45"/>
      <c r="I273" s="91">
        <f t="shared" si="276"/>
        <v>0</v>
      </c>
      <c r="J273" s="263"/>
      <c r="K273" s="45"/>
      <c r="L273" s="95">
        <f t="shared" si="277"/>
        <v>0</v>
      </c>
      <c r="M273" s="229"/>
      <c r="N273" s="45"/>
      <c r="O273" s="91">
        <f t="shared" si="278"/>
        <v>0</v>
      </c>
      <c r="P273" s="290"/>
      <c r="Q273" s="300"/>
      <c r="R273" s="343"/>
      <c r="S273" s="343"/>
      <c r="T273" s="343"/>
    </row>
    <row r="274" spans="1:20" s="355" customFormat="1" ht="24" x14ac:dyDescent="0.25">
      <c r="A274" s="373">
        <v>7230</v>
      </c>
      <c r="B274" s="365" t="s">
        <v>308</v>
      </c>
      <c r="C274" s="366">
        <f t="shared" si="238"/>
        <v>115</v>
      </c>
      <c r="D274" s="367"/>
      <c r="E274" s="418"/>
      <c r="F274" s="420">
        <f t="shared" si="275"/>
        <v>0</v>
      </c>
      <c r="G274" s="370"/>
      <c r="H274" s="418"/>
      <c r="I274" s="420">
        <f t="shared" si="276"/>
        <v>0</v>
      </c>
      <c r="J274" s="367">
        <v>115</v>
      </c>
      <c r="K274" s="368"/>
      <c r="L274" s="369">
        <f t="shared" si="277"/>
        <v>115</v>
      </c>
      <c r="M274" s="370"/>
      <c r="N274" s="368"/>
      <c r="O274" s="371">
        <f t="shared" si="278"/>
        <v>0</v>
      </c>
      <c r="P274" s="372"/>
      <c r="Q274" s="353"/>
      <c r="R274" s="354"/>
      <c r="S274" s="354"/>
      <c r="T274" s="354"/>
    </row>
    <row r="275" spans="1:20" ht="24" hidden="1" x14ac:dyDescent="0.25">
      <c r="A275" s="75">
        <v>7240</v>
      </c>
      <c r="B275" s="43" t="s">
        <v>266</v>
      </c>
      <c r="C275" s="189">
        <f t="shared" si="238"/>
        <v>0</v>
      </c>
      <c r="D275" s="132">
        <f>SUM(D276:D277)</f>
        <v>0</v>
      </c>
      <c r="E275" s="76">
        <f t="shared" ref="E275" si="279">SUM(E276:E277)</f>
        <v>0</v>
      </c>
      <c r="F275" s="95">
        <f>SUM(F276:F277)</f>
        <v>0</v>
      </c>
      <c r="G275" s="230">
        <f>SUM(G276:G277)</f>
        <v>0</v>
      </c>
      <c r="H275" s="76">
        <f t="shared" ref="H275:O275" si="280">SUM(H276:H277)</f>
        <v>0</v>
      </c>
      <c r="I275" s="91">
        <f t="shared" si="280"/>
        <v>0</v>
      </c>
      <c r="J275" s="132">
        <f>SUM(J276:J277)</f>
        <v>0</v>
      </c>
      <c r="K275" s="76">
        <f t="shared" si="280"/>
        <v>0</v>
      </c>
      <c r="L275" s="95">
        <f t="shared" si="280"/>
        <v>0</v>
      </c>
      <c r="M275" s="230">
        <f t="shared" si="280"/>
        <v>0</v>
      </c>
      <c r="N275" s="76">
        <f t="shared" si="280"/>
        <v>0</v>
      </c>
      <c r="O275" s="91">
        <f t="shared" si="280"/>
        <v>0</v>
      </c>
      <c r="P275" s="290"/>
      <c r="Q275" s="296"/>
      <c r="R275" s="343"/>
      <c r="S275" s="343"/>
      <c r="T275" s="343"/>
    </row>
    <row r="276" spans="1:20" ht="48" hidden="1" x14ac:dyDescent="0.25">
      <c r="A276" s="30">
        <v>7245</v>
      </c>
      <c r="B276" s="43" t="s">
        <v>267</v>
      </c>
      <c r="C276" s="189">
        <f t="shared" si="238"/>
        <v>0</v>
      </c>
      <c r="D276" s="263"/>
      <c r="E276" s="45"/>
      <c r="F276" s="95">
        <f t="shared" ref="F276:F278" si="281">D276+E276</f>
        <v>0</v>
      </c>
      <c r="G276" s="229"/>
      <c r="H276" s="45"/>
      <c r="I276" s="91">
        <f t="shared" ref="I276:I278" si="282">G276+H276</f>
        <v>0</v>
      </c>
      <c r="J276" s="263"/>
      <c r="K276" s="45"/>
      <c r="L276" s="95">
        <f t="shared" ref="L276:L278" si="283">J276+K276</f>
        <v>0</v>
      </c>
      <c r="M276" s="229"/>
      <c r="N276" s="45"/>
      <c r="O276" s="91">
        <f t="shared" ref="O276:O278" si="284">M276+N276</f>
        <v>0</v>
      </c>
      <c r="P276" s="290"/>
      <c r="Q276" s="296"/>
      <c r="R276" s="343"/>
      <c r="S276" s="343"/>
      <c r="T276" s="343"/>
    </row>
    <row r="277" spans="1:20" ht="96" hidden="1" x14ac:dyDescent="0.25">
      <c r="A277" s="30">
        <v>7246</v>
      </c>
      <c r="B277" s="43" t="s">
        <v>268</v>
      </c>
      <c r="C277" s="189">
        <f t="shared" si="238"/>
        <v>0</v>
      </c>
      <c r="D277" s="263"/>
      <c r="E277" s="45"/>
      <c r="F277" s="95">
        <f t="shared" si="281"/>
        <v>0</v>
      </c>
      <c r="G277" s="229"/>
      <c r="H277" s="45"/>
      <c r="I277" s="91">
        <f t="shared" si="282"/>
        <v>0</v>
      </c>
      <c r="J277" s="263"/>
      <c r="K277" s="45"/>
      <c r="L277" s="95">
        <f t="shared" si="283"/>
        <v>0</v>
      </c>
      <c r="M277" s="229"/>
      <c r="N277" s="45"/>
      <c r="O277" s="91">
        <f t="shared" si="284"/>
        <v>0</v>
      </c>
      <c r="P277" s="290"/>
      <c r="Q277" s="296"/>
      <c r="R277" s="343"/>
      <c r="S277" s="343"/>
      <c r="T277" s="343"/>
    </row>
    <row r="278" spans="1:20" ht="24" hidden="1" x14ac:dyDescent="0.25">
      <c r="A278" s="92">
        <v>7260</v>
      </c>
      <c r="B278" s="40" t="s">
        <v>269</v>
      </c>
      <c r="C278" s="188">
        <f t="shared" si="238"/>
        <v>0</v>
      </c>
      <c r="D278" s="262"/>
      <c r="E278" s="42"/>
      <c r="F278" s="176">
        <f t="shared" si="281"/>
        <v>0</v>
      </c>
      <c r="G278" s="219"/>
      <c r="H278" s="42"/>
      <c r="I278" s="90">
        <f t="shared" si="282"/>
        <v>0</v>
      </c>
      <c r="J278" s="262"/>
      <c r="K278" s="42"/>
      <c r="L278" s="176">
        <f t="shared" si="283"/>
        <v>0</v>
      </c>
      <c r="M278" s="219"/>
      <c r="N278" s="42"/>
      <c r="O278" s="90">
        <f t="shared" si="284"/>
        <v>0</v>
      </c>
      <c r="P278" s="289"/>
      <c r="Q278" s="296"/>
      <c r="R278" s="343"/>
      <c r="S278" s="343"/>
      <c r="T278" s="343"/>
    </row>
    <row r="279" spans="1:20" hidden="1" x14ac:dyDescent="0.25">
      <c r="A279" s="55">
        <v>7700</v>
      </c>
      <c r="B279" s="105" t="s">
        <v>298</v>
      </c>
      <c r="C279" s="203">
        <f t="shared" si="238"/>
        <v>0</v>
      </c>
      <c r="D279" s="140">
        <f>D280</f>
        <v>0</v>
      </c>
      <c r="E279" s="106">
        <f t="shared" ref="E279:O279" si="285">E280</f>
        <v>0</v>
      </c>
      <c r="F279" s="177">
        <f t="shared" si="285"/>
        <v>0</v>
      </c>
      <c r="G279" s="237">
        <f>G280</f>
        <v>0</v>
      </c>
      <c r="H279" s="106">
        <f t="shared" si="285"/>
        <v>0</v>
      </c>
      <c r="I279" s="276">
        <f t="shared" si="285"/>
        <v>0</v>
      </c>
      <c r="J279" s="140">
        <f>J280</f>
        <v>0</v>
      </c>
      <c r="K279" s="106">
        <f t="shared" si="285"/>
        <v>0</v>
      </c>
      <c r="L279" s="177">
        <f t="shared" si="285"/>
        <v>0</v>
      </c>
      <c r="M279" s="237">
        <f t="shared" si="285"/>
        <v>0</v>
      </c>
      <c r="N279" s="106">
        <f t="shared" si="285"/>
        <v>0</v>
      </c>
      <c r="O279" s="276">
        <f t="shared" si="285"/>
        <v>0</v>
      </c>
      <c r="P279" s="314"/>
      <c r="Q279" s="296"/>
      <c r="R279" s="343"/>
      <c r="S279" s="343"/>
      <c r="T279" s="343"/>
    </row>
    <row r="280" spans="1:20" hidden="1" x14ac:dyDescent="0.25">
      <c r="A280" s="73">
        <v>7720</v>
      </c>
      <c r="B280" s="40" t="s">
        <v>299</v>
      </c>
      <c r="C280" s="190">
        <f t="shared" si="238"/>
        <v>0</v>
      </c>
      <c r="D280" s="255"/>
      <c r="E280" s="49"/>
      <c r="F280" s="332">
        <f>D280+E280</f>
        <v>0</v>
      </c>
      <c r="G280" s="238"/>
      <c r="H280" s="49"/>
      <c r="I280" s="155">
        <f>G280+H280</f>
        <v>0</v>
      </c>
      <c r="J280" s="255"/>
      <c r="K280" s="49"/>
      <c r="L280" s="332">
        <f>J280+K280</f>
        <v>0</v>
      </c>
      <c r="M280" s="238"/>
      <c r="N280" s="49"/>
      <c r="O280" s="155">
        <f>M280+N280</f>
        <v>0</v>
      </c>
      <c r="P280" s="294"/>
      <c r="Q280" s="296"/>
      <c r="R280" s="343"/>
      <c r="S280" s="343"/>
      <c r="T280" s="343"/>
    </row>
    <row r="281" spans="1:20" hidden="1" x14ac:dyDescent="0.25">
      <c r="A281" s="94"/>
      <c r="B281" s="43" t="s">
        <v>270</v>
      </c>
      <c r="C281" s="189">
        <f t="shared" si="238"/>
        <v>0</v>
      </c>
      <c r="D281" s="132">
        <f>SUM(D282:D283)</f>
        <v>0</v>
      </c>
      <c r="E281" s="76">
        <f t="shared" ref="E281" si="286">SUM(E282:E283)</f>
        <v>0</v>
      </c>
      <c r="F281" s="95">
        <f>SUM(F282:F283)</f>
        <v>0</v>
      </c>
      <c r="G281" s="230">
        <f>SUM(G282:G283)</f>
        <v>0</v>
      </c>
      <c r="H281" s="76">
        <f t="shared" ref="H281:O281" si="287">SUM(H282:H283)</f>
        <v>0</v>
      </c>
      <c r="I281" s="91">
        <f t="shared" si="287"/>
        <v>0</v>
      </c>
      <c r="J281" s="132">
        <f>SUM(J282:J283)</f>
        <v>0</v>
      </c>
      <c r="K281" s="76">
        <f t="shared" si="287"/>
        <v>0</v>
      </c>
      <c r="L281" s="95">
        <f t="shared" si="287"/>
        <v>0</v>
      </c>
      <c r="M281" s="230">
        <f t="shared" si="287"/>
        <v>0</v>
      </c>
      <c r="N281" s="76">
        <f t="shared" si="287"/>
        <v>0</v>
      </c>
      <c r="O281" s="91">
        <f t="shared" si="287"/>
        <v>0</v>
      </c>
      <c r="P281" s="290"/>
      <c r="Q281" s="296"/>
      <c r="R281" s="343"/>
      <c r="S281" s="343"/>
      <c r="T281" s="343"/>
    </row>
    <row r="282" spans="1:20" hidden="1" x14ac:dyDescent="0.25">
      <c r="A282" s="94" t="s">
        <v>271</v>
      </c>
      <c r="B282" s="30" t="s">
        <v>272</v>
      </c>
      <c r="C282" s="189">
        <f t="shared" si="238"/>
        <v>0</v>
      </c>
      <c r="D282" s="263"/>
      <c r="E282" s="45"/>
      <c r="F282" s="95">
        <f>E282+D282</f>
        <v>0</v>
      </c>
      <c r="G282" s="229"/>
      <c r="H282" s="45"/>
      <c r="I282" s="91">
        <f>H282+G282</f>
        <v>0</v>
      </c>
      <c r="J282" s="263"/>
      <c r="K282" s="45"/>
      <c r="L282" s="95">
        <f>K282+J282</f>
        <v>0</v>
      </c>
      <c r="M282" s="229"/>
      <c r="N282" s="45"/>
      <c r="O282" s="91">
        <f>N282+M282</f>
        <v>0</v>
      </c>
      <c r="P282" s="290"/>
      <c r="Q282" s="296"/>
      <c r="R282" s="343"/>
      <c r="S282" s="343"/>
      <c r="T282" s="343"/>
    </row>
    <row r="283" spans="1:20" ht="24" hidden="1" x14ac:dyDescent="0.25">
      <c r="A283" s="94" t="s">
        <v>273</v>
      </c>
      <c r="B283" s="99" t="s">
        <v>274</v>
      </c>
      <c r="C283" s="188">
        <f t="shared" si="238"/>
        <v>0</v>
      </c>
      <c r="D283" s="262"/>
      <c r="E283" s="42"/>
      <c r="F283" s="176">
        <f>E283+D283</f>
        <v>0</v>
      </c>
      <c r="G283" s="219"/>
      <c r="H283" s="42"/>
      <c r="I283" s="90">
        <f>H283+G283</f>
        <v>0</v>
      </c>
      <c r="J283" s="262"/>
      <c r="K283" s="42"/>
      <c r="L283" s="176">
        <f>K283+J283</f>
        <v>0</v>
      </c>
      <c r="M283" s="219"/>
      <c r="N283" s="42"/>
      <c r="O283" s="90">
        <f>N283+M283</f>
        <v>0</v>
      </c>
      <c r="P283" s="289"/>
      <c r="Q283" s="296"/>
      <c r="R283" s="343"/>
      <c r="S283" s="343"/>
      <c r="T283" s="343"/>
    </row>
    <row r="284" spans="1:20" ht="12.75" thickBot="1" x14ac:dyDescent="0.3">
      <c r="A284" s="110"/>
      <c r="B284" s="110" t="s">
        <v>275</v>
      </c>
      <c r="C284" s="204">
        <f t="shared" si="238"/>
        <v>597351</v>
      </c>
      <c r="D284" s="141">
        <f>SUM(D281,D268,D229,D194,D186,D172,D74,D52)</f>
        <v>523582</v>
      </c>
      <c r="E284" s="277">
        <f t="shared" ref="E284:O284" si="288">SUM(E281,E268,E229,E194,E186,E172,E74,E52)</f>
        <v>0</v>
      </c>
      <c r="F284" s="413">
        <f t="shared" si="288"/>
        <v>523582</v>
      </c>
      <c r="G284" s="239">
        <f>SUM(G281,G268,G229,G194,G186,G172,G74,G52)</f>
        <v>70474</v>
      </c>
      <c r="H284" s="277">
        <f t="shared" si="288"/>
        <v>0</v>
      </c>
      <c r="I284" s="413">
        <f t="shared" si="288"/>
        <v>70474</v>
      </c>
      <c r="J284" s="141">
        <f>SUM(J281,J268,J229,J194,J186,J172,J74,J52)</f>
        <v>3295</v>
      </c>
      <c r="K284" s="111">
        <f t="shared" si="288"/>
        <v>0</v>
      </c>
      <c r="L284" s="112">
        <f t="shared" si="288"/>
        <v>3295</v>
      </c>
      <c r="M284" s="239">
        <f t="shared" si="288"/>
        <v>0</v>
      </c>
      <c r="N284" s="111">
        <f t="shared" si="288"/>
        <v>0</v>
      </c>
      <c r="O284" s="277">
        <f t="shared" si="288"/>
        <v>0</v>
      </c>
      <c r="P284" s="317"/>
      <c r="Q284" s="296"/>
      <c r="R284" s="343"/>
      <c r="S284" s="343"/>
      <c r="T284" s="343"/>
    </row>
    <row r="285" spans="1:20" s="19" customFormat="1" ht="13.5" thickTop="1" thickBot="1" x14ac:dyDescent="0.3">
      <c r="A285" s="744" t="s">
        <v>276</v>
      </c>
      <c r="B285" s="745"/>
      <c r="C285" s="205">
        <f t="shared" si="238"/>
        <v>-202</v>
      </c>
      <c r="D285" s="142">
        <f>SUM(D24,D25,D41,D42)-D50</f>
        <v>0</v>
      </c>
      <c r="E285" s="126">
        <f t="shared" ref="E285:F285" si="289">SUM(E24,E25,E41,E42)-E50</f>
        <v>0</v>
      </c>
      <c r="F285" s="414">
        <f t="shared" si="289"/>
        <v>0</v>
      </c>
      <c r="G285" s="240">
        <f>SUM(G24,G42)-G50</f>
        <v>0</v>
      </c>
      <c r="H285" s="126">
        <f t="shared" ref="H285:I285" si="290">SUM(H24,H42)-H50</f>
        <v>0</v>
      </c>
      <c r="I285" s="414">
        <f t="shared" si="290"/>
        <v>0</v>
      </c>
      <c r="J285" s="142">
        <f>(J26+J42)-J50</f>
        <v>-202</v>
      </c>
      <c r="K285" s="114">
        <f t="shared" ref="K285:L285" si="291">SUM(K26,K42)-K50</f>
        <v>0</v>
      </c>
      <c r="L285" s="115">
        <f t="shared" si="291"/>
        <v>-202</v>
      </c>
      <c r="M285" s="240">
        <f>SUM(M44)-M50</f>
        <v>0</v>
      </c>
      <c r="N285" s="114">
        <f t="shared" ref="N285:O285" si="292">SUM(N44)-N50</f>
        <v>0</v>
      </c>
      <c r="O285" s="126">
        <f t="shared" si="292"/>
        <v>0</v>
      </c>
      <c r="P285" s="295"/>
      <c r="Q285" s="181"/>
      <c r="R285" s="343"/>
      <c r="S285" s="343"/>
      <c r="T285" s="343"/>
    </row>
    <row r="286" spans="1:20" s="19" customFormat="1" ht="12.75" thickTop="1" x14ac:dyDescent="0.25">
      <c r="A286" s="746" t="s">
        <v>277</v>
      </c>
      <c r="B286" s="747"/>
      <c r="C286" s="206">
        <f t="shared" si="238"/>
        <v>202</v>
      </c>
      <c r="D286" s="143">
        <f>SUM(D287,D288)-D295+D296</f>
        <v>0</v>
      </c>
      <c r="E286" s="113">
        <f t="shared" ref="E286:O286" si="293">SUM(E287,E288)-E295+E296</f>
        <v>0</v>
      </c>
      <c r="F286" s="415">
        <f t="shared" si="293"/>
        <v>0</v>
      </c>
      <c r="G286" s="241">
        <f>SUM(G287,G288)-G295+G296</f>
        <v>0</v>
      </c>
      <c r="H286" s="113">
        <f t="shared" si="293"/>
        <v>0</v>
      </c>
      <c r="I286" s="415">
        <f t="shared" si="293"/>
        <v>0</v>
      </c>
      <c r="J286" s="143">
        <f>SUM(J287,J288)-J295+J296</f>
        <v>202</v>
      </c>
      <c r="K286" s="103">
        <f t="shared" si="293"/>
        <v>0</v>
      </c>
      <c r="L286" s="109">
        <f t="shared" si="293"/>
        <v>202</v>
      </c>
      <c r="M286" s="241">
        <f t="shared" si="293"/>
        <v>0</v>
      </c>
      <c r="N286" s="103">
        <f t="shared" si="293"/>
        <v>0</v>
      </c>
      <c r="O286" s="113">
        <f t="shared" si="293"/>
        <v>0</v>
      </c>
      <c r="P286" s="318"/>
      <c r="Q286" s="181"/>
      <c r="R286" s="343"/>
      <c r="S286" s="343"/>
      <c r="T286" s="343"/>
    </row>
    <row r="287" spans="1:20" s="19" customFormat="1" ht="12.75" thickBot="1" x14ac:dyDescent="0.3">
      <c r="A287" s="63" t="s">
        <v>278</v>
      </c>
      <c r="B287" s="63" t="s">
        <v>279</v>
      </c>
      <c r="C287" s="196">
        <f t="shared" si="238"/>
        <v>202</v>
      </c>
      <c r="D287" s="134">
        <f>D21-D281</f>
        <v>0</v>
      </c>
      <c r="E287" s="117">
        <f t="shared" ref="E287:O287" si="294">E21-E281</f>
        <v>0</v>
      </c>
      <c r="F287" s="405">
        <f t="shared" si="294"/>
        <v>0</v>
      </c>
      <c r="G287" s="223">
        <f>G21-G281</f>
        <v>0</v>
      </c>
      <c r="H287" s="117">
        <f t="shared" si="294"/>
        <v>0</v>
      </c>
      <c r="I287" s="405">
        <f t="shared" si="294"/>
        <v>0</v>
      </c>
      <c r="J287" s="134">
        <f>J21-J281</f>
        <v>202</v>
      </c>
      <c r="K287" s="64">
        <f t="shared" si="294"/>
        <v>0</v>
      </c>
      <c r="L287" s="169">
        <f t="shared" si="294"/>
        <v>202</v>
      </c>
      <c r="M287" s="223">
        <f t="shared" si="294"/>
        <v>0</v>
      </c>
      <c r="N287" s="64">
        <f t="shared" si="294"/>
        <v>0</v>
      </c>
      <c r="O287" s="117">
        <f t="shared" si="294"/>
        <v>0</v>
      </c>
      <c r="P287" s="309"/>
      <c r="Q287" s="181"/>
      <c r="R287" s="343"/>
      <c r="S287" s="343"/>
      <c r="T287" s="343"/>
    </row>
    <row r="288" spans="1:20" s="19" customFormat="1" ht="12.75" hidden="1" thickTop="1" x14ac:dyDescent="0.25">
      <c r="A288" s="116" t="s">
        <v>280</v>
      </c>
      <c r="B288" s="116" t="s">
        <v>281</v>
      </c>
      <c r="C288" s="206">
        <f t="shared" si="238"/>
        <v>0</v>
      </c>
      <c r="D288" s="143">
        <f>SUM(D289,D291,D293)-SUM(D290,D292,D294)</f>
        <v>0</v>
      </c>
      <c r="E288" s="103">
        <f t="shared" ref="E288:O288" si="295">SUM(E289,E291,E293)-SUM(E290,E292,E294)</f>
        <v>0</v>
      </c>
      <c r="F288" s="109">
        <f t="shared" si="295"/>
        <v>0</v>
      </c>
      <c r="G288" s="241">
        <f>SUM(G289,G291,G293)-SUM(G290,G292,G294)</f>
        <v>0</v>
      </c>
      <c r="H288" s="103">
        <f t="shared" si="295"/>
        <v>0</v>
      </c>
      <c r="I288" s="113">
        <f t="shared" si="295"/>
        <v>0</v>
      </c>
      <c r="J288" s="143">
        <f>SUM(J289,J291,J293)-SUM(J290,J292,J294)</f>
        <v>0</v>
      </c>
      <c r="K288" s="103">
        <f t="shared" si="295"/>
        <v>0</v>
      </c>
      <c r="L288" s="109">
        <f t="shared" si="295"/>
        <v>0</v>
      </c>
      <c r="M288" s="241">
        <f t="shared" si="295"/>
        <v>0</v>
      </c>
      <c r="N288" s="103">
        <f t="shared" si="295"/>
        <v>0</v>
      </c>
      <c r="O288" s="113">
        <f t="shared" si="295"/>
        <v>0</v>
      </c>
      <c r="P288" s="318"/>
      <c r="Q288" s="181"/>
      <c r="R288" s="343"/>
      <c r="S288" s="343"/>
      <c r="T288" s="343"/>
    </row>
    <row r="289" spans="1:20" ht="12.75" hidden="1" thickTop="1" x14ac:dyDescent="0.25">
      <c r="A289" s="100" t="s">
        <v>282</v>
      </c>
      <c r="B289" s="60" t="s">
        <v>283</v>
      </c>
      <c r="C289" s="190">
        <f t="shared" si="238"/>
        <v>0</v>
      </c>
      <c r="D289" s="255"/>
      <c r="E289" s="49"/>
      <c r="F289" s="332">
        <f t="shared" ref="F289:F296" si="296">E289+D289</f>
        <v>0</v>
      </c>
      <c r="G289" s="238"/>
      <c r="H289" s="49"/>
      <c r="I289" s="155">
        <f t="shared" ref="I289:I296" si="297">H289+G289</f>
        <v>0</v>
      </c>
      <c r="J289" s="255"/>
      <c r="K289" s="49"/>
      <c r="L289" s="332">
        <f t="shared" ref="L289:L296" si="298">K289+J289</f>
        <v>0</v>
      </c>
      <c r="M289" s="238"/>
      <c r="N289" s="49"/>
      <c r="O289" s="155">
        <f t="shared" ref="O289:O296" si="299">N289+M289</f>
        <v>0</v>
      </c>
      <c r="P289" s="294"/>
      <c r="Q289" s="296"/>
      <c r="R289" s="343"/>
      <c r="S289" s="343"/>
      <c r="T289" s="343"/>
    </row>
    <row r="290" spans="1:20" ht="24.75" hidden="1" thickTop="1" x14ac:dyDescent="0.25">
      <c r="A290" s="94" t="s">
        <v>284</v>
      </c>
      <c r="B290" s="29" t="s">
        <v>285</v>
      </c>
      <c r="C290" s="189">
        <f t="shared" si="238"/>
        <v>0</v>
      </c>
      <c r="D290" s="263"/>
      <c r="E290" s="45"/>
      <c r="F290" s="95">
        <f t="shared" si="296"/>
        <v>0</v>
      </c>
      <c r="G290" s="229"/>
      <c r="H290" s="45"/>
      <c r="I290" s="91">
        <f t="shared" si="297"/>
        <v>0</v>
      </c>
      <c r="J290" s="263"/>
      <c r="K290" s="45"/>
      <c r="L290" s="95">
        <f t="shared" si="298"/>
        <v>0</v>
      </c>
      <c r="M290" s="229"/>
      <c r="N290" s="45"/>
      <c r="O290" s="91">
        <f t="shared" si="299"/>
        <v>0</v>
      </c>
      <c r="P290" s="290"/>
      <c r="Q290" s="296"/>
      <c r="R290" s="343"/>
      <c r="S290" s="343"/>
      <c r="T290" s="343"/>
    </row>
    <row r="291" spans="1:20" ht="12.75" hidden="1" thickTop="1" x14ac:dyDescent="0.25">
      <c r="A291" s="94" t="s">
        <v>286</v>
      </c>
      <c r="B291" s="29" t="s">
        <v>287</v>
      </c>
      <c r="C291" s="189">
        <f t="shared" si="238"/>
        <v>0</v>
      </c>
      <c r="D291" s="263"/>
      <c r="E291" s="45"/>
      <c r="F291" s="95">
        <f t="shared" si="296"/>
        <v>0</v>
      </c>
      <c r="G291" s="229"/>
      <c r="H291" s="45"/>
      <c r="I291" s="91">
        <f t="shared" si="297"/>
        <v>0</v>
      </c>
      <c r="J291" s="263"/>
      <c r="K291" s="45"/>
      <c r="L291" s="95">
        <f t="shared" si="298"/>
        <v>0</v>
      </c>
      <c r="M291" s="229"/>
      <c r="N291" s="45"/>
      <c r="O291" s="91">
        <f t="shared" si="299"/>
        <v>0</v>
      </c>
      <c r="P291" s="290"/>
      <c r="Q291" s="296"/>
      <c r="R291" s="343"/>
      <c r="S291" s="343"/>
      <c r="T291" s="343"/>
    </row>
    <row r="292" spans="1:20" ht="24.75" hidden="1" thickTop="1" x14ac:dyDescent="0.25">
      <c r="A292" s="94" t="s">
        <v>288</v>
      </c>
      <c r="B292" s="29" t="s">
        <v>289</v>
      </c>
      <c r="C292" s="189">
        <f>SUM(F292,I292,L292,O292)</f>
        <v>0</v>
      </c>
      <c r="D292" s="263"/>
      <c r="E292" s="45"/>
      <c r="F292" s="95">
        <f t="shared" si="296"/>
        <v>0</v>
      </c>
      <c r="G292" s="229"/>
      <c r="H292" s="45"/>
      <c r="I292" s="91">
        <f t="shared" si="297"/>
        <v>0</v>
      </c>
      <c r="J292" s="263"/>
      <c r="K292" s="45"/>
      <c r="L292" s="95">
        <f t="shared" si="298"/>
        <v>0</v>
      </c>
      <c r="M292" s="229"/>
      <c r="N292" s="45"/>
      <c r="O292" s="91">
        <f t="shared" si="299"/>
        <v>0</v>
      </c>
      <c r="P292" s="290"/>
      <c r="Q292" s="296"/>
      <c r="R292" s="343"/>
      <c r="S292" s="343"/>
      <c r="T292" s="343"/>
    </row>
    <row r="293" spans="1:20" ht="12.75" hidden="1" thickTop="1" x14ac:dyDescent="0.25">
      <c r="A293" s="94" t="s">
        <v>290</v>
      </c>
      <c r="B293" s="29" t="s">
        <v>291</v>
      </c>
      <c r="C293" s="189">
        <f t="shared" si="238"/>
        <v>0</v>
      </c>
      <c r="D293" s="263"/>
      <c r="E293" s="45"/>
      <c r="F293" s="95">
        <f t="shared" si="296"/>
        <v>0</v>
      </c>
      <c r="G293" s="229"/>
      <c r="H293" s="45"/>
      <c r="I293" s="91">
        <f t="shared" si="297"/>
        <v>0</v>
      </c>
      <c r="J293" s="263"/>
      <c r="K293" s="45"/>
      <c r="L293" s="95">
        <f t="shared" si="298"/>
        <v>0</v>
      </c>
      <c r="M293" s="229"/>
      <c r="N293" s="45"/>
      <c r="O293" s="91">
        <f t="shared" si="299"/>
        <v>0</v>
      </c>
      <c r="P293" s="290"/>
      <c r="Q293" s="296"/>
      <c r="R293" s="343"/>
      <c r="S293" s="343"/>
      <c r="T293" s="343"/>
    </row>
    <row r="294" spans="1:20" ht="24.75" hidden="1" thickTop="1" x14ac:dyDescent="0.25">
      <c r="A294" s="101" t="s">
        <v>292</v>
      </c>
      <c r="B294" s="102" t="s">
        <v>293</v>
      </c>
      <c r="C294" s="200">
        <f t="shared" si="238"/>
        <v>0</v>
      </c>
      <c r="D294" s="264"/>
      <c r="E294" s="84"/>
      <c r="F294" s="331">
        <f t="shared" si="296"/>
        <v>0</v>
      </c>
      <c r="G294" s="234"/>
      <c r="H294" s="84"/>
      <c r="I294" s="156">
        <f t="shared" si="297"/>
        <v>0</v>
      </c>
      <c r="J294" s="264"/>
      <c r="K294" s="84"/>
      <c r="L294" s="331">
        <f t="shared" si="298"/>
        <v>0</v>
      </c>
      <c r="M294" s="234"/>
      <c r="N294" s="84"/>
      <c r="O294" s="156">
        <f t="shared" si="299"/>
        <v>0</v>
      </c>
      <c r="P294" s="293"/>
      <c r="Q294" s="296"/>
      <c r="R294" s="343"/>
      <c r="S294" s="343"/>
      <c r="T294" s="343"/>
    </row>
    <row r="295" spans="1:20" s="19" customFormat="1" ht="13.5" hidden="1" thickTop="1" thickBot="1" x14ac:dyDescent="0.3">
      <c r="A295" s="118" t="s">
        <v>294</v>
      </c>
      <c r="B295" s="118" t="s">
        <v>295</v>
      </c>
      <c r="C295" s="205">
        <f t="shared" si="238"/>
        <v>0</v>
      </c>
      <c r="D295" s="266"/>
      <c r="E295" s="119"/>
      <c r="F295" s="115">
        <f t="shared" si="296"/>
        <v>0</v>
      </c>
      <c r="G295" s="242"/>
      <c r="H295" s="119"/>
      <c r="I295" s="126">
        <f t="shared" si="297"/>
        <v>0</v>
      </c>
      <c r="J295" s="266"/>
      <c r="K295" s="119"/>
      <c r="L295" s="115">
        <f t="shared" si="298"/>
        <v>0</v>
      </c>
      <c r="M295" s="242"/>
      <c r="N295" s="119"/>
      <c r="O295" s="126">
        <f t="shared" si="299"/>
        <v>0</v>
      </c>
      <c r="P295" s="295"/>
      <c r="Q295" s="181"/>
      <c r="R295" s="343"/>
      <c r="S295" s="343"/>
      <c r="T295" s="343"/>
    </row>
    <row r="296" spans="1:20" s="19" customFormat="1" ht="48.75" hidden="1" thickTop="1" x14ac:dyDescent="0.25">
      <c r="A296" s="116" t="s">
        <v>296</v>
      </c>
      <c r="B296" s="104" t="s">
        <v>297</v>
      </c>
      <c r="C296" s="206">
        <f>SUM(F296,I296,L296,O296)</f>
        <v>0</v>
      </c>
      <c r="D296" s="267"/>
      <c r="E296" s="179"/>
      <c r="F296" s="175">
        <f t="shared" si="296"/>
        <v>0</v>
      </c>
      <c r="G296" s="233"/>
      <c r="H296" s="80"/>
      <c r="I296" s="123">
        <f t="shared" si="297"/>
        <v>0</v>
      </c>
      <c r="J296" s="247"/>
      <c r="K296" s="80"/>
      <c r="L296" s="175">
        <f t="shared" si="298"/>
        <v>0</v>
      </c>
      <c r="M296" s="233"/>
      <c r="N296" s="80"/>
      <c r="O296" s="123">
        <f t="shared" si="299"/>
        <v>0</v>
      </c>
      <c r="P296" s="292"/>
      <c r="Q296" s="181"/>
      <c r="R296" s="343"/>
      <c r="S296" s="343"/>
      <c r="T296" s="343"/>
    </row>
    <row r="297" spans="1:20" ht="12.75" thickTop="1" x14ac:dyDescent="0.25">
      <c r="A297" s="374"/>
      <c r="B297" s="374"/>
      <c r="C297" s="374"/>
      <c r="D297" s="374"/>
      <c r="E297" s="374"/>
      <c r="F297" s="374"/>
      <c r="G297" s="374"/>
      <c r="H297" s="374"/>
      <c r="I297" s="374"/>
      <c r="J297" s="374"/>
      <c r="K297" s="374"/>
      <c r="L297" s="374"/>
      <c r="M297" s="374"/>
      <c r="N297" s="374"/>
      <c r="O297" s="374"/>
      <c r="P297" s="374"/>
    </row>
    <row r="298" spans="1:20" x14ac:dyDescent="0.25">
      <c r="A298" s="374"/>
      <c r="B298" s="374"/>
      <c r="C298" s="374"/>
      <c r="D298" s="374"/>
      <c r="E298" s="374"/>
      <c r="F298" s="374"/>
      <c r="G298" s="374"/>
      <c r="H298" s="374"/>
      <c r="I298" s="374"/>
      <c r="J298" s="374"/>
      <c r="K298" s="374"/>
      <c r="L298" s="374"/>
      <c r="M298" s="374"/>
      <c r="N298" s="374"/>
      <c r="O298" s="374"/>
      <c r="P298" s="374"/>
    </row>
    <row r="299" spans="1:20" x14ac:dyDescent="0.25">
      <c r="A299" s="374"/>
      <c r="B299" s="374"/>
      <c r="C299" s="374"/>
      <c r="D299" s="374"/>
      <c r="E299" s="374"/>
      <c r="F299" s="374"/>
      <c r="G299" s="374"/>
      <c r="H299" s="374"/>
      <c r="I299" s="374"/>
      <c r="J299" s="374"/>
      <c r="K299" s="374"/>
      <c r="L299" s="374"/>
      <c r="M299" s="374"/>
      <c r="N299" s="374"/>
      <c r="O299" s="374"/>
      <c r="P299" s="374"/>
    </row>
    <row r="300" spans="1:20" x14ac:dyDescent="0.25">
      <c r="A300" s="374"/>
      <c r="B300" s="374"/>
      <c r="C300" s="374"/>
      <c r="D300" s="374"/>
      <c r="E300" s="374"/>
      <c r="F300" s="374"/>
      <c r="G300" s="374"/>
      <c r="H300" s="374"/>
      <c r="I300" s="374"/>
      <c r="J300" s="374"/>
      <c r="K300" s="374"/>
      <c r="L300" s="374"/>
      <c r="M300" s="374"/>
      <c r="N300" s="374"/>
      <c r="O300" s="374"/>
      <c r="P300" s="374"/>
    </row>
    <row r="301" spans="1:20" x14ac:dyDescent="0.25">
      <c r="A301" s="374"/>
      <c r="B301" s="374"/>
      <c r="C301" s="374"/>
      <c r="D301" s="374"/>
      <c r="E301" s="374"/>
      <c r="F301" s="374"/>
      <c r="G301" s="374"/>
      <c r="H301" s="374"/>
      <c r="I301" s="374"/>
      <c r="J301" s="374"/>
      <c r="K301" s="374"/>
      <c r="L301" s="374"/>
      <c r="M301" s="374"/>
      <c r="N301" s="374"/>
      <c r="O301" s="374"/>
      <c r="P301" s="374"/>
    </row>
    <row r="302" spans="1:20" x14ac:dyDescent="0.25">
      <c r="A302" s="374"/>
      <c r="B302" s="374"/>
      <c r="C302" s="374"/>
      <c r="D302" s="374"/>
      <c r="E302" s="374"/>
      <c r="F302" s="374"/>
      <c r="G302" s="374"/>
      <c r="H302" s="374"/>
      <c r="I302" s="374"/>
      <c r="J302" s="374"/>
      <c r="K302" s="374"/>
      <c r="L302" s="374"/>
      <c r="M302" s="374"/>
      <c r="N302" s="374"/>
      <c r="O302" s="374"/>
      <c r="P302" s="374"/>
    </row>
    <row r="303" spans="1:20" x14ac:dyDescent="0.25">
      <c r="A303" s="374"/>
      <c r="B303" s="374"/>
      <c r="C303" s="374"/>
      <c r="D303" s="374"/>
      <c r="E303" s="374"/>
      <c r="F303" s="374"/>
      <c r="G303" s="374"/>
      <c r="H303" s="374"/>
      <c r="I303" s="374"/>
      <c r="J303" s="374"/>
      <c r="K303" s="374"/>
      <c r="L303" s="374"/>
      <c r="M303" s="374"/>
      <c r="N303" s="374"/>
      <c r="O303" s="374"/>
      <c r="P303" s="374"/>
    </row>
    <row r="304" spans="1:20" x14ac:dyDescent="0.25">
      <c r="A304" s="374"/>
      <c r="B304" s="374"/>
      <c r="C304" s="374"/>
      <c r="D304" s="374"/>
      <c r="E304" s="374"/>
      <c r="F304" s="374"/>
      <c r="G304" s="374"/>
      <c r="H304" s="374"/>
      <c r="I304" s="374"/>
      <c r="J304" s="374"/>
      <c r="K304" s="374"/>
      <c r="L304" s="374"/>
      <c r="M304" s="374"/>
      <c r="N304" s="374"/>
      <c r="O304" s="374"/>
      <c r="P304" s="374"/>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sheetData>
  <sheetProtection algorithmName="SHA-512" hashValue="i9dsRaKWrqgJPx7bsm/f1WfYtVgs34Cfkqor+2CxbjsIBLi9rDiV+8cdUtBZxCdks2bm9mvVlua9gJpSxB1Rjw==" saltValue="7Tt/H642YdCzTffk4/WndQ==" spinCount="100000" sheet="1" objects="1" scenarios="1" formatCells="0" formatColumns="0" formatRows="0"/>
  <autoFilter ref="A18:P296">
    <filterColumn colId="2">
      <filters blank="1">
        <filter val="1 000"/>
        <filter val="1 497"/>
        <filter val="1 942"/>
        <filter val="10"/>
        <filter val="10 672"/>
        <filter val="100"/>
        <filter val="102 878"/>
        <filter val="107"/>
        <filter val="115"/>
        <filter val="12 458"/>
        <filter val="125"/>
        <filter val="131 019"/>
        <filter val="150"/>
        <filter val="16 615"/>
        <filter val="165"/>
        <filter val="166"/>
        <filter val="17 088"/>
        <filter val="18 129"/>
        <filter val="2 289"/>
        <filter val="2 600"/>
        <filter val="2 633"/>
        <filter val="2 639"/>
        <filter val="2 750"/>
        <filter val="2 865"/>
        <filter val="2 989"/>
        <filter val="202"/>
        <filter val="-202"/>
        <filter val="214"/>
        <filter val="28 141"/>
        <filter val="3 083"/>
        <filter val="3 110"/>
        <filter val="3 307"/>
        <filter val="3 568"/>
        <filter val="3 709"/>
        <filter val="3 853"/>
        <filter val="3 928"/>
        <filter val="32 796"/>
        <filter val="36"/>
        <filter val="368 999"/>
        <filter val="39 232"/>
        <filter val="398"/>
        <filter val="4 423"/>
        <filter val="40"/>
        <filter val="41"/>
        <filter val="41 116"/>
        <filter val="411 612"/>
        <filter val="450"/>
        <filter val="495"/>
        <filter val="5 385"/>
        <filter val="50"/>
        <filter val="51 855"/>
        <filter val="542 631"/>
        <filter val="56"/>
        <filter val="58"/>
        <filter val="594 056"/>
        <filter val="594 486"/>
        <filter val="597 351"/>
        <filter val="60"/>
        <filter val="600"/>
        <filter val="671"/>
        <filter val="697"/>
        <filter val="7 465"/>
        <filter val="8 571"/>
        <filter val="8 611"/>
        <filter val="854"/>
        <filter val="862"/>
        <filter val="908"/>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107.pielikums Jūrmalas pilsētas domes
2017.gada 26.oktobra saistošajiem noteikumiem Nr.31
(protokols Nr.18, 9.punkts)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02"/>
  <sheetViews>
    <sheetView showGridLines="0" view="pageLayout" zoomScaleNormal="100" workbookViewId="0">
      <selection activeCell="T6" sqref="T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8" x14ac:dyDescent="0.25">
      <c r="A1" s="775" t="s">
        <v>358</v>
      </c>
      <c r="B1" s="775"/>
      <c r="C1" s="775"/>
      <c r="D1" s="775"/>
      <c r="E1" s="775"/>
      <c r="F1" s="775"/>
      <c r="G1" s="775"/>
      <c r="H1" s="775"/>
      <c r="I1" s="775"/>
      <c r="J1" s="775"/>
      <c r="K1" s="775"/>
      <c r="L1" s="775"/>
      <c r="M1" s="775"/>
      <c r="N1" s="775"/>
      <c r="O1" s="775"/>
    </row>
    <row r="2" spans="1:18" ht="35.25" customHeight="1" x14ac:dyDescent="0.25">
      <c r="A2" s="776" t="s">
        <v>303</v>
      </c>
      <c r="B2" s="777"/>
      <c r="C2" s="777"/>
      <c r="D2" s="777"/>
      <c r="E2" s="777"/>
      <c r="F2" s="777"/>
      <c r="G2" s="777"/>
      <c r="H2" s="777"/>
      <c r="I2" s="777"/>
      <c r="J2" s="777"/>
      <c r="K2" s="777"/>
      <c r="L2" s="777"/>
      <c r="M2" s="777"/>
      <c r="N2" s="777"/>
      <c r="O2" s="777"/>
      <c r="P2" s="778"/>
      <c r="Q2" s="296"/>
      <c r="R2" s="342"/>
    </row>
    <row r="3" spans="1:18" ht="12.75" customHeight="1" x14ac:dyDescent="0.25">
      <c r="A3" s="4" t="s">
        <v>0</v>
      </c>
      <c r="B3" s="5"/>
      <c r="C3" s="779" t="s">
        <v>359</v>
      </c>
      <c r="D3" s="779"/>
      <c r="E3" s="779"/>
      <c r="F3" s="779"/>
      <c r="G3" s="779"/>
      <c r="H3" s="779"/>
      <c r="I3" s="779"/>
      <c r="J3" s="779"/>
      <c r="K3" s="779"/>
      <c r="L3" s="779"/>
      <c r="M3" s="779"/>
      <c r="N3" s="779"/>
      <c r="O3" s="779"/>
      <c r="P3" s="780"/>
      <c r="Q3" s="296"/>
      <c r="R3" s="342"/>
    </row>
    <row r="4" spans="1:18" ht="12.75" customHeight="1" x14ac:dyDescent="0.25">
      <c r="A4" s="4" t="s">
        <v>1</v>
      </c>
      <c r="B4" s="5"/>
      <c r="C4" s="779" t="s">
        <v>360</v>
      </c>
      <c r="D4" s="779"/>
      <c r="E4" s="779"/>
      <c r="F4" s="779"/>
      <c r="G4" s="779"/>
      <c r="H4" s="779"/>
      <c r="I4" s="779"/>
      <c r="J4" s="779"/>
      <c r="K4" s="779"/>
      <c r="L4" s="779"/>
      <c r="M4" s="779"/>
      <c r="N4" s="779"/>
      <c r="O4" s="779"/>
      <c r="P4" s="780"/>
      <c r="Q4" s="296"/>
    </row>
    <row r="5" spans="1:18" ht="12.75" customHeight="1" x14ac:dyDescent="0.25">
      <c r="A5" s="2" t="s">
        <v>2</v>
      </c>
      <c r="B5" s="3"/>
      <c r="C5" s="754" t="s">
        <v>361</v>
      </c>
      <c r="D5" s="754"/>
      <c r="E5" s="754"/>
      <c r="F5" s="754"/>
      <c r="G5" s="754"/>
      <c r="H5" s="754"/>
      <c r="I5" s="754"/>
      <c r="J5" s="754"/>
      <c r="K5" s="754"/>
      <c r="L5" s="754"/>
      <c r="M5" s="754"/>
      <c r="N5" s="754"/>
      <c r="O5" s="754"/>
      <c r="P5" s="755"/>
      <c r="Q5" s="296"/>
    </row>
    <row r="6" spans="1:18" ht="12.75" customHeight="1" x14ac:dyDescent="0.25">
      <c r="A6" s="2" t="s">
        <v>3</v>
      </c>
      <c r="B6" s="3"/>
      <c r="C6" s="754" t="s">
        <v>334</v>
      </c>
      <c r="D6" s="754"/>
      <c r="E6" s="754"/>
      <c r="F6" s="754"/>
      <c r="G6" s="754"/>
      <c r="H6" s="754"/>
      <c r="I6" s="754"/>
      <c r="J6" s="754"/>
      <c r="K6" s="754"/>
      <c r="L6" s="754"/>
      <c r="M6" s="754"/>
      <c r="N6" s="754"/>
      <c r="O6" s="754"/>
      <c r="P6" s="755"/>
      <c r="Q6" s="296"/>
    </row>
    <row r="7" spans="1:18" ht="26.25" customHeight="1" x14ac:dyDescent="0.25">
      <c r="A7" s="2" t="s">
        <v>4</v>
      </c>
      <c r="B7" s="3"/>
      <c r="C7" s="779" t="s">
        <v>335</v>
      </c>
      <c r="D7" s="779"/>
      <c r="E7" s="779"/>
      <c r="F7" s="779"/>
      <c r="G7" s="779"/>
      <c r="H7" s="779"/>
      <c r="I7" s="779"/>
      <c r="J7" s="779"/>
      <c r="K7" s="779"/>
      <c r="L7" s="779"/>
      <c r="M7" s="779"/>
      <c r="N7" s="779"/>
      <c r="O7" s="779"/>
      <c r="P7" s="780"/>
      <c r="Q7" s="296"/>
    </row>
    <row r="8" spans="1:18" ht="12.75" customHeight="1" x14ac:dyDescent="0.25">
      <c r="A8" s="7" t="s">
        <v>5</v>
      </c>
      <c r="B8" s="3"/>
      <c r="C8" s="781"/>
      <c r="D8" s="781"/>
      <c r="E8" s="781"/>
      <c r="F8" s="781"/>
      <c r="G8" s="781"/>
      <c r="H8" s="781"/>
      <c r="I8" s="781"/>
      <c r="J8" s="781"/>
      <c r="K8" s="781"/>
      <c r="L8" s="781"/>
      <c r="M8" s="781"/>
      <c r="N8" s="781"/>
      <c r="O8" s="781"/>
      <c r="P8" s="782"/>
      <c r="Q8" s="296"/>
    </row>
    <row r="9" spans="1:18" ht="12.75" customHeight="1" x14ac:dyDescent="0.25">
      <c r="A9" s="2"/>
      <c r="B9" s="3" t="s">
        <v>6</v>
      </c>
      <c r="C9" s="754" t="s">
        <v>362</v>
      </c>
      <c r="D9" s="754"/>
      <c r="E9" s="754"/>
      <c r="F9" s="754"/>
      <c r="G9" s="754"/>
      <c r="H9" s="754"/>
      <c r="I9" s="754"/>
      <c r="J9" s="754"/>
      <c r="K9" s="754"/>
      <c r="L9" s="754"/>
      <c r="M9" s="754"/>
      <c r="N9" s="754"/>
      <c r="O9" s="754"/>
      <c r="P9" s="755"/>
      <c r="Q9" s="296"/>
    </row>
    <row r="10" spans="1:18" ht="12.75" customHeight="1" x14ac:dyDescent="0.25">
      <c r="A10" s="2"/>
      <c r="B10" s="3" t="s">
        <v>7</v>
      </c>
      <c r="C10" s="754" t="s">
        <v>363</v>
      </c>
      <c r="D10" s="754"/>
      <c r="E10" s="754"/>
      <c r="F10" s="754"/>
      <c r="G10" s="754"/>
      <c r="H10" s="754"/>
      <c r="I10" s="754"/>
      <c r="J10" s="754"/>
      <c r="K10" s="754"/>
      <c r="L10" s="754"/>
      <c r="M10" s="754"/>
      <c r="N10" s="754"/>
      <c r="O10" s="754"/>
      <c r="P10" s="755"/>
      <c r="Q10" s="296"/>
    </row>
    <row r="11" spans="1:18" ht="12.75" customHeight="1" x14ac:dyDescent="0.25">
      <c r="A11" s="2"/>
      <c r="B11" s="3" t="s">
        <v>8</v>
      </c>
      <c r="C11" s="781"/>
      <c r="D11" s="781"/>
      <c r="E11" s="781"/>
      <c r="F11" s="781"/>
      <c r="G11" s="781"/>
      <c r="H11" s="781"/>
      <c r="I11" s="781"/>
      <c r="J11" s="781"/>
      <c r="K11" s="781"/>
      <c r="L11" s="781"/>
      <c r="M11" s="781"/>
      <c r="N11" s="781"/>
      <c r="O11" s="781"/>
      <c r="P11" s="782"/>
      <c r="Q11" s="296"/>
    </row>
    <row r="12" spans="1:18" ht="12.75" customHeight="1" x14ac:dyDescent="0.25">
      <c r="A12" s="2"/>
      <c r="B12" s="3" t="s">
        <v>9</v>
      </c>
      <c r="C12" s="754" t="s">
        <v>364</v>
      </c>
      <c r="D12" s="754"/>
      <c r="E12" s="754"/>
      <c r="F12" s="754"/>
      <c r="G12" s="754"/>
      <c r="H12" s="754"/>
      <c r="I12" s="754"/>
      <c r="J12" s="754"/>
      <c r="K12" s="754"/>
      <c r="L12" s="754"/>
      <c r="M12" s="754"/>
      <c r="N12" s="754"/>
      <c r="O12" s="754"/>
      <c r="P12" s="755"/>
      <c r="Q12" s="296"/>
    </row>
    <row r="13" spans="1:18" ht="12.75" customHeight="1" x14ac:dyDescent="0.25">
      <c r="A13" s="2"/>
      <c r="B13" s="3" t="s">
        <v>10</v>
      </c>
      <c r="C13" s="754" t="s">
        <v>365</v>
      </c>
      <c r="D13" s="754"/>
      <c r="E13" s="754"/>
      <c r="F13" s="754"/>
      <c r="G13" s="754"/>
      <c r="H13" s="754"/>
      <c r="I13" s="754"/>
      <c r="J13" s="754"/>
      <c r="K13" s="754"/>
      <c r="L13" s="754"/>
      <c r="M13" s="754"/>
      <c r="N13" s="754"/>
      <c r="O13" s="754"/>
      <c r="P13" s="755"/>
      <c r="Q13" s="296"/>
    </row>
    <row r="14" spans="1:18" ht="12.75" customHeight="1" x14ac:dyDescent="0.25">
      <c r="A14" s="8"/>
      <c r="B14" s="9"/>
      <c r="C14" s="10"/>
      <c r="D14" s="10"/>
      <c r="E14" s="10"/>
      <c r="F14" s="10"/>
      <c r="G14" s="10"/>
      <c r="H14" s="10"/>
      <c r="I14" s="10"/>
      <c r="J14" s="10"/>
      <c r="K14" s="10"/>
      <c r="L14" s="10"/>
      <c r="M14" s="10"/>
      <c r="N14" s="10"/>
      <c r="O14" s="10"/>
      <c r="P14" s="11"/>
      <c r="Q14" s="296"/>
    </row>
    <row r="15" spans="1:18" s="12" customFormat="1" ht="12.75" customHeight="1" x14ac:dyDescent="0.25">
      <c r="A15" s="756" t="s">
        <v>11</v>
      </c>
      <c r="B15" s="759" t="s">
        <v>12</v>
      </c>
      <c r="C15" s="761" t="s">
        <v>304</v>
      </c>
      <c r="D15" s="762"/>
      <c r="E15" s="762"/>
      <c r="F15" s="762"/>
      <c r="G15" s="762"/>
      <c r="H15" s="762"/>
      <c r="I15" s="762"/>
      <c r="J15" s="762"/>
      <c r="K15" s="762"/>
      <c r="L15" s="762"/>
      <c r="M15" s="762"/>
      <c r="N15" s="762"/>
      <c r="O15" s="762"/>
      <c r="P15" s="339"/>
      <c r="Q15" s="297"/>
    </row>
    <row r="16" spans="1:18"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20"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20"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20" s="19" customFormat="1" x14ac:dyDescent="0.25">
      <c r="A19" s="16"/>
      <c r="B19" s="17" t="s">
        <v>19</v>
      </c>
      <c r="C19" s="181"/>
      <c r="D19" s="243"/>
      <c r="E19" s="145"/>
      <c r="F19" s="286"/>
      <c r="G19" s="208"/>
      <c r="H19" s="145"/>
      <c r="I19" s="286"/>
      <c r="J19" s="243"/>
      <c r="K19" s="18"/>
      <c r="L19" s="160"/>
      <c r="M19" s="208"/>
      <c r="N19" s="18"/>
      <c r="O19" s="145"/>
      <c r="P19" s="286"/>
      <c r="Q19" s="181"/>
    </row>
    <row r="20" spans="1:20" s="19" customFormat="1" ht="12.75" thickBot="1" x14ac:dyDescent="0.3">
      <c r="A20" s="20"/>
      <c r="B20" s="21" t="s">
        <v>20</v>
      </c>
      <c r="C20" s="182">
        <f>SUM(F20,I20,L20,O20)</f>
        <v>380009</v>
      </c>
      <c r="D20" s="128">
        <f>SUM(D21,D24,D25,D41,D42)</f>
        <v>347742</v>
      </c>
      <c r="E20" s="268">
        <f>SUM(E21,E24,E25,E41,E42)</f>
        <v>0</v>
      </c>
      <c r="F20" s="394">
        <f>SUM(F21,F24,F25,F41,F42)</f>
        <v>347742</v>
      </c>
      <c r="G20" s="209">
        <f>SUM(G21,G24,G42)</f>
        <v>31227</v>
      </c>
      <c r="H20" s="268">
        <f t="shared" ref="H20:I20" si="0">SUM(H21,H24,H42)</f>
        <v>0</v>
      </c>
      <c r="I20" s="394">
        <f t="shared" si="0"/>
        <v>31227</v>
      </c>
      <c r="J20" s="128">
        <f>SUM(J21,J26,J42)</f>
        <v>924</v>
      </c>
      <c r="K20" s="22">
        <f t="shared" ref="K20:L20" si="1">SUM(K21,K26,K42)</f>
        <v>0</v>
      </c>
      <c r="L20" s="161">
        <f t="shared" si="1"/>
        <v>924</v>
      </c>
      <c r="M20" s="209">
        <f>SUM(M21,M44)</f>
        <v>116</v>
      </c>
      <c r="N20" s="22">
        <f t="shared" ref="N20:O20" si="2">SUM(N21,N44)</f>
        <v>0</v>
      </c>
      <c r="O20" s="268">
        <f t="shared" si="2"/>
        <v>116</v>
      </c>
      <c r="P20" s="301"/>
      <c r="Q20" s="181"/>
      <c r="R20" s="343"/>
      <c r="S20" s="343"/>
      <c r="T20" s="343"/>
    </row>
    <row r="21" spans="1:20" ht="12.75" thickTop="1" x14ac:dyDescent="0.25">
      <c r="A21" s="23"/>
      <c r="B21" s="24" t="s">
        <v>21</v>
      </c>
      <c r="C21" s="183">
        <f t="shared" ref="C21" si="3">SUM(F21,I21,L21,O21)</f>
        <v>815</v>
      </c>
      <c r="D21" s="129">
        <f>SUM(D22:D23)</f>
        <v>0</v>
      </c>
      <c r="E21" s="269">
        <f t="shared" ref="E21" si="4">SUM(E22:E23)</f>
        <v>0</v>
      </c>
      <c r="F21" s="395">
        <f>SUM(F22:F23)</f>
        <v>0</v>
      </c>
      <c r="G21" s="210">
        <f>SUM(G22:G23)</f>
        <v>0</v>
      </c>
      <c r="H21" s="269">
        <f t="shared" ref="H21:O21" si="5">SUM(H22:H23)</f>
        <v>0</v>
      </c>
      <c r="I21" s="395">
        <f t="shared" si="5"/>
        <v>0</v>
      </c>
      <c r="J21" s="129">
        <f>SUM(J22:J23)</f>
        <v>699</v>
      </c>
      <c r="K21" s="25">
        <f t="shared" si="5"/>
        <v>0</v>
      </c>
      <c r="L21" s="162">
        <f t="shared" si="5"/>
        <v>699</v>
      </c>
      <c r="M21" s="210">
        <f>SUM(M22:M23)</f>
        <v>116</v>
      </c>
      <c r="N21" s="25">
        <f t="shared" si="5"/>
        <v>0</v>
      </c>
      <c r="O21" s="269">
        <f t="shared" si="5"/>
        <v>116</v>
      </c>
      <c r="P21" s="302"/>
      <c r="Q21" s="296"/>
      <c r="R21" s="343"/>
      <c r="S21" s="343"/>
      <c r="T21" s="343"/>
    </row>
    <row r="22" spans="1:20"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c r="R22" s="343"/>
      <c r="S22" s="343"/>
      <c r="T22" s="343"/>
    </row>
    <row r="23" spans="1:20" x14ac:dyDescent="0.25">
      <c r="A23" s="344"/>
      <c r="B23" s="345" t="s">
        <v>23</v>
      </c>
      <c r="C23" s="346">
        <f t="shared" ref="C23" si="7">SUM(F23,I23,L23,O23)</f>
        <v>815</v>
      </c>
      <c r="D23" s="347"/>
      <c r="E23" s="416"/>
      <c r="F23" s="419">
        <f t="shared" ref="F23:F24" si="8">D23+E23</f>
        <v>0</v>
      </c>
      <c r="G23" s="350"/>
      <c r="H23" s="416"/>
      <c r="I23" s="419">
        <f>G23+H23</f>
        <v>0</v>
      </c>
      <c r="J23" s="347">
        <v>699</v>
      </c>
      <c r="K23" s="348"/>
      <c r="L23" s="349">
        <f>J23+K23</f>
        <v>699</v>
      </c>
      <c r="M23" s="350">
        <v>116</v>
      </c>
      <c r="N23" s="348"/>
      <c r="O23" s="351">
        <f>M23+N23</f>
        <v>116</v>
      </c>
      <c r="P23" s="352"/>
      <c r="Q23" s="296"/>
      <c r="R23" s="343"/>
      <c r="S23" s="343"/>
      <c r="T23" s="343"/>
    </row>
    <row r="24" spans="1:20" s="19" customFormat="1" ht="24.75" thickBot="1" x14ac:dyDescent="0.3">
      <c r="A24" s="377">
        <v>19300</v>
      </c>
      <c r="B24" s="377" t="s">
        <v>24</v>
      </c>
      <c r="C24" s="378">
        <f>SUM(F24,I24)</f>
        <v>378969</v>
      </c>
      <c r="D24" s="379">
        <f>D50</f>
        <v>347742</v>
      </c>
      <c r="E24" s="423"/>
      <c r="F24" s="424">
        <f t="shared" si="8"/>
        <v>347742</v>
      </c>
      <c r="G24" s="380">
        <f>G50</f>
        <v>31227</v>
      </c>
      <c r="H24" s="423"/>
      <c r="I24" s="424">
        <f t="shared" ref="I24" si="9">G24+H24</f>
        <v>31227</v>
      </c>
      <c r="J24" s="381" t="s">
        <v>25</v>
      </c>
      <c r="K24" s="382" t="s">
        <v>25</v>
      </c>
      <c r="L24" s="383" t="s">
        <v>25</v>
      </c>
      <c r="M24" s="384" t="s">
        <v>25</v>
      </c>
      <c r="N24" s="385" t="s">
        <v>25</v>
      </c>
      <c r="O24" s="385" t="s">
        <v>25</v>
      </c>
      <c r="P24" s="372"/>
      <c r="Q24" s="181"/>
      <c r="R24" s="343"/>
      <c r="S24" s="343"/>
      <c r="T24" s="343"/>
    </row>
    <row r="25" spans="1:20"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c r="R25" s="343"/>
      <c r="S25" s="343"/>
      <c r="T25" s="343"/>
    </row>
    <row r="26" spans="1:20" s="19" customFormat="1" ht="36.75" thickTop="1" x14ac:dyDescent="0.25">
      <c r="A26" s="35">
        <v>21300</v>
      </c>
      <c r="B26" s="35" t="s">
        <v>27</v>
      </c>
      <c r="C26" s="187">
        <f>SUM(L26)</f>
        <v>225</v>
      </c>
      <c r="D26" s="248" t="s">
        <v>25</v>
      </c>
      <c r="E26" s="122" t="s">
        <v>25</v>
      </c>
      <c r="F26" s="398" t="s">
        <v>25</v>
      </c>
      <c r="G26" s="214" t="s">
        <v>25</v>
      </c>
      <c r="H26" s="122" t="s">
        <v>25</v>
      </c>
      <c r="I26" s="398" t="s">
        <v>25</v>
      </c>
      <c r="J26" s="357">
        <f>SUM(J27,J31,J33,J36)</f>
        <v>225</v>
      </c>
      <c r="K26" s="38">
        <f t="shared" ref="K26" si="10">SUM(K27,K31,K33,K36)</f>
        <v>0</v>
      </c>
      <c r="L26" s="175">
        <f>SUM(L27,L31,L33,L36)</f>
        <v>225</v>
      </c>
      <c r="M26" s="279" t="s">
        <v>25</v>
      </c>
      <c r="N26" s="122" t="s">
        <v>25</v>
      </c>
      <c r="O26" s="122" t="s">
        <v>25</v>
      </c>
      <c r="P26" s="303"/>
      <c r="Q26" s="181"/>
      <c r="R26" s="343"/>
      <c r="S26" s="343"/>
      <c r="T26" s="343"/>
    </row>
    <row r="27" spans="1:20" s="19" customFormat="1" ht="24" hidden="1" x14ac:dyDescent="0.25">
      <c r="A27" s="39">
        <v>21350</v>
      </c>
      <c r="B27" s="35" t="s">
        <v>28</v>
      </c>
      <c r="C27" s="187">
        <f t="shared" ref="C27:C40" si="11">SUM(L27)</f>
        <v>0</v>
      </c>
      <c r="D27" s="248" t="s">
        <v>25</v>
      </c>
      <c r="E27" s="37" t="s">
        <v>25</v>
      </c>
      <c r="F27" s="164" t="s">
        <v>25</v>
      </c>
      <c r="G27" s="214" t="s">
        <v>25</v>
      </c>
      <c r="H27" s="37" t="s">
        <v>25</v>
      </c>
      <c r="I27" s="122" t="s">
        <v>25</v>
      </c>
      <c r="J27" s="357">
        <f>SUM(J28:J30)</f>
        <v>0</v>
      </c>
      <c r="K27" s="38">
        <f t="shared" ref="K27" si="12">SUM(K28:K30)</f>
        <v>0</v>
      </c>
      <c r="L27" s="175">
        <f>SUM(L28:L30)</f>
        <v>0</v>
      </c>
      <c r="M27" s="279" t="s">
        <v>25</v>
      </c>
      <c r="N27" s="122" t="s">
        <v>25</v>
      </c>
      <c r="O27" s="122" t="s">
        <v>25</v>
      </c>
      <c r="P27" s="303"/>
      <c r="Q27" s="181"/>
      <c r="R27" s="343"/>
      <c r="S27" s="343"/>
      <c r="T27" s="343"/>
    </row>
    <row r="28" spans="1:20" hidden="1" x14ac:dyDescent="0.25">
      <c r="A28" s="26">
        <v>21351</v>
      </c>
      <c r="B28" s="40" t="s">
        <v>29</v>
      </c>
      <c r="C28" s="188">
        <f t="shared" si="11"/>
        <v>0</v>
      </c>
      <c r="D28" s="249" t="s">
        <v>25</v>
      </c>
      <c r="E28" s="41" t="s">
        <v>25</v>
      </c>
      <c r="F28" s="165" t="s">
        <v>25</v>
      </c>
      <c r="G28" s="215" t="s">
        <v>25</v>
      </c>
      <c r="H28" s="41" t="s">
        <v>25</v>
      </c>
      <c r="I28" s="148" t="s">
        <v>25</v>
      </c>
      <c r="J28" s="244"/>
      <c r="K28" s="320"/>
      <c r="L28" s="176">
        <f t="shared" ref="L28:L30" si="13">J28+K28</f>
        <v>0</v>
      </c>
      <c r="M28" s="280" t="s">
        <v>25</v>
      </c>
      <c r="N28" s="148" t="s">
        <v>25</v>
      </c>
      <c r="O28" s="148" t="s">
        <v>25</v>
      </c>
      <c r="P28" s="304"/>
      <c r="Q28" s="296"/>
      <c r="R28" s="343"/>
      <c r="S28" s="343"/>
      <c r="T28" s="343"/>
    </row>
    <row r="29" spans="1:20" hidden="1" x14ac:dyDescent="0.25">
      <c r="A29" s="29">
        <v>21352</v>
      </c>
      <c r="B29" s="43" t="s">
        <v>30</v>
      </c>
      <c r="C29" s="189">
        <f t="shared" si="11"/>
        <v>0</v>
      </c>
      <c r="D29" s="250" t="s">
        <v>25</v>
      </c>
      <c r="E29" s="44" t="s">
        <v>25</v>
      </c>
      <c r="F29" s="166" t="s">
        <v>25</v>
      </c>
      <c r="G29" s="216" t="s">
        <v>25</v>
      </c>
      <c r="H29" s="44" t="s">
        <v>25</v>
      </c>
      <c r="I29" s="149" t="s">
        <v>25</v>
      </c>
      <c r="J29" s="245"/>
      <c r="K29" s="322"/>
      <c r="L29" s="95">
        <f t="shared" si="13"/>
        <v>0</v>
      </c>
      <c r="M29" s="281" t="s">
        <v>25</v>
      </c>
      <c r="N29" s="149" t="s">
        <v>25</v>
      </c>
      <c r="O29" s="149" t="s">
        <v>25</v>
      </c>
      <c r="P29" s="305"/>
      <c r="Q29" s="296"/>
      <c r="R29" s="343"/>
      <c r="S29" s="343"/>
      <c r="T29" s="343"/>
    </row>
    <row r="30" spans="1:20" ht="24" hidden="1" x14ac:dyDescent="0.25">
      <c r="A30" s="29">
        <v>21359</v>
      </c>
      <c r="B30" s="43" t="s">
        <v>31</v>
      </c>
      <c r="C30" s="189">
        <f t="shared" si="11"/>
        <v>0</v>
      </c>
      <c r="D30" s="250" t="s">
        <v>25</v>
      </c>
      <c r="E30" s="44" t="s">
        <v>25</v>
      </c>
      <c r="F30" s="166" t="s">
        <v>25</v>
      </c>
      <c r="G30" s="216" t="s">
        <v>25</v>
      </c>
      <c r="H30" s="44" t="s">
        <v>25</v>
      </c>
      <c r="I30" s="149" t="s">
        <v>25</v>
      </c>
      <c r="J30" s="245"/>
      <c r="K30" s="322"/>
      <c r="L30" s="95">
        <f t="shared" si="13"/>
        <v>0</v>
      </c>
      <c r="M30" s="281" t="s">
        <v>25</v>
      </c>
      <c r="N30" s="149" t="s">
        <v>25</v>
      </c>
      <c r="O30" s="149" t="s">
        <v>25</v>
      </c>
      <c r="P30" s="305"/>
      <c r="Q30" s="296"/>
      <c r="R30" s="343"/>
      <c r="S30" s="343"/>
      <c r="T30" s="343"/>
    </row>
    <row r="31" spans="1:20" s="19" customFormat="1" ht="36" hidden="1" x14ac:dyDescent="0.25">
      <c r="A31" s="39">
        <v>21370</v>
      </c>
      <c r="B31" s="35" t="s">
        <v>32</v>
      </c>
      <c r="C31" s="187">
        <f t="shared" si="11"/>
        <v>0</v>
      </c>
      <c r="D31" s="248" t="s">
        <v>25</v>
      </c>
      <c r="E31" s="37" t="s">
        <v>25</v>
      </c>
      <c r="F31" s="164" t="s">
        <v>25</v>
      </c>
      <c r="G31" s="214" t="s">
        <v>25</v>
      </c>
      <c r="H31" s="37" t="s">
        <v>25</v>
      </c>
      <c r="I31" s="122" t="s">
        <v>25</v>
      </c>
      <c r="J31" s="357">
        <f>SUM(J32)</f>
        <v>0</v>
      </c>
      <c r="K31" s="38">
        <f t="shared" ref="K31" si="14">SUM(K32)</f>
        <v>0</v>
      </c>
      <c r="L31" s="175">
        <f>SUM(L32)</f>
        <v>0</v>
      </c>
      <c r="M31" s="279" t="s">
        <v>25</v>
      </c>
      <c r="N31" s="122" t="s">
        <v>25</v>
      </c>
      <c r="O31" s="122" t="s">
        <v>25</v>
      </c>
      <c r="P31" s="303"/>
      <c r="Q31" s="181"/>
      <c r="R31" s="343"/>
      <c r="S31" s="343"/>
      <c r="T31" s="343"/>
    </row>
    <row r="32" spans="1:20" ht="36" hidden="1" x14ac:dyDescent="0.25">
      <c r="A32" s="46">
        <v>21379</v>
      </c>
      <c r="B32" s="47" t="s">
        <v>33</v>
      </c>
      <c r="C32" s="190">
        <f t="shared" si="11"/>
        <v>0</v>
      </c>
      <c r="D32" s="251" t="s">
        <v>25</v>
      </c>
      <c r="E32" s="48" t="s">
        <v>25</v>
      </c>
      <c r="F32" s="53" t="s">
        <v>25</v>
      </c>
      <c r="G32" s="217" t="s">
        <v>25</v>
      </c>
      <c r="H32" s="48" t="s">
        <v>25</v>
      </c>
      <c r="I32" s="150" t="s">
        <v>25</v>
      </c>
      <c r="J32" s="358"/>
      <c r="K32" s="324"/>
      <c r="L32" s="332">
        <f>J32+K32</f>
        <v>0</v>
      </c>
      <c r="M32" s="282" t="s">
        <v>25</v>
      </c>
      <c r="N32" s="150" t="s">
        <v>25</v>
      </c>
      <c r="O32" s="150" t="s">
        <v>25</v>
      </c>
      <c r="P32" s="306"/>
      <c r="Q32" s="296"/>
      <c r="R32" s="343"/>
      <c r="S32" s="343"/>
      <c r="T32" s="343"/>
    </row>
    <row r="33" spans="1:20" s="19" customFormat="1" x14ac:dyDescent="0.25">
      <c r="A33" s="39">
        <v>21380</v>
      </c>
      <c r="B33" s="35" t="s">
        <v>34</v>
      </c>
      <c r="C33" s="187">
        <f t="shared" si="11"/>
        <v>225</v>
      </c>
      <c r="D33" s="248" t="s">
        <v>25</v>
      </c>
      <c r="E33" s="122" t="s">
        <v>25</v>
      </c>
      <c r="F33" s="398" t="s">
        <v>25</v>
      </c>
      <c r="G33" s="214" t="s">
        <v>25</v>
      </c>
      <c r="H33" s="122" t="s">
        <v>25</v>
      </c>
      <c r="I33" s="398" t="s">
        <v>25</v>
      </c>
      <c r="J33" s="357">
        <f>SUM(J34:J35)</f>
        <v>225</v>
      </c>
      <c r="K33" s="38">
        <f t="shared" ref="K33" si="15">SUM(K34:K35)</f>
        <v>0</v>
      </c>
      <c r="L33" s="175">
        <f>SUM(L34:L35)</f>
        <v>225</v>
      </c>
      <c r="M33" s="279" t="s">
        <v>25</v>
      </c>
      <c r="N33" s="122" t="s">
        <v>25</v>
      </c>
      <c r="O33" s="122" t="s">
        <v>25</v>
      </c>
      <c r="P33" s="303"/>
      <c r="Q33" s="181"/>
      <c r="R33" s="343"/>
      <c r="S33" s="343"/>
      <c r="T33" s="343"/>
    </row>
    <row r="34" spans="1:20" x14ac:dyDescent="0.25">
      <c r="A34" s="27">
        <v>21381</v>
      </c>
      <c r="B34" s="40" t="s">
        <v>35</v>
      </c>
      <c r="C34" s="188">
        <f t="shared" si="11"/>
        <v>225</v>
      </c>
      <c r="D34" s="249" t="s">
        <v>25</v>
      </c>
      <c r="E34" s="148" t="s">
        <v>25</v>
      </c>
      <c r="F34" s="399" t="s">
        <v>25</v>
      </c>
      <c r="G34" s="215" t="s">
        <v>25</v>
      </c>
      <c r="H34" s="148" t="s">
        <v>25</v>
      </c>
      <c r="I34" s="399" t="s">
        <v>25</v>
      </c>
      <c r="J34" s="244">
        <v>225</v>
      </c>
      <c r="K34" s="320"/>
      <c r="L34" s="176">
        <f t="shared" ref="L34:L35" si="16">J34+K34</f>
        <v>225</v>
      </c>
      <c r="M34" s="280" t="s">
        <v>25</v>
      </c>
      <c r="N34" s="148" t="s">
        <v>25</v>
      </c>
      <c r="O34" s="148" t="s">
        <v>25</v>
      </c>
      <c r="P34" s="304"/>
      <c r="Q34" s="296"/>
      <c r="R34" s="343"/>
      <c r="S34" s="343"/>
      <c r="T34" s="343"/>
    </row>
    <row r="35" spans="1:20" ht="24" hidden="1" x14ac:dyDescent="0.25">
      <c r="A35" s="30">
        <v>21383</v>
      </c>
      <c r="B35" s="43" t="s">
        <v>36</v>
      </c>
      <c r="C35" s="189">
        <f t="shared" si="11"/>
        <v>0</v>
      </c>
      <c r="D35" s="250" t="s">
        <v>25</v>
      </c>
      <c r="E35" s="44" t="s">
        <v>25</v>
      </c>
      <c r="F35" s="166" t="s">
        <v>25</v>
      </c>
      <c r="G35" s="216" t="s">
        <v>25</v>
      </c>
      <c r="H35" s="44" t="s">
        <v>25</v>
      </c>
      <c r="I35" s="149" t="s">
        <v>25</v>
      </c>
      <c r="J35" s="245"/>
      <c r="K35" s="322"/>
      <c r="L35" s="95">
        <f t="shared" si="16"/>
        <v>0</v>
      </c>
      <c r="M35" s="281" t="s">
        <v>25</v>
      </c>
      <c r="N35" s="149" t="s">
        <v>25</v>
      </c>
      <c r="O35" s="149" t="s">
        <v>25</v>
      </c>
      <c r="P35" s="305"/>
      <c r="Q35" s="296"/>
      <c r="R35" s="343"/>
      <c r="S35" s="343"/>
      <c r="T35" s="343"/>
    </row>
    <row r="36" spans="1:20" s="19" customFormat="1" ht="24" hidden="1" x14ac:dyDescent="0.25">
      <c r="A36" s="39">
        <v>21390</v>
      </c>
      <c r="B36" s="35" t="s">
        <v>37</v>
      </c>
      <c r="C36" s="187">
        <f t="shared" si="11"/>
        <v>0</v>
      </c>
      <c r="D36" s="248" t="s">
        <v>25</v>
      </c>
      <c r="E36" s="37" t="s">
        <v>25</v>
      </c>
      <c r="F36" s="164" t="s">
        <v>25</v>
      </c>
      <c r="G36" s="214" t="s">
        <v>25</v>
      </c>
      <c r="H36" s="37" t="s">
        <v>25</v>
      </c>
      <c r="I36" s="122" t="s">
        <v>25</v>
      </c>
      <c r="J36" s="357">
        <f>SUM(J37:J40)</f>
        <v>0</v>
      </c>
      <c r="K36" s="38">
        <f t="shared" ref="K36" si="17">SUM(K37:K40)</f>
        <v>0</v>
      </c>
      <c r="L36" s="175">
        <f>SUM(L37:L40)</f>
        <v>0</v>
      </c>
      <c r="M36" s="279" t="s">
        <v>25</v>
      </c>
      <c r="N36" s="122" t="s">
        <v>25</v>
      </c>
      <c r="O36" s="122" t="s">
        <v>25</v>
      </c>
      <c r="P36" s="303"/>
      <c r="Q36" s="181"/>
      <c r="R36" s="343"/>
      <c r="S36" s="343"/>
      <c r="T36" s="343"/>
    </row>
    <row r="37" spans="1:20" ht="24" hidden="1" x14ac:dyDescent="0.25">
      <c r="A37" s="27">
        <v>21391</v>
      </c>
      <c r="B37" s="40" t="s">
        <v>38</v>
      </c>
      <c r="C37" s="188">
        <f t="shared" si="11"/>
        <v>0</v>
      </c>
      <c r="D37" s="249" t="s">
        <v>25</v>
      </c>
      <c r="E37" s="41" t="s">
        <v>25</v>
      </c>
      <c r="F37" s="165" t="s">
        <v>25</v>
      </c>
      <c r="G37" s="215" t="s">
        <v>25</v>
      </c>
      <c r="H37" s="41" t="s">
        <v>25</v>
      </c>
      <c r="I37" s="148" t="s">
        <v>25</v>
      </c>
      <c r="J37" s="244"/>
      <c r="K37" s="320"/>
      <c r="L37" s="176">
        <f t="shared" ref="L37:L40" si="18">J37+K37</f>
        <v>0</v>
      </c>
      <c r="M37" s="280" t="s">
        <v>25</v>
      </c>
      <c r="N37" s="148" t="s">
        <v>25</v>
      </c>
      <c r="O37" s="148" t="s">
        <v>25</v>
      </c>
      <c r="P37" s="304"/>
      <c r="Q37" s="296"/>
      <c r="R37" s="343"/>
      <c r="S37" s="343"/>
      <c r="T37" s="343"/>
    </row>
    <row r="38" spans="1:20" hidden="1" x14ac:dyDescent="0.25">
      <c r="A38" s="30">
        <v>21393</v>
      </c>
      <c r="B38" s="43" t="s">
        <v>39</v>
      </c>
      <c r="C38" s="189">
        <f t="shared" si="11"/>
        <v>0</v>
      </c>
      <c r="D38" s="250" t="s">
        <v>25</v>
      </c>
      <c r="E38" s="44" t="s">
        <v>25</v>
      </c>
      <c r="F38" s="166" t="s">
        <v>25</v>
      </c>
      <c r="G38" s="216" t="s">
        <v>25</v>
      </c>
      <c r="H38" s="44" t="s">
        <v>25</v>
      </c>
      <c r="I38" s="149" t="s">
        <v>25</v>
      </c>
      <c r="J38" s="245"/>
      <c r="K38" s="322"/>
      <c r="L38" s="95">
        <f t="shared" si="18"/>
        <v>0</v>
      </c>
      <c r="M38" s="281" t="s">
        <v>25</v>
      </c>
      <c r="N38" s="149" t="s">
        <v>25</v>
      </c>
      <c r="O38" s="149" t="s">
        <v>25</v>
      </c>
      <c r="P38" s="305"/>
      <c r="Q38" s="296"/>
      <c r="R38" s="343"/>
      <c r="S38" s="343"/>
      <c r="T38" s="343"/>
    </row>
    <row r="39" spans="1:20" hidden="1" x14ac:dyDescent="0.25">
      <c r="A39" s="30">
        <v>21395</v>
      </c>
      <c r="B39" s="43" t="s">
        <v>40</v>
      </c>
      <c r="C39" s="189">
        <f t="shared" si="11"/>
        <v>0</v>
      </c>
      <c r="D39" s="250" t="s">
        <v>25</v>
      </c>
      <c r="E39" s="44" t="s">
        <v>25</v>
      </c>
      <c r="F39" s="166" t="s">
        <v>25</v>
      </c>
      <c r="G39" s="216" t="s">
        <v>25</v>
      </c>
      <c r="H39" s="44" t="s">
        <v>25</v>
      </c>
      <c r="I39" s="149" t="s">
        <v>25</v>
      </c>
      <c r="J39" s="245"/>
      <c r="K39" s="322"/>
      <c r="L39" s="95">
        <f t="shared" si="18"/>
        <v>0</v>
      </c>
      <c r="M39" s="281" t="s">
        <v>25</v>
      </c>
      <c r="N39" s="149" t="s">
        <v>25</v>
      </c>
      <c r="O39" s="149" t="s">
        <v>25</v>
      </c>
      <c r="P39" s="305"/>
      <c r="Q39" s="296"/>
      <c r="R39" s="343"/>
      <c r="S39" s="343"/>
      <c r="T39" s="343"/>
    </row>
    <row r="40" spans="1:20" ht="24" hidden="1" x14ac:dyDescent="0.25">
      <c r="A40" s="30">
        <v>21399</v>
      </c>
      <c r="B40" s="43" t="s">
        <v>41</v>
      </c>
      <c r="C40" s="189">
        <f t="shared" si="11"/>
        <v>0</v>
      </c>
      <c r="D40" s="250" t="s">
        <v>25</v>
      </c>
      <c r="E40" s="44" t="s">
        <v>25</v>
      </c>
      <c r="F40" s="166" t="s">
        <v>25</v>
      </c>
      <c r="G40" s="216" t="s">
        <v>25</v>
      </c>
      <c r="H40" s="44" t="s">
        <v>25</v>
      </c>
      <c r="I40" s="149" t="s">
        <v>25</v>
      </c>
      <c r="J40" s="245"/>
      <c r="K40" s="322"/>
      <c r="L40" s="95">
        <f t="shared" si="18"/>
        <v>0</v>
      </c>
      <c r="M40" s="281" t="s">
        <v>25</v>
      </c>
      <c r="N40" s="149" t="s">
        <v>25</v>
      </c>
      <c r="O40" s="149" t="s">
        <v>25</v>
      </c>
      <c r="P40" s="305"/>
      <c r="Q40" s="296"/>
      <c r="R40" s="343"/>
      <c r="S40" s="343"/>
      <c r="T40" s="343"/>
    </row>
    <row r="41" spans="1:20" s="19" customFormat="1" ht="36.75" hidden="1" customHeight="1" x14ac:dyDescent="0.25">
      <c r="A41" s="39">
        <v>21420</v>
      </c>
      <c r="B41" s="35" t="s">
        <v>42</v>
      </c>
      <c r="C41" s="191">
        <f>SUM(F41)</f>
        <v>0</v>
      </c>
      <c r="D41" s="252"/>
      <c r="E41" s="36"/>
      <c r="F41" s="330">
        <f>D41+E41</f>
        <v>0</v>
      </c>
      <c r="G41" s="214" t="s">
        <v>25</v>
      </c>
      <c r="H41" s="37" t="s">
        <v>25</v>
      </c>
      <c r="I41" s="122" t="s">
        <v>25</v>
      </c>
      <c r="J41" s="357" t="s">
        <v>25</v>
      </c>
      <c r="K41" s="37" t="s">
        <v>25</v>
      </c>
      <c r="L41" s="164" t="s">
        <v>25</v>
      </c>
      <c r="M41" s="279" t="s">
        <v>25</v>
      </c>
      <c r="N41" s="122" t="s">
        <v>25</v>
      </c>
      <c r="O41" s="122" t="s">
        <v>25</v>
      </c>
      <c r="P41" s="303"/>
      <c r="Q41" s="181"/>
      <c r="R41" s="343"/>
      <c r="S41" s="343"/>
      <c r="T41" s="343"/>
    </row>
    <row r="42" spans="1:20" s="19" customFormat="1" ht="24" hidden="1" x14ac:dyDescent="0.25">
      <c r="A42" s="50">
        <v>21490</v>
      </c>
      <c r="B42" s="51" t="s">
        <v>43</v>
      </c>
      <c r="C42" s="191">
        <f>SUM(F42,I42,L42)</f>
        <v>0</v>
      </c>
      <c r="D42" s="253">
        <f>D43</f>
        <v>0</v>
      </c>
      <c r="E42" s="52">
        <f t="shared" ref="E42" si="19">E43</f>
        <v>0</v>
      </c>
      <c r="F42" s="254">
        <f>F43</f>
        <v>0</v>
      </c>
      <c r="G42" s="218">
        <f>G43</f>
        <v>0</v>
      </c>
      <c r="H42" s="52">
        <f t="shared" ref="H42:K42" si="20">H43</f>
        <v>0</v>
      </c>
      <c r="I42" s="270">
        <f t="shared" si="20"/>
        <v>0</v>
      </c>
      <c r="J42" s="253">
        <f>J43</f>
        <v>0</v>
      </c>
      <c r="K42" s="52">
        <f t="shared" si="20"/>
        <v>0</v>
      </c>
      <c r="L42" s="254">
        <f>L43</f>
        <v>0</v>
      </c>
      <c r="M42" s="279" t="s">
        <v>25</v>
      </c>
      <c r="N42" s="122" t="s">
        <v>25</v>
      </c>
      <c r="O42" s="122" t="s">
        <v>25</v>
      </c>
      <c r="P42" s="303"/>
      <c r="Q42" s="181"/>
      <c r="R42" s="343"/>
      <c r="S42" s="343"/>
      <c r="T42" s="343"/>
    </row>
    <row r="43" spans="1:20" s="19" customFormat="1" ht="24" hidden="1" x14ac:dyDescent="0.25">
      <c r="A43" s="30">
        <v>21499</v>
      </c>
      <c r="B43" s="43" t="s">
        <v>44</v>
      </c>
      <c r="C43" s="192">
        <f>SUM(F43,I43,L43)</f>
        <v>0</v>
      </c>
      <c r="D43" s="255"/>
      <c r="E43" s="49"/>
      <c r="F43" s="176">
        <f>D43+E43</f>
        <v>0</v>
      </c>
      <c r="G43" s="219"/>
      <c r="H43" s="42"/>
      <c r="I43" s="90">
        <f>G43+H43</f>
        <v>0</v>
      </c>
      <c r="J43" s="244"/>
      <c r="K43" s="42"/>
      <c r="L43" s="176">
        <f>J43+K43</f>
        <v>0</v>
      </c>
      <c r="M43" s="282" t="s">
        <v>25</v>
      </c>
      <c r="N43" s="150" t="s">
        <v>25</v>
      </c>
      <c r="O43" s="150" t="s">
        <v>25</v>
      </c>
      <c r="P43" s="306"/>
      <c r="Q43" s="181"/>
      <c r="R43" s="343"/>
      <c r="S43" s="343"/>
      <c r="T43" s="343"/>
    </row>
    <row r="44" spans="1:20" ht="24" hidden="1" x14ac:dyDescent="0.25">
      <c r="A44" s="54">
        <v>23000</v>
      </c>
      <c r="B44" s="55" t="s">
        <v>45</v>
      </c>
      <c r="C44" s="191">
        <f>SUM(O44)</f>
        <v>0</v>
      </c>
      <c r="D44" s="256" t="s">
        <v>25</v>
      </c>
      <c r="E44" s="56" t="s">
        <v>25</v>
      </c>
      <c r="F44" s="257" t="s">
        <v>25</v>
      </c>
      <c r="G44" s="220" t="s">
        <v>25</v>
      </c>
      <c r="H44" s="56" t="s">
        <v>25</v>
      </c>
      <c r="I44" s="271" t="s">
        <v>25</v>
      </c>
      <c r="J44" s="359" t="s">
        <v>25</v>
      </c>
      <c r="K44" s="56" t="s">
        <v>25</v>
      </c>
      <c r="L44" s="257" t="s">
        <v>25</v>
      </c>
      <c r="M44" s="283">
        <f>SUM(M45:M46)</f>
        <v>0</v>
      </c>
      <c r="N44" s="151">
        <f t="shared" ref="N44" si="21">SUM(N45:N46)</f>
        <v>0</v>
      </c>
      <c r="O44" s="151">
        <f>SUM(O45:O46)</f>
        <v>0</v>
      </c>
      <c r="P44" s="307"/>
      <c r="Q44" s="296"/>
      <c r="R44" s="343"/>
      <c r="S44" s="343"/>
      <c r="T44" s="343"/>
    </row>
    <row r="45" spans="1:20"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c r="R45" s="343"/>
      <c r="S45" s="343"/>
      <c r="T45" s="343"/>
    </row>
    <row r="46" spans="1:20"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c r="R46" s="343"/>
      <c r="S46" s="343"/>
      <c r="T46" s="343"/>
    </row>
    <row r="47" spans="1:20" x14ac:dyDescent="0.25">
      <c r="A47" s="60"/>
      <c r="B47" s="58"/>
      <c r="C47" s="194"/>
      <c r="D47" s="260"/>
      <c r="E47" s="391"/>
      <c r="F47" s="403"/>
      <c r="G47" s="221"/>
      <c r="H47" s="272"/>
      <c r="I47" s="403"/>
      <c r="J47" s="258"/>
      <c r="K47" s="59"/>
      <c r="L47" s="167"/>
      <c r="M47" s="284"/>
      <c r="N47" s="107"/>
      <c r="O47" s="152"/>
      <c r="P47" s="288"/>
      <c r="Q47" s="296"/>
      <c r="R47" s="343"/>
      <c r="S47" s="343"/>
      <c r="T47" s="343"/>
    </row>
    <row r="48" spans="1:20" s="19" customFormat="1" x14ac:dyDescent="0.25">
      <c r="A48" s="61"/>
      <c r="B48" s="62" t="s">
        <v>48</v>
      </c>
      <c r="C48" s="195"/>
      <c r="D48" s="261"/>
      <c r="E48" s="392"/>
      <c r="F48" s="404"/>
      <c r="G48" s="222"/>
      <c r="H48" s="153"/>
      <c r="I48" s="404"/>
      <c r="J48" s="133"/>
      <c r="K48" s="108"/>
      <c r="L48" s="168"/>
      <c r="M48" s="222"/>
      <c r="N48" s="108"/>
      <c r="O48" s="153"/>
      <c r="P48" s="308"/>
      <c r="Q48" s="181"/>
      <c r="R48" s="343"/>
      <c r="S48" s="343"/>
      <c r="T48" s="343"/>
    </row>
    <row r="49" spans="1:20" s="19" customFormat="1" ht="12.75" thickBot="1" x14ac:dyDescent="0.3">
      <c r="A49" s="63"/>
      <c r="B49" s="20" t="s">
        <v>49</v>
      </c>
      <c r="C49" s="196">
        <f t="shared" ref="C49:C112" si="24">SUM(F49,I49,L49,O49)</f>
        <v>380009</v>
      </c>
      <c r="D49" s="134">
        <f>SUM(D50,D281)</f>
        <v>347742</v>
      </c>
      <c r="E49" s="117">
        <f t="shared" ref="E49" si="25">SUM(E50,E281)</f>
        <v>0</v>
      </c>
      <c r="F49" s="405">
        <f>SUM(F50,F281)</f>
        <v>347742</v>
      </c>
      <c r="G49" s="223">
        <f>SUM(G50,G281)</f>
        <v>31227</v>
      </c>
      <c r="H49" s="117">
        <f t="shared" ref="H49:O49" si="26">SUM(H50,H281)</f>
        <v>0</v>
      </c>
      <c r="I49" s="405">
        <f t="shared" si="26"/>
        <v>31227</v>
      </c>
      <c r="J49" s="134">
        <f>SUM(J50,J281)</f>
        <v>924</v>
      </c>
      <c r="K49" s="64">
        <f t="shared" si="26"/>
        <v>0</v>
      </c>
      <c r="L49" s="169">
        <f t="shared" si="26"/>
        <v>924</v>
      </c>
      <c r="M49" s="223">
        <f>SUM(M50,M281)</f>
        <v>116</v>
      </c>
      <c r="N49" s="64">
        <f t="shared" si="26"/>
        <v>0</v>
      </c>
      <c r="O49" s="117">
        <f t="shared" si="26"/>
        <v>116</v>
      </c>
      <c r="P49" s="309"/>
      <c r="Q49" s="181"/>
      <c r="R49" s="343"/>
      <c r="S49" s="343"/>
      <c r="T49" s="343"/>
    </row>
    <row r="50" spans="1:20" s="19" customFormat="1" ht="36.75" thickTop="1" x14ac:dyDescent="0.25">
      <c r="A50" s="65"/>
      <c r="B50" s="66" t="s">
        <v>50</v>
      </c>
      <c r="C50" s="197">
        <f t="shared" si="24"/>
        <v>380009</v>
      </c>
      <c r="D50" s="135">
        <f>SUM(D51,D193)</f>
        <v>347742</v>
      </c>
      <c r="E50" s="273">
        <f t="shared" ref="E50" si="27">SUM(E51,E193)</f>
        <v>0</v>
      </c>
      <c r="F50" s="406">
        <f>SUM(F51,F193)</f>
        <v>347742</v>
      </c>
      <c r="G50" s="224">
        <f>SUM(G51,G193)</f>
        <v>31227</v>
      </c>
      <c r="H50" s="273">
        <f t="shared" ref="H50:O50" si="28">SUM(H51,H193)</f>
        <v>0</v>
      </c>
      <c r="I50" s="406">
        <f t="shared" si="28"/>
        <v>31227</v>
      </c>
      <c r="J50" s="135">
        <f>SUM(J51,J193)</f>
        <v>924</v>
      </c>
      <c r="K50" s="67">
        <f t="shared" si="28"/>
        <v>0</v>
      </c>
      <c r="L50" s="170">
        <f t="shared" si="28"/>
        <v>924</v>
      </c>
      <c r="M50" s="224">
        <f>SUM(M51,M193)</f>
        <v>116</v>
      </c>
      <c r="N50" s="67">
        <f t="shared" si="28"/>
        <v>0</v>
      </c>
      <c r="O50" s="273">
        <f t="shared" si="28"/>
        <v>116</v>
      </c>
      <c r="P50" s="310"/>
      <c r="Q50" s="181"/>
      <c r="R50" s="343"/>
      <c r="S50" s="343"/>
      <c r="T50" s="343"/>
    </row>
    <row r="51" spans="1:20" s="19" customFormat="1" ht="24" x14ac:dyDescent="0.25">
      <c r="A51" s="68"/>
      <c r="B51" s="16" t="s">
        <v>51</v>
      </c>
      <c r="C51" s="198">
        <f t="shared" si="24"/>
        <v>377683</v>
      </c>
      <c r="D51" s="136">
        <f>SUM(D52,D74,D172,D186)</f>
        <v>346332</v>
      </c>
      <c r="E51" s="274">
        <f t="shared" ref="E51" si="29">SUM(E52,E74,E172,E186)</f>
        <v>0</v>
      </c>
      <c r="F51" s="407">
        <f>SUM(F52,F74,F172,F186)</f>
        <v>346332</v>
      </c>
      <c r="G51" s="225">
        <f>SUM(G52,G74,G172,G186)</f>
        <v>30947</v>
      </c>
      <c r="H51" s="274">
        <f t="shared" ref="H51:O51" si="30">SUM(H52,H74,H172,H186)</f>
        <v>0</v>
      </c>
      <c r="I51" s="407">
        <f t="shared" si="30"/>
        <v>30947</v>
      </c>
      <c r="J51" s="136">
        <f>SUM(J52,J74,J172,J186)</f>
        <v>288</v>
      </c>
      <c r="K51" s="69">
        <f t="shared" si="30"/>
        <v>0</v>
      </c>
      <c r="L51" s="171">
        <f t="shared" si="30"/>
        <v>288</v>
      </c>
      <c r="M51" s="225">
        <f>SUM(M52,M74,M172,M186)</f>
        <v>116</v>
      </c>
      <c r="N51" s="69">
        <f t="shared" si="30"/>
        <v>0</v>
      </c>
      <c r="O51" s="274">
        <f t="shared" si="30"/>
        <v>116</v>
      </c>
      <c r="P51" s="311"/>
      <c r="Q51" s="181"/>
      <c r="R51" s="343"/>
      <c r="S51" s="343"/>
      <c r="T51" s="343"/>
    </row>
    <row r="52" spans="1:20" s="19" customFormat="1" x14ac:dyDescent="0.25">
      <c r="A52" s="70">
        <v>1000</v>
      </c>
      <c r="B52" s="70" t="s">
        <v>52</v>
      </c>
      <c r="C52" s="199">
        <f t="shared" si="24"/>
        <v>349931</v>
      </c>
      <c r="D52" s="137">
        <f>SUM(D53,D66)</f>
        <v>319498</v>
      </c>
      <c r="E52" s="125">
        <f t="shared" ref="E52" si="31">SUM(E53,E66)</f>
        <v>0</v>
      </c>
      <c r="F52" s="408">
        <f>SUM(F53,F66)</f>
        <v>319498</v>
      </c>
      <c r="G52" s="226">
        <f>SUM(G53,G66)</f>
        <v>30433</v>
      </c>
      <c r="H52" s="125">
        <f t="shared" ref="H52:O52" si="32">SUM(H53,H66)</f>
        <v>0</v>
      </c>
      <c r="I52" s="408">
        <f t="shared" si="32"/>
        <v>30433</v>
      </c>
      <c r="J52" s="137">
        <f>SUM(J53,J66)</f>
        <v>0</v>
      </c>
      <c r="K52" s="71">
        <f t="shared" si="32"/>
        <v>0</v>
      </c>
      <c r="L52" s="172">
        <f t="shared" si="32"/>
        <v>0</v>
      </c>
      <c r="M52" s="226">
        <f>SUM(M53,M66)</f>
        <v>0</v>
      </c>
      <c r="N52" s="71">
        <f t="shared" si="32"/>
        <v>0</v>
      </c>
      <c r="O52" s="125">
        <f t="shared" si="32"/>
        <v>0</v>
      </c>
      <c r="P52" s="312"/>
      <c r="Q52" s="181"/>
      <c r="R52" s="343"/>
      <c r="S52" s="343"/>
      <c r="T52" s="343"/>
    </row>
    <row r="53" spans="1:20" x14ac:dyDescent="0.25">
      <c r="A53" s="35">
        <v>1100</v>
      </c>
      <c r="B53" s="72" t="s">
        <v>53</v>
      </c>
      <c r="C53" s="187">
        <f t="shared" si="24"/>
        <v>265820</v>
      </c>
      <c r="D53" s="130">
        <f>SUM(D54,D57,D65)</f>
        <v>241510</v>
      </c>
      <c r="E53" s="123">
        <f t="shared" ref="E53" si="33">SUM(E54,E57,E65)</f>
        <v>-214</v>
      </c>
      <c r="F53" s="409">
        <f>SUM(F54,F57,F65)</f>
        <v>241296</v>
      </c>
      <c r="G53" s="227">
        <f>SUM(G54,G57,G65)</f>
        <v>24524</v>
      </c>
      <c r="H53" s="123">
        <f t="shared" ref="H53:N53" si="34">SUM(H54,H57,H65)</f>
        <v>0</v>
      </c>
      <c r="I53" s="409">
        <f t="shared" si="34"/>
        <v>24524</v>
      </c>
      <c r="J53" s="130">
        <f>SUM(J54,J57,J65)</f>
        <v>0</v>
      </c>
      <c r="K53" s="38">
        <f t="shared" si="34"/>
        <v>0</v>
      </c>
      <c r="L53" s="175">
        <f t="shared" si="34"/>
        <v>0</v>
      </c>
      <c r="M53" s="227">
        <f>SUM(M54,M57,M65)</f>
        <v>0</v>
      </c>
      <c r="N53" s="38">
        <f t="shared" si="34"/>
        <v>0</v>
      </c>
      <c r="O53" s="123">
        <f>SUM(O54,O57,O65)</f>
        <v>0</v>
      </c>
      <c r="P53" s="313"/>
      <c r="Q53" s="296"/>
      <c r="R53" s="343"/>
      <c r="S53" s="343"/>
      <c r="T53" s="343"/>
    </row>
    <row r="54" spans="1:20" x14ac:dyDescent="0.25">
      <c r="A54" s="73">
        <v>1110</v>
      </c>
      <c r="B54" s="58" t="s">
        <v>54</v>
      </c>
      <c r="C54" s="194">
        <f>SUM(F54,I54,L54,O54)</f>
        <v>238358</v>
      </c>
      <c r="D54" s="86">
        <f>SUM(D55:D56)</f>
        <v>216748</v>
      </c>
      <c r="E54" s="154">
        <f>SUM(E55:E56)</f>
        <v>-214</v>
      </c>
      <c r="F54" s="410">
        <f>SUM(F55:F56)</f>
        <v>216534</v>
      </c>
      <c r="G54" s="228">
        <f>SUM(G55:G56)</f>
        <v>21824</v>
      </c>
      <c r="H54" s="154">
        <f t="shared" ref="H54" si="35">SUM(H55:H56)</f>
        <v>0</v>
      </c>
      <c r="I54" s="410">
        <f>SUM(I55:I56)</f>
        <v>21824</v>
      </c>
      <c r="J54" s="86">
        <f>SUM(J55:J56)</f>
        <v>0</v>
      </c>
      <c r="K54" s="74">
        <f t="shared" ref="K54" si="36">SUM(K55:K56)</f>
        <v>0</v>
      </c>
      <c r="L54" s="174">
        <f>SUM(L55:L56)</f>
        <v>0</v>
      </c>
      <c r="M54" s="228">
        <f>SUM(M55:M56)</f>
        <v>0</v>
      </c>
      <c r="N54" s="74">
        <f t="shared" ref="N54" si="37">SUM(N55:N56)</f>
        <v>0</v>
      </c>
      <c r="O54" s="154">
        <f>SUM(O55:O56)</f>
        <v>0</v>
      </c>
      <c r="P54" s="291"/>
      <c r="Q54" s="296"/>
      <c r="R54" s="343"/>
      <c r="S54" s="343"/>
      <c r="T54" s="343"/>
    </row>
    <row r="55" spans="1:20"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c r="R55" s="343"/>
      <c r="S55" s="343"/>
      <c r="T55" s="343"/>
    </row>
    <row r="56" spans="1:20" ht="24" x14ac:dyDescent="0.25">
      <c r="A56" s="30">
        <v>1119</v>
      </c>
      <c r="B56" s="43" t="s">
        <v>56</v>
      </c>
      <c r="C56" s="189">
        <f t="shared" si="24"/>
        <v>238358</v>
      </c>
      <c r="D56" s="360">
        <v>216748</v>
      </c>
      <c r="E56" s="417">
        <v>-214</v>
      </c>
      <c r="F56" s="411">
        <f>D56+E56</f>
        <v>216534</v>
      </c>
      <c r="G56" s="362">
        <v>21824</v>
      </c>
      <c r="H56" s="417"/>
      <c r="I56" s="411">
        <f>G56+H56</f>
        <v>21824</v>
      </c>
      <c r="J56" s="360"/>
      <c r="K56" s="361"/>
      <c r="L56" s="95">
        <f>J56+K56</f>
        <v>0</v>
      </c>
      <c r="M56" s="362"/>
      <c r="N56" s="361"/>
      <c r="O56" s="91">
        <f>M56+N56</f>
        <v>0</v>
      </c>
      <c r="P56" s="363" t="s">
        <v>366</v>
      </c>
      <c r="Q56" s="296"/>
      <c r="R56" s="343"/>
      <c r="S56" s="343"/>
      <c r="T56" s="343"/>
    </row>
    <row r="57" spans="1:20" ht="23.25" customHeight="1" x14ac:dyDescent="0.25">
      <c r="A57" s="75">
        <v>1140</v>
      </c>
      <c r="B57" s="43" t="s">
        <v>57</v>
      </c>
      <c r="C57" s="189">
        <f t="shared" si="24"/>
        <v>24471</v>
      </c>
      <c r="D57" s="132">
        <f>SUM(D58:D64)</f>
        <v>21771</v>
      </c>
      <c r="E57" s="91">
        <f t="shared" ref="E57" si="38">SUM(E58:E64)</f>
        <v>0</v>
      </c>
      <c r="F57" s="411">
        <f>SUM(F58:F64)</f>
        <v>21771</v>
      </c>
      <c r="G57" s="230">
        <f>SUM(G58:G64)</f>
        <v>2700</v>
      </c>
      <c r="H57" s="91">
        <f t="shared" ref="H57:N57" si="39">SUM(H58:H64)</f>
        <v>0</v>
      </c>
      <c r="I57" s="411">
        <f t="shared" si="39"/>
        <v>2700</v>
      </c>
      <c r="J57" s="132">
        <f>SUM(J58:J64)</f>
        <v>0</v>
      </c>
      <c r="K57" s="76">
        <f t="shared" si="39"/>
        <v>0</v>
      </c>
      <c r="L57" s="95">
        <f t="shared" si="39"/>
        <v>0</v>
      </c>
      <c r="M57" s="230">
        <f>SUM(M58:M64)</f>
        <v>0</v>
      </c>
      <c r="N57" s="76">
        <f t="shared" si="39"/>
        <v>0</v>
      </c>
      <c r="O57" s="91">
        <f>SUM(O58:O64)</f>
        <v>0</v>
      </c>
      <c r="P57" s="290"/>
      <c r="Q57" s="296"/>
      <c r="R57" s="343"/>
      <c r="S57" s="343"/>
      <c r="T57" s="343"/>
    </row>
    <row r="58" spans="1:20" s="355" customFormat="1" x14ac:dyDescent="0.25">
      <c r="A58" s="345">
        <v>1141</v>
      </c>
      <c r="B58" s="365" t="s">
        <v>58</v>
      </c>
      <c r="C58" s="366">
        <f t="shared" si="24"/>
        <v>3709</v>
      </c>
      <c r="D58" s="367">
        <v>3709</v>
      </c>
      <c r="E58" s="418"/>
      <c r="F58" s="420">
        <f t="shared" ref="F58:F65" si="40">D58+E58</f>
        <v>3709</v>
      </c>
      <c r="G58" s="370"/>
      <c r="H58" s="418"/>
      <c r="I58" s="420">
        <f t="shared" ref="I58:I65" si="41">G58+H58</f>
        <v>0</v>
      </c>
      <c r="J58" s="367"/>
      <c r="K58" s="368"/>
      <c r="L58" s="369">
        <f t="shared" ref="L58:L65" si="42">J58+K58</f>
        <v>0</v>
      </c>
      <c r="M58" s="370"/>
      <c r="N58" s="368"/>
      <c r="O58" s="371">
        <f t="shared" ref="O58:O65" si="43">M58+N58</f>
        <v>0</v>
      </c>
      <c r="P58" s="372"/>
      <c r="Q58" s="353"/>
      <c r="R58" s="354"/>
      <c r="S58" s="354"/>
      <c r="T58" s="354"/>
    </row>
    <row r="59" spans="1:20" s="355" customFormat="1" ht="24" x14ac:dyDescent="0.25">
      <c r="A59" s="345">
        <v>1142</v>
      </c>
      <c r="B59" s="365" t="s">
        <v>59</v>
      </c>
      <c r="C59" s="366">
        <f t="shared" si="24"/>
        <v>976</v>
      </c>
      <c r="D59" s="367">
        <v>976</v>
      </c>
      <c r="E59" s="418"/>
      <c r="F59" s="420">
        <f t="shared" si="40"/>
        <v>976</v>
      </c>
      <c r="G59" s="370"/>
      <c r="H59" s="418"/>
      <c r="I59" s="420">
        <f t="shared" si="41"/>
        <v>0</v>
      </c>
      <c r="J59" s="367"/>
      <c r="K59" s="368"/>
      <c r="L59" s="369">
        <f t="shared" si="42"/>
        <v>0</v>
      </c>
      <c r="M59" s="370"/>
      <c r="N59" s="368"/>
      <c r="O59" s="371">
        <f t="shared" si="43"/>
        <v>0</v>
      </c>
      <c r="P59" s="372"/>
      <c r="Q59" s="353"/>
      <c r="R59" s="354"/>
      <c r="S59" s="354"/>
      <c r="T59" s="354"/>
    </row>
    <row r="60" spans="1:20" ht="24" hidden="1" x14ac:dyDescent="0.25">
      <c r="A60" s="30">
        <v>1145</v>
      </c>
      <c r="B60" s="43" t="s">
        <v>60</v>
      </c>
      <c r="C60" s="189">
        <f t="shared" si="24"/>
        <v>0</v>
      </c>
      <c r="D60" s="263"/>
      <c r="E60" s="45"/>
      <c r="F60" s="95">
        <f t="shared" si="40"/>
        <v>0</v>
      </c>
      <c r="G60" s="229"/>
      <c r="H60" s="45"/>
      <c r="I60" s="91">
        <f t="shared" si="41"/>
        <v>0</v>
      </c>
      <c r="J60" s="263"/>
      <c r="K60" s="45"/>
      <c r="L60" s="95">
        <f t="shared" si="42"/>
        <v>0</v>
      </c>
      <c r="M60" s="229"/>
      <c r="N60" s="45"/>
      <c r="O60" s="91">
        <f t="shared" si="43"/>
        <v>0</v>
      </c>
      <c r="P60" s="290"/>
      <c r="Q60" s="296"/>
      <c r="R60" s="343"/>
      <c r="S60" s="343"/>
      <c r="T60" s="343"/>
    </row>
    <row r="61" spans="1:20" ht="27.75" hidden="1" customHeight="1" x14ac:dyDescent="0.25">
      <c r="A61" s="30">
        <v>1146</v>
      </c>
      <c r="B61" s="43" t="s">
        <v>61</v>
      </c>
      <c r="C61" s="189">
        <f t="shared" si="24"/>
        <v>0</v>
      </c>
      <c r="D61" s="263"/>
      <c r="E61" s="45"/>
      <c r="F61" s="95">
        <f t="shared" si="40"/>
        <v>0</v>
      </c>
      <c r="G61" s="229"/>
      <c r="H61" s="45"/>
      <c r="I61" s="91">
        <f t="shared" si="41"/>
        <v>0</v>
      </c>
      <c r="J61" s="263"/>
      <c r="K61" s="45"/>
      <c r="L61" s="95">
        <f t="shared" si="42"/>
        <v>0</v>
      </c>
      <c r="M61" s="229"/>
      <c r="N61" s="45"/>
      <c r="O61" s="91">
        <f t="shared" si="43"/>
        <v>0</v>
      </c>
      <c r="P61" s="290"/>
      <c r="Q61" s="296"/>
      <c r="R61" s="343"/>
      <c r="S61" s="343"/>
      <c r="T61" s="343"/>
    </row>
    <row r="62" spans="1:20" x14ac:dyDescent="0.25">
      <c r="A62" s="30">
        <v>1147</v>
      </c>
      <c r="B62" s="43" t="s">
        <v>62</v>
      </c>
      <c r="C62" s="189">
        <f t="shared" si="24"/>
        <v>2344</v>
      </c>
      <c r="D62" s="263">
        <v>2344</v>
      </c>
      <c r="E62" s="393"/>
      <c r="F62" s="411">
        <f t="shared" si="40"/>
        <v>2344</v>
      </c>
      <c r="G62" s="229"/>
      <c r="H62" s="393"/>
      <c r="I62" s="411">
        <f t="shared" si="41"/>
        <v>0</v>
      </c>
      <c r="J62" s="263"/>
      <c r="K62" s="45"/>
      <c r="L62" s="95">
        <f t="shared" si="42"/>
        <v>0</v>
      </c>
      <c r="M62" s="229"/>
      <c r="N62" s="45"/>
      <c r="O62" s="91">
        <f t="shared" si="43"/>
        <v>0</v>
      </c>
      <c r="P62" s="290"/>
      <c r="Q62" s="296"/>
      <c r="R62" s="343"/>
      <c r="S62" s="343"/>
      <c r="T62" s="343"/>
    </row>
    <row r="63" spans="1:20" x14ac:dyDescent="0.25">
      <c r="A63" s="30">
        <v>1148</v>
      </c>
      <c r="B63" s="43" t="s">
        <v>63</v>
      </c>
      <c r="C63" s="189">
        <f t="shared" si="24"/>
        <v>11786</v>
      </c>
      <c r="D63" s="263">
        <v>11786</v>
      </c>
      <c r="E63" s="393"/>
      <c r="F63" s="411">
        <f t="shared" si="40"/>
        <v>11786</v>
      </c>
      <c r="G63" s="229"/>
      <c r="H63" s="393"/>
      <c r="I63" s="411">
        <f t="shared" si="41"/>
        <v>0</v>
      </c>
      <c r="J63" s="263"/>
      <c r="K63" s="45"/>
      <c r="L63" s="95">
        <f t="shared" si="42"/>
        <v>0</v>
      </c>
      <c r="M63" s="229"/>
      <c r="N63" s="45"/>
      <c r="O63" s="91">
        <f t="shared" si="43"/>
        <v>0</v>
      </c>
      <c r="P63" s="290"/>
      <c r="Q63" s="296"/>
      <c r="R63" s="343"/>
      <c r="S63" s="343"/>
      <c r="T63" s="343"/>
    </row>
    <row r="64" spans="1:20" ht="36" x14ac:dyDescent="0.25">
      <c r="A64" s="30">
        <v>1149</v>
      </c>
      <c r="B64" s="43" t="s">
        <v>64</v>
      </c>
      <c r="C64" s="189">
        <f t="shared" si="24"/>
        <v>5656</v>
      </c>
      <c r="D64" s="263">
        <v>2956</v>
      </c>
      <c r="E64" s="393"/>
      <c r="F64" s="411">
        <f t="shared" si="40"/>
        <v>2956</v>
      </c>
      <c r="G64" s="229">
        <v>2700</v>
      </c>
      <c r="H64" s="393"/>
      <c r="I64" s="411">
        <f t="shared" si="41"/>
        <v>2700</v>
      </c>
      <c r="J64" s="263"/>
      <c r="K64" s="45"/>
      <c r="L64" s="95">
        <f t="shared" si="42"/>
        <v>0</v>
      </c>
      <c r="M64" s="229"/>
      <c r="N64" s="45"/>
      <c r="O64" s="91">
        <f t="shared" si="43"/>
        <v>0</v>
      </c>
      <c r="P64" s="364"/>
      <c r="Q64" s="296"/>
      <c r="R64" s="343"/>
      <c r="S64" s="343"/>
      <c r="T64" s="343"/>
    </row>
    <row r="65" spans="1:20" ht="36" x14ac:dyDescent="0.25">
      <c r="A65" s="73">
        <v>1150</v>
      </c>
      <c r="B65" s="58" t="s">
        <v>65</v>
      </c>
      <c r="C65" s="194">
        <f t="shared" si="24"/>
        <v>2991</v>
      </c>
      <c r="D65" s="260">
        <v>2991</v>
      </c>
      <c r="E65" s="391"/>
      <c r="F65" s="410">
        <f t="shared" si="40"/>
        <v>2991</v>
      </c>
      <c r="G65" s="231"/>
      <c r="H65" s="391"/>
      <c r="I65" s="410">
        <f t="shared" si="41"/>
        <v>0</v>
      </c>
      <c r="J65" s="260"/>
      <c r="K65" s="77"/>
      <c r="L65" s="174">
        <f t="shared" si="42"/>
        <v>0</v>
      </c>
      <c r="M65" s="231"/>
      <c r="N65" s="77"/>
      <c r="O65" s="154">
        <f t="shared" si="43"/>
        <v>0</v>
      </c>
      <c r="P65" s="291"/>
      <c r="Q65" s="296"/>
      <c r="R65" s="343"/>
      <c r="S65" s="343"/>
      <c r="T65" s="343"/>
    </row>
    <row r="66" spans="1:20" ht="36" x14ac:dyDescent="0.25">
      <c r="A66" s="35">
        <v>1200</v>
      </c>
      <c r="B66" s="72" t="s">
        <v>66</v>
      </c>
      <c r="C66" s="187">
        <f t="shared" si="24"/>
        <v>84111</v>
      </c>
      <c r="D66" s="130">
        <f>SUM(D67:D68)</f>
        <v>77988</v>
      </c>
      <c r="E66" s="123">
        <f t="shared" ref="E66" si="44">SUM(E67:E68)</f>
        <v>214</v>
      </c>
      <c r="F66" s="409">
        <f>SUM(F67:F68)</f>
        <v>78202</v>
      </c>
      <c r="G66" s="227">
        <f>SUM(G67:G68)</f>
        <v>5909</v>
      </c>
      <c r="H66" s="123">
        <f t="shared" ref="H66:N66" si="45">SUM(H67:H68)</f>
        <v>0</v>
      </c>
      <c r="I66" s="409">
        <f t="shared" si="45"/>
        <v>5909</v>
      </c>
      <c r="J66" s="130">
        <f>SUM(J67:J68)</f>
        <v>0</v>
      </c>
      <c r="K66" s="38">
        <f t="shared" si="45"/>
        <v>0</v>
      </c>
      <c r="L66" s="175">
        <f t="shared" si="45"/>
        <v>0</v>
      </c>
      <c r="M66" s="227">
        <f>SUM(M67:M68)</f>
        <v>0</v>
      </c>
      <c r="N66" s="38">
        <f t="shared" si="45"/>
        <v>0</v>
      </c>
      <c r="O66" s="123">
        <f>SUM(O67:O68)</f>
        <v>0</v>
      </c>
      <c r="P66" s="292"/>
      <c r="Q66" s="296"/>
      <c r="R66" s="343"/>
      <c r="S66" s="343"/>
      <c r="T66" s="343"/>
    </row>
    <row r="67" spans="1:20" ht="24" x14ac:dyDescent="0.25">
      <c r="A67" s="338">
        <v>1210</v>
      </c>
      <c r="B67" s="40" t="s">
        <v>67</v>
      </c>
      <c r="C67" s="188">
        <f t="shared" si="24"/>
        <v>65448</v>
      </c>
      <c r="D67" s="262">
        <v>59639</v>
      </c>
      <c r="E67" s="390"/>
      <c r="F67" s="402">
        <f>D67+E67</f>
        <v>59639</v>
      </c>
      <c r="G67" s="219">
        <v>5809</v>
      </c>
      <c r="H67" s="390"/>
      <c r="I67" s="402">
        <f>G67+H67</f>
        <v>5809</v>
      </c>
      <c r="J67" s="262"/>
      <c r="K67" s="42"/>
      <c r="L67" s="176">
        <f>J67+K67</f>
        <v>0</v>
      </c>
      <c r="M67" s="219"/>
      <c r="N67" s="42"/>
      <c r="O67" s="90">
        <f>M67+N67</f>
        <v>0</v>
      </c>
      <c r="P67" s="289"/>
      <c r="Q67" s="296"/>
      <c r="R67" s="343"/>
      <c r="S67" s="343"/>
      <c r="T67" s="343"/>
    </row>
    <row r="68" spans="1:20" ht="24" x14ac:dyDescent="0.25">
      <c r="A68" s="75">
        <v>1220</v>
      </c>
      <c r="B68" s="43" t="s">
        <v>68</v>
      </c>
      <c r="C68" s="189">
        <f t="shared" si="24"/>
        <v>18663</v>
      </c>
      <c r="D68" s="132">
        <f>SUM(D69:D73)</f>
        <v>18349</v>
      </c>
      <c r="E68" s="91">
        <f t="shared" ref="E68" si="46">SUM(E69:E73)</f>
        <v>214</v>
      </c>
      <c r="F68" s="411">
        <f>SUM(F69:F73)</f>
        <v>18563</v>
      </c>
      <c r="G68" s="230">
        <f>SUM(G69:G73)</f>
        <v>100</v>
      </c>
      <c r="H68" s="91">
        <f t="shared" ref="H68:O68" si="47">SUM(H69:H73)</f>
        <v>0</v>
      </c>
      <c r="I68" s="411">
        <f t="shared" si="47"/>
        <v>100</v>
      </c>
      <c r="J68" s="132">
        <f>SUM(J69:J73)</f>
        <v>0</v>
      </c>
      <c r="K68" s="76">
        <f t="shared" si="47"/>
        <v>0</v>
      </c>
      <c r="L68" s="95">
        <f t="shared" si="47"/>
        <v>0</v>
      </c>
      <c r="M68" s="230">
        <f>SUM(M69:M73)</f>
        <v>0</v>
      </c>
      <c r="N68" s="76">
        <f t="shared" si="47"/>
        <v>0</v>
      </c>
      <c r="O68" s="91">
        <f t="shared" si="47"/>
        <v>0</v>
      </c>
      <c r="P68" s="290"/>
      <c r="Q68" s="296"/>
      <c r="R68" s="343"/>
      <c r="S68" s="343"/>
      <c r="T68" s="343"/>
    </row>
    <row r="69" spans="1:20" ht="60" x14ac:dyDescent="0.25">
      <c r="A69" s="30">
        <v>1221</v>
      </c>
      <c r="B69" s="43" t="s">
        <v>69</v>
      </c>
      <c r="C69" s="189">
        <f t="shared" si="24"/>
        <v>11405</v>
      </c>
      <c r="D69" s="263">
        <f>10401+904</f>
        <v>11305</v>
      </c>
      <c r="E69" s="393"/>
      <c r="F69" s="411">
        <f t="shared" ref="F69:F73" si="48">D69+E69</f>
        <v>11305</v>
      </c>
      <c r="G69" s="229">
        <v>100</v>
      </c>
      <c r="H69" s="393"/>
      <c r="I69" s="411">
        <f t="shared" ref="I69:I73" si="49">G69+H69</f>
        <v>100</v>
      </c>
      <c r="J69" s="263"/>
      <c r="K69" s="45"/>
      <c r="L69" s="95">
        <f t="shared" ref="L69:L73" si="50">J69+K69</f>
        <v>0</v>
      </c>
      <c r="M69" s="229"/>
      <c r="N69" s="45"/>
      <c r="O69" s="91">
        <f t="shared" ref="O69:O73" si="51">M69+N69</f>
        <v>0</v>
      </c>
      <c r="P69" s="290"/>
      <c r="Q69" s="296"/>
      <c r="R69" s="343"/>
      <c r="S69" s="343"/>
      <c r="T69" s="343"/>
    </row>
    <row r="70" spans="1:20"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c r="R70" s="343"/>
      <c r="S70" s="343"/>
      <c r="T70" s="343"/>
    </row>
    <row r="71" spans="1:20"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c r="R71" s="343"/>
      <c r="S71" s="343"/>
      <c r="T71" s="343"/>
    </row>
    <row r="72" spans="1:20" ht="36" x14ac:dyDescent="0.25">
      <c r="A72" s="30">
        <v>1227</v>
      </c>
      <c r="B72" s="43" t="s">
        <v>72</v>
      </c>
      <c r="C72" s="189">
        <f t="shared" si="24"/>
        <v>6617</v>
      </c>
      <c r="D72" s="263">
        <v>6617</v>
      </c>
      <c r="E72" s="393"/>
      <c r="F72" s="411">
        <f t="shared" si="48"/>
        <v>6617</v>
      </c>
      <c r="G72" s="229"/>
      <c r="H72" s="393"/>
      <c r="I72" s="411">
        <f t="shared" si="49"/>
        <v>0</v>
      </c>
      <c r="J72" s="263"/>
      <c r="K72" s="45"/>
      <c r="L72" s="95">
        <f t="shared" si="50"/>
        <v>0</v>
      </c>
      <c r="M72" s="229"/>
      <c r="N72" s="45"/>
      <c r="O72" s="91">
        <f t="shared" si="51"/>
        <v>0</v>
      </c>
      <c r="P72" s="290"/>
      <c r="Q72" s="296"/>
      <c r="R72" s="343"/>
      <c r="S72" s="343"/>
      <c r="T72" s="343"/>
    </row>
    <row r="73" spans="1:20" ht="60" x14ac:dyDescent="0.25">
      <c r="A73" s="30">
        <v>1228</v>
      </c>
      <c r="B73" s="43" t="s">
        <v>73</v>
      </c>
      <c r="C73" s="189">
        <f t="shared" si="24"/>
        <v>641</v>
      </c>
      <c r="D73" s="360">
        <v>427</v>
      </c>
      <c r="E73" s="417">
        <v>214</v>
      </c>
      <c r="F73" s="411">
        <f t="shared" si="48"/>
        <v>641</v>
      </c>
      <c r="G73" s="362"/>
      <c r="H73" s="417"/>
      <c r="I73" s="411">
        <f t="shared" si="49"/>
        <v>0</v>
      </c>
      <c r="J73" s="360"/>
      <c r="K73" s="361"/>
      <c r="L73" s="95">
        <f t="shared" si="50"/>
        <v>0</v>
      </c>
      <c r="M73" s="362"/>
      <c r="N73" s="361"/>
      <c r="O73" s="91">
        <f t="shared" si="51"/>
        <v>0</v>
      </c>
      <c r="P73" s="363" t="s">
        <v>367</v>
      </c>
      <c r="Q73" s="296"/>
      <c r="R73" s="343"/>
      <c r="S73" s="343"/>
      <c r="T73" s="343"/>
    </row>
    <row r="74" spans="1:20" x14ac:dyDescent="0.25">
      <c r="A74" s="70">
        <v>2000</v>
      </c>
      <c r="B74" s="70" t="s">
        <v>74</v>
      </c>
      <c r="C74" s="199">
        <f t="shared" si="24"/>
        <v>27752</v>
      </c>
      <c r="D74" s="137">
        <f>SUM(D75,D82,D129,D163,D164,D171)</f>
        <v>26834</v>
      </c>
      <c r="E74" s="125">
        <f t="shared" ref="E74" si="52">SUM(E75,E82,E129,E163,E164,E171)</f>
        <v>0</v>
      </c>
      <c r="F74" s="408">
        <f>SUM(F75,F82,F129,F163,F164,F171)</f>
        <v>26834</v>
      </c>
      <c r="G74" s="226">
        <f>SUM(G75,G82,G129,G163,G164,G171)</f>
        <v>514</v>
      </c>
      <c r="H74" s="125">
        <f t="shared" ref="H74:O74" si="53">SUM(H75,H82,H129,H163,H164,H171)</f>
        <v>0</v>
      </c>
      <c r="I74" s="408">
        <f t="shared" si="53"/>
        <v>514</v>
      </c>
      <c r="J74" s="137">
        <f>SUM(J75,J82,J129,J163,J164,J171)</f>
        <v>288</v>
      </c>
      <c r="K74" s="71">
        <f t="shared" si="53"/>
        <v>0</v>
      </c>
      <c r="L74" s="172">
        <f t="shared" si="53"/>
        <v>288</v>
      </c>
      <c r="M74" s="226">
        <f>SUM(M75,M82,M129,M163,M164,M171)</f>
        <v>116</v>
      </c>
      <c r="N74" s="71">
        <f t="shared" si="53"/>
        <v>0</v>
      </c>
      <c r="O74" s="125">
        <f t="shared" si="53"/>
        <v>116</v>
      </c>
      <c r="P74" s="312"/>
      <c r="Q74" s="296"/>
      <c r="R74" s="343"/>
      <c r="S74" s="343"/>
      <c r="T74" s="343"/>
    </row>
    <row r="75" spans="1:20" ht="24" hidden="1" x14ac:dyDescent="0.25">
      <c r="A75" s="35">
        <v>2100</v>
      </c>
      <c r="B75" s="72" t="s">
        <v>75</v>
      </c>
      <c r="C75" s="187">
        <f t="shared" si="24"/>
        <v>0</v>
      </c>
      <c r="D75" s="130">
        <f>SUM(D76,D79)</f>
        <v>0</v>
      </c>
      <c r="E75" s="38">
        <f t="shared" ref="E75" si="54">SUM(E76,E79)</f>
        <v>0</v>
      </c>
      <c r="F75" s="175">
        <f>SUM(F76,F79)</f>
        <v>0</v>
      </c>
      <c r="G75" s="227">
        <f>SUM(G76,G79)</f>
        <v>0</v>
      </c>
      <c r="H75" s="38">
        <f t="shared" ref="H75:O75" si="55">SUM(H76,H79)</f>
        <v>0</v>
      </c>
      <c r="I75" s="123">
        <f t="shared" si="55"/>
        <v>0</v>
      </c>
      <c r="J75" s="130">
        <f>SUM(J76,J79)</f>
        <v>0</v>
      </c>
      <c r="K75" s="38">
        <f t="shared" si="55"/>
        <v>0</v>
      </c>
      <c r="L75" s="175">
        <f t="shared" si="55"/>
        <v>0</v>
      </c>
      <c r="M75" s="227">
        <f>SUM(M76,M79)</f>
        <v>0</v>
      </c>
      <c r="N75" s="38">
        <f t="shared" si="55"/>
        <v>0</v>
      </c>
      <c r="O75" s="123">
        <f t="shared" si="55"/>
        <v>0</v>
      </c>
      <c r="P75" s="292"/>
      <c r="Q75" s="296"/>
      <c r="R75" s="343"/>
      <c r="S75" s="343"/>
      <c r="T75" s="343"/>
    </row>
    <row r="76" spans="1:20" ht="24" hidden="1" x14ac:dyDescent="0.25">
      <c r="A76" s="338">
        <v>2110</v>
      </c>
      <c r="B76" s="40" t="s">
        <v>76</v>
      </c>
      <c r="C76" s="188">
        <f t="shared" si="24"/>
        <v>0</v>
      </c>
      <c r="D76" s="131">
        <f>SUM(D77:D78)</f>
        <v>0</v>
      </c>
      <c r="E76" s="79">
        <f t="shared" ref="E76" si="56">SUM(E77:E78)</f>
        <v>0</v>
      </c>
      <c r="F76" s="176">
        <f>SUM(F77:F78)</f>
        <v>0</v>
      </c>
      <c r="G76" s="232">
        <f>SUM(G77:G78)</f>
        <v>0</v>
      </c>
      <c r="H76" s="79">
        <f t="shared" ref="H76:O76" si="57">SUM(H77:H78)</f>
        <v>0</v>
      </c>
      <c r="I76" s="90">
        <f t="shared" si="57"/>
        <v>0</v>
      </c>
      <c r="J76" s="131">
        <f>SUM(J77:J78)</f>
        <v>0</v>
      </c>
      <c r="K76" s="79">
        <f t="shared" si="57"/>
        <v>0</v>
      </c>
      <c r="L76" s="176">
        <f t="shared" si="57"/>
        <v>0</v>
      </c>
      <c r="M76" s="232">
        <f>SUM(M77:M78)</f>
        <v>0</v>
      </c>
      <c r="N76" s="79">
        <f t="shared" si="57"/>
        <v>0</v>
      </c>
      <c r="O76" s="90">
        <f t="shared" si="57"/>
        <v>0</v>
      </c>
      <c r="P76" s="289"/>
      <c r="Q76" s="296"/>
      <c r="R76" s="343"/>
      <c r="S76" s="343"/>
      <c r="T76" s="343"/>
    </row>
    <row r="77" spans="1:20" hidden="1" x14ac:dyDescent="0.25">
      <c r="A77" s="30">
        <v>2111</v>
      </c>
      <c r="B77" s="43" t="s">
        <v>77</v>
      </c>
      <c r="C77" s="189">
        <f t="shared" si="24"/>
        <v>0</v>
      </c>
      <c r="D77" s="263"/>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c r="R77" s="343"/>
      <c r="S77" s="343"/>
      <c r="T77" s="343"/>
    </row>
    <row r="78" spans="1:20" ht="24" hidden="1" x14ac:dyDescent="0.25">
      <c r="A78" s="30">
        <v>2112</v>
      </c>
      <c r="B78" s="43" t="s">
        <v>78</v>
      </c>
      <c r="C78" s="189">
        <f t="shared" si="24"/>
        <v>0</v>
      </c>
      <c r="D78" s="263"/>
      <c r="E78" s="45"/>
      <c r="F78" s="95">
        <f t="shared" si="58"/>
        <v>0</v>
      </c>
      <c r="G78" s="229"/>
      <c r="H78" s="45"/>
      <c r="I78" s="91">
        <f t="shared" si="59"/>
        <v>0</v>
      </c>
      <c r="J78" s="263"/>
      <c r="K78" s="45"/>
      <c r="L78" s="95">
        <f t="shared" si="60"/>
        <v>0</v>
      </c>
      <c r="M78" s="229"/>
      <c r="N78" s="45"/>
      <c r="O78" s="91">
        <f t="shared" si="61"/>
        <v>0</v>
      </c>
      <c r="P78" s="290"/>
      <c r="Q78" s="296"/>
      <c r="R78" s="343"/>
      <c r="S78" s="343"/>
      <c r="T78" s="343"/>
    </row>
    <row r="79" spans="1:20" ht="24" hidden="1" x14ac:dyDescent="0.25">
      <c r="A79" s="75">
        <v>2120</v>
      </c>
      <c r="B79" s="43" t="s">
        <v>79</v>
      </c>
      <c r="C79" s="189">
        <f t="shared" si="24"/>
        <v>0</v>
      </c>
      <c r="D79" s="132">
        <f>SUM(D80:D81)</f>
        <v>0</v>
      </c>
      <c r="E79" s="76">
        <f t="shared" ref="E79" si="62">SUM(E80:E81)</f>
        <v>0</v>
      </c>
      <c r="F79" s="95">
        <f>SUM(F80:F81)</f>
        <v>0</v>
      </c>
      <c r="G79" s="230">
        <f>SUM(G80:G81)</f>
        <v>0</v>
      </c>
      <c r="H79" s="76">
        <f t="shared" ref="H79:O79" si="63">SUM(H80:H81)</f>
        <v>0</v>
      </c>
      <c r="I79" s="91">
        <f t="shared" si="63"/>
        <v>0</v>
      </c>
      <c r="J79" s="132">
        <f>SUM(J80:J81)</f>
        <v>0</v>
      </c>
      <c r="K79" s="76">
        <f t="shared" si="63"/>
        <v>0</v>
      </c>
      <c r="L79" s="95">
        <f t="shared" si="63"/>
        <v>0</v>
      </c>
      <c r="M79" s="230">
        <f>SUM(M80:M81)</f>
        <v>0</v>
      </c>
      <c r="N79" s="76">
        <f t="shared" si="63"/>
        <v>0</v>
      </c>
      <c r="O79" s="91">
        <f t="shared" si="63"/>
        <v>0</v>
      </c>
      <c r="P79" s="290"/>
      <c r="Q79" s="296"/>
      <c r="R79" s="343"/>
      <c r="S79" s="343"/>
      <c r="T79" s="343"/>
    </row>
    <row r="80" spans="1:20" hidden="1" x14ac:dyDescent="0.25">
      <c r="A80" s="30">
        <v>2121</v>
      </c>
      <c r="B80" s="43" t="s">
        <v>77</v>
      </c>
      <c r="C80" s="189">
        <f t="shared" si="24"/>
        <v>0</v>
      </c>
      <c r="D80" s="263"/>
      <c r="E80" s="45"/>
      <c r="F80" s="95">
        <f t="shared" ref="F80:F81" si="64">D80+E80</f>
        <v>0</v>
      </c>
      <c r="G80" s="229"/>
      <c r="H80" s="45"/>
      <c r="I80" s="91">
        <f t="shared" ref="I80:I81" si="65">G80+H80</f>
        <v>0</v>
      </c>
      <c r="J80" s="263"/>
      <c r="K80" s="45"/>
      <c r="L80" s="95">
        <f t="shared" ref="L80:L81" si="66">J80+K80</f>
        <v>0</v>
      </c>
      <c r="M80" s="229"/>
      <c r="N80" s="45"/>
      <c r="O80" s="91">
        <f t="shared" ref="O80:O81" si="67">M80+N80</f>
        <v>0</v>
      </c>
      <c r="P80" s="290"/>
      <c r="Q80" s="296"/>
      <c r="R80" s="343"/>
      <c r="S80" s="343"/>
      <c r="T80" s="343"/>
    </row>
    <row r="81" spans="1:20" ht="24" hidden="1" x14ac:dyDescent="0.25">
      <c r="A81" s="30">
        <v>2122</v>
      </c>
      <c r="B81" s="43" t="s">
        <v>78</v>
      </c>
      <c r="C81" s="189">
        <f t="shared" si="24"/>
        <v>0</v>
      </c>
      <c r="D81" s="263"/>
      <c r="E81" s="45"/>
      <c r="F81" s="95">
        <f t="shared" si="64"/>
        <v>0</v>
      </c>
      <c r="G81" s="229"/>
      <c r="H81" s="45"/>
      <c r="I81" s="91">
        <f t="shared" si="65"/>
        <v>0</v>
      </c>
      <c r="J81" s="263"/>
      <c r="K81" s="45"/>
      <c r="L81" s="95">
        <f t="shared" si="66"/>
        <v>0</v>
      </c>
      <c r="M81" s="229"/>
      <c r="N81" s="45"/>
      <c r="O81" s="91">
        <f t="shared" si="67"/>
        <v>0</v>
      </c>
      <c r="P81" s="290"/>
      <c r="Q81" s="296"/>
      <c r="R81" s="343"/>
      <c r="S81" s="343"/>
      <c r="T81" s="343"/>
    </row>
    <row r="82" spans="1:20" x14ac:dyDescent="0.25">
      <c r="A82" s="35">
        <v>2200</v>
      </c>
      <c r="B82" s="72" t="s">
        <v>80</v>
      </c>
      <c r="C82" s="187">
        <f t="shared" si="24"/>
        <v>21933</v>
      </c>
      <c r="D82" s="130">
        <f>SUM(D83,D88,D94,D102,D111,D115,D121,D127)</f>
        <v>21645</v>
      </c>
      <c r="E82" s="123">
        <f t="shared" ref="E82" si="68">SUM(E83,E88,E94,E102,E111,E115,E121,E127)</f>
        <v>0</v>
      </c>
      <c r="F82" s="409">
        <f>SUM(F83,F88,F94,F102,F111,F115,F121,F127)</f>
        <v>21645</v>
      </c>
      <c r="G82" s="227">
        <f>SUM(G83,G88,G94,G102,G111,G115,G121,G127)</f>
        <v>0</v>
      </c>
      <c r="H82" s="123">
        <f t="shared" ref="H82:O82" si="69">SUM(H83,H88,H94,H102,H111,H115,H121,H127)</f>
        <v>0</v>
      </c>
      <c r="I82" s="409">
        <f t="shared" si="69"/>
        <v>0</v>
      </c>
      <c r="J82" s="130">
        <f>SUM(J83,J88,J94,J102,J111,J115,J121,J127)</f>
        <v>288</v>
      </c>
      <c r="K82" s="38">
        <f t="shared" si="69"/>
        <v>0</v>
      </c>
      <c r="L82" s="175">
        <f t="shared" si="69"/>
        <v>288</v>
      </c>
      <c r="M82" s="227">
        <f>SUM(M83,M88,M94,M102,M111,M115,M121,M127)</f>
        <v>0</v>
      </c>
      <c r="N82" s="38">
        <f t="shared" si="69"/>
        <v>0</v>
      </c>
      <c r="O82" s="123">
        <f t="shared" si="69"/>
        <v>0</v>
      </c>
      <c r="P82" s="314"/>
      <c r="Q82" s="296"/>
      <c r="R82" s="343"/>
      <c r="S82" s="343"/>
      <c r="T82" s="343"/>
    </row>
    <row r="83" spans="1:20" ht="24" x14ac:dyDescent="0.25">
      <c r="A83" s="73">
        <v>2210</v>
      </c>
      <c r="B83" s="58" t="s">
        <v>81</v>
      </c>
      <c r="C83" s="194">
        <f t="shared" si="24"/>
        <v>605</v>
      </c>
      <c r="D83" s="86">
        <f>SUM(D84:D87)</f>
        <v>600</v>
      </c>
      <c r="E83" s="154">
        <f t="shared" ref="E83" si="70">SUM(E84:E87)</f>
        <v>0</v>
      </c>
      <c r="F83" s="410">
        <f>SUM(F84:F87)</f>
        <v>600</v>
      </c>
      <c r="G83" s="228">
        <f>SUM(G84:G87)</f>
        <v>0</v>
      </c>
      <c r="H83" s="154">
        <f t="shared" ref="H83:O83" si="71">SUM(H84:H87)</f>
        <v>0</v>
      </c>
      <c r="I83" s="410">
        <f t="shared" si="71"/>
        <v>0</v>
      </c>
      <c r="J83" s="86">
        <f>SUM(J84:J87)</f>
        <v>5</v>
      </c>
      <c r="K83" s="74">
        <f t="shared" si="71"/>
        <v>0</v>
      </c>
      <c r="L83" s="174">
        <f t="shared" si="71"/>
        <v>5</v>
      </c>
      <c r="M83" s="228">
        <f>SUM(M84:M87)</f>
        <v>0</v>
      </c>
      <c r="N83" s="74">
        <f t="shared" si="71"/>
        <v>0</v>
      </c>
      <c r="O83" s="154">
        <f t="shared" si="71"/>
        <v>0</v>
      </c>
      <c r="P83" s="291"/>
      <c r="Q83" s="296"/>
      <c r="R83" s="343"/>
      <c r="S83" s="343"/>
      <c r="T83" s="343"/>
    </row>
    <row r="84" spans="1:20"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c r="R84" s="343"/>
      <c r="S84" s="343"/>
      <c r="T84" s="343"/>
    </row>
    <row r="85" spans="1:20" ht="36" x14ac:dyDescent="0.25">
      <c r="A85" s="30">
        <v>2212</v>
      </c>
      <c r="B85" s="43" t="s">
        <v>83</v>
      </c>
      <c r="C85" s="189">
        <f t="shared" si="24"/>
        <v>430</v>
      </c>
      <c r="D85" s="263">
        <v>430</v>
      </c>
      <c r="E85" s="393"/>
      <c r="F85" s="411">
        <f t="shared" si="72"/>
        <v>430</v>
      </c>
      <c r="G85" s="229"/>
      <c r="H85" s="393"/>
      <c r="I85" s="411">
        <f t="shared" si="73"/>
        <v>0</v>
      </c>
      <c r="J85" s="263"/>
      <c r="K85" s="45"/>
      <c r="L85" s="95">
        <f t="shared" si="74"/>
        <v>0</v>
      </c>
      <c r="M85" s="229"/>
      <c r="N85" s="45"/>
      <c r="O85" s="91">
        <f t="shared" si="75"/>
        <v>0</v>
      </c>
      <c r="P85" s="290"/>
      <c r="Q85" s="296"/>
      <c r="R85" s="343"/>
      <c r="S85" s="343"/>
      <c r="T85" s="343"/>
    </row>
    <row r="86" spans="1:20" ht="24" x14ac:dyDescent="0.25">
      <c r="A86" s="345">
        <v>2214</v>
      </c>
      <c r="B86" s="365" t="s">
        <v>84</v>
      </c>
      <c r="C86" s="366">
        <f t="shared" si="24"/>
        <v>125</v>
      </c>
      <c r="D86" s="367">
        <v>120</v>
      </c>
      <c r="E86" s="418"/>
      <c r="F86" s="420">
        <f t="shared" si="72"/>
        <v>120</v>
      </c>
      <c r="G86" s="370"/>
      <c r="H86" s="418"/>
      <c r="I86" s="420">
        <f t="shared" si="73"/>
        <v>0</v>
      </c>
      <c r="J86" s="367">
        <v>5</v>
      </c>
      <c r="K86" s="368"/>
      <c r="L86" s="369">
        <f t="shared" si="74"/>
        <v>5</v>
      </c>
      <c r="M86" s="370"/>
      <c r="N86" s="368"/>
      <c r="O86" s="371">
        <f t="shared" si="75"/>
        <v>0</v>
      </c>
      <c r="P86" s="372"/>
      <c r="Q86" s="296"/>
      <c r="R86" s="343"/>
      <c r="S86" s="343"/>
      <c r="T86" s="343"/>
    </row>
    <row r="87" spans="1:20" x14ac:dyDescent="0.25">
      <c r="A87" s="30">
        <v>2219</v>
      </c>
      <c r="B87" s="43" t="s">
        <v>85</v>
      </c>
      <c r="C87" s="189">
        <f t="shared" si="24"/>
        <v>50</v>
      </c>
      <c r="D87" s="263">
        <v>50</v>
      </c>
      <c r="E87" s="393"/>
      <c r="F87" s="411">
        <f t="shared" si="72"/>
        <v>50</v>
      </c>
      <c r="G87" s="370"/>
      <c r="H87" s="418"/>
      <c r="I87" s="420">
        <f t="shared" si="73"/>
        <v>0</v>
      </c>
      <c r="J87" s="263"/>
      <c r="K87" s="45"/>
      <c r="L87" s="95">
        <f t="shared" si="74"/>
        <v>0</v>
      </c>
      <c r="M87" s="229"/>
      <c r="N87" s="45"/>
      <c r="O87" s="91">
        <f t="shared" si="75"/>
        <v>0</v>
      </c>
      <c r="P87" s="290"/>
      <c r="Q87" s="296"/>
      <c r="R87" s="343"/>
      <c r="S87" s="343"/>
      <c r="T87" s="343"/>
    </row>
    <row r="88" spans="1:20" ht="24" x14ac:dyDescent="0.25">
      <c r="A88" s="75">
        <v>2220</v>
      </c>
      <c r="B88" s="43" t="s">
        <v>86</v>
      </c>
      <c r="C88" s="189">
        <f t="shared" si="24"/>
        <v>16751</v>
      </c>
      <c r="D88" s="132">
        <f>SUM(D89:D93)</f>
        <v>16223</v>
      </c>
      <c r="E88" s="91">
        <f t="shared" ref="E88" si="76">SUM(E89:E93)</f>
        <v>245</v>
      </c>
      <c r="F88" s="411">
        <f>SUM(F89:F93)</f>
        <v>16468</v>
      </c>
      <c r="G88" s="386">
        <f>SUM(G89:G93)</f>
        <v>0</v>
      </c>
      <c r="H88" s="371">
        <f t="shared" ref="H88:O88" si="77">SUM(H89:H93)</f>
        <v>0</v>
      </c>
      <c r="I88" s="420">
        <f t="shared" si="77"/>
        <v>0</v>
      </c>
      <c r="J88" s="132">
        <f>SUM(J89:J93)</f>
        <v>283</v>
      </c>
      <c r="K88" s="76">
        <f t="shared" si="77"/>
        <v>0</v>
      </c>
      <c r="L88" s="95">
        <f t="shared" si="77"/>
        <v>283</v>
      </c>
      <c r="M88" s="230">
        <f>SUM(M89:M93)</f>
        <v>0</v>
      </c>
      <c r="N88" s="76">
        <f t="shared" si="77"/>
        <v>0</v>
      </c>
      <c r="O88" s="91">
        <f t="shared" si="77"/>
        <v>0</v>
      </c>
      <c r="P88" s="290"/>
      <c r="Q88" s="296"/>
      <c r="R88" s="343"/>
      <c r="S88" s="343"/>
      <c r="T88" s="343"/>
    </row>
    <row r="89" spans="1:20" ht="24" x14ac:dyDescent="0.25">
      <c r="A89" s="30">
        <v>2221</v>
      </c>
      <c r="B89" s="43" t="s">
        <v>305</v>
      </c>
      <c r="C89" s="189">
        <f t="shared" si="24"/>
        <v>7685</v>
      </c>
      <c r="D89" s="263">
        <v>7685</v>
      </c>
      <c r="E89" s="393"/>
      <c r="F89" s="411">
        <f t="shared" ref="F89:F93" si="78">D89+E89</f>
        <v>7685</v>
      </c>
      <c r="G89" s="370"/>
      <c r="H89" s="418"/>
      <c r="I89" s="420">
        <f t="shared" ref="I89:I93" si="79">G89+H89</f>
        <v>0</v>
      </c>
      <c r="J89" s="263"/>
      <c r="K89" s="45"/>
      <c r="L89" s="95">
        <f t="shared" ref="L89:L93" si="80">J89+K89</f>
        <v>0</v>
      </c>
      <c r="M89" s="229"/>
      <c r="N89" s="45"/>
      <c r="O89" s="91">
        <f t="shared" ref="O89:O93" si="81">M89+N89</f>
        <v>0</v>
      </c>
      <c r="P89" s="290"/>
      <c r="Q89" s="296"/>
      <c r="R89" s="343"/>
      <c r="S89" s="343"/>
      <c r="T89" s="343"/>
    </row>
    <row r="90" spans="1:20" ht="120" x14ac:dyDescent="0.25">
      <c r="A90" s="30">
        <v>2222</v>
      </c>
      <c r="B90" s="43" t="s">
        <v>87</v>
      </c>
      <c r="C90" s="189">
        <f t="shared" si="24"/>
        <v>3211</v>
      </c>
      <c r="D90" s="360">
        <v>2966</v>
      </c>
      <c r="E90" s="417">
        <v>245</v>
      </c>
      <c r="F90" s="411">
        <f t="shared" si="78"/>
        <v>3211</v>
      </c>
      <c r="G90" s="362"/>
      <c r="H90" s="417"/>
      <c r="I90" s="411">
        <f t="shared" si="79"/>
        <v>0</v>
      </c>
      <c r="J90" s="360"/>
      <c r="K90" s="361"/>
      <c r="L90" s="95">
        <f t="shared" si="80"/>
        <v>0</v>
      </c>
      <c r="M90" s="362"/>
      <c r="N90" s="361"/>
      <c r="O90" s="91">
        <f t="shared" si="81"/>
        <v>0</v>
      </c>
      <c r="P90" s="363" t="s">
        <v>368</v>
      </c>
      <c r="Q90" s="296"/>
      <c r="R90" s="343"/>
      <c r="S90" s="343"/>
      <c r="T90" s="343"/>
    </row>
    <row r="91" spans="1:20" x14ac:dyDescent="0.25">
      <c r="A91" s="345">
        <v>2223</v>
      </c>
      <c r="B91" s="365" t="s">
        <v>88</v>
      </c>
      <c r="C91" s="366">
        <f t="shared" si="24"/>
        <v>5423</v>
      </c>
      <c r="D91" s="367">
        <v>5218</v>
      </c>
      <c r="E91" s="418"/>
      <c r="F91" s="420">
        <f t="shared" si="78"/>
        <v>5218</v>
      </c>
      <c r="G91" s="370"/>
      <c r="H91" s="418"/>
      <c r="I91" s="420">
        <f t="shared" si="79"/>
        <v>0</v>
      </c>
      <c r="J91" s="367">
        <v>205</v>
      </c>
      <c r="K91" s="368"/>
      <c r="L91" s="369">
        <f t="shared" si="80"/>
        <v>205</v>
      </c>
      <c r="M91" s="370"/>
      <c r="N91" s="368"/>
      <c r="O91" s="371">
        <f t="shared" si="81"/>
        <v>0</v>
      </c>
      <c r="P91" s="372"/>
      <c r="Q91" s="296"/>
      <c r="R91" s="343"/>
      <c r="S91" s="343"/>
      <c r="T91" s="343"/>
    </row>
    <row r="92" spans="1:20" ht="48" x14ac:dyDescent="0.25">
      <c r="A92" s="345">
        <v>2224</v>
      </c>
      <c r="B92" s="365" t="s">
        <v>89</v>
      </c>
      <c r="C92" s="366">
        <f t="shared" si="24"/>
        <v>432</v>
      </c>
      <c r="D92" s="367">
        <v>354</v>
      </c>
      <c r="E92" s="418"/>
      <c r="F92" s="420">
        <f t="shared" si="78"/>
        <v>354</v>
      </c>
      <c r="G92" s="370"/>
      <c r="H92" s="418"/>
      <c r="I92" s="420">
        <f t="shared" si="79"/>
        <v>0</v>
      </c>
      <c r="J92" s="367">
        <v>78</v>
      </c>
      <c r="K92" s="368"/>
      <c r="L92" s="369">
        <f t="shared" si="80"/>
        <v>78</v>
      </c>
      <c r="M92" s="370"/>
      <c r="N92" s="368"/>
      <c r="O92" s="371">
        <f t="shared" si="81"/>
        <v>0</v>
      </c>
      <c r="P92" s="372"/>
      <c r="Q92" s="296"/>
      <c r="R92" s="343"/>
      <c r="S92" s="343"/>
      <c r="T92" s="343"/>
    </row>
    <row r="93" spans="1:20"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c r="R93" s="343"/>
      <c r="S93" s="343"/>
      <c r="T93" s="343"/>
    </row>
    <row r="94" spans="1:20" ht="36" x14ac:dyDescent="0.25">
      <c r="A94" s="75">
        <v>2230</v>
      </c>
      <c r="B94" s="43" t="s">
        <v>91</v>
      </c>
      <c r="C94" s="189">
        <f t="shared" si="24"/>
        <v>440</v>
      </c>
      <c r="D94" s="132">
        <f>SUM(D95:D101)</f>
        <v>440</v>
      </c>
      <c r="E94" s="91">
        <f t="shared" ref="E94" si="82">SUM(E95:E101)</f>
        <v>0</v>
      </c>
      <c r="F94" s="411">
        <f>SUM(F95:F101)</f>
        <v>440</v>
      </c>
      <c r="G94" s="230">
        <f>SUM(G95:G101)</f>
        <v>0</v>
      </c>
      <c r="H94" s="91">
        <f t="shared" ref="H94:N94" si="83">SUM(H95:H101)</f>
        <v>0</v>
      </c>
      <c r="I94" s="411">
        <f t="shared" si="83"/>
        <v>0</v>
      </c>
      <c r="J94" s="132">
        <f>SUM(J95:J101)</f>
        <v>0</v>
      </c>
      <c r="K94" s="76">
        <f t="shared" si="83"/>
        <v>0</v>
      </c>
      <c r="L94" s="95">
        <f t="shared" si="83"/>
        <v>0</v>
      </c>
      <c r="M94" s="230">
        <f>SUM(M95:M101)</f>
        <v>0</v>
      </c>
      <c r="N94" s="76">
        <f t="shared" si="83"/>
        <v>0</v>
      </c>
      <c r="O94" s="91">
        <f>SUM(O95:O101)</f>
        <v>0</v>
      </c>
      <c r="P94" s="290"/>
      <c r="Q94" s="296"/>
      <c r="R94" s="343"/>
      <c r="S94" s="343"/>
      <c r="T94" s="343"/>
    </row>
    <row r="95" spans="1:20"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c r="R95" s="343"/>
      <c r="S95" s="343"/>
      <c r="T95" s="343"/>
    </row>
    <row r="96" spans="1:20"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c r="R96" s="343"/>
      <c r="S96" s="343"/>
      <c r="T96" s="343"/>
    </row>
    <row r="97" spans="1:20"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c r="R97" s="343"/>
      <c r="S97" s="343"/>
      <c r="T97" s="343"/>
    </row>
    <row r="98" spans="1:20"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c r="R98" s="343"/>
      <c r="S98" s="343"/>
      <c r="T98" s="343"/>
    </row>
    <row r="99" spans="1:20" ht="24" hidden="1" x14ac:dyDescent="0.25">
      <c r="A99" s="30">
        <v>2235</v>
      </c>
      <c r="B99" s="43" t="s">
        <v>96</v>
      </c>
      <c r="C99" s="189">
        <f t="shared" si="24"/>
        <v>0</v>
      </c>
      <c r="D99" s="263"/>
      <c r="E99" s="45"/>
      <c r="F99" s="95">
        <f t="shared" si="84"/>
        <v>0</v>
      </c>
      <c r="G99" s="229"/>
      <c r="H99" s="45"/>
      <c r="I99" s="91">
        <f t="shared" si="85"/>
        <v>0</v>
      </c>
      <c r="J99" s="263"/>
      <c r="K99" s="45"/>
      <c r="L99" s="95">
        <f t="shared" si="86"/>
        <v>0</v>
      </c>
      <c r="M99" s="229"/>
      <c r="N99" s="45"/>
      <c r="O99" s="91">
        <f t="shared" si="87"/>
        <v>0</v>
      </c>
      <c r="P99" s="290"/>
      <c r="Q99" s="296"/>
      <c r="R99" s="343"/>
      <c r="S99" s="343"/>
      <c r="T99" s="343"/>
    </row>
    <row r="100" spans="1:20" hidden="1" x14ac:dyDescent="0.25">
      <c r="A100" s="30">
        <v>2236</v>
      </c>
      <c r="B100" s="43" t="s">
        <v>97</v>
      </c>
      <c r="C100" s="189">
        <f t="shared" si="24"/>
        <v>0</v>
      </c>
      <c r="D100" s="263"/>
      <c r="E100" s="45"/>
      <c r="F100" s="95">
        <f t="shared" si="84"/>
        <v>0</v>
      </c>
      <c r="G100" s="229"/>
      <c r="H100" s="45"/>
      <c r="I100" s="91">
        <f t="shared" si="85"/>
        <v>0</v>
      </c>
      <c r="J100" s="263"/>
      <c r="K100" s="45"/>
      <c r="L100" s="95">
        <f t="shared" si="86"/>
        <v>0</v>
      </c>
      <c r="M100" s="229"/>
      <c r="N100" s="45"/>
      <c r="O100" s="91">
        <f t="shared" si="87"/>
        <v>0</v>
      </c>
      <c r="P100" s="290"/>
      <c r="Q100" s="296"/>
      <c r="R100" s="343"/>
      <c r="S100" s="343"/>
      <c r="T100" s="343"/>
    </row>
    <row r="101" spans="1:20" ht="24" x14ac:dyDescent="0.25">
      <c r="A101" s="30">
        <v>2239</v>
      </c>
      <c r="B101" s="43" t="s">
        <v>98</v>
      </c>
      <c r="C101" s="189">
        <f t="shared" si="24"/>
        <v>440</v>
      </c>
      <c r="D101" s="263">
        <v>440</v>
      </c>
      <c r="E101" s="393"/>
      <c r="F101" s="411">
        <f t="shared" si="84"/>
        <v>440</v>
      </c>
      <c r="G101" s="229"/>
      <c r="H101" s="393"/>
      <c r="I101" s="411">
        <f t="shared" si="85"/>
        <v>0</v>
      </c>
      <c r="J101" s="263"/>
      <c r="K101" s="45"/>
      <c r="L101" s="95">
        <f t="shared" si="86"/>
        <v>0</v>
      </c>
      <c r="M101" s="229"/>
      <c r="N101" s="45"/>
      <c r="O101" s="91">
        <f t="shared" si="87"/>
        <v>0</v>
      </c>
      <c r="P101" s="290"/>
      <c r="Q101" s="296"/>
      <c r="R101" s="343"/>
      <c r="S101" s="343"/>
      <c r="T101" s="343"/>
    </row>
    <row r="102" spans="1:20" ht="36" x14ac:dyDescent="0.25">
      <c r="A102" s="75">
        <v>2240</v>
      </c>
      <c r="B102" s="43" t="s">
        <v>99</v>
      </c>
      <c r="C102" s="189">
        <f t="shared" si="24"/>
        <v>3947</v>
      </c>
      <c r="D102" s="132">
        <f>SUM(D103:D110)</f>
        <v>4192</v>
      </c>
      <c r="E102" s="91">
        <f t="shared" ref="E102" si="88">SUM(E103:E110)</f>
        <v>-245</v>
      </c>
      <c r="F102" s="411">
        <f>SUM(F103:F110)</f>
        <v>3947</v>
      </c>
      <c r="G102" s="230">
        <f>SUM(G103:G110)</f>
        <v>0</v>
      </c>
      <c r="H102" s="91">
        <f t="shared" ref="H102:N102" si="89">SUM(H103:H110)</f>
        <v>0</v>
      </c>
      <c r="I102" s="411">
        <f t="shared" si="89"/>
        <v>0</v>
      </c>
      <c r="J102" s="132">
        <f>SUM(J103:J110)</f>
        <v>0</v>
      </c>
      <c r="K102" s="76">
        <f t="shared" si="89"/>
        <v>0</v>
      </c>
      <c r="L102" s="95">
        <f t="shared" si="89"/>
        <v>0</v>
      </c>
      <c r="M102" s="230">
        <f>SUM(M103:M110)</f>
        <v>0</v>
      </c>
      <c r="N102" s="76">
        <f t="shared" si="89"/>
        <v>0</v>
      </c>
      <c r="O102" s="91">
        <f>SUM(O103:O110)</f>
        <v>0</v>
      </c>
      <c r="P102" s="290"/>
      <c r="Q102" s="296"/>
      <c r="R102" s="343"/>
      <c r="S102" s="343"/>
      <c r="T102" s="343"/>
    </row>
    <row r="103" spans="1:20"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c r="R103" s="343"/>
      <c r="S103" s="343"/>
      <c r="T103" s="343"/>
    </row>
    <row r="104" spans="1:20" ht="24" hidden="1" x14ac:dyDescent="0.25">
      <c r="A104" s="30">
        <v>2242</v>
      </c>
      <c r="B104" s="43" t="s">
        <v>101</v>
      </c>
      <c r="C104" s="189">
        <f t="shared" si="24"/>
        <v>0</v>
      </c>
      <c r="D104" s="263"/>
      <c r="E104" s="45"/>
      <c r="F104" s="95">
        <f t="shared" si="90"/>
        <v>0</v>
      </c>
      <c r="G104" s="229"/>
      <c r="H104" s="45"/>
      <c r="I104" s="91">
        <f t="shared" si="91"/>
        <v>0</v>
      </c>
      <c r="J104" s="263"/>
      <c r="K104" s="45"/>
      <c r="L104" s="95">
        <f t="shared" si="92"/>
        <v>0</v>
      </c>
      <c r="M104" s="229"/>
      <c r="N104" s="45"/>
      <c r="O104" s="91">
        <f t="shared" si="93"/>
        <v>0</v>
      </c>
      <c r="P104" s="290"/>
      <c r="Q104" s="296"/>
      <c r="R104" s="343"/>
      <c r="S104" s="343"/>
      <c r="T104" s="343"/>
    </row>
    <row r="105" spans="1:20" ht="24" x14ac:dyDescent="0.25">
      <c r="A105" s="30">
        <v>2243</v>
      </c>
      <c r="B105" s="43" t="s">
        <v>102</v>
      </c>
      <c r="C105" s="189">
        <f t="shared" si="24"/>
        <v>630</v>
      </c>
      <c r="D105" s="263">
        <v>630</v>
      </c>
      <c r="E105" s="393"/>
      <c r="F105" s="411">
        <f t="shared" si="90"/>
        <v>630</v>
      </c>
      <c r="G105" s="229"/>
      <c r="H105" s="393"/>
      <c r="I105" s="411">
        <f t="shared" si="91"/>
        <v>0</v>
      </c>
      <c r="J105" s="263"/>
      <c r="K105" s="45"/>
      <c r="L105" s="95">
        <f t="shared" si="92"/>
        <v>0</v>
      </c>
      <c r="M105" s="229"/>
      <c r="N105" s="45"/>
      <c r="O105" s="91">
        <f t="shared" si="93"/>
        <v>0</v>
      </c>
      <c r="P105" s="290"/>
      <c r="Q105" s="296"/>
      <c r="R105" s="343"/>
      <c r="S105" s="343"/>
      <c r="T105" s="343"/>
    </row>
    <row r="106" spans="1:20" ht="24" x14ac:dyDescent="0.25">
      <c r="A106" s="30">
        <v>2244</v>
      </c>
      <c r="B106" s="43" t="s">
        <v>103</v>
      </c>
      <c r="C106" s="189">
        <f t="shared" si="24"/>
        <v>1897</v>
      </c>
      <c r="D106" s="360">
        <v>2142</v>
      </c>
      <c r="E106" s="417">
        <v>-245</v>
      </c>
      <c r="F106" s="411">
        <f t="shared" si="90"/>
        <v>1897</v>
      </c>
      <c r="G106" s="362"/>
      <c r="H106" s="417"/>
      <c r="I106" s="411">
        <f t="shared" si="91"/>
        <v>0</v>
      </c>
      <c r="J106" s="360"/>
      <c r="K106" s="361"/>
      <c r="L106" s="95">
        <f t="shared" si="92"/>
        <v>0</v>
      </c>
      <c r="M106" s="362"/>
      <c r="N106" s="361"/>
      <c r="O106" s="91">
        <f t="shared" si="93"/>
        <v>0</v>
      </c>
      <c r="P106" s="363" t="s">
        <v>369</v>
      </c>
      <c r="Q106" s="296"/>
      <c r="R106" s="343"/>
      <c r="S106" s="343"/>
      <c r="T106" s="343"/>
    </row>
    <row r="107" spans="1:20"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c r="R107" s="343"/>
      <c r="S107" s="343"/>
      <c r="T107" s="343"/>
    </row>
    <row r="108" spans="1:20" hidden="1" x14ac:dyDescent="0.25">
      <c r="A108" s="30">
        <v>2247</v>
      </c>
      <c r="B108" s="43" t="s">
        <v>105</v>
      </c>
      <c r="C108" s="189">
        <f t="shared" si="24"/>
        <v>0</v>
      </c>
      <c r="D108" s="263"/>
      <c r="E108" s="45"/>
      <c r="F108" s="95">
        <f t="shared" si="90"/>
        <v>0</v>
      </c>
      <c r="G108" s="229"/>
      <c r="H108" s="45"/>
      <c r="I108" s="91">
        <f t="shared" si="91"/>
        <v>0</v>
      </c>
      <c r="J108" s="263"/>
      <c r="K108" s="45"/>
      <c r="L108" s="95">
        <f t="shared" si="92"/>
        <v>0</v>
      </c>
      <c r="M108" s="229"/>
      <c r="N108" s="45"/>
      <c r="O108" s="91">
        <f t="shared" si="93"/>
        <v>0</v>
      </c>
      <c r="P108" s="290"/>
      <c r="Q108" s="296"/>
      <c r="R108" s="343"/>
      <c r="S108" s="343"/>
      <c r="T108" s="343"/>
    </row>
    <row r="109" spans="1:20"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c r="R109" s="343"/>
      <c r="S109" s="343"/>
      <c r="T109" s="343"/>
    </row>
    <row r="110" spans="1:20" ht="24" x14ac:dyDescent="0.25">
      <c r="A110" s="30">
        <v>2249</v>
      </c>
      <c r="B110" s="43" t="s">
        <v>107</v>
      </c>
      <c r="C110" s="189">
        <f t="shared" si="24"/>
        <v>1420</v>
      </c>
      <c r="D110" s="263">
        <v>1420</v>
      </c>
      <c r="E110" s="393"/>
      <c r="F110" s="411">
        <f t="shared" si="90"/>
        <v>1420</v>
      </c>
      <c r="G110" s="229"/>
      <c r="H110" s="393"/>
      <c r="I110" s="411">
        <f t="shared" si="91"/>
        <v>0</v>
      </c>
      <c r="J110" s="263"/>
      <c r="K110" s="45"/>
      <c r="L110" s="95">
        <f t="shared" si="92"/>
        <v>0</v>
      </c>
      <c r="M110" s="229"/>
      <c r="N110" s="45"/>
      <c r="O110" s="91">
        <f t="shared" si="93"/>
        <v>0</v>
      </c>
      <c r="P110" s="290"/>
      <c r="Q110" s="296"/>
      <c r="R110" s="343"/>
      <c r="S110" s="343"/>
      <c r="T110" s="343"/>
    </row>
    <row r="111" spans="1:20" x14ac:dyDescent="0.25">
      <c r="A111" s="75">
        <v>2250</v>
      </c>
      <c r="B111" s="43" t="s">
        <v>108</v>
      </c>
      <c r="C111" s="189">
        <f t="shared" si="24"/>
        <v>166</v>
      </c>
      <c r="D111" s="132">
        <f>SUM(D112:D114)</f>
        <v>166</v>
      </c>
      <c r="E111" s="91">
        <f t="shared" ref="E111" si="94">SUM(E112:E114)</f>
        <v>0</v>
      </c>
      <c r="F111" s="411">
        <f>SUM(F112:F114)</f>
        <v>166</v>
      </c>
      <c r="G111" s="230">
        <f>SUM(G112:G114)</f>
        <v>0</v>
      </c>
      <c r="H111" s="91">
        <f t="shared" ref="H111:N111" si="95">SUM(H112:H114)</f>
        <v>0</v>
      </c>
      <c r="I111" s="411">
        <f t="shared" si="95"/>
        <v>0</v>
      </c>
      <c r="J111" s="132">
        <f>SUM(J112:J114)</f>
        <v>0</v>
      </c>
      <c r="K111" s="76">
        <f t="shared" si="95"/>
        <v>0</v>
      </c>
      <c r="L111" s="95">
        <f t="shared" si="95"/>
        <v>0</v>
      </c>
      <c r="M111" s="230">
        <f>SUM(M112:M114)</f>
        <v>0</v>
      </c>
      <c r="N111" s="76">
        <f t="shared" si="95"/>
        <v>0</v>
      </c>
      <c r="O111" s="91">
        <f>SUM(O112:O114)</f>
        <v>0</v>
      </c>
      <c r="P111" s="290"/>
      <c r="Q111" s="296"/>
      <c r="R111" s="343"/>
      <c r="S111" s="343"/>
      <c r="T111" s="343"/>
    </row>
    <row r="112" spans="1:20" x14ac:dyDescent="0.25">
      <c r="A112" s="30">
        <v>2251</v>
      </c>
      <c r="B112" s="43" t="s">
        <v>109</v>
      </c>
      <c r="C112" s="189">
        <f t="shared" si="24"/>
        <v>166</v>
      </c>
      <c r="D112" s="263">
        <v>166</v>
      </c>
      <c r="E112" s="393"/>
      <c r="F112" s="411">
        <f t="shared" ref="F112:F114" si="96">D112+E112</f>
        <v>166</v>
      </c>
      <c r="G112" s="229"/>
      <c r="H112" s="393"/>
      <c r="I112" s="411">
        <f t="shared" ref="I112:I114" si="97">G112+H112</f>
        <v>0</v>
      </c>
      <c r="J112" s="263"/>
      <c r="K112" s="45"/>
      <c r="L112" s="95">
        <f t="shared" ref="L112:L114" si="98">J112+K112</f>
        <v>0</v>
      </c>
      <c r="M112" s="229"/>
      <c r="N112" s="45"/>
      <c r="O112" s="91">
        <f t="shared" ref="O112:O114" si="99">M112+N112</f>
        <v>0</v>
      </c>
      <c r="P112" s="290"/>
      <c r="Q112" s="296"/>
      <c r="R112" s="343"/>
      <c r="S112" s="343"/>
      <c r="T112" s="343"/>
    </row>
    <row r="113" spans="1:20"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c r="R113" s="343"/>
      <c r="S113" s="343"/>
      <c r="T113" s="343"/>
    </row>
    <row r="114" spans="1:20" ht="24" hidden="1" x14ac:dyDescent="0.25">
      <c r="A114" s="30">
        <v>2259</v>
      </c>
      <c r="B114" s="43" t="s">
        <v>111</v>
      </c>
      <c r="C114" s="189">
        <f t="shared" si="100"/>
        <v>0</v>
      </c>
      <c r="D114" s="263"/>
      <c r="E114" s="45"/>
      <c r="F114" s="95">
        <f t="shared" si="96"/>
        <v>0</v>
      </c>
      <c r="G114" s="229"/>
      <c r="H114" s="45"/>
      <c r="I114" s="91">
        <f t="shared" si="97"/>
        <v>0</v>
      </c>
      <c r="J114" s="263"/>
      <c r="K114" s="45"/>
      <c r="L114" s="95">
        <f t="shared" si="98"/>
        <v>0</v>
      </c>
      <c r="M114" s="229"/>
      <c r="N114" s="45"/>
      <c r="O114" s="91">
        <f t="shared" si="99"/>
        <v>0</v>
      </c>
      <c r="P114" s="290"/>
      <c r="Q114" s="296"/>
      <c r="R114" s="343"/>
      <c r="S114" s="343"/>
      <c r="T114" s="343"/>
    </row>
    <row r="115" spans="1:20" x14ac:dyDescent="0.25">
      <c r="A115" s="75">
        <v>2260</v>
      </c>
      <c r="B115" s="43" t="s">
        <v>112</v>
      </c>
      <c r="C115" s="189">
        <f t="shared" si="100"/>
        <v>24</v>
      </c>
      <c r="D115" s="132">
        <f>SUM(D116:D120)</f>
        <v>24</v>
      </c>
      <c r="E115" s="91">
        <f t="shared" ref="E115" si="101">SUM(E116:E120)</f>
        <v>0</v>
      </c>
      <c r="F115" s="411">
        <f>SUM(F116:F120)</f>
        <v>24</v>
      </c>
      <c r="G115" s="230">
        <f>SUM(G116:G120)</f>
        <v>0</v>
      </c>
      <c r="H115" s="91">
        <f t="shared" ref="H115:N115" si="102">SUM(H116:H120)</f>
        <v>0</v>
      </c>
      <c r="I115" s="411">
        <f t="shared" si="102"/>
        <v>0</v>
      </c>
      <c r="J115" s="132">
        <f>SUM(J116:J120)</f>
        <v>0</v>
      </c>
      <c r="K115" s="76">
        <f t="shared" si="102"/>
        <v>0</v>
      </c>
      <c r="L115" s="95">
        <f t="shared" si="102"/>
        <v>0</v>
      </c>
      <c r="M115" s="230">
        <f>SUM(M116:M120)</f>
        <v>0</v>
      </c>
      <c r="N115" s="76">
        <f t="shared" si="102"/>
        <v>0</v>
      </c>
      <c r="O115" s="91">
        <f>SUM(O116:O120)</f>
        <v>0</v>
      </c>
      <c r="P115" s="290"/>
      <c r="Q115" s="296"/>
      <c r="R115" s="343"/>
      <c r="S115" s="343"/>
      <c r="T115" s="343"/>
    </row>
    <row r="116" spans="1:20"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c r="R116" s="343"/>
      <c r="S116" s="343"/>
      <c r="T116" s="343"/>
    </row>
    <row r="117" spans="1:20" hidden="1" x14ac:dyDescent="0.25">
      <c r="A117" s="30">
        <v>2262</v>
      </c>
      <c r="B117" s="43" t="s">
        <v>114</v>
      </c>
      <c r="C117" s="189">
        <f t="shared" si="100"/>
        <v>0</v>
      </c>
      <c r="D117" s="263"/>
      <c r="E117" s="45"/>
      <c r="F117" s="95">
        <f t="shared" si="103"/>
        <v>0</v>
      </c>
      <c r="G117" s="229"/>
      <c r="H117" s="45"/>
      <c r="I117" s="91">
        <f t="shared" si="104"/>
        <v>0</v>
      </c>
      <c r="J117" s="263"/>
      <c r="K117" s="45"/>
      <c r="L117" s="95">
        <f t="shared" si="105"/>
        <v>0</v>
      </c>
      <c r="M117" s="229"/>
      <c r="N117" s="45"/>
      <c r="O117" s="91">
        <f t="shared" si="106"/>
        <v>0</v>
      </c>
      <c r="P117" s="290"/>
      <c r="Q117" s="296"/>
      <c r="R117" s="343"/>
      <c r="S117" s="343"/>
      <c r="T117" s="343"/>
    </row>
    <row r="118" spans="1:20"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c r="R118" s="343"/>
      <c r="S118" s="343"/>
      <c r="T118" s="343"/>
    </row>
    <row r="119" spans="1:20"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c r="R119" s="343"/>
      <c r="S119" s="343"/>
      <c r="T119" s="343"/>
    </row>
    <row r="120" spans="1:20" x14ac:dyDescent="0.25">
      <c r="A120" s="30">
        <v>2269</v>
      </c>
      <c r="B120" s="43" t="s">
        <v>117</v>
      </c>
      <c r="C120" s="189">
        <f t="shared" si="100"/>
        <v>24</v>
      </c>
      <c r="D120" s="263">
        <v>24</v>
      </c>
      <c r="E120" s="393"/>
      <c r="F120" s="411">
        <f t="shared" si="103"/>
        <v>24</v>
      </c>
      <c r="G120" s="229"/>
      <c r="H120" s="393"/>
      <c r="I120" s="411">
        <f t="shared" si="104"/>
        <v>0</v>
      </c>
      <c r="J120" s="263"/>
      <c r="K120" s="45"/>
      <c r="L120" s="95">
        <f t="shared" si="105"/>
        <v>0</v>
      </c>
      <c r="M120" s="229"/>
      <c r="N120" s="45"/>
      <c r="O120" s="91">
        <f t="shared" si="106"/>
        <v>0</v>
      </c>
      <c r="P120" s="290"/>
      <c r="Q120" s="296"/>
      <c r="R120" s="343"/>
      <c r="S120" s="343"/>
      <c r="T120" s="343"/>
    </row>
    <row r="121" spans="1:20" hidden="1" x14ac:dyDescent="0.25">
      <c r="A121" s="75">
        <v>2270</v>
      </c>
      <c r="B121" s="43" t="s">
        <v>118</v>
      </c>
      <c r="C121" s="189">
        <f t="shared" si="100"/>
        <v>0</v>
      </c>
      <c r="D121" s="132">
        <f>SUM(D122:D126)</f>
        <v>0</v>
      </c>
      <c r="E121" s="76">
        <f t="shared" ref="E121" si="107">SUM(E122:E126)</f>
        <v>0</v>
      </c>
      <c r="F121" s="95">
        <f>SUM(F122:F126)</f>
        <v>0</v>
      </c>
      <c r="G121" s="230">
        <f>SUM(G122:G126)</f>
        <v>0</v>
      </c>
      <c r="H121" s="76">
        <f t="shared" ref="H121:N121" si="108">SUM(H122:H126)</f>
        <v>0</v>
      </c>
      <c r="I121" s="91">
        <f t="shared" si="108"/>
        <v>0</v>
      </c>
      <c r="J121" s="132">
        <f>SUM(J122:J126)</f>
        <v>0</v>
      </c>
      <c r="K121" s="76">
        <f t="shared" si="108"/>
        <v>0</v>
      </c>
      <c r="L121" s="95">
        <f t="shared" si="108"/>
        <v>0</v>
      </c>
      <c r="M121" s="230">
        <f>SUM(M122:M126)</f>
        <v>0</v>
      </c>
      <c r="N121" s="76">
        <f t="shared" si="108"/>
        <v>0</v>
      </c>
      <c r="O121" s="91">
        <f>SUM(O122:O126)</f>
        <v>0</v>
      </c>
      <c r="P121" s="290"/>
      <c r="Q121" s="296"/>
      <c r="R121" s="343"/>
      <c r="S121" s="343"/>
      <c r="T121" s="343"/>
    </row>
    <row r="122" spans="1:20"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c r="R122" s="343"/>
      <c r="S122" s="343"/>
      <c r="T122" s="343"/>
    </row>
    <row r="123" spans="1:20"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c r="R123" s="343"/>
      <c r="S123" s="343"/>
      <c r="T123" s="343"/>
    </row>
    <row r="124" spans="1:20" ht="24" hidden="1" x14ac:dyDescent="0.25">
      <c r="A124" s="30">
        <v>2275</v>
      </c>
      <c r="B124" s="43" t="s">
        <v>120</v>
      </c>
      <c r="C124" s="189">
        <f t="shared" si="100"/>
        <v>0</v>
      </c>
      <c r="D124" s="263"/>
      <c r="E124" s="45"/>
      <c r="F124" s="95">
        <f t="shared" si="109"/>
        <v>0</v>
      </c>
      <c r="G124" s="229"/>
      <c r="H124" s="45"/>
      <c r="I124" s="91">
        <f t="shared" si="110"/>
        <v>0</v>
      </c>
      <c r="J124" s="263"/>
      <c r="K124" s="45"/>
      <c r="L124" s="95">
        <f t="shared" si="111"/>
        <v>0</v>
      </c>
      <c r="M124" s="229"/>
      <c r="N124" s="45"/>
      <c r="O124" s="91">
        <f t="shared" si="112"/>
        <v>0</v>
      </c>
      <c r="P124" s="290"/>
      <c r="Q124" s="296"/>
      <c r="R124" s="343"/>
      <c r="S124" s="343"/>
      <c r="T124" s="343"/>
    </row>
    <row r="125" spans="1:20"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c r="R125" s="343"/>
      <c r="S125" s="343"/>
      <c r="T125" s="343"/>
    </row>
    <row r="126" spans="1:20" ht="24" hidden="1" x14ac:dyDescent="0.25">
      <c r="A126" s="30">
        <v>2279</v>
      </c>
      <c r="B126" s="43" t="s">
        <v>122</v>
      </c>
      <c r="C126" s="189">
        <f t="shared" si="100"/>
        <v>0</v>
      </c>
      <c r="D126" s="263"/>
      <c r="E126" s="45"/>
      <c r="F126" s="95">
        <f t="shared" si="109"/>
        <v>0</v>
      </c>
      <c r="G126" s="229"/>
      <c r="H126" s="45"/>
      <c r="I126" s="91">
        <f t="shared" si="110"/>
        <v>0</v>
      </c>
      <c r="J126" s="263"/>
      <c r="K126" s="45"/>
      <c r="L126" s="95">
        <f t="shared" si="111"/>
        <v>0</v>
      </c>
      <c r="M126" s="229"/>
      <c r="N126" s="45"/>
      <c r="O126" s="91">
        <f t="shared" si="112"/>
        <v>0</v>
      </c>
      <c r="P126" s="290"/>
      <c r="Q126" s="296"/>
      <c r="R126" s="343"/>
      <c r="S126" s="343"/>
      <c r="T126" s="343"/>
    </row>
    <row r="127" spans="1:20" ht="24" hidden="1" x14ac:dyDescent="0.25">
      <c r="A127" s="338">
        <v>2280</v>
      </c>
      <c r="B127" s="40" t="s">
        <v>123</v>
      </c>
      <c r="C127" s="188">
        <f t="shared" si="100"/>
        <v>0</v>
      </c>
      <c r="D127" s="131">
        <f>SUM(D128)</f>
        <v>0</v>
      </c>
      <c r="E127" s="79">
        <f>SUM(E128)</f>
        <v>0</v>
      </c>
      <c r="F127" s="176">
        <f t="shared" ref="F127:O127" si="113">SUM(F128)</f>
        <v>0</v>
      </c>
      <c r="G127" s="232">
        <f>SUM(G128)</f>
        <v>0</v>
      </c>
      <c r="H127" s="79">
        <f t="shared" si="113"/>
        <v>0</v>
      </c>
      <c r="I127" s="90">
        <f t="shared" si="113"/>
        <v>0</v>
      </c>
      <c r="J127" s="131">
        <f>SUM(J128)</f>
        <v>0</v>
      </c>
      <c r="K127" s="79">
        <f t="shared" si="113"/>
        <v>0</v>
      </c>
      <c r="L127" s="176">
        <f t="shared" si="113"/>
        <v>0</v>
      </c>
      <c r="M127" s="232">
        <f>SUM(M128)</f>
        <v>0</v>
      </c>
      <c r="N127" s="79">
        <f t="shared" si="113"/>
        <v>0</v>
      </c>
      <c r="O127" s="91">
        <f t="shared" si="113"/>
        <v>0</v>
      </c>
      <c r="P127" s="290"/>
      <c r="Q127" s="296"/>
      <c r="R127" s="343"/>
      <c r="S127" s="343"/>
      <c r="T127" s="343"/>
    </row>
    <row r="128" spans="1:20"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c r="R128" s="343"/>
      <c r="S128" s="343"/>
      <c r="T128" s="343"/>
    </row>
    <row r="129" spans="1:20" ht="38.25" customHeight="1" x14ac:dyDescent="0.25">
      <c r="A129" s="35">
        <v>2300</v>
      </c>
      <c r="B129" s="72" t="s">
        <v>125</v>
      </c>
      <c r="C129" s="187">
        <f t="shared" si="100"/>
        <v>5819</v>
      </c>
      <c r="D129" s="130">
        <f>SUM(D130,D135,D139,D140,D143,D150,D158,D159,D162)</f>
        <v>5189</v>
      </c>
      <c r="E129" s="123">
        <f t="shared" ref="E129" si="114">SUM(E130,E135,E139,E140,E143,E150,E158,E159,E162)</f>
        <v>0</v>
      </c>
      <c r="F129" s="409">
        <f>SUM(F130,F135,F139,F140,F143,F150,F158,F159,F162)</f>
        <v>5189</v>
      </c>
      <c r="G129" s="227">
        <f>SUM(G130,G135,G139,G140,G143,G150,G158,G159,G162)</f>
        <v>514</v>
      </c>
      <c r="H129" s="123">
        <f t="shared" ref="H129:N129" si="115">SUM(H130,H135,H139,H140,H143,H150,H158,H159,H162)</f>
        <v>0</v>
      </c>
      <c r="I129" s="409">
        <f t="shared" si="115"/>
        <v>514</v>
      </c>
      <c r="J129" s="130">
        <f>SUM(J130,J135,J139,J140,J143,J150,J158,J159,J162)</f>
        <v>0</v>
      </c>
      <c r="K129" s="38">
        <f t="shared" si="115"/>
        <v>0</v>
      </c>
      <c r="L129" s="175">
        <f t="shared" si="115"/>
        <v>0</v>
      </c>
      <c r="M129" s="227">
        <f>SUM(M130,M135,M139,M140,M143,M150,M158,M159,M162)</f>
        <v>116</v>
      </c>
      <c r="N129" s="38">
        <f t="shared" si="115"/>
        <v>0</v>
      </c>
      <c r="O129" s="123">
        <f>SUM(O130,O135,O139,O140,O143,O150,O158,O159,O162)</f>
        <v>116</v>
      </c>
      <c r="P129" s="292"/>
      <c r="Q129" s="296"/>
      <c r="R129" s="343"/>
      <c r="S129" s="343"/>
      <c r="T129" s="343"/>
    </row>
    <row r="130" spans="1:20" ht="24" x14ac:dyDescent="0.25">
      <c r="A130" s="338">
        <v>2310</v>
      </c>
      <c r="B130" s="40" t="s">
        <v>126</v>
      </c>
      <c r="C130" s="188">
        <f t="shared" si="100"/>
        <v>2352</v>
      </c>
      <c r="D130" s="131">
        <f>SUM(D131:D134)</f>
        <v>2352</v>
      </c>
      <c r="E130" s="90">
        <f t="shared" ref="E130:O130" si="116">SUM(E131:E134)</f>
        <v>0</v>
      </c>
      <c r="F130" s="402">
        <f t="shared" si="116"/>
        <v>2352</v>
      </c>
      <c r="G130" s="232">
        <f>SUM(G131:G134)</f>
        <v>0</v>
      </c>
      <c r="H130" s="90">
        <f t="shared" si="116"/>
        <v>0</v>
      </c>
      <c r="I130" s="402">
        <f t="shared" si="116"/>
        <v>0</v>
      </c>
      <c r="J130" s="131">
        <f>SUM(J131:J134)</f>
        <v>0</v>
      </c>
      <c r="K130" s="79">
        <f t="shared" si="116"/>
        <v>0</v>
      </c>
      <c r="L130" s="176">
        <f t="shared" si="116"/>
        <v>0</v>
      </c>
      <c r="M130" s="232">
        <f>SUM(M131:M134)</f>
        <v>0</v>
      </c>
      <c r="N130" s="79">
        <f t="shared" si="116"/>
        <v>0</v>
      </c>
      <c r="O130" s="90">
        <f t="shared" si="116"/>
        <v>0</v>
      </c>
      <c r="P130" s="289"/>
      <c r="Q130" s="296"/>
      <c r="R130" s="343"/>
      <c r="S130" s="343"/>
      <c r="T130" s="343"/>
    </row>
    <row r="131" spans="1:20" x14ac:dyDescent="0.25">
      <c r="A131" s="30">
        <v>2311</v>
      </c>
      <c r="B131" s="43" t="s">
        <v>127</v>
      </c>
      <c r="C131" s="189">
        <f t="shared" si="100"/>
        <v>350</v>
      </c>
      <c r="D131" s="263">
        <v>350</v>
      </c>
      <c r="E131" s="393"/>
      <c r="F131" s="411">
        <f t="shared" ref="F131:F134" si="117">D131+E131</f>
        <v>350</v>
      </c>
      <c r="G131" s="229"/>
      <c r="H131" s="393"/>
      <c r="I131" s="411">
        <f t="shared" ref="I131:I134" si="118">G131+H131</f>
        <v>0</v>
      </c>
      <c r="J131" s="263"/>
      <c r="K131" s="45"/>
      <c r="L131" s="95">
        <f t="shared" ref="L131:L134" si="119">J131+K131</f>
        <v>0</v>
      </c>
      <c r="M131" s="229"/>
      <c r="N131" s="45"/>
      <c r="O131" s="91">
        <f t="shared" ref="O131:O134" si="120">M131+N131</f>
        <v>0</v>
      </c>
      <c r="P131" s="290"/>
      <c r="Q131" s="296"/>
      <c r="R131" s="343"/>
      <c r="S131" s="343"/>
      <c r="T131" s="343"/>
    </row>
    <row r="132" spans="1:20" x14ac:dyDescent="0.25">
      <c r="A132" s="30">
        <v>2312</v>
      </c>
      <c r="B132" s="43" t="s">
        <v>128</v>
      </c>
      <c r="C132" s="189">
        <f t="shared" si="100"/>
        <v>2002</v>
      </c>
      <c r="D132" s="263">
        <v>2002</v>
      </c>
      <c r="E132" s="393"/>
      <c r="F132" s="411">
        <f t="shared" si="117"/>
        <v>2002</v>
      </c>
      <c r="G132" s="229"/>
      <c r="H132" s="393"/>
      <c r="I132" s="411">
        <f t="shared" si="118"/>
        <v>0</v>
      </c>
      <c r="J132" s="263"/>
      <c r="K132" s="45"/>
      <c r="L132" s="95">
        <f t="shared" si="119"/>
        <v>0</v>
      </c>
      <c r="M132" s="229"/>
      <c r="N132" s="45"/>
      <c r="O132" s="91">
        <f t="shared" si="120"/>
        <v>0</v>
      </c>
      <c r="P132" s="290"/>
      <c r="Q132" s="296"/>
      <c r="R132" s="343"/>
      <c r="S132" s="343"/>
      <c r="T132" s="343"/>
    </row>
    <row r="133" spans="1:20" hidden="1" x14ac:dyDescent="0.25">
      <c r="A133" s="30">
        <v>2313</v>
      </c>
      <c r="B133" s="43" t="s">
        <v>129</v>
      </c>
      <c r="C133" s="189">
        <f t="shared" si="100"/>
        <v>0</v>
      </c>
      <c r="D133" s="263"/>
      <c r="E133" s="45"/>
      <c r="F133" s="95">
        <f t="shared" si="117"/>
        <v>0</v>
      </c>
      <c r="G133" s="229"/>
      <c r="H133" s="45"/>
      <c r="I133" s="91">
        <f t="shared" si="118"/>
        <v>0</v>
      </c>
      <c r="J133" s="263"/>
      <c r="K133" s="45"/>
      <c r="L133" s="95">
        <f t="shared" si="119"/>
        <v>0</v>
      </c>
      <c r="M133" s="229"/>
      <c r="N133" s="45"/>
      <c r="O133" s="91">
        <f t="shared" si="120"/>
        <v>0</v>
      </c>
      <c r="P133" s="290"/>
      <c r="Q133" s="296"/>
      <c r="R133" s="343"/>
      <c r="S133" s="343"/>
      <c r="T133" s="343"/>
    </row>
    <row r="134" spans="1:20" ht="47.25" hidden="1" customHeight="1" x14ac:dyDescent="0.25">
      <c r="A134" s="30">
        <v>2314</v>
      </c>
      <c r="B134" s="43" t="s">
        <v>307</v>
      </c>
      <c r="C134" s="189">
        <f t="shared" si="100"/>
        <v>0</v>
      </c>
      <c r="D134" s="263"/>
      <c r="E134" s="45"/>
      <c r="F134" s="95">
        <f t="shared" si="117"/>
        <v>0</v>
      </c>
      <c r="G134" s="229"/>
      <c r="H134" s="45"/>
      <c r="I134" s="91">
        <f t="shared" si="118"/>
        <v>0</v>
      </c>
      <c r="J134" s="263"/>
      <c r="K134" s="45"/>
      <c r="L134" s="95">
        <f t="shared" si="119"/>
        <v>0</v>
      </c>
      <c r="M134" s="229"/>
      <c r="N134" s="45"/>
      <c r="O134" s="91">
        <f t="shared" si="120"/>
        <v>0</v>
      </c>
      <c r="P134" s="290"/>
      <c r="Q134" s="296"/>
      <c r="R134" s="343"/>
      <c r="S134" s="343"/>
      <c r="T134" s="343"/>
    </row>
    <row r="135" spans="1:20" x14ac:dyDescent="0.25">
      <c r="A135" s="75">
        <v>2320</v>
      </c>
      <c r="B135" s="43" t="s">
        <v>130</v>
      </c>
      <c r="C135" s="189">
        <f t="shared" si="100"/>
        <v>33</v>
      </c>
      <c r="D135" s="132">
        <f>SUM(D136:D138)</f>
        <v>33</v>
      </c>
      <c r="E135" s="91">
        <f>SUM(E136:E138)</f>
        <v>0</v>
      </c>
      <c r="F135" s="411">
        <f>SUM(F136:F138)</f>
        <v>33</v>
      </c>
      <c r="G135" s="230">
        <f>SUM(G136:G138)</f>
        <v>0</v>
      </c>
      <c r="H135" s="91">
        <f>SUM(H136:H138)</f>
        <v>0</v>
      </c>
      <c r="I135" s="411">
        <f t="shared" ref="I135:N135" si="121">SUM(I136:I138)</f>
        <v>0</v>
      </c>
      <c r="J135" s="132">
        <f>SUM(J136:J138)</f>
        <v>0</v>
      </c>
      <c r="K135" s="76">
        <f t="shared" si="121"/>
        <v>0</v>
      </c>
      <c r="L135" s="95">
        <f t="shared" si="121"/>
        <v>0</v>
      </c>
      <c r="M135" s="230">
        <f>SUM(M136:M138)</f>
        <v>0</v>
      </c>
      <c r="N135" s="76">
        <f t="shared" si="121"/>
        <v>0</v>
      </c>
      <c r="O135" s="91">
        <f>SUM(O136:O138)</f>
        <v>0</v>
      </c>
      <c r="P135" s="290"/>
      <c r="Q135" s="296"/>
      <c r="R135" s="343"/>
      <c r="S135" s="343"/>
      <c r="T135" s="343"/>
    </row>
    <row r="136" spans="1:20" hidden="1" x14ac:dyDescent="0.25">
      <c r="A136" s="30">
        <v>2321</v>
      </c>
      <c r="B136" s="43" t="s">
        <v>131</v>
      </c>
      <c r="C136" s="189">
        <f t="shared" si="100"/>
        <v>0</v>
      </c>
      <c r="D136" s="263"/>
      <c r="E136" s="45"/>
      <c r="F136" s="95">
        <f t="shared" ref="F136:F139" si="122">D136+E136</f>
        <v>0</v>
      </c>
      <c r="G136" s="229"/>
      <c r="H136" s="45"/>
      <c r="I136" s="91">
        <f t="shared" ref="I136:I139" si="123">G136+H136</f>
        <v>0</v>
      </c>
      <c r="J136" s="263"/>
      <c r="K136" s="45"/>
      <c r="L136" s="95">
        <f t="shared" ref="L136:L139" si="124">J136+K136</f>
        <v>0</v>
      </c>
      <c r="M136" s="229"/>
      <c r="N136" s="45"/>
      <c r="O136" s="91">
        <f t="shared" ref="O136:O139" si="125">M136+N136</f>
        <v>0</v>
      </c>
      <c r="P136" s="290"/>
      <c r="Q136" s="296"/>
      <c r="R136" s="343"/>
      <c r="S136" s="343"/>
      <c r="T136" s="343"/>
    </row>
    <row r="137" spans="1:20" x14ac:dyDescent="0.25">
      <c r="A137" s="30">
        <v>2322</v>
      </c>
      <c r="B137" s="43" t="s">
        <v>132</v>
      </c>
      <c r="C137" s="189">
        <f t="shared" si="100"/>
        <v>33</v>
      </c>
      <c r="D137" s="263">
        <v>33</v>
      </c>
      <c r="E137" s="393"/>
      <c r="F137" s="411">
        <f t="shared" si="122"/>
        <v>33</v>
      </c>
      <c r="G137" s="229"/>
      <c r="H137" s="393"/>
      <c r="I137" s="411">
        <f t="shared" si="123"/>
        <v>0</v>
      </c>
      <c r="J137" s="263"/>
      <c r="K137" s="45"/>
      <c r="L137" s="95">
        <f t="shared" si="124"/>
        <v>0</v>
      </c>
      <c r="M137" s="229"/>
      <c r="N137" s="45"/>
      <c r="O137" s="91">
        <f t="shared" si="125"/>
        <v>0</v>
      </c>
      <c r="P137" s="290"/>
      <c r="Q137" s="296"/>
      <c r="R137" s="343"/>
      <c r="S137" s="343"/>
      <c r="T137" s="343"/>
    </row>
    <row r="138" spans="1:20" ht="10.5" hidden="1" customHeight="1" x14ac:dyDescent="0.25">
      <c r="A138" s="30">
        <v>2329</v>
      </c>
      <c r="B138" s="43" t="s">
        <v>133</v>
      </c>
      <c r="C138" s="189">
        <f t="shared" si="100"/>
        <v>0</v>
      </c>
      <c r="D138" s="263"/>
      <c r="E138" s="45"/>
      <c r="F138" s="95">
        <f t="shared" si="122"/>
        <v>0</v>
      </c>
      <c r="G138" s="229"/>
      <c r="H138" s="45"/>
      <c r="I138" s="91">
        <f t="shared" si="123"/>
        <v>0</v>
      </c>
      <c r="J138" s="263"/>
      <c r="K138" s="45"/>
      <c r="L138" s="95">
        <f t="shared" si="124"/>
        <v>0</v>
      </c>
      <c r="M138" s="229"/>
      <c r="N138" s="45"/>
      <c r="O138" s="91">
        <f t="shared" si="125"/>
        <v>0</v>
      </c>
      <c r="P138" s="290"/>
      <c r="Q138" s="296"/>
      <c r="R138" s="343"/>
      <c r="S138" s="343"/>
      <c r="T138" s="343"/>
    </row>
    <row r="139" spans="1:20" hidden="1" x14ac:dyDescent="0.25">
      <c r="A139" s="75">
        <v>2330</v>
      </c>
      <c r="B139" s="43" t="s">
        <v>134</v>
      </c>
      <c r="C139" s="189">
        <f t="shared" si="100"/>
        <v>0</v>
      </c>
      <c r="D139" s="263"/>
      <c r="E139" s="45"/>
      <c r="F139" s="95">
        <f t="shared" si="122"/>
        <v>0</v>
      </c>
      <c r="G139" s="229"/>
      <c r="H139" s="45"/>
      <c r="I139" s="91">
        <f t="shared" si="123"/>
        <v>0</v>
      </c>
      <c r="J139" s="263"/>
      <c r="K139" s="45"/>
      <c r="L139" s="95">
        <f t="shared" si="124"/>
        <v>0</v>
      </c>
      <c r="M139" s="229"/>
      <c r="N139" s="45"/>
      <c r="O139" s="91">
        <f t="shared" si="125"/>
        <v>0</v>
      </c>
      <c r="P139" s="290"/>
      <c r="Q139" s="296"/>
      <c r="R139" s="343"/>
      <c r="S139" s="343"/>
      <c r="T139" s="343"/>
    </row>
    <row r="140" spans="1:20" ht="48" x14ac:dyDescent="0.25">
      <c r="A140" s="75">
        <v>2340</v>
      </c>
      <c r="B140" s="43" t="s">
        <v>135</v>
      </c>
      <c r="C140" s="189">
        <f t="shared" si="100"/>
        <v>90</v>
      </c>
      <c r="D140" s="132">
        <f>SUM(D141:D142)</f>
        <v>90</v>
      </c>
      <c r="E140" s="91">
        <f>SUM(E141:E142)</f>
        <v>0</v>
      </c>
      <c r="F140" s="411">
        <f>SUM(F141:F142)</f>
        <v>90</v>
      </c>
      <c r="G140" s="230">
        <f>SUM(G141:G142)</f>
        <v>0</v>
      </c>
      <c r="H140" s="91">
        <f t="shared" ref="H140:N140" si="126">SUM(H141:H142)</f>
        <v>0</v>
      </c>
      <c r="I140" s="411">
        <f t="shared" si="126"/>
        <v>0</v>
      </c>
      <c r="J140" s="132">
        <f>SUM(J141:J142)</f>
        <v>0</v>
      </c>
      <c r="K140" s="76">
        <f t="shared" si="126"/>
        <v>0</v>
      </c>
      <c r="L140" s="95">
        <f t="shared" si="126"/>
        <v>0</v>
      </c>
      <c r="M140" s="230">
        <f>SUM(M141:M142)</f>
        <v>0</v>
      </c>
      <c r="N140" s="76">
        <f t="shared" si="126"/>
        <v>0</v>
      </c>
      <c r="O140" s="91">
        <f>SUM(O141:O142)</f>
        <v>0</v>
      </c>
      <c r="P140" s="290"/>
      <c r="Q140" s="296"/>
      <c r="R140" s="343"/>
      <c r="S140" s="343"/>
      <c r="T140" s="343"/>
    </row>
    <row r="141" spans="1:20" x14ac:dyDescent="0.25">
      <c r="A141" s="30">
        <v>2341</v>
      </c>
      <c r="B141" s="43" t="s">
        <v>136</v>
      </c>
      <c r="C141" s="189">
        <f t="shared" si="100"/>
        <v>90</v>
      </c>
      <c r="D141" s="263">
        <v>90</v>
      </c>
      <c r="E141" s="393"/>
      <c r="F141" s="411">
        <f t="shared" ref="F141:F142" si="127">D141+E141</f>
        <v>90</v>
      </c>
      <c r="G141" s="229"/>
      <c r="H141" s="393"/>
      <c r="I141" s="411">
        <f t="shared" ref="I141:I142" si="128">G141+H141</f>
        <v>0</v>
      </c>
      <c r="J141" s="263"/>
      <c r="K141" s="45"/>
      <c r="L141" s="95">
        <f t="shared" ref="L141:L142" si="129">J141+K141</f>
        <v>0</v>
      </c>
      <c r="M141" s="229"/>
      <c r="N141" s="45"/>
      <c r="O141" s="91">
        <f t="shared" ref="O141:O142" si="130">M141+N141</f>
        <v>0</v>
      </c>
      <c r="P141" s="290"/>
      <c r="Q141" s="296"/>
      <c r="R141" s="343"/>
      <c r="S141" s="343"/>
      <c r="T141" s="343"/>
    </row>
    <row r="142" spans="1:20" ht="24" hidden="1" x14ac:dyDescent="0.25">
      <c r="A142" s="30">
        <v>2344</v>
      </c>
      <c r="B142" s="43" t="s">
        <v>137</v>
      </c>
      <c r="C142" s="189">
        <f t="shared" si="100"/>
        <v>0</v>
      </c>
      <c r="D142" s="263"/>
      <c r="E142" s="45"/>
      <c r="F142" s="95">
        <f t="shared" si="127"/>
        <v>0</v>
      </c>
      <c r="G142" s="229"/>
      <c r="H142" s="45"/>
      <c r="I142" s="91">
        <f t="shared" si="128"/>
        <v>0</v>
      </c>
      <c r="J142" s="263"/>
      <c r="K142" s="45"/>
      <c r="L142" s="95">
        <f t="shared" si="129"/>
        <v>0</v>
      </c>
      <c r="M142" s="229"/>
      <c r="N142" s="45"/>
      <c r="O142" s="91">
        <f t="shared" si="130"/>
        <v>0</v>
      </c>
      <c r="P142" s="290"/>
      <c r="Q142" s="296"/>
      <c r="R142" s="343"/>
      <c r="S142" s="343"/>
      <c r="T142" s="343"/>
    </row>
    <row r="143" spans="1:20" ht="24" x14ac:dyDescent="0.25">
      <c r="A143" s="73">
        <v>2350</v>
      </c>
      <c r="B143" s="58" t="s">
        <v>138</v>
      </c>
      <c r="C143" s="194">
        <f t="shared" si="100"/>
        <v>2249</v>
      </c>
      <c r="D143" s="86">
        <f>SUM(D144:D149)</f>
        <v>2249</v>
      </c>
      <c r="E143" s="154">
        <f>SUM(E144:E149)</f>
        <v>0</v>
      </c>
      <c r="F143" s="410">
        <f>SUM(F144:F149)</f>
        <v>2249</v>
      </c>
      <c r="G143" s="228">
        <f>SUM(G144:G149)</f>
        <v>0</v>
      </c>
      <c r="H143" s="154">
        <f t="shared" ref="H143:N143" si="131">SUM(H144:H149)</f>
        <v>0</v>
      </c>
      <c r="I143" s="410">
        <f t="shared" si="131"/>
        <v>0</v>
      </c>
      <c r="J143" s="86">
        <f>SUM(J144:J149)</f>
        <v>0</v>
      </c>
      <c r="K143" s="74">
        <f t="shared" si="131"/>
        <v>0</v>
      </c>
      <c r="L143" s="174">
        <f t="shared" si="131"/>
        <v>0</v>
      </c>
      <c r="M143" s="228">
        <f>SUM(M144:M149)</f>
        <v>0</v>
      </c>
      <c r="N143" s="74">
        <f t="shared" si="131"/>
        <v>0</v>
      </c>
      <c r="O143" s="154">
        <f>SUM(O144:O149)</f>
        <v>0</v>
      </c>
      <c r="P143" s="291"/>
      <c r="Q143" s="296"/>
      <c r="R143" s="343"/>
      <c r="S143" s="343"/>
      <c r="T143" s="343"/>
    </row>
    <row r="144" spans="1:20" x14ac:dyDescent="0.25">
      <c r="A144" s="27">
        <v>2351</v>
      </c>
      <c r="B144" s="40" t="s">
        <v>139</v>
      </c>
      <c r="C144" s="188">
        <f t="shared" si="100"/>
        <v>471</v>
      </c>
      <c r="D144" s="262">
        <v>471</v>
      </c>
      <c r="E144" s="390"/>
      <c r="F144" s="402">
        <f t="shared" ref="F144:F149" si="132">D144+E144</f>
        <v>471</v>
      </c>
      <c r="G144" s="219"/>
      <c r="H144" s="390"/>
      <c r="I144" s="402">
        <f t="shared" ref="I144:I149" si="133">G144+H144</f>
        <v>0</v>
      </c>
      <c r="J144" s="262"/>
      <c r="K144" s="42"/>
      <c r="L144" s="176">
        <f t="shared" ref="L144:L149" si="134">J144+K144</f>
        <v>0</v>
      </c>
      <c r="M144" s="219"/>
      <c r="N144" s="42"/>
      <c r="O144" s="90">
        <f t="shared" ref="O144:O149" si="135">M144+N144</f>
        <v>0</v>
      </c>
      <c r="P144" s="289"/>
      <c r="Q144" s="296"/>
      <c r="R144" s="343"/>
      <c r="S144" s="343"/>
      <c r="T144" s="343"/>
    </row>
    <row r="145" spans="1:20" x14ac:dyDescent="0.25">
      <c r="A145" s="30">
        <v>2352</v>
      </c>
      <c r="B145" s="43" t="s">
        <v>140</v>
      </c>
      <c r="C145" s="189">
        <f t="shared" si="100"/>
        <v>1778</v>
      </c>
      <c r="D145" s="263">
        <v>1778</v>
      </c>
      <c r="E145" s="393"/>
      <c r="F145" s="411">
        <f t="shared" si="132"/>
        <v>1778</v>
      </c>
      <c r="G145" s="229"/>
      <c r="H145" s="393"/>
      <c r="I145" s="411">
        <f t="shared" si="133"/>
        <v>0</v>
      </c>
      <c r="J145" s="263"/>
      <c r="K145" s="45"/>
      <c r="L145" s="95">
        <f t="shared" si="134"/>
        <v>0</v>
      </c>
      <c r="M145" s="229"/>
      <c r="N145" s="45"/>
      <c r="O145" s="91">
        <f t="shared" si="135"/>
        <v>0</v>
      </c>
      <c r="P145" s="290"/>
      <c r="Q145" s="296"/>
      <c r="R145" s="343"/>
      <c r="S145" s="343"/>
      <c r="T145" s="343"/>
    </row>
    <row r="146" spans="1:20" ht="24" hidden="1" x14ac:dyDescent="0.25">
      <c r="A146" s="30">
        <v>2353</v>
      </c>
      <c r="B146" s="43" t="s">
        <v>141</v>
      </c>
      <c r="C146" s="189">
        <f t="shared" si="100"/>
        <v>0</v>
      </c>
      <c r="D146" s="263"/>
      <c r="E146" s="45"/>
      <c r="F146" s="95">
        <f t="shared" si="132"/>
        <v>0</v>
      </c>
      <c r="G146" s="229"/>
      <c r="H146" s="45"/>
      <c r="I146" s="91">
        <f t="shared" si="133"/>
        <v>0</v>
      </c>
      <c r="J146" s="263"/>
      <c r="K146" s="45"/>
      <c r="L146" s="95">
        <f t="shared" si="134"/>
        <v>0</v>
      </c>
      <c r="M146" s="229"/>
      <c r="N146" s="45"/>
      <c r="O146" s="91">
        <f t="shared" si="135"/>
        <v>0</v>
      </c>
      <c r="P146" s="290"/>
      <c r="Q146" s="296"/>
      <c r="R146" s="343"/>
      <c r="S146" s="343"/>
      <c r="T146" s="343"/>
    </row>
    <row r="147" spans="1:20" ht="24" hidden="1" x14ac:dyDescent="0.25">
      <c r="A147" s="30">
        <v>2354</v>
      </c>
      <c r="B147" s="43" t="s">
        <v>142</v>
      </c>
      <c r="C147" s="189">
        <f t="shared" si="100"/>
        <v>0</v>
      </c>
      <c r="D147" s="263"/>
      <c r="E147" s="45"/>
      <c r="F147" s="95">
        <f t="shared" si="132"/>
        <v>0</v>
      </c>
      <c r="G147" s="229"/>
      <c r="H147" s="45"/>
      <c r="I147" s="91">
        <f t="shared" si="133"/>
        <v>0</v>
      </c>
      <c r="J147" s="263"/>
      <c r="K147" s="45"/>
      <c r="L147" s="95">
        <f t="shared" si="134"/>
        <v>0</v>
      </c>
      <c r="M147" s="229"/>
      <c r="N147" s="45"/>
      <c r="O147" s="91">
        <f t="shared" si="135"/>
        <v>0</v>
      </c>
      <c r="P147" s="290"/>
      <c r="Q147" s="296"/>
      <c r="R147" s="343"/>
      <c r="S147" s="343"/>
      <c r="T147" s="343"/>
    </row>
    <row r="148" spans="1:20" ht="24" hidden="1" x14ac:dyDescent="0.25">
      <c r="A148" s="30">
        <v>2355</v>
      </c>
      <c r="B148" s="43" t="s">
        <v>143</v>
      </c>
      <c r="C148" s="189">
        <f t="shared" si="100"/>
        <v>0</v>
      </c>
      <c r="D148" s="263"/>
      <c r="E148" s="45"/>
      <c r="F148" s="95">
        <f t="shared" si="132"/>
        <v>0</v>
      </c>
      <c r="G148" s="229"/>
      <c r="H148" s="45"/>
      <c r="I148" s="91">
        <f t="shared" si="133"/>
        <v>0</v>
      </c>
      <c r="J148" s="263"/>
      <c r="K148" s="45"/>
      <c r="L148" s="95">
        <f t="shared" si="134"/>
        <v>0</v>
      </c>
      <c r="M148" s="229"/>
      <c r="N148" s="45"/>
      <c r="O148" s="91">
        <f t="shared" si="135"/>
        <v>0</v>
      </c>
      <c r="P148" s="290"/>
      <c r="Q148" s="296"/>
      <c r="R148" s="343"/>
      <c r="S148" s="343"/>
      <c r="T148" s="343"/>
    </row>
    <row r="149" spans="1:20" ht="24" hidden="1" x14ac:dyDescent="0.25">
      <c r="A149" s="30">
        <v>2359</v>
      </c>
      <c r="B149" s="43" t="s">
        <v>144</v>
      </c>
      <c r="C149" s="189">
        <f t="shared" si="100"/>
        <v>0</v>
      </c>
      <c r="D149" s="263"/>
      <c r="E149" s="45"/>
      <c r="F149" s="95">
        <f t="shared" si="132"/>
        <v>0</v>
      </c>
      <c r="G149" s="229"/>
      <c r="H149" s="45"/>
      <c r="I149" s="91">
        <f t="shared" si="133"/>
        <v>0</v>
      </c>
      <c r="J149" s="263"/>
      <c r="K149" s="45"/>
      <c r="L149" s="95">
        <f t="shared" si="134"/>
        <v>0</v>
      </c>
      <c r="M149" s="229"/>
      <c r="N149" s="45"/>
      <c r="O149" s="91">
        <f t="shared" si="135"/>
        <v>0</v>
      </c>
      <c r="P149" s="290"/>
      <c r="Q149" s="296"/>
      <c r="R149" s="343"/>
      <c r="S149" s="343"/>
      <c r="T149" s="343"/>
    </row>
    <row r="150" spans="1:20" ht="24.75" customHeight="1" x14ac:dyDescent="0.25">
      <c r="A150" s="75">
        <v>2360</v>
      </c>
      <c r="B150" s="43" t="s">
        <v>145</v>
      </c>
      <c r="C150" s="189">
        <f t="shared" si="100"/>
        <v>100</v>
      </c>
      <c r="D150" s="132">
        <f>SUM(D151:D157)</f>
        <v>100</v>
      </c>
      <c r="E150" s="91">
        <f>SUM(E151:E157)</f>
        <v>0</v>
      </c>
      <c r="F150" s="411">
        <f>SUM(F151:F157)</f>
        <v>100</v>
      </c>
      <c r="G150" s="230">
        <f>SUM(G151:G157)</f>
        <v>0</v>
      </c>
      <c r="H150" s="91">
        <f t="shared" ref="H150:N150" si="136">SUM(H151:H157)</f>
        <v>0</v>
      </c>
      <c r="I150" s="411">
        <f t="shared" si="136"/>
        <v>0</v>
      </c>
      <c r="J150" s="132">
        <f>SUM(J151:J157)</f>
        <v>0</v>
      </c>
      <c r="K150" s="76">
        <f t="shared" si="136"/>
        <v>0</v>
      </c>
      <c r="L150" s="95">
        <f t="shared" si="136"/>
        <v>0</v>
      </c>
      <c r="M150" s="230">
        <f>SUM(M151:M157)</f>
        <v>0</v>
      </c>
      <c r="N150" s="76">
        <f t="shared" si="136"/>
        <v>0</v>
      </c>
      <c r="O150" s="91">
        <f>SUM(O151:O157)</f>
        <v>0</v>
      </c>
      <c r="P150" s="290"/>
      <c r="Q150" s="296"/>
      <c r="R150" s="343"/>
      <c r="S150" s="343"/>
      <c r="T150" s="343"/>
    </row>
    <row r="151" spans="1:20" hidden="1" x14ac:dyDescent="0.25">
      <c r="A151" s="29">
        <v>2361</v>
      </c>
      <c r="B151" s="43" t="s">
        <v>146</v>
      </c>
      <c r="C151" s="189">
        <f t="shared" si="100"/>
        <v>0</v>
      </c>
      <c r="D151" s="263"/>
      <c r="E151" s="45"/>
      <c r="F151" s="95">
        <f t="shared" ref="F151:F158" si="137">D151+E151</f>
        <v>0</v>
      </c>
      <c r="G151" s="229"/>
      <c r="H151" s="45"/>
      <c r="I151" s="91">
        <f t="shared" ref="I151:I158" si="138">G151+H151</f>
        <v>0</v>
      </c>
      <c r="J151" s="263"/>
      <c r="K151" s="45"/>
      <c r="L151" s="95">
        <f t="shared" ref="L151:L158" si="139">J151+K151</f>
        <v>0</v>
      </c>
      <c r="M151" s="229"/>
      <c r="N151" s="45"/>
      <c r="O151" s="91">
        <f t="shared" ref="O151:O158" si="140">M151+N151</f>
        <v>0</v>
      </c>
      <c r="P151" s="290"/>
      <c r="Q151" s="296"/>
      <c r="R151" s="343"/>
      <c r="S151" s="343"/>
      <c r="T151" s="343"/>
    </row>
    <row r="152" spans="1:20" ht="24" x14ac:dyDescent="0.25">
      <c r="A152" s="29">
        <v>2362</v>
      </c>
      <c r="B152" s="43" t="s">
        <v>147</v>
      </c>
      <c r="C152" s="189">
        <f t="shared" si="100"/>
        <v>100</v>
      </c>
      <c r="D152" s="263">
        <v>100</v>
      </c>
      <c r="E152" s="393"/>
      <c r="F152" s="411">
        <f t="shared" si="137"/>
        <v>100</v>
      </c>
      <c r="G152" s="229"/>
      <c r="H152" s="393"/>
      <c r="I152" s="411">
        <f t="shared" si="138"/>
        <v>0</v>
      </c>
      <c r="J152" s="263"/>
      <c r="K152" s="45"/>
      <c r="L152" s="95">
        <f t="shared" si="139"/>
        <v>0</v>
      </c>
      <c r="M152" s="229"/>
      <c r="N152" s="45"/>
      <c r="O152" s="91">
        <f t="shared" si="140"/>
        <v>0</v>
      </c>
      <c r="P152" s="290"/>
      <c r="Q152" s="296"/>
      <c r="R152" s="343"/>
      <c r="S152" s="343"/>
      <c r="T152" s="343"/>
    </row>
    <row r="153" spans="1:20" hidden="1" x14ac:dyDescent="0.25">
      <c r="A153" s="29">
        <v>2363</v>
      </c>
      <c r="B153" s="43" t="s">
        <v>148</v>
      </c>
      <c r="C153" s="189">
        <f t="shared" si="100"/>
        <v>0</v>
      </c>
      <c r="D153" s="263"/>
      <c r="E153" s="45"/>
      <c r="F153" s="95">
        <f t="shared" si="137"/>
        <v>0</v>
      </c>
      <c r="G153" s="229"/>
      <c r="H153" s="45"/>
      <c r="I153" s="91">
        <f t="shared" si="138"/>
        <v>0</v>
      </c>
      <c r="J153" s="263"/>
      <c r="K153" s="45"/>
      <c r="L153" s="95">
        <f t="shared" si="139"/>
        <v>0</v>
      </c>
      <c r="M153" s="229"/>
      <c r="N153" s="45"/>
      <c r="O153" s="91">
        <f t="shared" si="140"/>
        <v>0</v>
      </c>
      <c r="P153" s="290"/>
      <c r="Q153" s="296"/>
      <c r="R153" s="343"/>
      <c r="S153" s="343"/>
      <c r="T153" s="343"/>
    </row>
    <row r="154" spans="1:20" hidden="1" x14ac:dyDescent="0.25">
      <c r="A154" s="29">
        <v>2364</v>
      </c>
      <c r="B154" s="43" t="s">
        <v>149</v>
      </c>
      <c r="C154" s="189">
        <f t="shared" si="100"/>
        <v>0</v>
      </c>
      <c r="D154" s="263"/>
      <c r="E154" s="45"/>
      <c r="F154" s="95">
        <f t="shared" si="137"/>
        <v>0</v>
      </c>
      <c r="G154" s="229"/>
      <c r="H154" s="45"/>
      <c r="I154" s="91">
        <f t="shared" si="138"/>
        <v>0</v>
      </c>
      <c r="J154" s="263"/>
      <c r="K154" s="45"/>
      <c r="L154" s="95">
        <f t="shared" si="139"/>
        <v>0</v>
      </c>
      <c r="M154" s="229"/>
      <c r="N154" s="45"/>
      <c r="O154" s="91">
        <f t="shared" si="140"/>
        <v>0</v>
      </c>
      <c r="P154" s="290"/>
      <c r="Q154" s="296"/>
      <c r="R154" s="343"/>
      <c r="S154" s="343"/>
      <c r="T154" s="343"/>
    </row>
    <row r="155" spans="1:20" ht="12.75" hidden="1" customHeight="1" x14ac:dyDescent="0.25">
      <c r="A155" s="29">
        <v>2365</v>
      </c>
      <c r="B155" s="43" t="s">
        <v>150</v>
      </c>
      <c r="C155" s="189">
        <f t="shared" si="100"/>
        <v>0</v>
      </c>
      <c r="D155" s="263"/>
      <c r="E155" s="45"/>
      <c r="F155" s="95">
        <f t="shared" si="137"/>
        <v>0</v>
      </c>
      <c r="G155" s="229"/>
      <c r="H155" s="45"/>
      <c r="I155" s="91">
        <f t="shared" si="138"/>
        <v>0</v>
      </c>
      <c r="J155" s="263"/>
      <c r="K155" s="45"/>
      <c r="L155" s="95">
        <f t="shared" si="139"/>
        <v>0</v>
      </c>
      <c r="M155" s="229"/>
      <c r="N155" s="45"/>
      <c r="O155" s="91">
        <f t="shared" si="140"/>
        <v>0</v>
      </c>
      <c r="P155" s="290"/>
      <c r="Q155" s="296"/>
      <c r="R155" s="343"/>
      <c r="S155" s="343"/>
      <c r="T155" s="343"/>
    </row>
    <row r="156" spans="1:20" ht="36" hidden="1" x14ac:dyDescent="0.25">
      <c r="A156" s="29">
        <v>2366</v>
      </c>
      <c r="B156" s="43" t="s">
        <v>151</v>
      </c>
      <c r="C156" s="189">
        <f t="shared" si="100"/>
        <v>0</v>
      </c>
      <c r="D156" s="263"/>
      <c r="E156" s="45"/>
      <c r="F156" s="95">
        <f t="shared" si="137"/>
        <v>0</v>
      </c>
      <c r="G156" s="229"/>
      <c r="H156" s="45"/>
      <c r="I156" s="91">
        <f t="shared" si="138"/>
        <v>0</v>
      </c>
      <c r="J156" s="263"/>
      <c r="K156" s="45"/>
      <c r="L156" s="95">
        <f t="shared" si="139"/>
        <v>0</v>
      </c>
      <c r="M156" s="229"/>
      <c r="N156" s="45"/>
      <c r="O156" s="91">
        <f t="shared" si="140"/>
        <v>0</v>
      </c>
      <c r="P156" s="290"/>
      <c r="Q156" s="296"/>
      <c r="R156" s="343"/>
      <c r="S156" s="343"/>
      <c r="T156" s="343"/>
    </row>
    <row r="157" spans="1:20" ht="48" hidden="1" x14ac:dyDescent="0.25">
      <c r="A157" s="29">
        <v>2369</v>
      </c>
      <c r="B157" s="43" t="s">
        <v>152</v>
      </c>
      <c r="C157" s="189">
        <f t="shared" si="100"/>
        <v>0</v>
      </c>
      <c r="D157" s="263"/>
      <c r="E157" s="45"/>
      <c r="F157" s="95">
        <f t="shared" si="137"/>
        <v>0</v>
      </c>
      <c r="G157" s="229"/>
      <c r="H157" s="45"/>
      <c r="I157" s="91">
        <f t="shared" si="138"/>
        <v>0</v>
      </c>
      <c r="J157" s="263"/>
      <c r="K157" s="45"/>
      <c r="L157" s="95">
        <f t="shared" si="139"/>
        <v>0</v>
      </c>
      <c r="M157" s="229"/>
      <c r="N157" s="45"/>
      <c r="O157" s="91">
        <f t="shared" si="140"/>
        <v>0</v>
      </c>
      <c r="P157" s="290"/>
      <c r="Q157" s="296"/>
      <c r="R157" s="343"/>
      <c r="S157" s="343"/>
      <c r="T157" s="343"/>
    </row>
    <row r="158" spans="1:20" x14ac:dyDescent="0.25">
      <c r="A158" s="73">
        <v>2370</v>
      </c>
      <c r="B158" s="58" t="s">
        <v>153</v>
      </c>
      <c r="C158" s="194">
        <f t="shared" si="100"/>
        <v>995</v>
      </c>
      <c r="D158" s="260">
        <v>365</v>
      </c>
      <c r="E158" s="391"/>
      <c r="F158" s="410">
        <f t="shared" si="137"/>
        <v>365</v>
      </c>
      <c r="G158" s="231">
        <v>514</v>
      </c>
      <c r="H158" s="391"/>
      <c r="I158" s="410">
        <f t="shared" si="138"/>
        <v>514</v>
      </c>
      <c r="J158" s="260"/>
      <c r="K158" s="77"/>
      <c r="L158" s="174">
        <f t="shared" si="139"/>
        <v>0</v>
      </c>
      <c r="M158" s="231">
        <v>116</v>
      </c>
      <c r="N158" s="77"/>
      <c r="O158" s="154">
        <f t="shared" si="140"/>
        <v>116</v>
      </c>
      <c r="P158" s="291"/>
      <c r="Q158" s="296"/>
      <c r="R158" s="343"/>
      <c r="S158" s="343"/>
      <c r="T158" s="343"/>
    </row>
    <row r="159" spans="1:20" hidden="1" x14ac:dyDescent="0.25">
      <c r="A159" s="73">
        <v>2380</v>
      </c>
      <c r="B159" s="58" t="s">
        <v>154</v>
      </c>
      <c r="C159" s="194">
        <f t="shared" si="100"/>
        <v>0</v>
      </c>
      <c r="D159" s="86">
        <f>SUM(D160:D161)</f>
        <v>0</v>
      </c>
      <c r="E159" s="74">
        <f t="shared" ref="E159" si="141">SUM(E160:E161)</f>
        <v>0</v>
      </c>
      <c r="F159" s="174">
        <f>SUM(F160:F161)</f>
        <v>0</v>
      </c>
      <c r="G159" s="228">
        <f>SUM(G160:G161)</f>
        <v>0</v>
      </c>
      <c r="H159" s="74">
        <f t="shared" ref="H159:N159" si="142">SUM(H160:H161)</f>
        <v>0</v>
      </c>
      <c r="I159" s="154">
        <f t="shared" si="142"/>
        <v>0</v>
      </c>
      <c r="J159" s="86">
        <f>SUM(J160:J161)</f>
        <v>0</v>
      </c>
      <c r="K159" s="74">
        <f t="shared" si="142"/>
        <v>0</v>
      </c>
      <c r="L159" s="174">
        <f t="shared" si="142"/>
        <v>0</v>
      </c>
      <c r="M159" s="228">
        <f>SUM(M160:M161)</f>
        <v>0</v>
      </c>
      <c r="N159" s="74">
        <f t="shared" si="142"/>
        <v>0</v>
      </c>
      <c r="O159" s="154">
        <f>SUM(O160:O161)</f>
        <v>0</v>
      </c>
      <c r="P159" s="291"/>
      <c r="Q159" s="296"/>
      <c r="R159" s="343"/>
      <c r="S159" s="343"/>
      <c r="T159" s="343"/>
    </row>
    <row r="160" spans="1:20" hidden="1" x14ac:dyDescent="0.25">
      <c r="A160" s="26">
        <v>2381</v>
      </c>
      <c r="B160" s="40" t="s">
        <v>155</v>
      </c>
      <c r="C160" s="188">
        <f t="shared" si="100"/>
        <v>0</v>
      </c>
      <c r="D160" s="262"/>
      <c r="E160" s="42"/>
      <c r="F160" s="176">
        <f t="shared" ref="F160:F163" si="143">D160+E160</f>
        <v>0</v>
      </c>
      <c r="G160" s="219"/>
      <c r="H160" s="42"/>
      <c r="I160" s="90">
        <f t="shared" ref="I160:I163" si="144">G160+H160</f>
        <v>0</v>
      </c>
      <c r="J160" s="262"/>
      <c r="K160" s="42"/>
      <c r="L160" s="176">
        <f t="shared" ref="L160:L163" si="145">J160+K160</f>
        <v>0</v>
      </c>
      <c r="M160" s="219"/>
      <c r="N160" s="42"/>
      <c r="O160" s="90">
        <f t="shared" ref="O160:O163" si="146">M160+N160</f>
        <v>0</v>
      </c>
      <c r="P160" s="289"/>
      <c r="Q160" s="296"/>
      <c r="R160" s="343"/>
      <c r="S160" s="343"/>
      <c r="T160" s="343"/>
    </row>
    <row r="161" spans="1:20" ht="24" hidden="1" x14ac:dyDescent="0.25">
      <c r="A161" s="29">
        <v>2389</v>
      </c>
      <c r="B161" s="43" t="s">
        <v>156</v>
      </c>
      <c r="C161" s="189">
        <f t="shared" si="100"/>
        <v>0</v>
      </c>
      <c r="D161" s="263"/>
      <c r="E161" s="45"/>
      <c r="F161" s="95">
        <f t="shared" si="143"/>
        <v>0</v>
      </c>
      <c r="G161" s="229"/>
      <c r="H161" s="45"/>
      <c r="I161" s="91">
        <f t="shared" si="144"/>
        <v>0</v>
      </c>
      <c r="J161" s="263"/>
      <c r="K161" s="45"/>
      <c r="L161" s="95">
        <f t="shared" si="145"/>
        <v>0</v>
      </c>
      <c r="M161" s="229"/>
      <c r="N161" s="45"/>
      <c r="O161" s="91">
        <f t="shared" si="146"/>
        <v>0</v>
      </c>
      <c r="P161" s="290"/>
      <c r="Q161" s="296"/>
      <c r="R161" s="343"/>
      <c r="S161" s="343"/>
      <c r="T161" s="343"/>
    </row>
    <row r="162" spans="1:20" hidden="1" x14ac:dyDescent="0.25">
      <c r="A162" s="73">
        <v>2390</v>
      </c>
      <c r="B162" s="58" t="s">
        <v>157</v>
      </c>
      <c r="C162" s="194">
        <f t="shared" si="100"/>
        <v>0</v>
      </c>
      <c r="D162" s="260"/>
      <c r="E162" s="77"/>
      <c r="F162" s="174">
        <f t="shared" si="143"/>
        <v>0</v>
      </c>
      <c r="G162" s="231"/>
      <c r="H162" s="77"/>
      <c r="I162" s="154">
        <f t="shared" si="144"/>
        <v>0</v>
      </c>
      <c r="J162" s="260"/>
      <c r="K162" s="77"/>
      <c r="L162" s="174">
        <f t="shared" si="145"/>
        <v>0</v>
      </c>
      <c r="M162" s="231"/>
      <c r="N162" s="77"/>
      <c r="O162" s="154">
        <f t="shared" si="146"/>
        <v>0</v>
      </c>
      <c r="P162" s="291"/>
      <c r="Q162" s="296"/>
      <c r="R162" s="343"/>
      <c r="S162" s="343"/>
      <c r="T162" s="343"/>
    </row>
    <row r="163" spans="1:20" hidden="1" x14ac:dyDescent="0.25">
      <c r="A163" s="35">
        <v>2400</v>
      </c>
      <c r="B163" s="72" t="s">
        <v>158</v>
      </c>
      <c r="C163" s="187">
        <f t="shared" si="100"/>
        <v>0</v>
      </c>
      <c r="D163" s="247"/>
      <c r="E163" s="80"/>
      <c r="F163" s="175">
        <f t="shared" si="143"/>
        <v>0</v>
      </c>
      <c r="G163" s="233"/>
      <c r="H163" s="80"/>
      <c r="I163" s="123">
        <f t="shared" si="144"/>
        <v>0</v>
      </c>
      <c r="J163" s="247"/>
      <c r="K163" s="80"/>
      <c r="L163" s="175">
        <f t="shared" si="145"/>
        <v>0</v>
      </c>
      <c r="M163" s="233"/>
      <c r="N163" s="80"/>
      <c r="O163" s="123">
        <f t="shared" si="146"/>
        <v>0</v>
      </c>
      <c r="P163" s="292"/>
      <c r="Q163" s="296"/>
      <c r="R163" s="343"/>
      <c r="S163" s="343"/>
      <c r="T163" s="343"/>
    </row>
    <row r="164" spans="1:20" ht="24" hidden="1" x14ac:dyDescent="0.25">
      <c r="A164" s="35">
        <v>2500</v>
      </c>
      <c r="B164" s="72" t="s">
        <v>159</v>
      </c>
      <c r="C164" s="187">
        <f t="shared" si="100"/>
        <v>0</v>
      </c>
      <c r="D164" s="130">
        <f>SUM(D165,D170)</f>
        <v>0</v>
      </c>
      <c r="E164" s="38">
        <f t="shared" ref="E164" si="147">SUM(E165,E170)</f>
        <v>0</v>
      </c>
      <c r="F164" s="175">
        <f>SUM(F165,F170)</f>
        <v>0</v>
      </c>
      <c r="G164" s="227">
        <f>SUM(G165,G170)</f>
        <v>0</v>
      </c>
      <c r="H164" s="38">
        <f t="shared" ref="H164:O164" si="148">SUM(H165,H170)</f>
        <v>0</v>
      </c>
      <c r="I164" s="123">
        <f t="shared" si="148"/>
        <v>0</v>
      </c>
      <c r="J164" s="130">
        <f>SUM(J165,J170)</f>
        <v>0</v>
      </c>
      <c r="K164" s="38">
        <f t="shared" si="148"/>
        <v>0</v>
      </c>
      <c r="L164" s="175">
        <f t="shared" si="148"/>
        <v>0</v>
      </c>
      <c r="M164" s="227">
        <f>SUM(M165,M170)</f>
        <v>0</v>
      </c>
      <c r="N164" s="38">
        <f t="shared" si="148"/>
        <v>0</v>
      </c>
      <c r="O164" s="123">
        <f t="shared" si="148"/>
        <v>0</v>
      </c>
      <c r="P164" s="313"/>
      <c r="Q164" s="296"/>
      <c r="R164" s="343"/>
      <c r="S164" s="343"/>
      <c r="T164" s="343"/>
    </row>
    <row r="165" spans="1:20" ht="16.5" hidden="1" customHeight="1" x14ac:dyDescent="0.25">
      <c r="A165" s="338">
        <v>2510</v>
      </c>
      <c r="B165" s="40" t="s">
        <v>160</v>
      </c>
      <c r="C165" s="188">
        <f t="shared" si="100"/>
        <v>0</v>
      </c>
      <c r="D165" s="131">
        <f>SUM(D166:D169)</f>
        <v>0</v>
      </c>
      <c r="E165" s="79">
        <f t="shared" ref="E165" si="149">SUM(E166:E169)</f>
        <v>0</v>
      </c>
      <c r="F165" s="176">
        <f>SUM(F166:F169)</f>
        <v>0</v>
      </c>
      <c r="G165" s="232">
        <f>SUM(G166:G169)</f>
        <v>0</v>
      </c>
      <c r="H165" s="79">
        <f t="shared" ref="H165:O165" si="150">SUM(H166:H169)</f>
        <v>0</v>
      </c>
      <c r="I165" s="90">
        <f t="shared" si="150"/>
        <v>0</v>
      </c>
      <c r="J165" s="131">
        <f>SUM(J166:J169)</f>
        <v>0</v>
      </c>
      <c r="K165" s="79">
        <f t="shared" si="150"/>
        <v>0</v>
      </c>
      <c r="L165" s="176">
        <f t="shared" si="150"/>
        <v>0</v>
      </c>
      <c r="M165" s="232">
        <f>SUM(M166:M169)</f>
        <v>0</v>
      </c>
      <c r="N165" s="79">
        <f t="shared" si="150"/>
        <v>0</v>
      </c>
      <c r="O165" s="155">
        <f t="shared" si="150"/>
        <v>0</v>
      </c>
      <c r="P165" s="294"/>
      <c r="Q165" s="296"/>
      <c r="R165" s="343"/>
      <c r="S165" s="343"/>
      <c r="T165" s="343"/>
    </row>
    <row r="166" spans="1:20" ht="24" hidden="1" x14ac:dyDescent="0.25">
      <c r="A166" s="30">
        <v>2512</v>
      </c>
      <c r="B166" s="43" t="s">
        <v>161</v>
      </c>
      <c r="C166" s="189">
        <f t="shared" si="100"/>
        <v>0</v>
      </c>
      <c r="D166" s="263"/>
      <c r="E166" s="45"/>
      <c r="F166" s="95">
        <f t="shared" ref="F166:F171" si="151">D166+E166</f>
        <v>0</v>
      </c>
      <c r="G166" s="229"/>
      <c r="H166" s="45"/>
      <c r="I166" s="91">
        <f t="shared" ref="I166:I171" si="152">G166+H166</f>
        <v>0</v>
      </c>
      <c r="J166" s="263"/>
      <c r="K166" s="45"/>
      <c r="L166" s="95">
        <f t="shared" ref="L166:L171" si="153">J166+K166</f>
        <v>0</v>
      </c>
      <c r="M166" s="229"/>
      <c r="N166" s="45"/>
      <c r="O166" s="91">
        <f t="shared" ref="O166:O171" si="154">M166+N166</f>
        <v>0</v>
      </c>
      <c r="P166" s="290"/>
      <c r="Q166" s="296"/>
      <c r="R166" s="343"/>
      <c r="S166" s="343"/>
      <c r="T166" s="343"/>
    </row>
    <row r="167" spans="1:20" ht="36" hidden="1" x14ac:dyDescent="0.25">
      <c r="A167" s="30">
        <v>2513</v>
      </c>
      <c r="B167" s="43" t="s">
        <v>162</v>
      </c>
      <c r="C167" s="189">
        <f t="shared" si="100"/>
        <v>0</v>
      </c>
      <c r="D167" s="263"/>
      <c r="E167" s="45"/>
      <c r="F167" s="95">
        <f t="shared" si="151"/>
        <v>0</v>
      </c>
      <c r="G167" s="229"/>
      <c r="H167" s="45"/>
      <c r="I167" s="91">
        <f t="shared" si="152"/>
        <v>0</v>
      </c>
      <c r="J167" s="263"/>
      <c r="K167" s="45"/>
      <c r="L167" s="95">
        <f t="shared" si="153"/>
        <v>0</v>
      </c>
      <c r="M167" s="229"/>
      <c r="N167" s="45"/>
      <c r="O167" s="91">
        <f t="shared" si="154"/>
        <v>0</v>
      </c>
      <c r="P167" s="290"/>
      <c r="Q167" s="296"/>
      <c r="R167" s="343"/>
      <c r="S167" s="343"/>
      <c r="T167" s="343"/>
    </row>
    <row r="168" spans="1:20" ht="24" hidden="1" x14ac:dyDescent="0.25">
      <c r="A168" s="30">
        <v>2515</v>
      </c>
      <c r="B168" s="43" t="s">
        <v>163</v>
      </c>
      <c r="C168" s="189">
        <f t="shared" si="100"/>
        <v>0</v>
      </c>
      <c r="D168" s="263"/>
      <c r="E168" s="45"/>
      <c r="F168" s="95">
        <f t="shared" si="151"/>
        <v>0</v>
      </c>
      <c r="G168" s="229"/>
      <c r="H168" s="45"/>
      <c r="I168" s="91">
        <f t="shared" si="152"/>
        <v>0</v>
      </c>
      <c r="J168" s="263"/>
      <c r="K168" s="45"/>
      <c r="L168" s="95">
        <f t="shared" si="153"/>
        <v>0</v>
      </c>
      <c r="M168" s="229"/>
      <c r="N168" s="45"/>
      <c r="O168" s="91">
        <f t="shared" si="154"/>
        <v>0</v>
      </c>
      <c r="P168" s="290"/>
      <c r="Q168" s="296"/>
      <c r="R168" s="343"/>
      <c r="S168" s="343"/>
      <c r="T168" s="343"/>
    </row>
    <row r="169" spans="1:20" ht="24" hidden="1" x14ac:dyDescent="0.25">
      <c r="A169" s="30">
        <v>2519</v>
      </c>
      <c r="B169" s="43" t="s">
        <v>164</v>
      </c>
      <c r="C169" s="189">
        <f t="shared" si="100"/>
        <v>0</v>
      </c>
      <c r="D169" s="263"/>
      <c r="E169" s="45"/>
      <c r="F169" s="95">
        <f t="shared" si="151"/>
        <v>0</v>
      </c>
      <c r="G169" s="229"/>
      <c r="H169" s="45"/>
      <c r="I169" s="91">
        <f t="shared" si="152"/>
        <v>0</v>
      </c>
      <c r="J169" s="263"/>
      <c r="K169" s="45"/>
      <c r="L169" s="95">
        <f t="shared" si="153"/>
        <v>0</v>
      </c>
      <c r="M169" s="229"/>
      <c r="N169" s="45"/>
      <c r="O169" s="91">
        <f t="shared" si="154"/>
        <v>0</v>
      </c>
      <c r="P169" s="290"/>
      <c r="Q169" s="296"/>
      <c r="R169" s="343"/>
      <c r="S169" s="343"/>
      <c r="T169" s="343"/>
    </row>
    <row r="170" spans="1:20" ht="24" hidden="1" x14ac:dyDescent="0.25">
      <c r="A170" s="75">
        <v>2520</v>
      </c>
      <c r="B170" s="43" t="s">
        <v>165</v>
      </c>
      <c r="C170" s="189">
        <f t="shared" si="100"/>
        <v>0</v>
      </c>
      <c r="D170" s="263"/>
      <c r="E170" s="45"/>
      <c r="F170" s="95">
        <f t="shared" si="151"/>
        <v>0</v>
      </c>
      <c r="G170" s="229"/>
      <c r="H170" s="45"/>
      <c r="I170" s="91">
        <f t="shared" si="152"/>
        <v>0</v>
      </c>
      <c r="J170" s="263"/>
      <c r="K170" s="45"/>
      <c r="L170" s="95">
        <f t="shared" si="153"/>
        <v>0</v>
      </c>
      <c r="M170" s="229"/>
      <c r="N170" s="45"/>
      <c r="O170" s="91">
        <f t="shared" si="154"/>
        <v>0</v>
      </c>
      <c r="P170" s="290"/>
      <c r="Q170" s="296"/>
      <c r="R170" s="343"/>
      <c r="S170" s="343"/>
      <c r="T170" s="343"/>
    </row>
    <row r="171" spans="1:20" s="81" customFormat="1" ht="48" hidden="1" x14ac:dyDescent="0.25">
      <c r="A171" s="17">
        <v>2800</v>
      </c>
      <c r="B171" s="40" t="s">
        <v>166</v>
      </c>
      <c r="C171" s="188">
        <f t="shared" si="100"/>
        <v>0</v>
      </c>
      <c r="D171" s="262"/>
      <c r="E171" s="42"/>
      <c r="F171" s="327">
        <f t="shared" si="151"/>
        <v>0</v>
      </c>
      <c r="G171" s="211"/>
      <c r="H171" s="28"/>
      <c r="I171" s="333">
        <f t="shared" si="152"/>
        <v>0</v>
      </c>
      <c r="J171" s="244"/>
      <c r="K171" s="28"/>
      <c r="L171" s="327">
        <f t="shared" si="153"/>
        <v>0</v>
      </c>
      <c r="M171" s="211"/>
      <c r="N171" s="28"/>
      <c r="O171" s="333">
        <f t="shared" si="154"/>
        <v>0</v>
      </c>
      <c r="P171" s="287"/>
      <c r="Q171" s="299"/>
      <c r="R171" s="343"/>
      <c r="S171" s="343"/>
      <c r="T171" s="343"/>
    </row>
    <row r="172" spans="1:20" hidden="1" x14ac:dyDescent="0.25">
      <c r="A172" s="70">
        <v>3000</v>
      </c>
      <c r="B172" s="70" t="s">
        <v>167</v>
      </c>
      <c r="C172" s="199">
        <f t="shared" si="100"/>
        <v>0</v>
      </c>
      <c r="D172" s="137">
        <f>SUM(D173,D183)</f>
        <v>0</v>
      </c>
      <c r="E172" s="71">
        <f t="shared" ref="E172" si="155">SUM(E173,E183)</f>
        <v>0</v>
      </c>
      <c r="F172" s="172">
        <f>SUM(F173,F183)</f>
        <v>0</v>
      </c>
      <c r="G172" s="226">
        <f>SUM(G173,G183)</f>
        <v>0</v>
      </c>
      <c r="H172" s="71">
        <f t="shared" ref="H172:N172" si="156">SUM(H173,H183)</f>
        <v>0</v>
      </c>
      <c r="I172" s="125">
        <f t="shared" si="156"/>
        <v>0</v>
      </c>
      <c r="J172" s="137">
        <f>SUM(J173,J183)</f>
        <v>0</v>
      </c>
      <c r="K172" s="71">
        <f t="shared" si="156"/>
        <v>0</v>
      </c>
      <c r="L172" s="172">
        <f t="shared" si="156"/>
        <v>0</v>
      </c>
      <c r="M172" s="226">
        <f>SUM(M173,M183)</f>
        <v>0</v>
      </c>
      <c r="N172" s="71">
        <f t="shared" si="156"/>
        <v>0</v>
      </c>
      <c r="O172" s="125">
        <f>SUM(O173,O183)</f>
        <v>0</v>
      </c>
      <c r="P172" s="312"/>
      <c r="Q172" s="296"/>
      <c r="R172" s="343"/>
      <c r="S172" s="343"/>
      <c r="T172" s="343"/>
    </row>
    <row r="173" spans="1:20" ht="24" hidden="1" x14ac:dyDescent="0.25">
      <c r="A173" s="35">
        <v>3200</v>
      </c>
      <c r="B173" s="82" t="s">
        <v>168</v>
      </c>
      <c r="C173" s="187">
        <f t="shared" si="100"/>
        <v>0</v>
      </c>
      <c r="D173" s="130">
        <f>SUM(D174,D178)</f>
        <v>0</v>
      </c>
      <c r="E173" s="38">
        <f t="shared" ref="E173" si="157">SUM(E174,E178)</f>
        <v>0</v>
      </c>
      <c r="F173" s="175">
        <f>SUM(F174,F178)</f>
        <v>0</v>
      </c>
      <c r="G173" s="227">
        <f>SUM(G174,G178)</f>
        <v>0</v>
      </c>
      <c r="H173" s="38">
        <f t="shared" ref="H173:O173" si="158">SUM(H174,H178)</f>
        <v>0</v>
      </c>
      <c r="I173" s="123">
        <f t="shared" si="158"/>
        <v>0</v>
      </c>
      <c r="J173" s="130">
        <f>SUM(J174,J178)</f>
        <v>0</v>
      </c>
      <c r="K173" s="38">
        <f t="shared" si="158"/>
        <v>0</v>
      </c>
      <c r="L173" s="175">
        <f t="shared" si="158"/>
        <v>0</v>
      </c>
      <c r="M173" s="227">
        <f>SUM(M174,M178)</f>
        <v>0</v>
      </c>
      <c r="N173" s="38">
        <f t="shared" si="158"/>
        <v>0</v>
      </c>
      <c r="O173" s="124">
        <f t="shared" si="158"/>
        <v>0</v>
      </c>
      <c r="P173" s="313"/>
      <c r="Q173" s="296"/>
      <c r="R173" s="343"/>
      <c r="S173" s="343"/>
      <c r="T173" s="343"/>
    </row>
    <row r="174" spans="1:20" ht="36" hidden="1" x14ac:dyDescent="0.25">
      <c r="A174" s="338">
        <v>3260</v>
      </c>
      <c r="B174" s="40" t="s">
        <v>169</v>
      </c>
      <c r="C174" s="188">
        <f t="shared" si="100"/>
        <v>0</v>
      </c>
      <c r="D174" s="131">
        <f>SUM(D175:D177)</f>
        <v>0</v>
      </c>
      <c r="E174" s="79">
        <f t="shared" ref="E174" si="159">SUM(E175:E177)</f>
        <v>0</v>
      </c>
      <c r="F174" s="176">
        <f>SUM(F175:F177)</f>
        <v>0</v>
      </c>
      <c r="G174" s="232">
        <f>SUM(G175:G177)</f>
        <v>0</v>
      </c>
      <c r="H174" s="79">
        <f t="shared" ref="H174:N174" si="160">SUM(H175:H177)</f>
        <v>0</v>
      </c>
      <c r="I174" s="90">
        <f t="shared" si="160"/>
        <v>0</v>
      </c>
      <c r="J174" s="131">
        <f>SUM(J175:J177)</f>
        <v>0</v>
      </c>
      <c r="K174" s="79">
        <f t="shared" si="160"/>
        <v>0</v>
      </c>
      <c r="L174" s="176">
        <f t="shared" si="160"/>
        <v>0</v>
      </c>
      <c r="M174" s="232">
        <f>SUM(M175:M177)</f>
        <v>0</v>
      </c>
      <c r="N174" s="79">
        <f t="shared" si="160"/>
        <v>0</v>
      </c>
      <c r="O174" s="90">
        <f>SUM(O175:O177)</f>
        <v>0</v>
      </c>
      <c r="P174" s="289"/>
      <c r="Q174" s="296"/>
      <c r="R174" s="343"/>
      <c r="S174" s="343"/>
      <c r="T174" s="343"/>
    </row>
    <row r="175" spans="1:20" ht="24" hidden="1" x14ac:dyDescent="0.25">
      <c r="A175" s="30">
        <v>3261</v>
      </c>
      <c r="B175" s="43" t="s">
        <v>170</v>
      </c>
      <c r="C175" s="189">
        <f t="shared" si="100"/>
        <v>0</v>
      </c>
      <c r="D175" s="263"/>
      <c r="E175" s="45"/>
      <c r="F175" s="95">
        <f t="shared" ref="F175:F177" si="161">D175+E175</f>
        <v>0</v>
      </c>
      <c r="G175" s="229"/>
      <c r="H175" s="45"/>
      <c r="I175" s="91">
        <f t="shared" ref="I175:I177" si="162">G175+H175</f>
        <v>0</v>
      </c>
      <c r="J175" s="263"/>
      <c r="K175" s="45"/>
      <c r="L175" s="95">
        <f t="shared" ref="L175:L177" si="163">J175+K175</f>
        <v>0</v>
      </c>
      <c r="M175" s="229"/>
      <c r="N175" s="45"/>
      <c r="O175" s="91">
        <f t="shared" ref="O175:O177" si="164">M175+N175</f>
        <v>0</v>
      </c>
      <c r="P175" s="290"/>
      <c r="Q175" s="296"/>
      <c r="R175" s="343"/>
      <c r="S175" s="343"/>
      <c r="T175" s="343"/>
    </row>
    <row r="176" spans="1:20" ht="36" hidden="1" x14ac:dyDescent="0.25">
      <c r="A176" s="30">
        <v>3262</v>
      </c>
      <c r="B176" s="43" t="s">
        <v>171</v>
      </c>
      <c r="C176" s="189">
        <f t="shared" si="100"/>
        <v>0</v>
      </c>
      <c r="D176" s="263"/>
      <c r="E176" s="45"/>
      <c r="F176" s="95">
        <f t="shared" si="161"/>
        <v>0</v>
      </c>
      <c r="G176" s="229"/>
      <c r="H176" s="45"/>
      <c r="I176" s="91">
        <f t="shared" si="162"/>
        <v>0</v>
      </c>
      <c r="J176" s="263"/>
      <c r="K176" s="45"/>
      <c r="L176" s="95">
        <f t="shared" si="163"/>
        <v>0</v>
      </c>
      <c r="M176" s="229"/>
      <c r="N176" s="45"/>
      <c r="O176" s="91">
        <f t="shared" si="164"/>
        <v>0</v>
      </c>
      <c r="P176" s="290"/>
      <c r="Q176" s="296"/>
      <c r="R176" s="343"/>
      <c r="S176" s="343"/>
      <c r="T176" s="343"/>
    </row>
    <row r="177" spans="1:20" ht="24" hidden="1" x14ac:dyDescent="0.25">
      <c r="A177" s="30">
        <v>3263</v>
      </c>
      <c r="B177" s="43" t="s">
        <v>172</v>
      </c>
      <c r="C177" s="189">
        <f t="shared" ref="C177:C240" si="165">SUM(F177,I177,L177,O177)</f>
        <v>0</v>
      </c>
      <c r="D177" s="263"/>
      <c r="E177" s="45"/>
      <c r="F177" s="95">
        <f t="shared" si="161"/>
        <v>0</v>
      </c>
      <c r="G177" s="229"/>
      <c r="H177" s="45"/>
      <c r="I177" s="91">
        <f t="shared" si="162"/>
        <v>0</v>
      </c>
      <c r="J177" s="263"/>
      <c r="K177" s="45"/>
      <c r="L177" s="95">
        <f t="shared" si="163"/>
        <v>0</v>
      </c>
      <c r="M177" s="229"/>
      <c r="N177" s="45"/>
      <c r="O177" s="91">
        <f t="shared" si="164"/>
        <v>0</v>
      </c>
      <c r="P177" s="290"/>
      <c r="Q177" s="296"/>
      <c r="R177" s="343"/>
      <c r="S177" s="343"/>
      <c r="T177" s="343"/>
    </row>
    <row r="178" spans="1:20" ht="84" hidden="1" x14ac:dyDescent="0.25">
      <c r="A178" s="338">
        <v>3290</v>
      </c>
      <c r="B178" s="40" t="s">
        <v>300</v>
      </c>
      <c r="C178" s="200">
        <f t="shared" si="165"/>
        <v>0</v>
      </c>
      <c r="D178" s="131">
        <f>SUM(D179:D182)</f>
        <v>0</v>
      </c>
      <c r="E178" s="79">
        <f t="shared" ref="E178" si="166">SUM(E179:E182)</f>
        <v>0</v>
      </c>
      <c r="F178" s="176">
        <f>SUM(F179:F182)</f>
        <v>0</v>
      </c>
      <c r="G178" s="232">
        <f>SUM(G179:G182)</f>
        <v>0</v>
      </c>
      <c r="H178" s="79">
        <f t="shared" ref="H178:O178" si="167">SUM(H179:H182)</f>
        <v>0</v>
      </c>
      <c r="I178" s="90">
        <f t="shared" si="167"/>
        <v>0</v>
      </c>
      <c r="J178" s="131">
        <f>SUM(J179:J182)</f>
        <v>0</v>
      </c>
      <c r="K178" s="79">
        <f t="shared" si="167"/>
        <v>0</v>
      </c>
      <c r="L178" s="176">
        <f t="shared" si="167"/>
        <v>0</v>
      </c>
      <c r="M178" s="232">
        <f>SUM(M179:M182)</f>
        <v>0</v>
      </c>
      <c r="N178" s="79">
        <f t="shared" si="167"/>
        <v>0</v>
      </c>
      <c r="O178" s="156">
        <f t="shared" si="167"/>
        <v>0</v>
      </c>
      <c r="P178" s="293"/>
      <c r="Q178" s="296"/>
      <c r="R178" s="343"/>
      <c r="S178" s="343"/>
      <c r="T178" s="343"/>
    </row>
    <row r="179" spans="1:20" ht="72" hidden="1" x14ac:dyDescent="0.25">
      <c r="A179" s="30">
        <v>3291</v>
      </c>
      <c r="B179" s="43" t="s">
        <v>173</v>
      </c>
      <c r="C179" s="189">
        <f t="shared" si="165"/>
        <v>0</v>
      </c>
      <c r="D179" s="263"/>
      <c r="E179" s="45"/>
      <c r="F179" s="95">
        <f t="shared" ref="F179:F182" si="168">D179+E179</f>
        <v>0</v>
      </c>
      <c r="G179" s="229"/>
      <c r="H179" s="45"/>
      <c r="I179" s="91">
        <f t="shared" ref="I179:I182" si="169">G179+H179</f>
        <v>0</v>
      </c>
      <c r="J179" s="263"/>
      <c r="K179" s="45"/>
      <c r="L179" s="95">
        <f t="shared" ref="L179:L182" si="170">J179+K179</f>
        <v>0</v>
      </c>
      <c r="M179" s="229"/>
      <c r="N179" s="45"/>
      <c r="O179" s="91">
        <f t="shared" ref="O179:O182" si="171">M179+N179</f>
        <v>0</v>
      </c>
      <c r="P179" s="290"/>
      <c r="Q179" s="296"/>
      <c r="R179" s="343"/>
      <c r="S179" s="343"/>
      <c r="T179" s="343"/>
    </row>
    <row r="180" spans="1:20" ht="72" hidden="1" x14ac:dyDescent="0.25">
      <c r="A180" s="30">
        <v>3292</v>
      </c>
      <c r="B180" s="43" t="s">
        <v>174</v>
      </c>
      <c r="C180" s="189">
        <f t="shared" si="165"/>
        <v>0</v>
      </c>
      <c r="D180" s="263"/>
      <c r="E180" s="45"/>
      <c r="F180" s="95">
        <f t="shared" si="168"/>
        <v>0</v>
      </c>
      <c r="G180" s="229"/>
      <c r="H180" s="45"/>
      <c r="I180" s="91">
        <f t="shared" si="169"/>
        <v>0</v>
      </c>
      <c r="J180" s="263"/>
      <c r="K180" s="45"/>
      <c r="L180" s="95">
        <f t="shared" si="170"/>
        <v>0</v>
      </c>
      <c r="M180" s="229"/>
      <c r="N180" s="45"/>
      <c r="O180" s="91">
        <f t="shared" si="171"/>
        <v>0</v>
      </c>
      <c r="P180" s="290"/>
      <c r="Q180" s="296"/>
      <c r="R180" s="343"/>
      <c r="S180" s="343"/>
      <c r="T180" s="343"/>
    </row>
    <row r="181" spans="1:20" ht="72" hidden="1" x14ac:dyDescent="0.25">
      <c r="A181" s="30">
        <v>3293</v>
      </c>
      <c r="B181" s="43" t="s">
        <v>175</v>
      </c>
      <c r="C181" s="189">
        <f t="shared" si="165"/>
        <v>0</v>
      </c>
      <c r="D181" s="263"/>
      <c r="E181" s="45"/>
      <c r="F181" s="95">
        <f t="shared" si="168"/>
        <v>0</v>
      </c>
      <c r="G181" s="229"/>
      <c r="H181" s="45"/>
      <c r="I181" s="91">
        <f t="shared" si="169"/>
        <v>0</v>
      </c>
      <c r="J181" s="263"/>
      <c r="K181" s="45"/>
      <c r="L181" s="95">
        <f t="shared" si="170"/>
        <v>0</v>
      </c>
      <c r="M181" s="229"/>
      <c r="N181" s="45"/>
      <c r="O181" s="91">
        <f t="shared" si="171"/>
        <v>0</v>
      </c>
      <c r="P181" s="290"/>
      <c r="Q181" s="296"/>
      <c r="R181" s="343"/>
      <c r="S181" s="343"/>
      <c r="T181" s="343"/>
    </row>
    <row r="182" spans="1:20" ht="60" hidden="1" x14ac:dyDescent="0.25">
      <c r="A182" s="83">
        <v>3294</v>
      </c>
      <c r="B182" s="43" t="s">
        <v>176</v>
      </c>
      <c r="C182" s="200">
        <f t="shared" si="165"/>
        <v>0</v>
      </c>
      <c r="D182" s="264"/>
      <c r="E182" s="84"/>
      <c r="F182" s="331">
        <f t="shared" si="168"/>
        <v>0</v>
      </c>
      <c r="G182" s="234"/>
      <c r="H182" s="84"/>
      <c r="I182" s="156">
        <f t="shared" si="169"/>
        <v>0</v>
      </c>
      <c r="J182" s="264"/>
      <c r="K182" s="84"/>
      <c r="L182" s="331">
        <f t="shared" si="170"/>
        <v>0</v>
      </c>
      <c r="M182" s="234"/>
      <c r="N182" s="84"/>
      <c r="O182" s="156">
        <f t="shared" si="171"/>
        <v>0</v>
      </c>
      <c r="P182" s="293"/>
      <c r="Q182" s="296"/>
      <c r="R182" s="343"/>
      <c r="S182" s="343"/>
      <c r="T182" s="343"/>
    </row>
    <row r="183" spans="1:20" ht="48" hidden="1" x14ac:dyDescent="0.25">
      <c r="A183" s="51">
        <v>3300</v>
      </c>
      <c r="B183" s="82" t="s">
        <v>177</v>
      </c>
      <c r="C183" s="201">
        <f t="shared" si="165"/>
        <v>0</v>
      </c>
      <c r="D183" s="138">
        <f>SUM(D184:D185)</f>
        <v>0</v>
      </c>
      <c r="E183" s="85">
        <f t="shared" ref="E183" si="172">SUM(E184:E185)</f>
        <v>0</v>
      </c>
      <c r="F183" s="173">
        <f>SUM(F184:F185)</f>
        <v>0</v>
      </c>
      <c r="G183" s="235">
        <f>SUM(G184:G185)</f>
        <v>0</v>
      </c>
      <c r="H183" s="85">
        <f t="shared" ref="H183:O183" si="173">SUM(H184:H185)</f>
        <v>0</v>
      </c>
      <c r="I183" s="124">
        <f t="shared" si="173"/>
        <v>0</v>
      </c>
      <c r="J183" s="138">
        <f>SUM(J184:J185)</f>
        <v>0</v>
      </c>
      <c r="K183" s="85">
        <f t="shared" si="173"/>
        <v>0</v>
      </c>
      <c r="L183" s="173">
        <f t="shared" si="173"/>
        <v>0</v>
      </c>
      <c r="M183" s="235">
        <f>SUM(M184:M185)</f>
        <v>0</v>
      </c>
      <c r="N183" s="85">
        <f t="shared" si="173"/>
        <v>0</v>
      </c>
      <c r="O183" s="124">
        <f t="shared" si="173"/>
        <v>0</v>
      </c>
      <c r="P183" s="313"/>
      <c r="Q183" s="296"/>
      <c r="R183" s="343"/>
      <c r="S183" s="343"/>
      <c r="T183" s="343"/>
    </row>
    <row r="184" spans="1:20" ht="48" hidden="1" x14ac:dyDescent="0.25">
      <c r="A184" s="57">
        <v>3310</v>
      </c>
      <c r="B184" s="58" t="s">
        <v>178</v>
      </c>
      <c r="C184" s="194">
        <f t="shared" si="165"/>
        <v>0</v>
      </c>
      <c r="D184" s="260"/>
      <c r="E184" s="77"/>
      <c r="F184" s="174">
        <f t="shared" ref="F184:F185" si="174">D184+E184</f>
        <v>0</v>
      </c>
      <c r="G184" s="231"/>
      <c r="H184" s="77"/>
      <c r="I184" s="154">
        <f t="shared" ref="I184:I185" si="175">G184+H184</f>
        <v>0</v>
      </c>
      <c r="J184" s="260"/>
      <c r="K184" s="77"/>
      <c r="L184" s="174">
        <f t="shared" ref="L184:L185" si="176">J184+K184</f>
        <v>0</v>
      </c>
      <c r="M184" s="231"/>
      <c r="N184" s="77"/>
      <c r="O184" s="154">
        <f t="shared" ref="O184:O185" si="177">M184+N184</f>
        <v>0</v>
      </c>
      <c r="P184" s="291"/>
      <c r="Q184" s="296"/>
      <c r="R184" s="343"/>
      <c r="S184" s="343"/>
      <c r="T184" s="343"/>
    </row>
    <row r="185" spans="1:20" ht="60" hidden="1" x14ac:dyDescent="0.25">
      <c r="A185" s="27">
        <v>3320</v>
      </c>
      <c r="B185" s="40" t="s">
        <v>179</v>
      </c>
      <c r="C185" s="188">
        <f t="shared" si="165"/>
        <v>0</v>
      </c>
      <c r="D185" s="262"/>
      <c r="E185" s="42"/>
      <c r="F185" s="176">
        <f t="shared" si="174"/>
        <v>0</v>
      </c>
      <c r="G185" s="219"/>
      <c r="H185" s="42"/>
      <c r="I185" s="90">
        <f t="shared" si="175"/>
        <v>0</v>
      </c>
      <c r="J185" s="262"/>
      <c r="K185" s="42"/>
      <c r="L185" s="176">
        <f t="shared" si="176"/>
        <v>0</v>
      </c>
      <c r="M185" s="219"/>
      <c r="N185" s="42"/>
      <c r="O185" s="90">
        <f t="shared" si="177"/>
        <v>0</v>
      </c>
      <c r="P185" s="289"/>
      <c r="Q185" s="296"/>
      <c r="R185" s="343"/>
      <c r="S185" s="343"/>
      <c r="T185" s="343"/>
    </row>
    <row r="186" spans="1:20" hidden="1" x14ac:dyDescent="0.25">
      <c r="A186" s="87">
        <v>4000</v>
      </c>
      <c r="B186" s="70" t="s">
        <v>180</v>
      </c>
      <c r="C186" s="199">
        <f t="shared" si="165"/>
        <v>0</v>
      </c>
      <c r="D186" s="137">
        <f>SUM(D187,D190)</f>
        <v>0</v>
      </c>
      <c r="E186" s="71">
        <f t="shared" ref="E186" si="178">SUM(E187,E190)</f>
        <v>0</v>
      </c>
      <c r="F186" s="172">
        <f>SUM(F187,F190)</f>
        <v>0</v>
      </c>
      <c r="G186" s="226">
        <f>SUM(G187,G190)</f>
        <v>0</v>
      </c>
      <c r="H186" s="71">
        <f t="shared" ref="H186:N186" si="179">SUM(H187,H190)</f>
        <v>0</v>
      </c>
      <c r="I186" s="125">
        <f t="shared" si="179"/>
        <v>0</v>
      </c>
      <c r="J186" s="137">
        <f>SUM(J187,J190)</f>
        <v>0</v>
      </c>
      <c r="K186" s="71">
        <f t="shared" si="179"/>
        <v>0</v>
      </c>
      <c r="L186" s="172">
        <f t="shared" si="179"/>
        <v>0</v>
      </c>
      <c r="M186" s="226">
        <f>SUM(M187,M190)</f>
        <v>0</v>
      </c>
      <c r="N186" s="71">
        <f t="shared" si="179"/>
        <v>0</v>
      </c>
      <c r="O186" s="125">
        <f>SUM(O187,O190)</f>
        <v>0</v>
      </c>
      <c r="P186" s="312"/>
      <c r="Q186" s="296"/>
      <c r="R186" s="343"/>
      <c r="S186" s="343"/>
      <c r="T186" s="343"/>
    </row>
    <row r="187" spans="1:20" ht="24" hidden="1" x14ac:dyDescent="0.25">
      <c r="A187" s="88">
        <v>4200</v>
      </c>
      <c r="B187" s="72" t="s">
        <v>181</v>
      </c>
      <c r="C187" s="187">
        <f t="shared" si="165"/>
        <v>0</v>
      </c>
      <c r="D187" s="130">
        <f>SUM(D188,D189)</f>
        <v>0</v>
      </c>
      <c r="E187" s="38">
        <f t="shared" ref="E187" si="180">SUM(E188,E189)</f>
        <v>0</v>
      </c>
      <c r="F187" s="175">
        <f>SUM(F188,F189)</f>
        <v>0</v>
      </c>
      <c r="G187" s="227">
        <f>SUM(G188,G189)</f>
        <v>0</v>
      </c>
      <c r="H187" s="38">
        <f t="shared" ref="H187:N187" si="181">SUM(H188,H189)</f>
        <v>0</v>
      </c>
      <c r="I187" s="123">
        <f t="shared" si="181"/>
        <v>0</v>
      </c>
      <c r="J187" s="130">
        <f>SUM(J188,J189)</f>
        <v>0</v>
      </c>
      <c r="K187" s="38">
        <f t="shared" si="181"/>
        <v>0</v>
      </c>
      <c r="L187" s="175">
        <f t="shared" si="181"/>
        <v>0</v>
      </c>
      <c r="M187" s="227">
        <f>SUM(M188,M189)</f>
        <v>0</v>
      </c>
      <c r="N187" s="38">
        <f t="shared" si="181"/>
        <v>0</v>
      </c>
      <c r="O187" s="123">
        <f>SUM(O188,O189)</f>
        <v>0</v>
      </c>
      <c r="P187" s="292"/>
      <c r="Q187" s="296"/>
      <c r="R187" s="343"/>
      <c r="S187" s="343"/>
      <c r="T187" s="343"/>
    </row>
    <row r="188" spans="1:20" ht="36" hidden="1" x14ac:dyDescent="0.25">
      <c r="A188" s="338">
        <v>4240</v>
      </c>
      <c r="B188" s="40" t="s">
        <v>182</v>
      </c>
      <c r="C188" s="188">
        <f t="shared" si="165"/>
        <v>0</v>
      </c>
      <c r="D188" s="262"/>
      <c r="E188" s="42"/>
      <c r="F188" s="176">
        <f t="shared" ref="F188:F189" si="182">D188+E188</f>
        <v>0</v>
      </c>
      <c r="G188" s="219"/>
      <c r="H188" s="42"/>
      <c r="I188" s="90">
        <f t="shared" ref="I188:I189" si="183">G188+H188</f>
        <v>0</v>
      </c>
      <c r="J188" s="262"/>
      <c r="K188" s="42"/>
      <c r="L188" s="176">
        <f t="shared" ref="L188:L189" si="184">J188+K188</f>
        <v>0</v>
      </c>
      <c r="M188" s="219"/>
      <c r="N188" s="42"/>
      <c r="O188" s="90">
        <f t="shared" ref="O188:O189" si="185">M188+N188</f>
        <v>0</v>
      </c>
      <c r="P188" s="289"/>
      <c r="Q188" s="296"/>
      <c r="R188" s="343"/>
      <c r="S188" s="343"/>
      <c r="T188" s="343"/>
    </row>
    <row r="189" spans="1:20" ht="24" hidden="1" x14ac:dyDescent="0.25">
      <c r="A189" s="75">
        <v>4250</v>
      </c>
      <c r="B189" s="43" t="s">
        <v>183</v>
      </c>
      <c r="C189" s="189">
        <f t="shared" si="165"/>
        <v>0</v>
      </c>
      <c r="D189" s="263"/>
      <c r="E189" s="45"/>
      <c r="F189" s="95">
        <f t="shared" si="182"/>
        <v>0</v>
      </c>
      <c r="G189" s="229"/>
      <c r="H189" s="45"/>
      <c r="I189" s="91">
        <f t="shared" si="183"/>
        <v>0</v>
      </c>
      <c r="J189" s="263"/>
      <c r="K189" s="45"/>
      <c r="L189" s="95">
        <f t="shared" si="184"/>
        <v>0</v>
      </c>
      <c r="M189" s="229"/>
      <c r="N189" s="45"/>
      <c r="O189" s="91">
        <f t="shared" si="185"/>
        <v>0</v>
      </c>
      <c r="P189" s="290"/>
      <c r="Q189" s="296"/>
      <c r="R189" s="343"/>
      <c r="S189" s="343"/>
      <c r="T189" s="343"/>
    </row>
    <row r="190" spans="1:20" hidden="1" x14ac:dyDescent="0.25">
      <c r="A190" s="35">
        <v>4300</v>
      </c>
      <c r="B190" s="72" t="s">
        <v>184</v>
      </c>
      <c r="C190" s="187">
        <f t="shared" si="165"/>
        <v>0</v>
      </c>
      <c r="D190" s="130">
        <f>SUM(D191)</f>
        <v>0</v>
      </c>
      <c r="E190" s="38">
        <f t="shared" ref="E190" si="186">SUM(E191)</f>
        <v>0</v>
      </c>
      <c r="F190" s="175">
        <f>SUM(F191)</f>
        <v>0</v>
      </c>
      <c r="G190" s="227">
        <f>SUM(G191)</f>
        <v>0</v>
      </c>
      <c r="H190" s="38">
        <f t="shared" ref="H190:N190" si="187">SUM(H191)</f>
        <v>0</v>
      </c>
      <c r="I190" s="123">
        <f t="shared" si="187"/>
        <v>0</v>
      </c>
      <c r="J190" s="130">
        <f>SUM(J191)</f>
        <v>0</v>
      </c>
      <c r="K190" s="38">
        <f t="shared" si="187"/>
        <v>0</v>
      </c>
      <c r="L190" s="175">
        <f t="shared" si="187"/>
        <v>0</v>
      </c>
      <c r="M190" s="227">
        <f>SUM(M191)</f>
        <v>0</v>
      </c>
      <c r="N190" s="38">
        <f t="shared" si="187"/>
        <v>0</v>
      </c>
      <c r="O190" s="123">
        <f>SUM(O191)</f>
        <v>0</v>
      </c>
      <c r="P190" s="292"/>
      <c r="Q190" s="296"/>
      <c r="R190" s="343"/>
      <c r="S190" s="343"/>
      <c r="T190" s="343"/>
    </row>
    <row r="191" spans="1:20" ht="24" hidden="1" x14ac:dyDescent="0.25">
      <c r="A191" s="338">
        <v>4310</v>
      </c>
      <c r="B191" s="40" t="s">
        <v>185</v>
      </c>
      <c r="C191" s="188">
        <f t="shared" si="165"/>
        <v>0</v>
      </c>
      <c r="D191" s="131">
        <f>SUM(D192:D192)</f>
        <v>0</v>
      </c>
      <c r="E191" s="79">
        <f t="shared" ref="E191" si="188">SUM(E192:E192)</f>
        <v>0</v>
      </c>
      <c r="F191" s="176">
        <f>SUM(F192:F192)</f>
        <v>0</v>
      </c>
      <c r="G191" s="232">
        <f>SUM(G192:G192)</f>
        <v>0</v>
      </c>
      <c r="H191" s="79">
        <f t="shared" ref="H191:N191" si="189">SUM(H192:H192)</f>
        <v>0</v>
      </c>
      <c r="I191" s="90">
        <f t="shared" si="189"/>
        <v>0</v>
      </c>
      <c r="J191" s="131">
        <f>SUM(J192:J192)</f>
        <v>0</v>
      </c>
      <c r="K191" s="79">
        <f t="shared" si="189"/>
        <v>0</v>
      </c>
      <c r="L191" s="176">
        <f t="shared" si="189"/>
        <v>0</v>
      </c>
      <c r="M191" s="232">
        <f>SUM(M192:M192)</f>
        <v>0</v>
      </c>
      <c r="N191" s="79">
        <f t="shared" si="189"/>
        <v>0</v>
      </c>
      <c r="O191" s="90">
        <f>SUM(O192:O192)</f>
        <v>0</v>
      </c>
      <c r="P191" s="289"/>
      <c r="Q191" s="296"/>
      <c r="R191" s="343"/>
      <c r="S191" s="343"/>
      <c r="T191" s="343"/>
    </row>
    <row r="192" spans="1:20" ht="36" hidden="1" x14ac:dyDescent="0.25">
      <c r="A192" s="30">
        <v>4311</v>
      </c>
      <c r="B192" s="43" t="s">
        <v>186</v>
      </c>
      <c r="C192" s="189">
        <f t="shared" si="165"/>
        <v>0</v>
      </c>
      <c r="D192" s="263"/>
      <c r="E192" s="45"/>
      <c r="F192" s="95">
        <f>D192+E192</f>
        <v>0</v>
      </c>
      <c r="G192" s="229"/>
      <c r="H192" s="45"/>
      <c r="I192" s="91">
        <f>G192+H192</f>
        <v>0</v>
      </c>
      <c r="J192" s="263"/>
      <c r="K192" s="45"/>
      <c r="L192" s="95">
        <f>J192+K192</f>
        <v>0</v>
      </c>
      <c r="M192" s="229"/>
      <c r="N192" s="45"/>
      <c r="O192" s="91">
        <f>M192+N192</f>
        <v>0</v>
      </c>
      <c r="P192" s="290"/>
      <c r="Q192" s="296"/>
      <c r="R192" s="343"/>
      <c r="S192" s="343"/>
      <c r="T192" s="343"/>
    </row>
    <row r="193" spans="1:20" s="19" customFormat="1" ht="24" x14ac:dyDescent="0.25">
      <c r="A193" s="89"/>
      <c r="B193" s="17" t="s">
        <v>187</v>
      </c>
      <c r="C193" s="198">
        <f t="shared" si="165"/>
        <v>2326</v>
      </c>
      <c r="D193" s="136">
        <f>SUM(D194,D229,D268)</f>
        <v>1410</v>
      </c>
      <c r="E193" s="274">
        <f t="shared" ref="E193" si="190">SUM(E194,E229,E268)</f>
        <v>0</v>
      </c>
      <c r="F193" s="407">
        <f>SUM(F194,F229,F268)</f>
        <v>1410</v>
      </c>
      <c r="G193" s="225">
        <f>SUM(G194,G229,G268)</f>
        <v>280</v>
      </c>
      <c r="H193" s="274">
        <f t="shared" ref="H193:N193" si="191">SUM(H194,H229,H268)</f>
        <v>0</v>
      </c>
      <c r="I193" s="407">
        <f t="shared" si="191"/>
        <v>280</v>
      </c>
      <c r="J193" s="136">
        <f>SUM(J194,J229,J268)</f>
        <v>636</v>
      </c>
      <c r="K193" s="69">
        <f t="shared" si="191"/>
        <v>0</v>
      </c>
      <c r="L193" s="171">
        <f t="shared" si="191"/>
        <v>636</v>
      </c>
      <c r="M193" s="225">
        <f>SUM(M194,M229,M268)</f>
        <v>0</v>
      </c>
      <c r="N193" s="69">
        <f t="shared" si="191"/>
        <v>0</v>
      </c>
      <c r="O193" s="157">
        <f>SUM(O194,O229,O268)</f>
        <v>0</v>
      </c>
      <c r="P193" s="315"/>
      <c r="Q193" s="181"/>
      <c r="R193" s="343"/>
      <c r="S193" s="343"/>
      <c r="T193" s="343"/>
    </row>
    <row r="194" spans="1:20" x14ac:dyDescent="0.25">
      <c r="A194" s="70">
        <v>5000</v>
      </c>
      <c r="B194" s="70" t="s">
        <v>188</v>
      </c>
      <c r="C194" s="199">
        <f t="shared" si="165"/>
        <v>1690</v>
      </c>
      <c r="D194" s="137">
        <f>D195+D203</f>
        <v>1410</v>
      </c>
      <c r="E194" s="125">
        <f t="shared" ref="E194" si="192">E195+E203</f>
        <v>0</v>
      </c>
      <c r="F194" s="408">
        <f>F195+F203</f>
        <v>1410</v>
      </c>
      <c r="G194" s="226">
        <f>G195+G203</f>
        <v>280</v>
      </c>
      <c r="H194" s="125">
        <f t="shared" ref="H194:N194" si="193">H195+H203</f>
        <v>0</v>
      </c>
      <c r="I194" s="408">
        <f t="shared" si="193"/>
        <v>280</v>
      </c>
      <c r="J194" s="137">
        <f>J195+J203</f>
        <v>0</v>
      </c>
      <c r="K194" s="71">
        <f t="shared" si="193"/>
        <v>0</v>
      </c>
      <c r="L194" s="172">
        <f t="shared" si="193"/>
        <v>0</v>
      </c>
      <c r="M194" s="226">
        <f>M195+M203</f>
        <v>0</v>
      </c>
      <c r="N194" s="71">
        <f t="shared" si="193"/>
        <v>0</v>
      </c>
      <c r="O194" s="125">
        <f>O195+O203</f>
        <v>0</v>
      </c>
      <c r="P194" s="312"/>
      <c r="Q194" s="296"/>
      <c r="R194" s="343"/>
      <c r="S194" s="343"/>
      <c r="T194" s="343"/>
    </row>
    <row r="195" spans="1:20" hidden="1" x14ac:dyDescent="0.25">
      <c r="A195" s="35">
        <v>5100</v>
      </c>
      <c r="B195" s="72" t="s">
        <v>189</v>
      </c>
      <c r="C195" s="187">
        <f t="shared" si="165"/>
        <v>0</v>
      </c>
      <c r="D195" s="130">
        <f>D196+D197+D200+D201+D202</f>
        <v>0</v>
      </c>
      <c r="E195" s="38">
        <f t="shared" ref="E195" si="194">E196+E197+E200+E201+E202</f>
        <v>0</v>
      </c>
      <c r="F195" s="175">
        <f>F196+F197+F200+F201+F202</f>
        <v>0</v>
      </c>
      <c r="G195" s="227">
        <f>G196+G197+G200+G201+G202</f>
        <v>0</v>
      </c>
      <c r="H195" s="38">
        <f t="shared" ref="H195:N195" si="195">H196+H197+H200+H201+H202</f>
        <v>0</v>
      </c>
      <c r="I195" s="123">
        <f t="shared" si="195"/>
        <v>0</v>
      </c>
      <c r="J195" s="130">
        <f>J196+J197+J200+J201+J202</f>
        <v>0</v>
      </c>
      <c r="K195" s="38">
        <f t="shared" si="195"/>
        <v>0</v>
      </c>
      <c r="L195" s="175">
        <f t="shared" si="195"/>
        <v>0</v>
      </c>
      <c r="M195" s="227">
        <f>M196+M197+M200+M201+M202</f>
        <v>0</v>
      </c>
      <c r="N195" s="38">
        <f t="shared" si="195"/>
        <v>0</v>
      </c>
      <c r="O195" s="123">
        <f>O196+O197+O200+O201+O202</f>
        <v>0</v>
      </c>
      <c r="P195" s="292"/>
      <c r="Q195" s="296"/>
      <c r="R195" s="343"/>
      <c r="S195" s="343"/>
      <c r="T195" s="343"/>
    </row>
    <row r="196" spans="1:20" hidden="1" x14ac:dyDescent="0.25">
      <c r="A196" s="338">
        <v>5110</v>
      </c>
      <c r="B196" s="40" t="s">
        <v>190</v>
      </c>
      <c r="C196" s="188">
        <f t="shared" si="165"/>
        <v>0</v>
      </c>
      <c r="D196" s="262"/>
      <c r="E196" s="42"/>
      <c r="F196" s="176">
        <f>D196+E196</f>
        <v>0</v>
      </c>
      <c r="G196" s="219"/>
      <c r="H196" s="42"/>
      <c r="I196" s="90">
        <f>G196+H196</f>
        <v>0</v>
      </c>
      <c r="J196" s="262"/>
      <c r="K196" s="42"/>
      <c r="L196" s="176">
        <f>J196+K196</f>
        <v>0</v>
      </c>
      <c r="M196" s="219"/>
      <c r="N196" s="42"/>
      <c r="O196" s="90">
        <f>M196+N196</f>
        <v>0</v>
      </c>
      <c r="P196" s="289"/>
      <c r="Q196" s="296"/>
      <c r="R196" s="343"/>
      <c r="S196" s="343"/>
      <c r="T196" s="343"/>
    </row>
    <row r="197" spans="1:20" ht="24" hidden="1" x14ac:dyDescent="0.25">
      <c r="A197" s="75">
        <v>5120</v>
      </c>
      <c r="B197" s="43" t="s">
        <v>191</v>
      </c>
      <c r="C197" s="189">
        <f t="shared" si="165"/>
        <v>0</v>
      </c>
      <c r="D197" s="132">
        <f>D198+D199</f>
        <v>0</v>
      </c>
      <c r="E197" s="76">
        <f t="shared" ref="E197" si="196">E198+E199</f>
        <v>0</v>
      </c>
      <c r="F197" s="95">
        <f>F198+F199</f>
        <v>0</v>
      </c>
      <c r="G197" s="230">
        <f>G198+G199</f>
        <v>0</v>
      </c>
      <c r="H197" s="76">
        <f t="shared" ref="H197:O197" si="197">H198+H199</f>
        <v>0</v>
      </c>
      <c r="I197" s="91">
        <f t="shared" si="197"/>
        <v>0</v>
      </c>
      <c r="J197" s="132">
        <f>J198+J199</f>
        <v>0</v>
      </c>
      <c r="K197" s="76">
        <f t="shared" si="197"/>
        <v>0</v>
      </c>
      <c r="L197" s="95">
        <f t="shared" si="197"/>
        <v>0</v>
      </c>
      <c r="M197" s="230">
        <f>M198+M199</f>
        <v>0</v>
      </c>
      <c r="N197" s="76">
        <f t="shared" si="197"/>
        <v>0</v>
      </c>
      <c r="O197" s="91">
        <f t="shared" si="197"/>
        <v>0</v>
      </c>
      <c r="P197" s="290"/>
      <c r="Q197" s="296"/>
      <c r="R197" s="343"/>
      <c r="S197" s="343"/>
      <c r="T197" s="343"/>
    </row>
    <row r="198" spans="1:20" hidden="1" x14ac:dyDescent="0.25">
      <c r="A198" s="30">
        <v>5121</v>
      </c>
      <c r="B198" s="43" t="s">
        <v>192</v>
      </c>
      <c r="C198" s="189">
        <f t="shared" si="165"/>
        <v>0</v>
      </c>
      <c r="D198" s="263"/>
      <c r="E198" s="45"/>
      <c r="F198" s="95">
        <f t="shared" ref="F198:F202" si="198">D198+E198</f>
        <v>0</v>
      </c>
      <c r="G198" s="229"/>
      <c r="H198" s="45"/>
      <c r="I198" s="91">
        <f t="shared" ref="I198:I202" si="199">G198+H198</f>
        <v>0</v>
      </c>
      <c r="J198" s="263"/>
      <c r="K198" s="45"/>
      <c r="L198" s="95">
        <f t="shared" ref="L198:L202" si="200">J198+K198</f>
        <v>0</v>
      </c>
      <c r="M198" s="229"/>
      <c r="N198" s="45"/>
      <c r="O198" s="91">
        <f t="shared" ref="O198:O202" si="201">M198+N198</f>
        <v>0</v>
      </c>
      <c r="P198" s="290"/>
      <c r="Q198" s="296"/>
      <c r="R198" s="343"/>
      <c r="S198" s="343"/>
      <c r="T198" s="343"/>
    </row>
    <row r="199" spans="1:20" ht="24" hidden="1" x14ac:dyDescent="0.25">
      <c r="A199" s="30">
        <v>5129</v>
      </c>
      <c r="B199" s="43" t="s">
        <v>193</v>
      </c>
      <c r="C199" s="189">
        <f t="shared" si="165"/>
        <v>0</v>
      </c>
      <c r="D199" s="263"/>
      <c r="E199" s="45"/>
      <c r="F199" s="95">
        <f t="shared" si="198"/>
        <v>0</v>
      </c>
      <c r="G199" s="229"/>
      <c r="H199" s="45"/>
      <c r="I199" s="91">
        <f t="shared" si="199"/>
        <v>0</v>
      </c>
      <c r="J199" s="263"/>
      <c r="K199" s="45"/>
      <c r="L199" s="95">
        <f t="shared" si="200"/>
        <v>0</v>
      </c>
      <c r="M199" s="229"/>
      <c r="N199" s="45"/>
      <c r="O199" s="91">
        <f t="shared" si="201"/>
        <v>0</v>
      </c>
      <c r="P199" s="290"/>
      <c r="Q199" s="296"/>
      <c r="R199" s="343"/>
      <c r="S199" s="343"/>
      <c r="T199" s="343"/>
    </row>
    <row r="200" spans="1:20" hidden="1" x14ac:dyDescent="0.25">
      <c r="A200" s="75">
        <v>5130</v>
      </c>
      <c r="B200" s="43" t="s">
        <v>194</v>
      </c>
      <c r="C200" s="189">
        <f t="shared" si="165"/>
        <v>0</v>
      </c>
      <c r="D200" s="263"/>
      <c r="E200" s="45"/>
      <c r="F200" s="95">
        <f t="shared" si="198"/>
        <v>0</v>
      </c>
      <c r="G200" s="229"/>
      <c r="H200" s="45"/>
      <c r="I200" s="91">
        <f t="shared" si="199"/>
        <v>0</v>
      </c>
      <c r="J200" s="263"/>
      <c r="K200" s="45"/>
      <c r="L200" s="95">
        <f t="shared" si="200"/>
        <v>0</v>
      </c>
      <c r="M200" s="229"/>
      <c r="N200" s="45"/>
      <c r="O200" s="91">
        <f t="shared" si="201"/>
        <v>0</v>
      </c>
      <c r="P200" s="290"/>
      <c r="Q200" s="296"/>
      <c r="R200" s="343"/>
      <c r="S200" s="343"/>
      <c r="T200" s="343"/>
    </row>
    <row r="201" spans="1:20" hidden="1" x14ac:dyDescent="0.25">
      <c r="A201" s="75">
        <v>5140</v>
      </c>
      <c r="B201" s="43" t="s">
        <v>195</v>
      </c>
      <c r="C201" s="189">
        <f t="shared" si="165"/>
        <v>0</v>
      </c>
      <c r="D201" s="263"/>
      <c r="E201" s="45"/>
      <c r="F201" s="95">
        <f t="shared" si="198"/>
        <v>0</v>
      </c>
      <c r="G201" s="229"/>
      <c r="H201" s="45"/>
      <c r="I201" s="91">
        <f t="shared" si="199"/>
        <v>0</v>
      </c>
      <c r="J201" s="263"/>
      <c r="K201" s="45"/>
      <c r="L201" s="95">
        <f t="shared" si="200"/>
        <v>0</v>
      </c>
      <c r="M201" s="229"/>
      <c r="N201" s="45"/>
      <c r="O201" s="91">
        <f t="shared" si="201"/>
        <v>0</v>
      </c>
      <c r="P201" s="290"/>
      <c r="Q201" s="296"/>
      <c r="R201" s="343"/>
      <c r="S201" s="343"/>
      <c r="T201" s="343"/>
    </row>
    <row r="202" spans="1:20" ht="24" hidden="1" x14ac:dyDescent="0.25">
      <c r="A202" s="75">
        <v>5170</v>
      </c>
      <c r="B202" s="43" t="s">
        <v>196</v>
      </c>
      <c r="C202" s="189">
        <f t="shared" si="165"/>
        <v>0</v>
      </c>
      <c r="D202" s="263"/>
      <c r="E202" s="45"/>
      <c r="F202" s="95">
        <f t="shared" si="198"/>
        <v>0</v>
      </c>
      <c r="G202" s="229"/>
      <c r="H202" s="45"/>
      <c r="I202" s="91">
        <f t="shared" si="199"/>
        <v>0</v>
      </c>
      <c r="J202" s="263"/>
      <c r="K202" s="45"/>
      <c r="L202" s="95">
        <f t="shared" si="200"/>
        <v>0</v>
      </c>
      <c r="M202" s="229"/>
      <c r="N202" s="45"/>
      <c r="O202" s="91">
        <f t="shared" si="201"/>
        <v>0</v>
      </c>
      <c r="P202" s="290"/>
      <c r="Q202" s="296"/>
      <c r="R202" s="343"/>
      <c r="S202" s="343"/>
      <c r="T202" s="343"/>
    </row>
    <row r="203" spans="1:20" x14ac:dyDescent="0.25">
      <c r="A203" s="35">
        <v>5200</v>
      </c>
      <c r="B203" s="72" t="s">
        <v>197</v>
      </c>
      <c r="C203" s="187">
        <f t="shared" si="165"/>
        <v>1690</v>
      </c>
      <c r="D203" s="130">
        <f>D204+D214+D215+D224+D225+D226+D228</f>
        <v>1410</v>
      </c>
      <c r="E203" s="123">
        <f t="shared" ref="E203" si="202">E204+E214+E215+E224+E225+E226+E228</f>
        <v>0</v>
      </c>
      <c r="F203" s="409">
        <f>F204+F214+F215+F224+F225+F226+F228</f>
        <v>1410</v>
      </c>
      <c r="G203" s="227">
        <f>G204+G214+G215+G224+G225+G226+G228</f>
        <v>280</v>
      </c>
      <c r="H203" s="123">
        <f t="shared" ref="H203:O203" si="203">H204+H214+H215+H224+H225+H226+H228</f>
        <v>0</v>
      </c>
      <c r="I203" s="409">
        <f t="shared" si="203"/>
        <v>280</v>
      </c>
      <c r="J203" s="130">
        <f>J204+J214+J215+J224+J225+J226+J228</f>
        <v>0</v>
      </c>
      <c r="K203" s="38">
        <f t="shared" si="203"/>
        <v>0</v>
      </c>
      <c r="L203" s="175">
        <f t="shared" si="203"/>
        <v>0</v>
      </c>
      <c r="M203" s="227">
        <f>M204+M214+M215+M224+M225+M226+M228</f>
        <v>0</v>
      </c>
      <c r="N203" s="38">
        <f t="shared" si="203"/>
        <v>0</v>
      </c>
      <c r="O203" s="123">
        <f t="shared" si="203"/>
        <v>0</v>
      </c>
      <c r="P203" s="292"/>
      <c r="Q203" s="296"/>
      <c r="R203" s="343"/>
      <c r="S203" s="343"/>
      <c r="T203" s="343"/>
    </row>
    <row r="204" spans="1:20" hidden="1" x14ac:dyDescent="0.25">
      <c r="A204" s="73">
        <v>5210</v>
      </c>
      <c r="B204" s="58" t="s">
        <v>198</v>
      </c>
      <c r="C204" s="194">
        <f t="shared" si="165"/>
        <v>0</v>
      </c>
      <c r="D204" s="86">
        <f>SUM(D205:D213)</f>
        <v>0</v>
      </c>
      <c r="E204" s="74">
        <f>SUM(E205:E213)</f>
        <v>0</v>
      </c>
      <c r="F204" s="174">
        <f t="shared" ref="F204:N204" si="204">SUM(F205:F213)</f>
        <v>0</v>
      </c>
      <c r="G204" s="228">
        <f>SUM(G205:G213)</f>
        <v>0</v>
      </c>
      <c r="H204" s="74">
        <f t="shared" si="204"/>
        <v>0</v>
      </c>
      <c r="I204" s="154">
        <f t="shared" si="204"/>
        <v>0</v>
      </c>
      <c r="J204" s="86">
        <f>SUM(J205:J213)</f>
        <v>0</v>
      </c>
      <c r="K204" s="74">
        <f t="shared" si="204"/>
        <v>0</v>
      </c>
      <c r="L204" s="174">
        <f t="shared" si="204"/>
        <v>0</v>
      </c>
      <c r="M204" s="228">
        <f>SUM(M205:M213)</f>
        <v>0</v>
      </c>
      <c r="N204" s="74">
        <f t="shared" si="204"/>
        <v>0</v>
      </c>
      <c r="O204" s="154">
        <f>SUM(O205:O213)</f>
        <v>0</v>
      </c>
      <c r="P204" s="291"/>
      <c r="Q204" s="296"/>
      <c r="R204" s="343"/>
      <c r="S204" s="343"/>
      <c r="T204" s="343"/>
    </row>
    <row r="205" spans="1:20" hidden="1" x14ac:dyDescent="0.25">
      <c r="A205" s="27">
        <v>5211</v>
      </c>
      <c r="B205" s="40" t="s">
        <v>199</v>
      </c>
      <c r="C205" s="188">
        <f t="shared" si="165"/>
        <v>0</v>
      </c>
      <c r="D205" s="262"/>
      <c r="E205" s="42"/>
      <c r="F205" s="176">
        <f t="shared" ref="F205:F214" si="205">D205+E205</f>
        <v>0</v>
      </c>
      <c r="G205" s="219"/>
      <c r="H205" s="42"/>
      <c r="I205" s="90">
        <f t="shared" ref="I205:I214" si="206">G205+H205</f>
        <v>0</v>
      </c>
      <c r="J205" s="262"/>
      <c r="K205" s="42"/>
      <c r="L205" s="176">
        <f t="shared" ref="L205:L214" si="207">J205+K205</f>
        <v>0</v>
      </c>
      <c r="M205" s="219"/>
      <c r="N205" s="42"/>
      <c r="O205" s="90">
        <f t="shared" ref="O205:O214" si="208">M205+N205</f>
        <v>0</v>
      </c>
      <c r="P205" s="289"/>
      <c r="Q205" s="296"/>
      <c r="R205" s="343"/>
      <c r="S205" s="343"/>
      <c r="T205" s="343"/>
    </row>
    <row r="206" spans="1:20" hidden="1" x14ac:dyDescent="0.25">
      <c r="A206" s="30">
        <v>5212</v>
      </c>
      <c r="B206" s="43" t="s">
        <v>200</v>
      </c>
      <c r="C206" s="189">
        <f t="shared" si="165"/>
        <v>0</v>
      </c>
      <c r="D206" s="263"/>
      <c r="E206" s="45"/>
      <c r="F206" s="95">
        <f t="shared" si="205"/>
        <v>0</v>
      </c>
      <c r="G206" s="229"/>
      <c r="H206" s="45"/>
      <c r="I206" s="91">
        <f t="shared" si="206"/>
        <v>0</v>
      </c>
      <c r="J206" s="263"/>
      <c r="K206" s="45"/>
      <c r="L206" s="95">
        <f t="shared" si="207"/>
        <v>0</v>
      </c>
      <c r="M206" s="229"/>
      <c r="N206" s="45"/>
      <c r="O206" s="91">
        <f t="shared" si="208"/>
        <v>0</v>
      </c>
      <c r="P206" s="290"/>
      <c r="Q206" s="296"/>
      <c r="R206" s="343"/>
      <c r="S206" s="343"/>
      <c r="T206" s="343"/>
    </row>
    <row r="207" spans="1:20" hidden="1" x14ac:dyDescent="0.25">
      <c r="A207" s="30">
        <v>5213</v>
      </c>
      <c r="B207" s="43" t="s">
        <v>201</v>
      </c>
      <c r="C207" s="189">
        <f t="shared" si="165"/>
        <v>0</v>
      </c>
      <c r="D207" s="263"/>
      <c r="E207" s="45"/>
      <c r="F207" s="95">
        <f t="shared" si="205"/>
        <v>0</v>
      </c>
      <c r="G207" s="229"/>
      <c r="H207" s="45"/>
      <c r="I207" s="91">
        <f t="shared" si="206"/>
        <v>0</v>
      </c>
      <c r="J207" s="263"/>
      <c r="K207" s="45"/>
      <c r="L207" s="95">
        <f t="shared" si="207"/>
        <v>0</v>
      </c>
      <c r="M207" s="229"/>
      <c r="N207" s="45"/>
      <c r="O207" s="91">
        <f t="shared" si="208"/>
        <v>0</v>
      </c>
      <c r="P207" s="290"/>
      <c r="Q207" s="296"/>
      <c r="R207" s="343"/>
      <c r="S207" s="343"/>
      <c r="T207" s="343"/>
    </row>
    <row r="208" spans="1:20" hidden="1" x14ac:dyDescent="0.25">
      <c r="A208" s="30">
        <v>5214</v>
      </c>
      <c r="B208" s="43" t="s">
        <v>202</v>
      </c>
      <c r="C208" s="189">
        <f t="shared" si="165"/>
        <v>0</v>
      </c>
      <c r="D208" s="263"/>
      <c r="E208" s="45"/>
      <c r="F208" s="95">
        <f t="shared" si="205"/>
        <v>0</v>
      </c>
      <c r="G208" s="229"/>
      <c r="H208" s="45"/>
      <c r="I208" s="91">
        <f t="shared" si="206"/>
        <v>0</v>
      </c>
      <c r="J208" s="263"/>
      <c r="K208" s="45"/>
      <c r="L208" s="95">
        <f t="shared" si="207"/>
        <v>0</v>
      </c>
      <c r="M208" s="229"/>
      <c r="N208" s="45"/>
      <c r="O208" s="91">
        <f t="shared" si="208"/>
        <v>0</v>
      </c>
      <c r="P208" s="290"/>
      <c r="Q208" s="296"/>
      <c r="R208" s="343"/>
      <c r="S208" s="343"/>
      <c r="T208" s="343"/>
    </row>
    <row r="209" spans="1:20" hidden="1" x14ac:dyDescent="0.25">
      <c r="A209" s="30">
        <v>5215</v>
      </c>
      <c r="B209" s="43" t="s">
        <v>203</v>
      </c>
      <c r="C209" s="189">
        <f t="shared" si="165"/>
        <v>0</v>
      </c>
      <c r="D209" s="263"/>
      <c r="E209" s="45"/>
      <c r="F209" s="95">
        <f t="shared" si="205"/>
        <v>0</v>
      </c>
      <c r="G209" s="229"/>
      <c r="H209" s="45"/>
      <c r="I209" s="91">
        <f t="shared" si="206"/>
        <v>0</v>
      </c>
      <c r="J209" s="263"/>
      <c r="K209" s="45"/>
      <c r="L209" s="95">
        <f t="shared" si="207"/>
        <v>0</v>
      </c>
      <c r="M209" s="229"/>
      <c r="N209" s="45"/>
      <c r="O209" s="91">
        <f t="shared" si="208"/>
        <v>0</v>
      </c>
      <c r="P209" s="290"/>
      <c r="Q209" s="296"/>
      <c r="R209" s="343"/>
      <c r="S209" s="343"/>
      <c r="T209" s="343"/>
    </row>
    <row r="210" spans="1:20" ht="24" hidden="1" x14ac:dyDescent="0.25">
      <c r="A210" s="30">
        <v>5216</v>
      </c>
      <c r="B210" s="43" t="s">
        <v>204</v>
      </c>
      <c r="C210" s="189">
        <f t="shared" si="165"/>
        <v>0</v>
      </c>
      <c r="D210" s="263"/>
      <c r="E210" s="45"/>
      <c r="F210" s="95">
        <f t="shared" si="205"/>
        <v>0</v>
      </c>
      <c r="G210" s="229"/>
      <c r="H210" s="45"/>
      <c r="I210" s="91">
        <f t="shared" si="206"/>
        <v>0</v>
      </c>
      <c r="J210" s="263"/>
      <c r="K210" s="45"/>
      <c r="L210" s="95">
        <f t="shared" si="207"/>
        <v>0</v>
      </c>
      <c r="M210" s="229"/>
      <c r="N210" s="45"/>
      <c r="O210" s="91">
        <f t="shared" si="208"/>
        <v>0</v>
      </c>
      <c r="P210" s="290"/>
      <c r="Q210" s="296"/>
      <c r="R210" s="343"/>
      <c r="S210" s="343"/>
      <c r="T210" s="343"/>
    </row>
    <row r="211" spans="1:20" hidden="1" x14ac:dyDescent="0.25">
      <c r="A211" s="30">
        <v>5217</v>
      </c>
      <c r="B211" s="43" t="s">
        <v>205</v>
      </c>
      <c r="C211" s="189">
        <f t="shared" si="165"/>
        <v>0</v>
      </c>
      <c r="D211" s="263"/>
      <c r="E211" s="45"/>
      <c r="F211" s="95">
        <f t="shared" si="205"/>
        <v>0</v>
      </c>
      <c r="G211" s="229"/>
      <c r="H211" s="45"/>
      <c r="I211" s="91">
        <f t="shared" si="206"/>
        <v>0</v>
      </c>
      <c r="J211" s="263"/>
      <c r="K211" s="45"/>
      <c r="L211" s="95">
        <f t="shared" si="207"/>
        <v>0</v>
      </c>
      <c r="M211" s="229"/>
      <c r="N211" s="45"/>
      <c r="O211" s="91">
        <f t="shared" si="208"/>
        <v>0</v>
      </c>
      <c r="P211" s="290"/>
      <c r="Q211" s="296"/>
      <c r="R211" s="343"/>
      <c r="S211" s="343"/>
      <c r="T211" s="343"/>
    </row>
    <row r="212" spans="1:20" hidden="1" x14ac:dyDescent="0.25">
      <c r="A212" s="30">
        <v>5218</v>
      </c>
      <c r="B212" s="43" t="s">
        <v>206</v>
      </c>
      <c r="C212" s="189">
        <f t="shared" si="165"/>
        <v>0</v>
      </c>
      <c r="D212" s="263"/>
      <c r="E212" s="45"/>
      <c r="F212" s="95">
        <f t="shared" si="205"/>
        <v>0</v>
      </c>
      <c r="G212" s="229"/>
      <c r="H212" s="45"/>
      <c r="I212" s="91">
        <f t="shared" si="206"/>
        <v>0</v>
      </c>
      <c r="J212" s="263"/>
      <c r="K212" s="45"/>
      <c r="L212" s="95">
        <f t="shared" si="207"/>
        <v>0</v>
      </c>
      <c r="M212" s="229"/>
      <c r="N212" s="45"/>
      <c r="O212" s="91">
        <f t="shared" si="208"/>
        <v>0</v>
      </c>
      <c r="P212" s="290"/>
      <c r="Q212" s="296"/>
      <c r="R212" s="343"/>
      <c r="S212" s="343"/>
      <c r="T212" s="343"/>
    </row>
    <row r="213" spans="1:20" hidden="1" x14ac:dyDescent="0.25">
      <c r="A213" s="30">
        <v>5219</v>
      </c>
      <c r="B213" s="43" t="s">
        <v>207</v>
      </c>
      <c r="C213" s="189">
        <f t="shared" si="165"/>
        <v>0</v>
      </c>
      <c r="D213" s="263"/>
      <c r="E213" s="45"/>
      <c r="F213" s="95">
        <f t="shared" si="205"/>
        <v>0</v>
      </c>
      <c r="G213" s="229"/>
      <c r="H213" s="45"/>
      <c r="I213" s="91">
        <f t="shared" si="206"/>
        <v>0</v>
      </c>
      <c r="J213" s="263"/>
      <c r="K213" s="45"/>
      <c r="L213" s="95">
        <f t="shared" si="207"/>
        <v>0</v>
      </c>
      <c r="M213" s="229"/>
      <c r="N213" s="45"/>
      <c r="O213" s="91">
        <f t="shared" si="208"/>
        <v>0</v>
      </c>
      <c r="P213" s="290"/>
      <c r="Q213" s="296"/>
      <c r="R213" s="343"/>
      <c r="S213" s="343"/>
      <c r="T213" s="343"/>
    </row>
    <row r="214" spans="1:20" ht="13.5" hidden="1" customHeight="1" x14ac:dyDescent="0.25">
      <c r="A214" s="75">
        <v>5220</v>
      </c>
      <c r="B214" s="43" t="s">
        <v>208</v>
      </c>
      <c r="C214" s="189">
        <f t="shared" si="165"/>
        <v>0</v>
      </c>
      <c r="D214" s="263"/>
      <c r="E214" s="45"/>
      <c r="F214" s="95">
        <f t="shared" si="205"/>
        <v>0</v>
      </c>
      <c r="G214" s="229"/>
      <c r="H214" s="45"/>
      <c r="I214" s="91">
        <f t="shared" si="206"/>
        <v>0</v>
      </c>
      <c r="J214" s="263"/>
      <c r="K214" s="45"/>
      <c r="L214" s="95">
        <f t="shared" si="207"/>
        <v>0</v>
      </c>
      <c r="M214" s="229"/>
      <c r="N214" s="45"/>
      <c r="O214" s="91">
        <f t="shared" si="208"/>
        <v>0</v>
      </c>
      <c r="P214" s="290"/>
      <c r="Q214" s="296"/>
      <c r="R214" s="343"/>
      <c r="S214" s="343"/>
      <c r="T214" s="343"/>
    </row>
    <row r="215" spans="1:20" x14ac:dyDescent="0.25">
      <c r="A215" s="75">
        <v>5230</v>
      </c>
      <c r="B215" s="43" t="s">
        <v>209</v>
      </c>
      <c r="C215" s="189">
        <f t="shared" si="165"/>
        <v>1690</v>
      </c>
      <c r="D215" s="132">
        <f>SUM(D216:D223)</f>
        <v>1410</v>
      </c>
      <c r="E215" s="91">
        <f t="shared" ref="E215" si="209">SUM(E216:E223)</f>
        <v>0</v>
      </c>
      <c r="F215" s="411">
        <f>SUM(F216:F223)</f>
        <v>1410</v>
      </c>
      <c r="G215" s="230">
        <f>SUM(G216:G223)</f>
        <v>280</v>
      </c>
      <c r="H215" s="91">
        <f t="shared" ref="H215:N215" si="210">SUM(H216:H223)</f>
        <v>0</v>
      </c>
      <c r="I215" s="411">
        <f t="shared" si="210"/>
        <v>280</v>
      </c>
      <c r="J215" s="132">
        <f>SUM(J216:J223)</f>
        <v>0</v>
      </c>
      <c r="K215" s="76">
        <f t="shared" si="210"/>
        <v>0</v>
      </c>
      <c r="L215" s="95">
        <f t="shared" si="210"/>
        <v>0</v>
      </c>
      <c r="M215" s="230">
        <f>SUM(M216:M223)</f>
        <v>0</v>
      </c>
      <c r="N215" s="76">
        <f t="shared" si="210"/>
        <v>0</v>
      </c>
      <c r="O215" s="91">
        <f>SUM(O216:O223)</f>
        <v>0</v>
      </c>
      <c r="P215" s="290"/>
      <c r="Q215" s="296"/>
      <c r="R215" s="343"/>
      <c r="S215" s="343"/>
      <c r="T215" s="343"/>
    </row>
    <row r="216" spans="1:20" hidden="1" x14ac:dyDescent="0.25">
      <c r="A216" s="30">
        <v>5231</v>
      </c>
      <c r="B216" s="43" t="s">
        <v>210</v>
      </c>
      <c r="C216" s="189">
        <f t="shared" si="165"/>
        <v>0</v>
      </c>
      <c r="D216" s="263"/>
      <c r="E216" s="45"/>
      <c r="F216" s="95">
        <f t="shared" ref="F216:F225" si="211">D216+E216</f>
        <v>0</v>
      </c>
      <c r="G216" s="229"/>
      <c r="H216" s="45"/>
      <c r="I216" s="91">
        <f t="shared" ref="I216:I225" si="212">G216+H216</f>
        <v>0</v>
      </c>
      <c r="J216" s="263"/>
      <c r="K216" s="45"/>
      <c r="L216" s="95">
        <f t="shared" ref="L216:L225" si="213">J216+K216</f>
        <v>0</v>
      </c>
      <c r="M216" s="229"/>
      <c r="N216" s="45"/>
      <c r="O216" s="91">
        <f t="shared" ref="O216:O225" si="214">M216+N216</f>
        <v>0</v>
      </c>
      <c r="P216" s="290"/>
      <c r="Q216" s="296"/>
      <c r="R216" s="343"/>
      <c r="S216" s="343"/>
      <c r="T216" s="343"/>
    </row>
    <row r="217" spans="1:20" ht="31.5" customHeight="1" x14ac:dyDescent="0.25">
      <c r="A217" s="345">
        <v>5232</v>
      </c>
      <c r="B217" s="365" t="s">
        <v>211</v>
      </c>
      <c r="C217" s="366">
        <f t="shared" si="165"/>
        <v>1410</v>
      </c>
      <c r="D217" s="367">
        <v>1410</v>
      </c>
      <c r="E217" s="418"/>
      <c r="F217" s="420">
        <f t="shared" si="211"/>
        <v>1410</v>
      </c>
      <c r="G217" s="370"/>
      <c r="H217" s="418"/>
      <c r="I217" s="420">
        <f t="shared" si="212"/>
        <v>0</v>
      </c>
      <c r="J217" s="367"/>
      <c r="K217" s="368"/>
      <c r="L217" s="369">
        <f t="shared" si="213"/>
        <v>0</v>
      </c>
      <c r="M217" s="370"/>
      <c r="N217" s="368"/>
      <c r="O217" s="371">
        <f t="shared" si="214"/>
        <v>0</v>
      </c>
      <c r="P217" s="372"/>
      <c r="Q217" s="296"/>
      <c r="R217" s="343"/>
      <c r="S217" s="343"/>
      <c r="T217" s="343"/>
    </row>
    <row r="218" spans="1:20" x14ac:dyDescent="0.25">
      <c r="A218" s="30">
        <v>5233</v>
      </c>
      <c r="B218" s="43" t="s">
        <v>212</v>
      </c>
      <c r="C218" s="189">
        <f t="shared" si="165"/>
        <v>280</v>
      </c>
      <c r="D218" s="263"/>
      <c r="E218" s="393"/>
      <c r="F218" s="411">
        <f t="shared" si="211"/>
        <v>0</v>
      </c>
      <c r="G218" s="229">
        <v>280</v>
      </c>
      <c r="H218" s="393"/>
      <c r="I218" s="411">
        <f t="shared" si="212"/>
        <v>280</v>
      </c>
      <c r="J218" s="263"/>
      <c r="K218" s="45"/>
      <c r="L218" s="95">
        <f t="shared" si="213"/>
        <v>0</v>
      </c>
      <c r="M218" s="229"/>
      <c r="N218" s="45"/>
      <c r="O218" s="91">
        <f t="shared" si="214"/>
        <v>0</v>
      </c>
      <c r="P218" s="290"/>
      <c r="Q218" s="296"/>
      <c r="R218" s="343"/>
      <c r="S218" s="343"/>
      <c r="T218" s="343"/>
    </row>
    <row r="219" spans="1:20" ht="24" hidden="1" x14ac:dyDescent="0.25">
      <c r="A219" s="30">
        <v>5234</v>
      </c>
      <c r="B219" s="43" t="s">
        <v>213</v>
      </c>
      <c r="C219" s="189">
        <f t="shared" si="165"/>
        <v>0</v>
      </c>
      <c r="D219" s="263"/>
      <c r="E219" s="45"/>
      <c r="F219" s="95">
        <f t="shared" si="211"/>
        <v>0</v>
      </c>
      <c r="G219" s="229"/>
      <c r="H219" s="45"/>
      <c r="I219" s="91">
        <f t="shared" si="212"/>
        <v>0</v>
      </c>
      <c r="J219" s="263"/>
      <c r="K219" s="45"/>
      <c r="L219" s="95">
        <f t="shared" si="213"/>
        <v>0</v>
      </c>
      <c r="M219" s="229"/>
      <c r="N219" s="45"/>
      <c r="O219" s="91">
        <f t="shared" si="214"/>
        <v>0</v>
      </c>
      <c r="P219" s="290"/>
      <c r="Q219" s="296"/>
      <c r="R219" s="343"/>
      <c r="S219" s="343"/>
      <c r="T219" s="343"/>
    </row>
    <row r="220" spans="1:20" ht="14.25" hidden="1" customHeight="1" x14ac:dyDescent="0.25">
      <c r="A220" s="30">
        <v>5236</v>
      </c>
      <c r="B220" s="43" t="s">
        <v>214</v>
      </c>
      <c r="C220" s="189">
        <f t="shared" si="165"/>
        <v>0</v>
      </c>
      <c r="D220" s="263"/>
      <c r="E220" s="45"/>
      <c r="F220" s="95">
        <f t="shared" si="211"/>
        <v>0</v>
      </c>
      <c r="G220" s="229"/>
      <c r="H220" s="45"/>
      <c r="I220" s="91">
        <f t="shared" si="212"/>
        <v>0</v>
      </c>
      <c r="J220" s="263"/>
      <c r="K220" s="45"/>
      <c r="L220" s="95">
        <f t="shared" si="213"/>
        <v>0</v>
      </c>
      <c r="M220" s="229"/>
      <c r="N220" s="45"/>
      <c r="O220" s="91">
        <f t="shared" si="214"/>
        <v>0</v>
      </c>
      <c r="P220" s="290"/>
      <c r="Q220" s="296"/>
      <c r="R220" s="343"/>
      <c r="S220" s="343"/>
      <c r="T220" s="343"/>
    </row>
    <row r="221" spans="1:20" ht="14.25" hidden="1" customHeight="1" x14ac:dyDescent="0.25">
      <c r="A221" s="30">
        <v>5237</v>
      </c>
      <c r="B221" s="43" t="s">
        <v>215</v>
      </c>
      <c r="C221" s="189">
        <f t="shared" si="165"/>
        <v>0</v>
      </c>
      <c r="D221" s="263"/>
      <c r="E221" s="45"/>
      <c r="F221" s="95">
        <f t="shared" si="211"/>
        <v>0</v>
      </c>
      <c r="G221" s="229"/>
      <c r="H221" s="45"/>
      <c r="I221" s="91">
        <f t="shared" si="212"/>
        <v>0</v>
      </c>
      <c r="J221" s="263"/>
      <c r="K221" s="45"/>
      <c r="L221" s="95">
        <f t="shared" si="213"/>
        <v>0</v>
      </c>
      <c r="M221" s="229"/>
      <c r="N221" s="45"/>
      <c r="O221" s="91">
        <f t="shared" si="214"/>
        <v>0</v>
      </c>
      <c r="P221" s="290"/>
      <c r="Q221" s="296"/>
      <c r="R221" s="343"/>
      <c r="S221" s="343"/>
      <c r="T221" s="343"/>
    </row>
    <row r="222" spans="1:20" ht="24" hidden="1" x14ac:dyDescent="0.25">
      <c r="A222" s="30">
        <v>5238</v>
      </c>
      <c r="B222" s="43" t="s">
        <v>216</v>
      </c>
      <c r="C222" s="189">
        <f t="shared" si="165"/>
        <v>0</v>
      </c>
      <c r="D222" s="263"/>
      <c r="E222" s="45"/>
      <c r="F222" s="95">
        <f t="shared" si="211"/>
        <v>0</v>
      </c>
      <c r="G222" s="229"/>
      <c r="H222" s="45"/>
      <c r="I222" s="91">
        <f t="shared" si="212"/>
        <v>0</v>
      </c>
      <c r="J222" s="263"/>
      <c r="K222" s="45"/>
      <c r="L222" s="95">
        <f t="shared" si="213"/>
        <v>0</v>
      </c>
      <c r="M222" s="229"/>
      <c r="N222" s="45"/>
      <c r="O222" s="91">
        <f t="shared" si="214"/>
        <v>0</v>
      </c>
      <c r="P222" s="290"/>
      <c r="Q222" s="296"/>
      <c r="R222" s="343"/>
      <c r="S222" s="343"/>
      <c r="T222" s="343"/>
    </row>
    <row r="223" spans="1:20" ht="24" hidden="1" x14ac:dyDescent="0.25">
      <c r="A223" s="30">
        <v>5239</v>
      </c>
      <c r="B223" s="43" t="s">
        <v>217</v>
      </c>
      <c r="C223" s="189">
        <f t="shared" si="165"/>
        <v>0</v>
      </c>
      <c r="D223" s="263"/>
      <c r="E223" s="45"/>
      <c r="F223" s="95">
        <f t="shared" si="211"/>
        <v>0</v>
      </c>
      <c r="G223" s="229"/>
      <c r="H223" s="45"/>
      <c r="I223" s="91">
        <f t="shared" si="212"/>
        <v>0</v>
      </c>
      <c r="J223" s="263"/>
      <c r="K223" s="45"/>
      <c r="L223" s="95">
        <f t="shared" si="213"/>
        <v>0</v>
      </c>
      <c r="M223" s="229"/>
      <c r="N223" s="45"/>
      <c r="O223" s="91">
        <f t="shared" si="214"/>
        <v>0</v>
      </c>
      <c r="P223" s="290"/>
      <c r="Q223" s="296"/>
      <c r="R223" s="343"/>
      <c r="S223" s="343"/>
      <c r="T223" s="343"/>
    </row>
    <row r="224" spans="1:20" ht="24" hidden="1" x14ac:dyDescent="0.25">
      <c r="A224" s="75">
        <v>5240</v>
      </c>
      <c r="B224" s="43" t="s">
        <v>218</v>
      </c>
      <c r="C224" s="189">
        <f t="shared" si="165"/>
        <v>0</v>
      </c>
      <c r="D224" s="263"/>
      <c r="E224" s="45"/>
      <c r="F224" s="95">
        <f t="shared" si="211"/>
        <v>0</v>
      </c>
      <c r="G224" s="229"/>
      <c r="H224" s="45"/>
      <c r="I224" s="91">
        <f t="shared" si="212"/>
        <v>0</v>
      </c>
      <c r="J224" s="263"/>
      <c r="K224" s="45"/>
      <c r="L224" s="95">
        <f t="shared" si="213"/>
        <v>0</v>
      </c>
      <c r="M224" s="229"/>
      <c r="N224" s="45"/>
      <c r="O224" s="91">
        <f t="shared" si="214"/>
        <v>0</v>
      </c>
      <c r="P224" s="290"/>
      <c r="Q224" s="296"/>
      <c r="R224" s="343"/>
      <c r="S224" s="343"/>
      <c r="T224" s="343"/>
    </row>
    <row r="225" spans="1:20" hidden="1" x14ac:dyDescent="0.25">
      <c r="A225" s="75">
        <v>5250</v>
      </c>
      <c r="B225" s="43" t="s">
        <v>219</v>
      </c>
      <c r="C225" s="189">
        <f t="shared" si="165"/>
        <v>0</v>
      </c>
      <c r="D225" s="263"/>
      <c r="E225" s="45"/>
      <c r="F225" s="95">
        <f t="shared" si="211"/>
        <v>0</v>
      </c>
      <c r="G225" s="229"/>
      <c r="H225" s="45"/>
      <c r="I225" s="91">
        <f t="shared" si="212"/>
        <v>0</v>
      </c>
      <c r="J225" s="263"/>
      <c r="K225" s="45"/>
      <c r="L225" s="95">
        <f t="shared" si="213"/>
        <v>0</v>
      </c>
      <c r="M225" s="229"/>
      <c r="N225" s="45"/>
      <c r="O225" s="91">
        <f t="shared" si="214"/>
        <v>0</v>
      </c>
      <c r="P225" s="290"/>
      <c r="Q225" s="296"/>
      <c r="R225" s="343"/>
      <c r="S225" s="343"/>
      <c r="T225" s="343"/>
    </row>
    <row r="226" spans="1:20" hidden="1" x14ac:dyDescent="0.25">
      <c r="A226" s="75">
        <v>5260</v>
      </c>
      <c r="B226" s="43" t="s">
        <v>220</v>
      </c>
      <c r="C226" s="189">
        <f t="shared" si="165"/>
        <v>0</v>
      </c>
      <c r="D226" s="132">
        <f>SUM(D227)</f>
        <v>0</v>
      </c>
      <c r="E226" s="76">
        <f t="shared" ref="E226" si="215">SUM(E227)</f>
        <v>0</v>
      </c>
      <c r="F226" s="95">
        <f>SUM(F227)</f>
        <v>0</v>
      </c>
      <c r="G226" s="230">
        <f>SUM(G227)</f>
        <v>0</v>
      </c>
      <c r="H226" s="76">
        <f t="shared" ref="H226:N226" si="216">SUM(H227)</f>
        <v>0</v>
      </c>
      <c r="I226" s="91">
        <f t="shared" si="216"/>
        <v>0</v>
      </c>
      <c r="J226" s="132">
        <f>SUM(J227)</f>
        <v>0</v>
      </c>
      <c r="K226" s="76">
        <f t="shared" si="216"/>
        <v>0</v>
      </c>
      <c r="L226" s="95">
        <f t="shared" si="216"/>
        <v>0</v>
      </c>
      <c r="M226" s="230">
        <f>SUM(M227)</f>
        <v>0</v>
      </c>
      <c r="N226" s="76">
        <f t="shared" si="216"/>
        <v>0</v>
      </c>
      <c r="O226" s="91">
        <f>SUM(O227)</f>
        <v>0</v>
      </c>
      <c r="P226" s="290"/>
      <c r="Q226" s="296"/>
      <c r="R226" s="343"/>
      <c r="S226" s="343"/>
      <c r="T226" s="343"/>
    </row>
    <row r="227" spans="1:20" ht="24" hidden="1" x14ac:dyDescent="0.25">
      <c r="A227" s="30">
        <v>5269</v>
      </c>
      <c r="B227" s="43" t="s">
        <v>221</v>
      </c>
      <c r="C227" s="189">
        <f t="shared" si="165"/>
        <v>0</v>
      </c>
      <c r="D227" s="263"/>
      <c r="E227" s="45"/>
      <c r="F227" s="95">
        <f t="shared" ref="F227:F228" si="217">D227+E227</f>
        <v>0</v>
      </c>
      <c r="G227" s="229"/>
      <c r="H227" s="45"/>
      <c r="I227" s="91">
        <f t="shared" ref="I227:I228" si="218">G227+H227</f>
        <v>0</v>
      </c>
      <c r="J227" s="263"/>
      <c r="K227" s="45"/>
      <c r="L227" s="95">
        <f t="shared" ref="L227:L228" si="219">J227+K227</f>
        <v>0</v>
      </c>
      <c r="M227" s="229"/>
      <c r="N227" s="45"/>
      <c r="O227" s="91">
        <f t="shared" ref="O227:O228" si="220">M227+N227</f>
        <v>0</v>
      </c>
      <c r="P227" s="290"/>
      <c r="Q227" s="296"/>
      <c r="R227" s="343"/>
      <c r="S227" s="343"/>
      <c r="T227" s="343"/>
    </row>
    <row r="228" spans="1:20" ht="24" hidden="1" x14ac:dyDescent="0.25">
      <c r="A228" s="73">
        <v>5270</v>
      </c>
      <c r="B228" s="58" t="s">
        <v>222</v>
      </c>
      <c r="C228" s="194">
        <f t="shared" si="165"/>
        <v>0</v>
      </c>
      <c r="D228" s="260"/>
      <c r="E228" s="77"/>
      <c r="F228" s="174">
        <f t="shared" si="217"/>
        <v>0</v>
      </c>
      <c r="G228" s="231"/>
      <c r="H228" s="77"/>
      <c r="I228" s="154">
        <f t="shared" si="218"/>
        <v>0</v>
      </c>
      <c r="J228" s="260"/>
      <c r="K228" s="77"/>
      <c r="L228" s="174">
        <f t="shared" si="219"/>
        <v>0</v>
      </c>
      <c r="M228" s="231"/>
      <c r="N228" s="77"/>
      <c r="O228" s="154">
        <f t="shared" si="220"/>
        <v>0</v>
      </c>
      <c r="P228" s="291"/>
      <c r="Q228" s="296"/>
      <c r="R228" s="343"/>
      <c r="S228" s="343"/>
      <c r="T228" s="343"/>
    </row>
    <row r="229" spans="1:20" hidden="1" x14ac:dyDescent="0.25">
      <c r="A229" s="70">
        <v>6000</v>
      </c>
      <c r="B229" s="70" t="s">
        <v>223</v>
      </c>
      <c r="C229" s="199">
        <f t="shared" si="165"/>
        <v>0</v>
      </c>
      <c r="D229" s="137">
        <f>D230+D250+D258</f>
        <v>0</v>
      </c>
      <c r="E229" s="71">
        <f t="shared" ref="E229" si="221">E230+E250+E258</f>
        <v>0</v>
      </c>
      <c r="F229" s="172">
        <f>F230+F250+F258</f>
        <v>0</v>
      </c>
      <c r="G229" s="226">
        <f>G230+G250+G258</f>
        <v>0</v>
      </c>
      <c r="H229" s="71">
        <f t="shared" ref="H229:N229" si="222">H230+H250+H258</f>
        <v>0</v>
      </c>
      <c r="I229" s="125">
        <f t="shared" si="222"/>
        <v>0</v>
      </c>
      <c r="J229" s="137">
        <f>J230+J250+J258</f>
        <v>0</v>
      </c>
      <c r="K229" s="71">
        <f t="shared" si="222"/>
        <v>0</v>
      </c>
      <c r="L229" s="172">
        <f t="shared" si="222"/>
        <v>0</v>
      </c>
      <c r="M229" s="226">
        <f>M230+M250+M258</f>
        <v>0</v>
      </c>
      <c r="N229" s="71">
        <f t="shared" si="222"/>
        <v>0</v>
      </c>
      <c r="O229" s="125">
        <f>O230+O250+O258</f>
        <v>0</v>
      </c>
      <c r="P229" s="312"/>
      <c r="Q229" s="296"/>
      <c r="R229" s="343"/>
      <c r="S229" s="343"/>
      <c r="T229" s="343"/>
    </row>
    <row r="230" spans="1:20" ht="14.25" hidden="1" customHeight="1" x14ac:dyDescent="0.25">
      <c r="A230" s="51">
        <v>6200</v>
      </c>
      <c r="B230" s="82" t="s">
        <v>224</v>
      </c>
      <c r="C230" s="201">
        <f t="shared" si="165"/>
        <v>0</v>
      </c>
      <c r="D230" s="138">
        <f>SUM(D231,D232,D234,D237,D243,D244,D245)</f>
        <v>0</v>
      </c>
      <c r="E230" s="85">
        <f t="shared" ref="E230" si="223">SUM(E231,E232,E234,E237,E243,E244,E245)</f>
        <v>0</v>
      </c>
      <c r="F230" s="173">
        <f>SUM(F231,F232,F234,F237,F243,F244,F245)</f>
        <v>0</v>
      </c>
      <c r="G230" s="235">
        <f>SUM(G231,G232,G234,G237,G243,G244,G245)</f>
        <v>0</v>
      </c>
      <c r="H230" s="85">
        <f t="shared" ref="H230:N230" si="224">SUM(H231,H232,H234,H237,H243,H244,H245)</f>
        <v>0</v>
      </c>
      <c r="I230" s="124">
        <f t="shared" si="224"/>
        <v>0</v>
      </c>
      <c r="J230" s="138">
        <f>SUM(J231,J232,J234,J237,J243,J244,J245)</f>
        <v>0</v>
      </c>
      <c r="K230" s="85">
        <f t="shared" si="224"/>
        <v>0</v>
      </c>
      <c r="L230" s="173">
        <f t="shared" si="224"/>
        <v>0</v>
      </c>
      <c r="M230" s="235">
        <f>SUM(M231,M232,M234,M237,M243,M244,M245)</f>
        <v>0</v>
      </c>
      <c r="N230" s="85">
        <f t="shared" si="224"/>
        <v>0</v>
      </c>
      <c r="O230" s="124">
        <f>SUM(O231,O232,O234,O237,O243,O244,O245)</f>
        <v>0</v>
      </c>
      <c r="P230" s="313"/>
      <c r="Q230" s="296"/>
      <c r="R230" s="343"/>
      <c r="S230" s="343"/>
      <c r="T230" s="343"/>
    </row>
    <row r="231" spans="1:20" ht="24" hidden="1" x14ac:dyDescent="0.25">
      <c r="A231" s="338">
        <v>6220</v>
      </c>
      <c r="B231" s="40" t="s">
        <v>225</v>
      </c>
      <c r="C231" s="188">
        <f t="shared" si="165"/>
        <v>0</v>
      </c>
      <c r="D231" s="262"/>
      <c r="E231" s="42"/>
      <c r="F231" s="176">
        <f>D231+E231</f>
        <v>0</v>
      </c>
      <c r="G231" s="219"/>
      <c r="H231" s="42"/>
      <c r="I231" s="90">
        <f>G231+H231</f>
        <v>0</v>
      </c>
      <c r="J231" s="262"/>
      <c r="K231" s="42"/>
      <c r="L231" s="176">
        <f>J231+K231</f>
        <v>0</v>
      </c>
      <c r="M231" s="219"/>
      <c r="N231" s="42"/>
      <c r="O231" s="90">
        <f>M231+N231</f>
        <v>0</v>
      </c>
      <c r="P231" s="289"/>
      <c r="Q231" s="296"/>
      <c r="R231" s="343"/>
      <c r="S231" s="343"/>
      <c r="T231" s="343"/>
    </row>
    <row r="232" spans="1:20" hidden="1" x14ac:dyDescent="0.25">
      <c r="A232" s="75">
        <v>6230</v>
      </c>
      <c r="B232" s="43" t="s">
        <v>226</v>
      </c>
      <c r="C232" s="189">
        <f t="shared" si="165"/>
        <v>0</v>
      </c>
      <c r="D232" s="132">
        <f>SUM(D233)</f>
        <v>0</v>
      </c>
      <c r="E232" s="76">
        <f t="shared" ref="E232:O232" si="225">SUM(E233)</f>
        <v>0</v>
      </c>
      <c r="F232" s="95">
        <f t="shared" si="225"/>
        <v>0</v>
      </c>
      <c r="G232" s="230">
        <f>SUM(G233)</f>
        <v>0</v>
      </c>
      <c r="H232" s="76">
        <f t="shared" si="225"/>
        <v>0</v>
      </c>
      <c r="I232" s="91">
        <f t="shared" si="225"/>
        <v>0</v>
      </c>
      <c r="J232" s="132">
        <f>SUM(J233)</f>
        <v>0</v>
      </c>
      <c r="K232" s="76">
        <f t="shared" si="225"/>
        <v>0</v>
      </c>
      <c r="L232" s="95">
        <f t="shared" si="225"/>
        <v>0</v>
      </c>
      <c r="M232" s="230">
        <f>SUM(M233)</f>
        <v>0</v>
      </c>
      <c r="N232" s="76">
        <f t="shared" si="225"/>
        <v>0</v>
      </c>
      <c r="O232" s="91">
        <f t="shared" si="225"/>
        <v>0</v>
      </c>
      <c r="P232" s="290"/>
      <c r="Q232" s="296"/>
      <c r="R232" s="343"/>
      <c r="S232" s="343"/>
      <c r="T232" s="343"/>
    </row>
    <row r="233" spans="1:20" ht="24" hidden="1" x14ac:dyDescent="0.25">
      <c r="A233" s="30">
        <v>6239</v>
      </c>
      <c r="B233" s="40" t="s">
        <v>227</v>
      </c>
      <c r="C233" s="189">
        <f t="shared" si="165"/>
        <v>0</v>
      </c>
      <c r="D233" s="262"/>
      <c r="E233" s="42"/>
      <c r="F233" s="176">
        <f>D233+E233</f>
        <v>0</v>
      </c>
      <c r="G233" s="219"/>
      <c r="H233" s="42"/>
      <c r="I233" s="90">
        <f>G233+H233</f>
        <v>0</v>
      </c>
      <c r="J233" s="262"/>
      <c r="K233" s="42"/>
      <c r="L233" s="176">
        <f>J233+K233</f>
        <v>0</v>
      </c>
      <c r="M233" s="219"/>
      <c r="N233" s="42"/>
      <c r="O233" s="90">
        <f>M233+N233</f>
        <v>0</v>
      </c>
      <c r="P233" s="289"/>
      <c r="Q233" s="296"/>
      <c r="R233" s="343"/>
      <c r="S233" s="343"/>
      <c r="T233" s="343"/>
    </row>
    <row r="234" spans="1:20" ht="24" hidden="1" x14ac:dyDescent="0.25">
      <c r="A234" s="75">
        <v>6240</v>
      </c>
      <c r="B234" s="43" t="s">
        <v>228</v>
      </c>
      <c r="C234" s="189">
        <f t="shared" si="165"/>
        <v>0</v>
      </c>
      <c r="D234" s="132">
        <f>SUM(D235:D236)</f>
        <v>0</v>
      </c>
      <c r="E234" s="76">
        <f t="shared" ref="E234" si="226">SUM(E235:E236)</f>
        <v>0</v>
      </c>
      <c r="F234" s="95">
        <f>SUM(F235:F236)</f>
        <v>0</v>
      </c>
      <c r="G234" s="230">
        <f>SUM(G235:G236)</f>
        <v>0</v>
      </c>
      <c r="H234" s="76">
        <f t="shared" ref="H234:N234" si="227">SUM(H235:H236)</f>
        <v>0</v>
      </c>
      <c r="I234" s="91">
        <f t="shared" si="227"/>
        <v>0</v>
      </c>
      <c r="J234" s="132">
        <f>SUM(J235:J236)</f>
        <v>0</v>
      </c>
      <c r="K234" s="76">
        <f t="shared" si="227"/>
        <v>0</v>
      </c>
      <c r="L234" s="95">
        <f t="shared" si="227"/>
        <v>0</v>
      </c>
      <c r="M234" s="230">
        <f>SUM(M235:M236)</f>
        <v>0</v>
      </c>
      <c r="N234" s="76">
        <f t="shared" si="227"/>
        <v>0</v>
      </c>
      <c r="O234" s="91">
        <f>SUM(O235:O236)</f>
        <v>0</v>
      </c>
      <c r="P234" s="290"/>
      <c r="Q234" s="296"/>
      <c r="R234" s="343"/>
      <c r="S234" s="343"/>
      <c r="T234" s="343"/>
    </row>
    <row r="235" spans="1:20" hidden="1" x14ac:dyDescent="0.25">
      <c r="A235" s="30">
        <v>6241</v>
      </c>
      <c r="B235" s="43" t="s">
        <v>229</v>
      </c>
      <c r="C235" s="189">
        <f t="shared" si="165"/>
        <v>0</v>
      </c>
      <c r="D235" s="263"/>
      <c r="E235" s="45"/>
      <c r="F235" s="95">
        <f t="shared" ref="F235:F236" si="228">D235+E235</f>
        <v>0</v>
      </c>
      <c r="G235" s="229"/>
      <c r="H235" s="45"/>
      <c r="I235" s="91">
        <f t="shared" ref="I235:I236" si="229">G235+H235</f>
        <v>0</v>
      </c>
      <c r="J235" s="263"/>
      <c r="K235" s="45"/>
      <c r="L235" s="95">
        <f t="shared" ref="L235:L236" si="230">J235+K235</f>
        <v>0</v>
      </c>
      <c r="M235" s="229"/>
      <c r="N235" s="45"/>
      <c r="O235" s="91">
        <f t="shared" ref="O235:O236" si="231">M235+N235</f>
        <v>0</v>
      </c>
      <c r="P235" s="290"/>
      <c r="Q235" s="296"/>
      <c r="R235" s="343"/>
      <c r="S235" s="343"/>
      <c r="T235" s="343"/>
    </row>
    <row r="236" spans="1:20" hidden="1" x14ac:dyDescent="0.25">
      <c r="A236" s="30">
        <v>6242</v>
      </c>
      <c r="B236" s="43" t="s">
        <v>230</v>
      </c>
      <c r="C236" s="189">
        <f t="shared" si="165"/>
        <v>0</v>
      </c>
      <c r="D236" s="263"/>
      <c r="E236" s="45"/>
      <c r="F236" s="95">
        <f t="shared" si="228"/>
        <v>0</v>
      </c>
      <c r="G236" s="229"/>
      <c r="H236" s="45"/>
      <c r="I236" s="91">
        <f t="shared" si="229"/>
        <v>0</v>
      </c>
      <c r="J236" s="263"/>
      <c r="K236" s="45"/>
      <c r="L236" s="95">
        <f t="shared" si="230"/>
        <v>0</v>
      </c>
      <c r="M236" s="229"/>
      <c r="N236" s="45"/>
      <c r="O236" s="91">
        <f t="shared" si="231"/>
        <v>0</v>
      </c>
      <c r="P236" s="290"/>
      <c r="Q236" s="296"/>
      <c r="R236" s="343"/>
      <c r="S236" s="343"/>
      <c r="T236" s="343"/>
    </row>
    <row r="237" spans="1:20" ht="25.5" hidden="1" customHeight="1" x14ac:dyDescent="0.25">
      <c r="A237" s="75">
        <v>6250</v>
      </c>
      <c r="B237" s="43" t="s">
        <v>231</v>
      </c>
      <c r="C237" s="189">
        <f t="shared" si="165"/>
        <v>0</v>
      </c>
      <c r="D237" s="132">
        <f>SUM(D238:D242)</f>
        <v>0</v>
      </c>
      <c r="E237" s="76">
        <f t="shared" ref="E237" si="232">SUM(E238:E242)</f>
        <v>0</v>
      </c>
      <c r="F237" s="95">
        <f>SUM(F238:F242)</f>
        <v>0</v>
      </c>
      <c r="G237" s="230">
        <f>SUM(G238:G242)</f>
        <v>0</v>
      </c>
      <c r="H237" s="76">
        <f t="shared" ref="H237:N237" si="233">SUM(H238:H242)</f>
        <v>0</v>
      </c>
      <c r="I237" s="91">
        <f t="shared" si="233"/>
        <v>0</v>
      </c>
      <c r="J237" s="132">
        <f>SUM(J238:J242)</f>
        <v>0</v>
      </c>
      <c r="K237" s="76">
        <f t="shared" si="233"/>
        <v>0</v>
      </c>
      <c r="L237" s="95">
        <f t="shared" si="233"/>
        <v>0</v>
      </c>
      <c r="M237" s="230">
        <f>SUM(M238:M242)</f>
        <v>0</v>
      </c>
      <c r="N237" s="76">
        <f t="shared" si="233"/>
        <v>0</v>
      </c>
      <c r="O237" s="91">
        <f>SUM(O238:O242)</f>
        <v>0</v>
      </c>
      <c r="P237" s="290"/>
      <c r="Q237" s="296"/>
      <c r="R237" s="343"/>
      <c r="S237" s="343"/>
      <c r="T237" s="343"/>
    </row>
    <row r="238" spans="1:20" ht="14.25" hidden="1" customHeight="1" x14ac:dyDescent="0.25">
      <c r="A238" s="30">
        <v>6252</v>
      </c>
      <c r="B238" s="43" t="s">
        <v>232</v>
      </c>
      <c r="C238" s="189">
        <f t="shared" si="165"/>
        <v>0</v>
      </c>
      <c r="D238" s="263"/>
      <c r="E238" s="45"/>
      <c r="F238" s="95">
        <f t="shared" ref="F238:F244" si="234">D238+E238</f>
        <v>0</v>
      </c>
      <c r="G238" s="229"/>
      <c r="H238" s="45"/>
      <c r="I238" s="91">
        <f t="shared" ref="I238:I244" si="235">G238+H238</f>
        <v>0</v>
      </c>
      <c r="J238" s="263"/>
      <c r="K238" s="45"/>
      <c r="L238" s="95">
        <f t="shared" ref="L238:L244" si="236">J238+K238</f>
        <v>0</v>
      </c>
      <c r="M238" s="229"/>
      <c r="N238" s="45"/>
      <c r="O238" s="91">
        <f t="shared" ref="O238:O244" si="237">M238+N238</f>
        <v>0</v>
      </c>
      <c r="P238" s="290"/>
      <c r="Q238" s="296"/>
      <c r="R238" s="343"/>
      <c r="S238" s="343"/>
      <c r="T238" s="343"/>
    </row>
    <row r="239" spans="1:20" ht="14.25" hidden="1" customHeight="1" x14ac:dyDescent="0.25">
      <c r="A239" s="30">
        <v>6253</v>
      </c>
      <c r="B239" s="43" t="s">
        <v>233</v>
      </c>
      <c r="C239" s="189">
        <f t="shared" si="165"/>
        <v>0</v>
      </c>
      <c r="D239" s="263"/>
      <c r="E239" s="45"/>
      <c r="F239" s="95">
        <f t="shared" si="234"/>
        <v>0</v>
      </c>
      <c r="G239" s="229"/>
      <c r="H239" s="45"/>
      <c r="I239" s="91">
        <f t="shared" si="235"/>
        <v>0</v>
      </c>
      <c r="J239" s="263"/>
      <c r="K239" s="45"/>
      <c r="L239" s="95">
        <f t="shared" si="236"/>
        <v>0</v>
      </c>
      <c r="M239" s="229"/>
      <c r="N239" s="45"/>
      <c r="O239" s="91">
        <f t="shared" si="237"/>
        <v>0</v>
      </c>
      <c r="P239" s="290"/>
      <c r="Q239" s="296"/>
      <c r="R239" s="343"/>
      <c r="S239" s="343"/>
      <c r="T239" s="343"/>
    </row>
    <row r="240" spans="1:20" ht="24" hidden="1" x14ac:dyDescent="0.25">
      <c r="A240" s="30">
        <v>6254</v>
      </c>
      <c r="B240" s="43" t="s">
        <v>234</v>
      </c>
      <c r="C240" s="189">
        <f t="shared" si="165"/>
        <v>0</v>
      </c>
      <c r="D240" s="263"/>
      <c r="E240" s="45"/>
      <c r="F240" s="95">
        <f t="shared" si="234"/>
        <v>0</v>
      </c>
      <c r="G240" s="229"/>
      <c r="H240" s="45"/>
      <c r="I240" s="91">
        <f t="shared" si="235"/>
        <v>0</v>
      </c>
      <c r="J240" s="263"/>
      <c r="K240" s="45"/>
      <c r="L240" s="95">
        <f t="shared" si="236"/>
        <v>0</v>
      </c>
      <c r="M240" s="229"/>
      <c r="N240" s="45"/>
      <c r="O240" s="91">
        <f t="shared" si="237"/>
        <v>0</v>
      </c>
      <c r="P240" s="290"/>
      <c r="Q240" s="296"/>
      <c r="R240" s="343"/>
      <c r="S240" s="343"/>
      <c r="T240" s="343"/>
    </row>
    <row r="241" spans="1:20" ht="24" hidden="1" x14ac:dyDescent="0.25">
      <c r="A241" s="30">
        <v>6255</v>
      </c>
      <c r="B241" s="43" t="s">
        <v>235</v>
      </c>
      <c r="C241" s="189">
        <f t="shared" ref="C241:C295" si="238">SUM(F241,I241,L241,O241)</f>
        <v>0</v>
      </c>
      <c r="D241" s="263"/>
      <c r="E241" s="45"/>
      <c r="F241" s="95">
        <f t="shared" si="234"/>
        <v>0</v>
      </c>
      <c r="G241" s="229"/>
      <c r="H241" s="45"/>
      <c r="I241" s="91">
        <f t="shared" si="235"/>
        <v>0</v>
      </c>
      <c r="J241" s="263"/>
      <c r="K241" s="45"/>
      <c r="L241" s="95">
        <f t="shared" si="236"/>
        <v>0</v>
      </c>
      <c r="M241" s="229"/>
      <c r="N241" s="45"/>
      <c r="O241" s="91">
        <f t="shared" si="237"/>
        <v>0</v>
      </c>
      <c r="P241" s="290"/>
      <c r="Q241" s="296"/>
      <c r="R241" s="343"/>
      <c r="S241" s="343"/>
      <c r="T241" s="343"/>
    </row>
    <row r="242" spans="1:20" hidden="1" x14ac:dyDescent="0.25">
      <c r="A242" s="30">
        <v>6259</v>
      </c>
      <c r="B242" s="43" t="s">
        <v>236</v>
      </c>
      <c r="C242" s="189">
        <f t="shared" si="238"/>
        <v>0</v>
      </c>
      <c r="D242" s="263"/>
      <c r="E242" s="45"/>
      <c r="F242" s="95">
        <f t="shared" si="234"/>
        <v>0</v>
      </c>
      <c r="G242" s="229"/>
      <c r="H242" s="45"/>
      <c r="I242" s="91">
        <f t="shared" si="235"/>
        <v>0</v>
      </c>
      <c r="J242" s="263"/>
      <c r="K242" s="45"/>
      <c r="L242" s="95">
        <f t="shared" si="236"/>
        <v>0</v>
      </c>
      <c r="M242" s="229"/>
      <c r="N242" s="45"/>
      <c r="O242" s="91">
        <f t="shared" si="237"/>
        <v>0</v>
      </c>
      <c r="P242" s="290"/>
      <c r="Q242" s="296"/>
      <c r="R242" s="343"/>
      <c r="S242" s="343"/>
      <c r="T242" s="343"/>
    </row>
    <row r="243" spans="1:20" ht="24" hidden="1" x14ac:dyDescent="0.25">
      <c r="A243" s="75">
        <v>6260</v>
      </c>
      <c r="B243" s="43" t="s">
        <v>237</v>
      </c>
      <c r="C243" s="189">
        <f t="shared" si="238"/>
        <v>0</v>
      </c>
      <c r="D243" s="263"/>
      <c r="E243" s="45"/>
      <c r="F243" s="95">
        <f t="shared" si="234"/>
        <v>0</v>
      </c>
      <c r="G243" s="229"/>
      <c r="H243" s="45"/>
      <c r="I243" s="91">
        <f t="shared" si="235"/>
        <v>0</v>
      </c>
      <c r="J243" s="263"/>
      <c r="K243" s="45"/>
      <c r="L243" s="95">
        <f t="shared" si="236"/>
        <v>0</v>
      </c>
      <c r="M243" s="229"/>
      <c r="N243" s="45"/>
      <c r="O243" s="91">
        <f t="shared" si="237"/>
        <v>0</v>
      </c>
      <c r="P243" s="290"/>
      <c r="Q243" s="296"/>
      <c r="R243" s="343"/>
      <c r="S243" s="343"/>
      <c r="T243" s="343"/>
    </row>
    <row r="244" spans="1:20" hidden="1" x14ac:dyDescent="0.25">
      <c r="A244" s="75">
        <v>6270</v>
      </c>
      <c r="B244" s="43" t="s">
        <v>238</v>
      </c>
      <c r="C244" s="189">
        <f t="shared" si="238"/>
        <v>0</v>
      </c>
      <c r="D244" s="263"/>
      <c r="E244" s="45"/>
      <c r="F244" s="95">
        <f t="shared" si="234"/>
        <v>0</v>
      </c>
      <c r="G244" s="229"/>
      <c r="H244" s="45"/>
      <c r="I244" s="91">
        <f t="shared" si="235"/>
        <v>0</v>
      </c>
      <c r="J244" s="263"/>
      <c r="K244" s="45"/>
      <c r="L244" s="95">
        <f t="shared" si="236"/>
        <v>0</v>
      </c>
      <c r="M244" s="229"/>
      <c r="N244" s="45"/>
      <c r="O244" s="91">
        <f t="shared" si="237"/>
        <v>0</v>
      </c>
      <c r="P244" s="290"/>
      <c r="Q244" s="296"/>
      <c r="R244" s="343"/>
      <c r="S244" s="343"/>
      <c r="T244" s="343"/>
    </row>
    <row r="245" spans="1:20" ht="24" hidden="1" x14ac:dyDescent="0.25">
      <c r="A245" s="338">
        <v>6290</v>
      </c>
      <c r="B245" s="40" t="s">
        <v>239</v>
      </c>
      <c r="C245" s="200">
        <f t="shared" si="238"/>
        <v>0</v>
      </c>
      <c r="D245" s="131">
        <f>SUM(D246:D249)</f>
        <v>0</v>
      </c>
      <c r="E245" s="79">
        <f t="shared" ref="E245" si="239">SUM(E246:E249)</f>
        <v>0</v>
      </c>
      <c r="F245" s="176">
        <f>SUM(F246:F249)</f>
        <v>0</v>
      </c>
      <c r="G245" s="232">
        <f>SUM(G246:G249)</f>
        <v>0</v>
      </c>
      <c r="H245" s="79">
        <f t="shared" ref="H245:O245" si="240">SUM(H246:H249)</f>
        <v>0</v>
      </c>
      <c r="I245" s="90">
        <f t="shared" si="240"/>
        <v>0</v>
      </c>
      <c r="J245" s="131">
        <f>SUM(J246:J249)</f>
        <v>0</v>
      </c>
      <c r="K245" s="79">
        <f t="shared" si="240"/>
        <v>0</v>
      </c>
      <c r="L245" s="176">
        <f t="shared" si="240"/>
        <v>0</v>
      </c>
      <c r="M245" s="232">
        <f>SUM(M246:M249)</f>
        <v>0</v>
      </c>
      <c r="N245" s="79">
        <f t="shared" si="240"/>
        <v>0</v>
      </c>
      <c r="O245" s="90">
        <f t="shared" si="240"/>
        <v>0</v>
      </c>
      <c r="P245" s="293"/>
      <c r="Q245" s="296"/>
      <c r="R245" s="343"/>
      <c r="S245" s="343"/>
      <c r="T245" s="343"/>
    </row>
    <row r="246" spans="1:20" hidden="1" x14ac:dyDescent="0.25">
      <c r="A246" s="30">
        <v>6291</v>
      </c>
      <c r="B246" s="43" t="s">
        <v>240</v>
      </c>
      <c r="C246" s="189">
        <f t="shared" si="238"/>
        <v>0</v>
      </c>
      <c r="D246" s="263"/>
      <c r="E246" s="45"/>
      <c r="F246" s="95">
        <f t="shared" ref="F246:F249" si="241">D246+E246</f>
        <v>0</v>
      </c>
      <c r="G246" s="229"/>
      <c r="H246" s="45"/>
      <c r="I246" s="91">
        <f t="shared" ref="I246:I249" si="242">G246+H246</f>
        <v>0</v>
      </c>
      <c r="J246" s="263"/>
      <c r="K246" s="45"/>
      <c r="L246" s="95">
        <f t="shared" ref="L246:L249" si="243">J246+K246</f>
        <v>0</v>
      </c>
      <c r="M246" s="229"/>
      <c r="N246" s="45"/>
      <c r="O246" s="91">
        <f t="shared" ref="O246:O249" si="244">M246+N246</f>
        <v>0</v>
      </c>
      <c r="P246" s="290"/>
      <c r="Q246" s="296"/>
      <c r="R246" s="343"/>
      <c r="S246" s="343"/>
      <c r="T246" s="343"/>
    </row>
    <row r="247" spans="1:20" hidden="1" x14ac:dyDescent="0.25">
      <c r="A247" s="30">
        <v>6292</v>
      </c>
      <c r="B247" s="43" t="s">
        <v>241</v>
      </c>
      <c r="C247" s="189">
        <f t="shared" si="238"/>
        <v>0</v>
      </c>
      <c r="D247" s="263"/>
      <c r="E247" s="45"/>
      <c r="F247" s="95">
        <f t="shared" si="241"/>
        <v>0</v>
      </c>
      <c r="G247" s="229"/>
      <c r="H247" s="45"/>
      <c r="I247" s="91">
        <f t="shared" si="242"/>
        <v>0</v>
      </c>
      <c r="J247" s="263"/>
      <c r="K247" s="45"/>
      <c r="L247" s="95">
        <f t="shared" si="243"/>
        <v>0</v>
      </c>
      <c r="M247" s="229"/>
      <c r="N247" s="45"/>
      <c r="O247" s="91">
        <f t="shared" si="244"/>
        <v>0</v>
      </c>
      <c r="P247" s="290"/>
      <c r="Q247" s="296"/>
      <c r="R247" s="343"/>
      <c r="S247" s="343"/>
      <c r="T247" s="343"/>
    </row>
    <row r="248" spans="1:20" ht="72" hidden="1" x14ac:dyDescent="0.25">
      <c r="A248" s="30">
        <v>6296</v>
      </c>
      <c r="B248" s="43" t="s">
        <v>242</v>
      </c>
      <c r="C248" s="189">
        <f t="shared" si="238"/>
        <v>0</v>
      </c>
      <c r="D248" s="263"/>
      <c r="E248" s="45"/>
      <c r="F248" s="95">
        <f t="shared" si="241"/>
        <v>0</v>
      </c>
      <c r="G248" s="229"/>
      <c r="H248" s="45"/>
      <c r="I248" s="91">
        <f t="shared" si="242"/>
        <v>0</v>
      </c>
      <c r="J248" s="263"/>
      <c r="K248" s="45"/>
      <c r="L248" s="95">
        <f t="shared" si="243"/>
        <v>0</v>
      </c>
      <c r="M248" s="229"/>
      <c r="N248" s="45"/>
      <c r="O248" s="91">
        <f t="shared" si="244"/>
        <v>0</v>
      </c>
      <c r="P248" s="290"/>
      <c r="Q248" s="296"/>
      <c r="R248" s="343"/>
      <c r="S248" s="343"/>
      <c r="T248" s="343"/>
    </row>
    <row r="249" spans="1:20" ht="39.75" hidden="1" customHeight="1" x14ac:dyDescent="0.25">
      <c r="A249" s="30">
        <v>6299</v>
      </c>
      <c r="B249" s="43" t="s">
        <v>243</v>
      </c>
      <c r="C249" s="189">
        <f t="shared" si="238"/>
        <v>0</v>
      </c>
      <c r="D249" s="263"/>
      <c r="E249" s="45"/>
      <c r="F249" s="95">
        <f t="shared" si="241"/>
        <v>0</v>
      </c>
      <c r="G249" s="229"/>
      <c r="H249" s="45"/>
      <c r="I249" s="91">
        <f t="shared" si="242"/>
        <v>0</v>
      </c>
      <c r="J249" s="263"/>
      <c r="K249" s="45"/>
      <c r="L249" s="95">
        <f t="shared" si="243"/>
        <v>0</v>
      </c>
      <c r="M249" s="229"/>
      <c r="N249" s="45"/>
      <c r="O249" s="91">
        <f t="shared" si="244"/>
        <v>0</v>
      </c>
      <c r="P249" s="290"/>
      <c r="Q249" s="296"/>
      <c r="R249" s="343"/>
      <c r="S249" s="343"/>
      <c r="T249" s="343"/>
    </row>
    <row r="250" spans="1:20" hidden="1" x14ac:dyDescent="0.25">
      <c r="A250" s="35">
        <v>6300</v>
      </c>
      <c r="B250" s="72" t="s">
        <v>244</v>
      </c>
      <c r="C250" s="187">
        <f t="shared" si="238"/>
        <v>0</v>
      </c>
      <c r="D250" s="130">
        <f>SUM(D251,D256,D257)</f>
        <v>0</v>
      </c>
      <c r="E250" s="38">
        <f t="shared" ref="E250" si="245">SUM(E251,E256,E257)</f>
        <v>0</v>
      </c>
      <c r="F250" s="175">
        <f>SUM(F251,F256,F257)</f>
        <v>0</v>
      </c>
      <c r="G250" s="227">
        <f>SUM(G251,G256,G257)</f>
        <v>0</v>
      </c>
      <c r="H250" s="38">
        <f t="shared" ref="H250:O250" si="246">SUM(H251,H256,H257)</f>
        <v>0</v>
      </c>
      <c r="I250" s="123">
        <f t="shared" si="246"/>
        <v>0</v>
      </c>
      <c r="J250" s="130">
        <f>SUM(J251,J256,J257)</f>
        <v>0</v>
      </c>
      <c r="K250" s="38">
        <f t="shared" si="246"/>
        <v>0</v>
      </c>
      <c r="L250" s="175">
        <f t="shared" si="246"/>
        <v>0</v>
      </c>
      <c r="M250" s="227">
        <f>SUM(M251,M256,M257)</f>
        <v>0</v>
      </c>
      <c r="N250" s="38">
        <f t="shared" si="246"/>
        <v>0</v>
      </c>
      <c r="O250" s="123">
        <f t="shared" si="246"/>
        <v>0</v>
      </c>
      <c r="P250" s="314"/>
      <c r="Q250" s="296"/>
      <c r="R250" s="343"/>
      <c r="S250" s="343"/>
      <c r="T250" s="343"/>
    </row>
    <row r="251" spans="1:20" ht="24" hidden="1" x14ac:dyDescent="0.25">
      <c r="A251" s="338">
        <v>6320</v>
      </c>
      <c r="B251" s="40" t="s">
        <v>245</v>
      </c>
      <c r="C251" s="200">
        <f t="shared" si="238"/>
        <v>0</v>
      </c>
      <c r="D251" s="131">
        <f>SUM(D252:D255)</f>
        <v>0</v>
      </c>
      <c r="E251" s="79">
        <f t="shared" ref="E251" si="247">SUM(E252:E255)</f>
        <v>0</v>
      </c>
      <c r="F251" s="176">
        <f>SUM(F252:F255)</f>
        <v>0</v>
      </c>
      <c r="G251" s="232">
        <f>SUM(G252:G255)</f>
        <v>0</v>
      </c>
      <c r="H251" s="79">
        <f t="shared" ref="H251:O251" si="248">SUM(H252:H255)</f>
        <v>0</v>
      </c>
      <c r="I251" s="90">
        <f t="shared" si="248"/>
        <v>0</v>
      </c>
      <c r="J251" s="131">
        <f>SUM(J252:J255)</f>
        <v>0</v>
      </c>
      <c r="K251" s="79">
        <f t="shared" si="248"/>
        <v>0</v>
      </c>
      <c r="L251" s="176">
        <f t="shared" si="248"/>
        <v>0</v>
      </c>
      <c r="M251" s="232">
        <f>SUM(M252:M255)</f>
        <v>0</v>
      </c>
      <c r="N251" s="79">
        <f t="shared" si="248"/>
        <v>0</v>
      </c>
      <c r="O251" s="90">
        <f t="shared" si="248"/>
        <v>0</v>
      </c>
      <c r="P251" s="289"/>
      <c r="Q251" s="296"/>
      <c r="R251" s="343"/>
      <c r="S251" s="343"/>
      <c r="T251" s="343"/>
    </row>
    <row r="252" spans="1:20" hidden="1" x14ac:dyDescent="0.25">
      <c r="A252" s="30">
        <v>6322</v>
      </c>
      <c r="B252" s="43" t="s">
        <v>246</v>
      </c>
      <c r="C252" s="189">
        <f t="shared" si="238"/>
        <v>0</v>
      </c>
      <c r="D252" s="263"/>
      <c r="E252" s="45"/>
      <c r="F252" s="95">
        <f t="shared" ref="F252:F257" si="249">D252+E252</f>
        <v>0</v>
      </c>
      <c r="G252" s="229"/>
      <c r="H252" s="45"/>
      <c r="I252" s="91">
        <f t="shared" ref="I252:I257" si="250">G252+H252</f>
        <v>0</v>
      </c>
      <c r="J252" s="263"/>
      <c r="K252" s="45"/>
      <c r="L252" s="95">
        <f t="shared" ref="L252:L257" si="251">J252+K252</f>
        <v>0</v>
      </c>
      <c r="M252" s="229"/>
      <c r="N252" s="45"/>
      <c r="O252" s="91">
        <f t="shared" ref="O252:O257" si="252">M252+N252</f>
        <v>0</v>
      </c>
      <c r="P252" s="290"/>
      <c r="Q252" s="296"/>
      <c r="R252" s="343"/>
      <c r="S252" s="343"/>
      <c r="T252" s="343"/>
    </row>
    <row r="253" spans="1:20" ht="24" hidden="1" x14ac:dyDescent="0.25">
      <c r="A253" s="30">
        <v>6323</v>
      </c>
      <c r="B253" s="43" t="s">
        <v>247</v>
      </c>
      <c r="C253" s="189">
        <f t="shared" si="238"/>
        <v>0</v>
      </c>
      <c r="D253" s="263"/>
      <c r="E253" s="45"/>
      <c r="F253" s="95">
        <f t="shared" si="249"/>
        <v>0</v>
      </c>
      <c r="G253" s="229"/>
      <c r="H253" s="45"/>
      <c r="I253" s="91">
        <f t="shared" si="250"/>
        <v>0</v>
      </c>
      <c r="J253" s="263"/>
      <c r="K253" s="45"/>
      <c r="L253" s="95">
        <f t="shared" si="251"/>
        <v>0</v>
      </c>
      <c r="M253" s="229"/>
      <c r="N253" s="45"/>
      <c r="O253" s="91">
        <f t="shared" si="252"/>
        <v>0</v>
      </c>
      <c r="P253" s="290"/>
      <c r="Q253" s="296"/>
      <c r="R253" s="343"/>
      <c r="S253" s="343"/>
      <c r="T253" s="343"/>
    </row>
    <row r="254" spans="1:20" ht="24" hidden="1" x14ac:dyDescent="0.25">
      <c r="A254" s="30">
        <v>6324</v>
      </c>
      <c r="B254" s="43" t="s">
        <v>301</v>
      </c>
      <c r="C254" s="189">
        <f t="shared" si="238"/>
        <v>0</v>
      </c>
      <c r="D254" s="263"/>
      <c r="E254" s="45"/>
      <c r="F254" s="95">
        <f t="shared" si="249"/>
        <v>0</v>
      </c>
      <c r="G254" s="229"/>
      <c r="H254" s="45"/>
      <c r="I254" s="91">
        <f t="shared" si="250"/>
        <v>0</v>
      </c>
      <c r="J254" s="263"/>
      <c r="K254" s="45"/>
      <c r="L254" s="95">
        <f t="shared" si="251"/>
        <v>0</v>
      </c>
      <c r="M254" s="229"/>
      <c r="N254" s="45"/>
      <c r="O254" s="91">
        <f t="shared" si="252"/>
        <v>0</v>
      </c>
      <c r="P254" s="290"/>
      <c r="Q254" s="296"/>
      <c r="R254" s="343"/>
      <c r="S254" s="343"/>
      <c r="T254" s="343"/>
    </row>
    <row r="255" spans="1:20" hidden="1" x14ac:dyDescent="0.25">
      <c r="A255" s="27">
        <v>6329</v>
      </c>
      <c r="B255" s="40" t="s">
        <v>302</v>
      </c>
      <c r="C255" s="188">
        <f t="shared" si="238"/>
        <v>0</v>
      </c>
      <c r="D255" s="262"/>
      <c r="E255" s="42"/>
      <c r="F255" s="176">
        <f t="shared" si="249"/>
        <v>0</v>
      </c>
      <c r="G255" s="219"/>
      <c r="H255" s="42"/>
      <c r="I255" s="90">
        <f t="shared" si="250"/>
        <v>0</v>
      </c>
      <c r="J255" s="262"/>
      <c r="K255" s="42"/>
      <c r="L255" s="176">
        <f t="shared" si="251"/>
        <v>0</v>
      </c>
      <c r="M255" s="219"/>
      <c r="N255" s="42"/>
      <c r="O255" s="90">
        <f t="shared" si="252"/>
        <v>0</v>
      </c>
      <c r="P255" s="289"/>
      <c r="Q255" s="296"/>
      <c r="R255" s="343"/>
      <c r="S255" s="343"/>
      <c r="T255" s="343"/>
    </row>
    <row r="256" spans="1:20" ht="24" hidden="1" x14ac:dyDescent="0.25">
      <c r="A256" s="92">
        <v>6330</v>
      </c>
      <c r="B256" s="93" t="s">
        <v>248</v>
      </c>
      <c r="C256" s="200">
        <f t="shared" si="238"/>
        <v>0</v>
      </c>
      <c r="D256" s="264"/>
      <c r="E256" s="84"/>
      <c r="F256" s="331">
        <f t="shared" si="249"/>
        <v>0</v>
      </c>
      <c r="G256" s="234"/>
      <c r="H256" s="84"/>
      <c r="I256" s="156">
        <f t="shared" si="250"/>
        <v>0</v>
      </c>
      <c r="J256" s="264"/>
      <c r="K256" s="84"/>
      <c r="L256" s="331">
        <f t="shared" si="251"/>
        <v>0</v>
      </c>
      <c r="M256" s="234"/>
      <c r="N256" s="84"/>
      <c r="O256" s="156">
        <f t="shared" si="252"/>
        <v>0</v>
      </c>
      <c r="P256" s="293"/>
      <c r="Q256" s="296"/>
      <c r="R256" s="343"/>
      <c r="S256" s="343"/>
      <c r="T256" s="343"/>
    </row>
    <row r="257" spans="1:20" hidden="1" x14ac:dyDescent="0.25">
      <c r="A257" s="75">
        <v>6360</v>
      </c>
      <c r="B257" s="43" t="s">
        <v>249</v>
      </c>
      <c r="C257" s="189">
        <f t="shared" si="238"/>
        <v>0</v>
      </c>
      <c r="D257" s="263"/>
      <c r="E257" s="45"/>
      <c r="F257" s="95">
        <f t="shared" si="249"/>
        <v>0</v>
      </c>
      <c r="G257" s="229"/>
      <c r="H257" s="45"/>
      <c r="I257" s="91">
        <f t="shared" si="250"/>
        <v>0</v>
      </c>
      <c r="J257" s="263"/>
      <c r="K257" s="45"/>
      <c r="L257" s="95">
        <f t="shared" si="251"/>
        <v>0</v>
      </c>
      <c r="M257" s="229"/>
      <c r="N257" s="45"/>
      <c r="O257" s="91">
        <f t="shared" si="252"/>
        <v>0</v>
      </c>
      <c r="P257" s="290"/>
      <c r="Q257" s="296"/>
      <c r="R257" s="343"/>
      <c r="S257" s="343"/>
      <c r="T257" s="343"/>
    </row>
    <row r="258" spans="1:20" ht="36" hidden="1" x14ac:dyDescent="0.25">
      <c r="A258" s="35">
        <v>6400</v>
      </c>
      <c r="B258" s="72" t="s">
        <v>250</v>
      </c>
      <c r="C258" s="187">
        <f t="shared" si="238"/>
        <v>0</v>
      </c>
      <c r="D258" s="130">
        <f>SUM(D259,D263)</f>
        <v>0</v>
      </c>
      <c r="E258" s="38">
        <f t="shared" ref="E258" si="253">SUM(E259,E263)</f>
        <v>0</v>
      </c>
      <c r="F258" s="175">
        <f>SUM(F259,F263)</f>
        <v>0</v>
      </c>
      <c r="G258" s="227">
        <f>SUM(G259,G263)</f>
        <v>0</v>
      </c>
      <c r="H258" s="38">
        <f t="shared" ref="H258:O258" si="254">SUM(H259,H263)</f>
        <v>0</v>
      </c>
      <c r="I258" s="123">
        <f t="shared" si="254"/>
        <v>0</v>
      </c>
      <c r="J258" s="130">
        <f>SUM(J259,J263)</f>
        <v>0</v>
      </c>
      <c r="K258" s="38">
        <f t="shared" si="254"/>
        <v>0</v>
      </c>
      <c r="L258" s="175">
        <f t="shared" si="254"/>
        <v>0</v>
      </c>
      <c r="M258" s="227">
        <f>SUM(M259,M263)</f>
        <v>0</v>
      </c>
      <c r="N258" s="38">
        <f t="shared" si="254"/>
        <v>0</v>
      </c>
      <c r="O258" s="123">
        <f t="shared" si="254"/>
        <v>0</v>
      </c>
      <c r="P258" s="314"/>
      <c r="Q258" s="296"/>
      <c r="R258" s="343"/>
      <c r="S258" s="343"/>
      <c r="T258" s="343"/>
    </row>
    <row r="259" spans="1:20" ht="24" hidden="1" x14ac:dyDescent="0.25">
      <c r="A259" s="338">
        <v>6410</v>
      </c>
      <c r="B259" s="40" t="s">
        <v>251</v>
      </c>
      <c r="C259" s="188">
        <f t="shared" si="238"/>
        <v>0</v>
      </c>
      <c r="D259" s="131">
        <f>SUM(D260:D262)</f>
        <v>0</v>
      </c>
      <c r="E259" s="79">
        <f t="shared" ref="E259" si="255">SUM(E260:E262)</f>
        <v>0</v>
      </c>
      <c r="F259" s="176">
        <f>SUM(F260:F262)</f>
        <v>0</v>
      </c>
      <c r="G259" s="232">
        <f>SUM(G260:G262)</f>
        <v>0</v>
      </c>
      <c r="H259" s="79">
        <f t="shared" ref="H259:O259" si="256">SUM(H260:H262)</f>
        <v>0</v>
      </c>
      <c r="I259" s="90">
        <f t="shared" si="256"/>
        <v>0</v>
      </c>
      <c r="J259" s="131">
        <f>SUM(J260:J262)</f>
        <v>0</v>
      </c>
      <c r="K259" s="79">
        <f t="shared" si="256"/>
        <v>0</v>
      </c>
      <c r="L259" s="176">
        <f t="shared" si="256"/>
        <v>0</v>
      </c>
      <c r="M259" s="232">
        <f>SUM(M260:M262)</f>
        <v>0</v>
      </c>
      <c r="N259" s="79">
        <f t="shared" si="256"/>
        <v>0</v>
      </c>
      <c r="O259" s="155">
        <f t="shared" si="256"/>
        <v>0</v>
      </c>
      <c r="P259" s="294"/>
      <c r="Q259" s="296"/>
      <c r="R259" s="343"/>
      <c r="S259" s="343"/>
      <c r="T259" s="343"/>
    </row>
    <row r="260" spans="1:20" hidden="1" x14ac:dyDescent="0.25">
      <c r="A260" s="30">
        <v>6411</v>
      </c>
      <c r="B260" s="94" t="s">
        <v>252</v>
      </c>
      <c r="C260" s="189">
        <f t="shared" si="238"/>
        <v>0</v>
      </c>
      <c r="D260" s="263"/>
      <c r="E260" s="45"/>
      <c r="F260" s="95">
        <f t="shared" ref="F260:F262" si="257">D260+E260</f>
        <v>0</v>
      </c>
      <c r="G260" s="229"/>
      <c r="H260" s="45"/>
      <c r="I260" s="91">
        <f t="shared" ref="I260:I262" si="258">G260+H260</f>
        <v>0</v>
      </c>
      <c r="J260" s="263"/>
      <c r="K260" s="45"/>
      <c r="L260" s="95">
        <f t="shared" ref="L260:L262" si="259">J260+K260</f>
        <v>0</v>
      </c>
      <c r="M260" s="229"/>
      <c r="N260" s="45"/>
      <c r="O260" s="91">
        <f t="shared" ref="O260:O262" si="260">M260+N260</f>
        <v>0</v>
      </c>
      <c r="P260" s="290"/>
      <c r="Q260" s="296"/>
      <c r="R260" s="343"/>
      <c r="S260" s="343"/>
      <c r="T260" s="343"/>
    </row>
    <row r="261" spans="1:20" ht="36" hidden="1" x14ac:dyDescent="0.25">
      <c r="A261" s="30">
        <v>6412</v>
      </c>
      <c r="B261" s="43" t="s">
        <v>253</v>
      </c>
      <c r="C261" s="189">
        <f t="shared" si="238"/>
        <v>0</v>
      </c>
      <c r="D261" s="263"/>
      <c r="E261" s="45"/>
      <c r="F261" s="95">
        <f t="shared" si="257"/>
        <v>0</v>
      </c>
      <c r="G261" s="229"/>
      <c r="H261" s="45"/>
      <c r="I261" s="91">
        <f t="shared" si="258"/>
        <v>0</v>
      </c>
      <c r="J261" s="263"/>
      <c r="K261" s="45"/>
      <c r="L261" s="95">
        <f t="shared" si="259"/>
        <v>0</v>
      </c>
      <c r="M261" s="229"/>
      <c r="N261" s="45"/>
      <c r="O261" s="91">
        <f t="shared" si="260"/>
        <v>0</v>
      </c>
      <c r="P261" s="290"/>
      <c r="Q261" s="296"/>
      <c r="R261" s="343"/>
      <c r="S261" s="343"/>
      <c r="T261" s="343"/>
    </row>
    <row r="262" spans="1:20" ht="36" hidden="1" x14ac:dyDescent="0.25">
      <c r="A262" s="30">
        <v>6419</v>
      </c>
      <c r="B262" s="43" t="s">
        <v>254</v>
      </c>
      <c r="C262" s="189">
        <f t="shared" si="238"/>
        <v>0</v>
      </c>
      <c r="D262" s="263"/>
      <c r="E262" s="45"/>
      <c r="F262" s="95">
        <f t="shared" si="257"/>
        <v>0</v>
      </c>
      <c r="G262" s="229"/>
      <c r="H262" s="45"/>
      <c r="I262" s="91">
        <f t="shared" si="258"/>
        <v>0</v>
      </c>
      <c r="J262" s="263"/>
      <c r="K262" s="45"/>
      <c r="L262" s="95">
        <f t="shared" si="259"/>
        <v>0</v>
      </c>
      <c r="M262" s="229"/>
      <c r="N262" s="45"/>
      <c r="O262" s="91">
        <f t="shared" si="260"/>
        <v>0</v>
      </c>
      <c r="P262" s="290"/>
      <c r="Q262" s="296"/>
      <c r="R262" s="343"/>
      <c r="S262" s="343"/>
      <c r="T262" s="343"/>
    </row>
    <row r="263" spans="1:20" ht="36" hidden="1" x14ac:dyDescent="0.25">
      <c r="A263" s="75">
        <v>6420</v>
      </c>
      <c r="B263" s="43" t="s">
        <v>255</v>
      </c>
      <c r="C263" s="189">
        <f t="shared" si="238"/>
        <v>0</v>
      </c>
      <c r="D263" s="132">
        <f>SUM(D264:D267)</f>
        <v>0</v>
      </c>
      <c r="E263" s="76">
        <f t="shared" ref="E263" si="261">SUM(E264:E267)</f>
        <v>0</v>
      </c>
      <c r="F263" s="95">
        <f>SUM(F264:F267)</f>
        <v>0</v>
      </c>
      <c r="G263" s="230">
        <f>SUM(G264:G267)</f>
        <v>0</v>
      </c>
      <c r="H263" s="76">
        <f t="shared" ref="H263:N263" si="262">SUM(H264:H267)</f>
        <v>0</v>
      </c>
      <c r="I263" s="91">
        <f t="shared" si="262"/>
        <v>0</v>
      </c>
      <c r="J263" s="132">
        <f>SUM(J264:J267)</f>
        <v>0</v>
      </c>
      <c r="K263" s="76">
        <f t="shared" si="262"/>
        <v>0</v>
      </c>
      <c r="L263" s="95">
        <f t="shared" si="262"/>
        <v>0</v>
      </c>
      <c r="M263" s="230">
        <f>SUM(M264:M267)</f>
        <v>0</v>
      </c>
      <c r="N263" s="76">
        <f t="shared" si="262"/>
        <v>0</v>
      </c>
      <c r="O263" s="91">
        <f>SUM(O264:O267)</f>
        <v>0</v>
      </c>
      <c r="P263" s="290"/>
      <c r="Q263" s="296"/>
      <c r="R263" s="343"/>
      <c r="S263" s="343"/>
      <c r="T263" s="343"/>
    </row>
    <row r="264" spans="1:20" hidden="1" x14ac:dyDescent="0.25">
      <c r="A264" s="30">
        <v>6421</v>
      </c>
      <c r="B264" s="43" t="s">
        <v>256</v>
      </c>
      <c r="C264" s="189">
        <f t="shared" si="238"/>
        <v>0</v>
      </c>
      <c r="D264" s="263"/>
      <c r="E264" s="45"/>
      <c r="F264" s="95">
        <f t="shared" ref="F264:F267" si="263">D264+E264</f>
        <v>0</v>
      </c>
      <c r="G264" s="229"/>
      <c r="H264" s="45"/>
      <c r="I264" s="91">
        <f t="shared" ref="I264:I267" si="264">G264+H264</f>
        <v>0</v>
      </c>
      <c r="J264" s="263"/>
      <c r="K264" s="45"/>
      <c r="L264" s="95">
        <f t="shared" ref="L264:L267" si="265">J264+K264</f>
        <v>0</v>
      </c>
      <c r="M264" s="229"/>
      <c r="N264" s="45"/>
      <c r="O264" s="91">
        <f t="shared" ref="O264:O267" si="266">M264+N264</f>
        <v>0</v>
      </c>
      <c r="P264" s="290"/>
      <c r="Q264" s="296"/>
      <c r="R264" s="343"/>
      <c r="S264" s="343"/>
      <c r="T264" s="343"/>
    </row>
    <row r="265" spans="1:20" hidden="1" x14ac:dyDescent="0.25">
      <c r="A265" s="30">
        <v>6422</v>
      </c>
      <c r="B265" s="43" t="s">
        <v>257</v>
      </c>
      <c r="C265" s="189">
        <f t="shared" si="238"/>
        <v>0</v>
      </c>
      <c r="D265" s="263"/>
      <c r="E265" s="45"/>
      <c r="F265" s="95">
        <f t="shared" si="263"/>
        <v>0</v>
      </c>
      <c r="G265" s="229"/>
      <c r="H265" s="45"/>
      <c r="I265" s="91">
        <f t="shared" si="264"/>
        <v>0</v>
      </c>
      <c r="J265" s="263"/>
      <c r="K265" s="45"/>
      <c r="L265" s="95">
        <f t="shared" si="265"/>
        <v>0</v>
      </c>
      <c r="M265" s="229"/>
      <c r="N265" s="45"/>
      <c r="O265" s="91">
        <f t="shared" si="266"/>
        <v>0</v>
      </c>
      <c r="P265" s="290"/>
      <c r="Q265" s="296"/>
      <c r="R265" s="343"/>
      <c r="S265" s="343"/>
      <c r="T265" s="343"/>
    </row>
    <row r="266" spans="1:20" ht="24" hidden="1" x14ac:dyDescent="0.25">
      <c r="A266" s="30">
        <v>6423</v>
      </c>
      <c r="B266" s="43" t="s">
        <v>258</v>
      </c>
      <c r="C266" s="189">
        <f t="shared" si="238"/>
        <v>0</v>
      </c>
      <c r="D266" s="263"/>
      <c r="E266" s="45"/>
      <c r="F266" s="95">
        <f t="shared" si="263"/>
        <v>0</v>
      </c>
      <c r="G266" s="229"/>
      <c r="H266" s="45"/>
      <c r="I266" s="91">
        <f t="shared" si="264"/>
        <v>0</v>
      </c>
      <c r="J266" s="263"/>
      <c r="K266" s="45"/>
      <c r="L266" s="95">
        <f t="shared" si="265"/>
        <v>0</v>
      </c>
      <c r="M266" s="229"/>
      <c r="N266" s="45"/>
      <c r="O266" s="91">
        <f t="shared" si="266"/>
        <v>0</v>
      </c>
      <c r="P266" s="290"/>
      <c r="Q266" s="296"/>
      <c r="R266" s="343"/>
      <c r="S266" s="343"/>
      <c r="T266" s="343"/>
    </row>
    <row r="267" spans="1:20" ht="36" hidden="1" x14ac:dyDescent="0.25">
      <c r="A267" s="30">
        <v>6424</v>
      </c>
      <c r="B267" s="43" t="s">
        <v>259</v>
      </c>
      <c r="C267" s="189">
        <f t="shared" si="238"/>
        <v>0</v>
      </c>
      <c r="D267" s="263"/>
      <c r="E267" s="45"/>
      <c r="F267" s="95">
        <f t="shared" si="263"/>
        <v>0</v>
      </c>
      <c r="G267" s="229"/>
      <c r="H267" s="45"/>
      <c r="I267" s="91">
        <f t="shared" si="264"/>
        <v>0</v>
      </c>
      <c r="J267" s="263"/>
      <c r="K267" s="45"/>
      <c r="L267" s="95">
        <f t="shared" si="265"/>
        <v>0</v>
      </c>
      <c r="M267" s="229"/>
      <c r="N267" s="45"/>
      <c r="O267" s="91">
        <f t="shared" si="266"/>
        <v>0</v>
      </c>
      <c r="P267" s="290"/>
      <c r="Q267" s="296"/>
      <c r="R267" s="343"/>
      <c r="S267" s="343"/>
      <c r="T267" s="343"/>
    </row>
    <row r="268" spans="1:20" ht="36" x14ac:dyDescent="0.25">
      <c r="A268" s="97">
        <v>7000</v>
      </c>
      <c r="B268" s="97" t="s">
        <v>260</v>
      </c>
      <c r="C268" s="202">
        <f>SUM(F268,I268,L268,O268)</f>
        <v>636</v>
      </c>
      <c r="D268" s="139">
        <f>SUM(D269,D279)</f>
        <v>0</v>
      </c>
      <c r="E268" s="275">
        <f t="shared" ref="E268" si="267">SUM(E269,E279)</f>
        <v>0</v>
      </c>
      <c r="F268" s="412">
        <f>SUM(F269,F279)</f>
        <v>0</v>
      </c>
      <c r="G268" s="236">
        <f>SUM(G269,G279)</f>
        <v>0</v>
      </c>
      <c r="H268" s="275">
        <f t="shared" ref="H268:N268" si="268">SUM(H269,H279)</f>
        <v>0</v>
      </c>
      <c r="I268" s="412">
        <f t="shared" si="268"/>
        <v>0</v>
      </c>
      <c r="J268" s="139">
        <f>SUM(J269,J279)</f>
        <v>636</v>
      </c>
      <c r="K268" s="98">
        <f t="shared" si="268"/>
        <v>0</v>
      </c>
      <c r="L268" s="265">
        <f t="shared" si="268"/>
        <v>636</v>
      </c>
      <c r="M268" s="236">
        <f>SUM(M269,M279)</f>
        <v>0</v>
      </c>
      <c r="N268" s="98">
        <f t="shared" si="268"/>
        <v>0</v>
      </c>
      <c r="O268" s="158">
        <f>SUM(O269,O279)</f>
        <v>0</v>
      </c>
      <c r="P268" s="316"/>
      <c r="Q268" s="296"/>
      <c r="R268" s="343"/>
      <c r="S268" s="343"/>
      <c r="T268" s="343"/>
    </row>
    <row r="269" spans="1:20" ht="24" x14ac:dyDescent="0.25">
      <c r="A269" s="35">
        <v>7200</v>
      </c>
      <c r="B269" s="72" t="s">
        <v>261</v>
      </c>
      <c r="C269" s="187">
        <f t="shared" si="238"/>
        <v>636</v>
      </c>
      <c r="D269" s="130">
        <f>SUM(D270,D271,D274,D275,D278)</f>
        <v>0</v>
      </c>
      <c r="E269" s="123">
        <f t="shared" ref="E269" si="269">SUM(E270,E271,E274,E275,E278)</f>
        <v>0</v>
      </c>
      <c r="F269" s="409">
        <f>SUM(F270,F271,F274,F275,F278)</f>
        <v>0</v>
      </c>
      <c r="G269" s="227">
        <f>SUM(G270,G271,G274,G275,G278)</f>
        <v>0</v>
      </c>
      <c r="H269" s="123">
        <f t="shared" ref="H269" si="270">SUM(H270,H271,H274,H275,H278)</f>
        <v>0</v>
      </c>
      <c r="I269" s="409">
        <f>SUM(I270,I271,I274,I275,I278)</f>
        <v>0</v>
      </c>
      <c r="J269" s="130">
        <f>SUM(J270,J271,J274,J275,J278)</f>
        <v>636</v>
      </c>
      <c r="K269" s="38">
        <f t="shared" ref="K269" si="271">SUM(K270,K271,K274,K275,K278)</f>
        <v>0</v>
      </c>
      <c r="L269" s="175">
        <f>SUM(L270,L271,L274,L275,L278)</f>
        <v>636</v>
      </c>
      <c r="M269" s="227">
        <f>SUM(M270,M271,M274,M275,M278)</f>
        <v>0</v>
      </c>
      <c r="N269" s="38">
        <f t="shared" ref="N269" si="272">SUM(N270,N271,N274,N275,N278)</f>
        <v>0</v>
      </c>
      <c r="O269" s="124">
        <f>SUM(O270,O271,O274,O275,O278)</f>
        <v>0</v>
      </c>
      <c r="P269" s="313"/>
      <c r="Q269" s="296"/>
      <c r="R269" s="343"/>
      <c r="S269" s="343"/>
      <c r="T269" s="343"/>
    </row>
    <row r="270" spans="1:20" ht="24" hidden="1" x14ac:dyDescent="0.25">
      <c r="A270" s="338">
        <v>7210</v>
      </c>
      <c r="B270" s="40" t="s">
        <v>262</v>
      </c>
      <c r="C270" s="188">
        <f t="shared" si="238"/>
        <v>0</v>
      </c>
      <c r="D270" s="262"/>
      <c r="E270" s="42"/>
      <c r="F270" s="176">
        <f>D270+E270</f>
        <v>0</v>
      </c>
      <c r="G270" s="219"/>
      <c r="H270" s="42"/>
      <c r="I270" s="90">
        <f>G270+H270</f>
        <v>0</v>
      </c>
      <c r="J270" s="262"/>
      <c r="K270" s="42"/>
      <c r="L270" s="176">
        <f>J270+K270</f>
        <v>0</v>
      </c>
      <c r="M270" s="219"/>
      <c r="N270" s="42"/>
      <c r="O270" s="90">
        <f>M270+N270</f>
        <v>0</v>
      </c>
      <c r="P270" s="289"/>
      <c r="Q270" s="296"/>
      <c r="R270" s="343"/>
      <c r="S270" s="343"/>
      <c r="T270" s="343"/>
    </row>
    <row r="271" spans="1:20" s="96" customFormat="1" ht="36" hidden="1" x14ac:dyDescent="0.25">
      <c r="A271" s="75">
        <v>7220</v>
      </c>
      <c r="B271" s="43" t="s">
        <v>263</v>
      </c>
      <c r="C271" s="189">
        <f t="shared" si="238"/>
        <v>0</v>
      </c>
      <c r="D271" s="132">
        <f>SUM(D272:D273)</f>
        <v>0</v>
      </c>
      <c r="E271" s="76">
        <f t="shared" ref="E271" si="273">SUM(E272:E273)</f>
        <v>0</v>
      </c>
      <c r="F271" s="95">
        <f>SUM(F272:F273)</f>
        <v>0</v>
      </c>
      <c r="G271" s="230">
        <f>SUM(G272:G273)</f>
        <v>0</v>
      </c>
      <c r="H271" s="76">
        <f t="shared" ref="H271:O271" si="274">SUM(H272:H273)</f>
        <v>0</v>
      </c>
      <c r="I271" s="91">
        <f t="shared" si="274"/>
        <v>0</v>
      </c>
      <c r="J271" s="132">
        <f>SUM(J272:J273)</f>
        <v>0</v>
      </c>
      <c r="K271" s="76">
        <f t="shared" si="274"/>
        <v>0</v>
      </c>
      <c r="L271" s="95">
        <f t="shared" si="274"/>
        <v>0</v>
      </c>
      <c r="M271" s="230">
        <f>SUM(M272:M273)</f>
        <v>0</v>
      </c>
      <c r="N271" s="76">
        <f t="shared" si="274"/>
        <v>0</v>
      </c>
      <c r="O271" s="91">
        <f t="shared" si="274"/>
        <v>0</v>
      </c>
      <c r="P271" s="290"/>
      <c r="Q271" s="300"/>
      <c r="R271" s="343"/>
      <c r="S271" s="343"/>
      <c r="T271" s="343"/>
    </row>
    <row r="272" spans="1:20" s="96" customFormat="1" ht="36" hidden="1" x14ac:dyDescent="0.25">
      <c r="A272" s="30">
        <v>7221</v>
      </c>
      <c r="B272" s="43" t="s">
        <v>264</v>
      </c>
      <c r="C272" s="189">
        <f t="shared" si="238"/>
        <v>0</v>
      </c>
      <c r="D272" s="263"/>
      <c r="E272" s="45"/>
      <c r="F272" s="95">
        <f t="shared" ref="F272:F274" si="275">D272+E272</f>
        <v>0</v>
      </c>
      <c r="G272" s="229"/>
      <c r="H272" s="45"/>
      <c r="I272" s="91">
        <f t="shared" ref="I272:I274" si="276">G272+H272</f>
        <v>0</v>
      </c>
      <c r="J272" s="263"/>
      <c r="K272" s="45"/>
      <c r="L272" s="95">
        <f t="shared" ref="L272:L274" si="277">J272+K272</f>
        <v>0</v>
      </c>
      <c r="M272" s="229"/>
      <c r="N272" s="45"/>
      <c r="O272" s="91">
        <f t="shared" ref="O272:O274" si="278">M272+N272</f>
        <v>0</v>
      </c>
      <c r="P272" s="290"/>
      <c r="Q272" s="300"/>
      <c r="R272" s="343"/>
      <c r="S272" s="343"/>
      <c r="T272" s="343"/>
    </row>
    <row r="273" spans="1:20" s="96" customFormat="1" ht="36" hidden="1" x14ac:dyDescent="0.25">
      <c r="A273" s="30">
        <v>7222</v>
      </c>
      <c r="B273" s="43" t="s">
        <v>265</v>
      </c>
      <c r="C273" s="189">
        <f t="shared" si="238"/>
        <v>0</v>
      </c>
      <c r="D273" s="263"/>
      <c r="E273" s="45"/>
      <c r="F273" s="95">
        <f t="shared" si="275"/>
        <v>0</v>
      </c>
      <c r="G273" s="229"/>
      <c r="H273" s="45"/>
      <c r="I273" s="91">
        <f t="shared" si="276"/>
        <v>0</v>
      </c>
      <c r="J273" s="263"/>
      <c r="K273" s="45"/>
      <c r="L273" s="95">
        <f t="shared" si="277"/>
        <v>0</v>
      </c>
      <c r="M273" s="229"/>
      <c r="N273" s="45"/>
      <c r="O273" s="91">
        <f t="shared" si="278"/>
        <v>0</v>
      </c>
      <c r="P273" s="290"/>
      <c r="Q273" s="300"/>
      <c r="R273" s="343"/>
      <c r="S273" s="343"/>
      <c r="T273" s="343"/>
    </row>
    <row r="274" spans="1:20" ht="24" x14ac:dyDescent="0.25">
      <c r="A274" s="373">
        <v>7230</v>
      </c>
      <c r="B274" s="365" t="s">
        <v>308</v>
      </c>
      <c r="C274" s="366">
        <f t="shared" si="238"/>
        <v>636</v>
      </c>
      <c r="D274" s="367"/>
      <c r="E274" s="418"/>
      <c r="F274" s="420">
        <f t="shared" si="275"/>
        <v>0</v>
      </c>
      <c r="G274" s="370"/>
      <c r="H274" s="418"/>
      <c r="I274" s="420">
        <f t="shared" si="276"/>
        <v>0</v>
      </c>
      <c r="J274" s="367">
        <v>636</v>
      </c>
      <c r="K274" s="368"/>
      <c r="L274" s="369">
        <f t="shared" si="277"/>
        <v>636</v>
      </c>
      <c r="M274" s="370"/>
      <c r="N274" s="368"/>
      <c r="O274" s="371">
        <f t="shared" si="278"/>
        <v>0</v>
      </c>
      <c r="P274" s="372"/>
      <c r="Q274" s="296"/>
      <c r="R274" s="343"/>
      <c r="S274" s="343"/>
      <c r="T274" s="343"/>
    </row>
    <row r="275" spans="1:20" ht="24" hidden="1" x14ac:dyDescent="0.25">
      <c r="A275" s="75">
        <v>7240</v>
      </c>
      <c r="B275" s="43" t="s">
        <v>266</v>
      </c>
      <c r="C275" s="189">
        <f t="shared" si="238"/>
        <v>0</v>
      </c>
      <c r="D275" s="132">
        <f>SUM(D276:D277)</f>
        <v>0</v>
      </c>
      <c r="E275" s="76">
        <f t="shared" ref="E275" si="279">SUM(E276:E277)</f>
        <v>0</v>
      </c>
      <c r="F275" s="95">
        <f>SUM(F276:F277)</f>
        <v>0</v>
      </c>
      <c r="G275" s="230">
        <f>SUM(G276:G277)</f>
        <v>0</v>
      </c>
      <c r="H275" s="76">
        <f t="shared" ref="H275:O275" si="280">SUM(H276:H277)</f>
        <v>0</v>
      </c>
      <c r="I275" s="91">
        <f t="shared" si="280"/>
        <v>0</v>
      </c>
      <c r="J275" s="132">
        <f>SUM(J276:J277)</f>
        <v>0</v>
      </c>
      <c r="K275" s="76">
        <f t="shared" si="280"/>
        <v>0</v>
      </c>
      <c r="L275" s="95">
        <f t="shared" si="280"/>
        <v>0</v>
      </c>
      <c r="M275" s="230">
        <f>SUM(M276:M277)</f>
        <v>0</v>
      </c>
      <c r="N275" s="76">
        <f t="shared" si="280"/>
        <v>0</v>
      </c>
      <c r="O275" s="91">
        <f t="shared" si="280"/>
        <v>0</v>
      </c>
      <c r="P275" s="290"/>
      <c r="Q275" s="296"/>
      <c r="R275" s="343"/>
      <c r="S275" s="343"/>
      <c r="T275" s="343"/>
    </row>
    <row r="276" spans="1:20" ht="48" hidden="1" x14ac:dyDescent="0.25">
      <c r="A276" s="30">
        <v>7245</v>
      </c>
      <c r="B276" s="43" t="s">
        <v>267</v>
      </c>
      <c r="C276" s="189">
        <f t="shared" si="238"/>
        <v>0</v>
      </c>
      <c r="D276" s="263"/>
      <c r="E276" s="45"/>
      <c r="F276" s="95">
        <f t="shared" ref="F276:F278" si="281">D276+E276</f>
        <v>0</v>
      </c>
      <c r="G276" s="229"/>
      <c r="H276" s="45"/>
      <c r="I276" s="91">
        <f t="shared" ref="I276:I278" si="282">G276+H276</f>
        <v>0</v>
      </c>
      <c r="J276" s="263"/>
      <c r="K276" s="45"/>
      <c r="L276" s="95">
        <f t="shared" ref="L276:L278" si="283">J276+K276</f>
        <v>0</v>
      </c>
      <c r="M276" s="229"/>
      <c r="N276" s="45"/>
      <c r="O276" s="91">
        <f t="shared" ref="O276:O278" si="284">M276+N276</f>
        <v>0</v>
      </c>
      <c r="P276" s="290"/>
      <c r="Q276" s="296"/>
      <c r="R276" s="343"/>
      <c r="S276" s="343"/>
      <c r="T276" s="343"/>
    </row>
    <row r="277" spans="1:20" ht="96" hidden="1" x14ac:dyDescent="0.25">
      <c r="A277" s="30">
        <v>7246</v>
      </c>
      <c r="B277" s="43" t="s">
        <v>268</v>
      </c>
      <c r="C277" s="189">
        <f t="shared" si="238"/>
        <v>0</v>
      </c>
      <c r="D277" s="263"/>
      <c r="E277" s="45"/>
      <c r="F277" s="95">
        <f t="shared" si="281"/>
        <v>0</v>
      </c>
      <c r="G277" s="229"/>
      <c r="H277" s="45"/>
      <c r="I277" s="91">
        <f t="shared" si="282"/>
        <v>0</v>
      </c>
      <c r="J277" s="263"/>
      <c r="K277" s="45"/>
      <c r="L277" s="95">
        <f t="shared" si="283"/>
        <v>0</v>
      </c>
      <c r="M277" s="229"/>
      <c r="N277" s="45"/>
      <c r="O277" s="91">
        <f t="shared" si="284"/>
        <v>0</v>
      </c>
      <c r="P277" s="290"/>
      <c r="Q277" s="296"/>
      <c r="R277" s="343"/>
      <c r="S277" s="343"/>
      <c r="T277" s="343"/>
    </row>
    <row r="278" spans="1:20" ht="24" hidden="1" x14ac:dyDescent="0.25">
      <c r="A278" s="92">
        <v>7260</v>
      </c>
      <c r="B278" s="40" t="s">
        <v>269</v>
      </c>
      <c r="C278" s="188">
        <f t="shared" si="238"/>
        <v>0</v>
      </c>
      <c r="D278" s="262"/>
      <c r="E278" s="42"/>
      <c r="F278" s="176">
        <f t="shared" si="281"/>
        <v>0</v>
      </c>
      <c r="G278" s="219"/>
      <c r="H278" s="42"/>
      <c r="I278" s="90">
        <f t="shared" si="282"/>
        <v>0</v>
      </c>
      <c r="J278" s="262"/>
      <c r="K278" s="42"/>
      <c r="L278" s="176">
        <f t="shared" si="283"/>
        <v>0</v>
      </c>
      <c r="M278" s="219"/>
      <c r="N278" s="42"/>
      <c r="O278" s="90">
        <f t="shared" si="284"/>
        <v>0</v>
      </c>
      <c r="P278" s="289"/>
      <c r="Q278" s="296"/>
      <c r="R278" s="343"/>
      <c r="S278" s="343"/>
      <c r="T278" s="343"/>
    </row>
    <row r="279" spans="1:20" hidden="1" x14ac:dyDescent="0.25">
      <c r="A279" s="55">
        <v>7700</v>
      </c>
      <c r="B279" s="105" t="s">
        <v>298</v>
      </c>
      <c r="C279" s="203">
        <f t="shared" si="238"/>
        <v>0</v>
      </c>
      <c r="D279" s="140">
        <f>D280</f>
        <v>0</v>
      </c>
      <c r="E279" s="106">
        <f t="shared" ref="E279:O279" si="285">E280</f>
        <v>0</v>
      </c>
      <c r="F279" s="177">
        <f t="shared" si="285"/>
        <v>0</v>
      </c>
      <c r="G279" s="237">
        <f>G280</f>
        <v>0</v>
      </c>
      <c r="H279" s="106">
        <f t="shared" si="285"/>
        <v>0</v>
      </c>
      <c r="I279" s="276">
        <f t="shared" si="285"/>
        <v>0</v>
      </c>
      <c r="J279" s="140">
        <f>J280</f>
        <v>0</v>
      </c>
      <c r="K279" s="106">
        <f t="shared" si="285"/>
        <v>0</v>
      </c>
      <c r="L279" s="177">
        <f t="shared" si="285"/>
        <v>0</v>
      </c>
      <c r="M279" s="237">
        <f>M280</f>
        <v>0</v>
      </c>
      <c r="N279" s="106">
        <f t="shared" si="285"/>
        <v>0</v>
      </c>
      <c r="O279" s="276">
        <f t="shared" si="285"/>
        <v>0</v>
      </c>
      <c r="P279" s="314"/>
      <c r="Q279" s="296"/>
      <c r="R279" s="343"/>
      <c r="S279" s="343"/>
      <c r="T279" s="343"/>
    </row>
    <row r="280" spans="1:20" hidden="1" x14ac:dyDescent="0.25">
      <c r="A280" s="73">
        <v>7720</v>
      </c>
      <c r="B280" s="40" t="s">
        <v>299</v>
      </c>
      <c r="C280" s="190">
        <f t="shared" si="238"/>
        <v>0</v>
      </c>
      <c r="D280" s="255"/>
      <c r="E280" s="49"/>
      <c r="F280" s="332">
        <f>D280+E280</f>
        <v>0</v>
      </c>
      <c r="G280" s="238"/>
      <c r="H280" s="49"/>
      <c r="I280" s="155">
        <f>G280+H280</f>
        <v>0</v>
      </c>
      <c r="J280" s="255"/>
      <c r="K280" s="49"/>
      <c r="L280" s="332">
        <f>J280+K280</f>
        <v>0</v>
      </c>
      <c r="M280" s="238"/>
      <c r="N280" s="49"/>
      <c r="O280" s="155">
        <f>M280+N280</f>
        <v>0</v>
      </c>
      <c r="P280" s="294"/>
      <c r="Q280" s="296"/>
      <c r="R280" s="343"/>
      <c r="S280" s="343"/>
      <c r="T280" s="343"/>
    </row>
    <row r="281" spans="1:20" hidden="1" x14ac:dyDescent="0.25">
      <c r="A281" s="94"/>
      <c r="B281" s="43" t="s">
        <v>270</v>
      </c>
      <c r="C281" s="189">
        <f t="shared" si="238"/>
        <v>0</v>
      </c>
      <c r="D281" s="132">
        <f>SUM(D282:D283)</f>
        <v>0</v>
      </c>
      <c r="E281" s="76">
        <f t="shared" ref="E281" si="286">SUM(E282:E283)</f>
        <v>0</v>
      </c>
      <c r="F281" s="95">
        <f>SUM(F282:F283)</f>
        <v>0</v>
      </c>
      <c r="G281" s="230">
        <f>SUM(G282:G283)</f>
        <v>0</v>
      </c>
      <c r="H281" s="76">
        <f t="shared" ref="H281:O281" si="287">SUM(H282:H283)</f>
        <v>0</v>
      </c>
      <c r="I281" s="91">
        <f t="shared" si="287"/>
        <v>0</v>
      </c>
      <c r="J281" s="132">
        <f>SUM(J282:J283)</f>
        <v>0</v>
      </c>
      <c r="K281" s="76">
        <f t="shared" si="287"/>
        <v>0</v>
      </c>
      <c r="L281" s="95">
        <f t="shared" si="287"/>
        <v>0</v>
      </c>
      <c r="M281" s="230">
        <f>SUM(M282:M283)</f>
        <v>0</v>
      </c>
      <c r="N281" s="76">
        <f t="shared" si="287"/>
        <v>0</v>
      </c>
      <c r="O281" s="91">
        <f t="shared" si="287"/>
        <v>0</v>
      </c>
      <c r="P281" s="290"/>
      <c r="Q281" s="296"/>
      <c r="R281" s="343"/>
      <c r="S281" s="343"/>
      <c r="T281" s="343"/>
    </row>
    <row r="282" spans="1:20" hidden="1" x14ac:dyDescent="0.25">
      <c r="A282" s="94" t="s">
        <v>271</v>
      </c>
      <c r="B282" s="30" t="s">
        <v>272</v>
      </c>
      <c r="C282" s="189">
        <f t="shared" si="238"/>
        <v>0</v>
      </c>
      <c r="D282" s="263"/>
      <c r="E282" s="45"/>
      <c r="F282" s="95">
        <f>E282+D282</f>
        <v>0</v>
      </c>
      <c r="G282" s="229"/>
      <c r="H282" s="45"/>
      <c r="I282" s="91">
        <f>H282+G282</f>
        <v>0</v>
      </c>
      <c r="J282" s="263"/>
      <c r="K282" s="45"/>
      <c r="L282" s="95">
        <f>K282+J282</f>
        <v>0</v>
      </c>
      <c r="M282" s="229"/>
      <c r="N282" s="45"/>
      <c r="O282" s="91">
        <f>N282+M282</f>
        <v>0</v>
      </c>
      <c r="P282" s="290"/>
      <c r="Q282" s="296"/>
      <c r="R282" s="343"/>
      <c r="S282" s="343"/>
      <c r="T282" s="343"/>
    </row>
    <row r="283" spans="1:20" ht="24" hidden="1" x14ac:dyDescent="0.25">
      <c r="A283" s="94" t="s">
        <v>273</v>
      </c>
      <c r="B283" s="99" t="s">
        <v>274</v>
      </c>
      <c r="C283" s="188">
        <f t="shared" si="238"/>
        <v>0</v>
      </c>
      <c r="D283" s="262"/>
      <c r="E283" s="42"/>
      <c r="F283" s="176">
        <f>E283+D283</f>
        <v>0</v>
      </c>
      <c r="G283" s="219"/>
      <c r="H283" s="42"/>
      <c r="I283" s="90">
        <f>H283+G283</f>
        <v>0</v>
      </c>
      <c r="J283" s="262"/>
      <c r="K283" s="42"/>
      <c r="L283" s="176">
        <f>K283+J283</f>
        <v>0</v>
      </c>
      <c r="M283" s="219"/>
      <c r="N283" s="42"/>
      <c r="O283" s="90">
        <f>N283+M283</f>
        <v>0</v>
      </c>
      <c r="P283" s="289"/>
      <c r="Q283" s="296"/>
      <c r="R283" s="343"/>
      <c r="S283" s="343"/>
      <c r="T283" s="343"/>
    </row>
    <row r="284" spans="1:20" ht="12.75" thickBot="1" x14ac:dyDescent="0.3">
      <c r="A284" s="110"/>
      <c r="B284" s="110" t="s">
        <v>275</v>
      </c>
      <c r="C284" s="204">
        <f t="shared" si="238"/>
        <v>380009</v>
      </c>
      <c r="D284" s="141">
        <f>SUM(D281,D268,D229,D194,D186,D172,D74,D52)</f>
        <v>347742</v>
      </c>
      <c r="E284" s="277">
        <f t="shared" ref="E284:O284" si="288">SUM(E281,E268,E229,E194,E186,E172,E74,E52)</f>
        <v>0</v>
      </c>
      <c r="F284" s="413">
        <f t="shared" si="288"/>
        <v>347742</v>
      </c>
      <c r="G284" s="239">
        <f>SUM(G281,G268,G229,G194,G186,G172,G74,G52)</f>
        <v>31227</v>
      </c>
      <c r="H284" s="277">
        <f t="shared" si="288"/>
        <v>0</v>
      </c>
      <c r="I284" s="413">
        <f t="shared" si="288"/>
        <v>31227</v>
      </c>
      <c r="J284" s="141">
        <f>SUM(J281,J268,J229,J194,J186,J172,J74,J52)</f>
        <v>924</v>
      </c>
      <c r="K284" s="111">
        <f t="shared" si="288"/>
        <v>0</v>
      </c>
      <c r="L284" s="112">
        <f t="shared" si="288"/>
        <v>924</v>
      </c>
      <c r="M284" s="239">
        <f>SUM(M281,M268,M229,M194,M186,M172,M74,M52)</f>
        <v>116</v>
      </c>
      <c r="N284" s="111">
        <f t="shared" si="288"/>
        <v>0</v>
      </c>
      <c r="O284" s="277">
        <f t="shared" si="288"/>
        <v>116</v>
      </c>
      <c r="P284" s="317"/>
      <c r="Q284" s="296"/>
      <c r="R284" s="343"/>
      <c r="S284" s="343"/>
      <c r="T284" s="343"/>
    </row>
    <row r="285" spans="1:20" s="19" customFormat="1" ht="13.5" thickTop="1" thickBot="1" x14ac:dyDescent="0.3">
      <c r="A285" s="744" t="s">
        <v>276</v>
      </c>
      <c r="B285" s="745"/>
      <c r="C285" s="205">
        <f t="shared" si="238"/>
        <v>-815</v>
      </c>
      <c r="D285" s="142">
        <f>SUM(D24,D25,D41,D42)-D50</f>
        <v>0</v>
      </c>
      <c r="E285" s="126">
        <f t="shared" ref="E285:F285" si="289">SUM(E24,E25,E41,E42)-E50</f>
        <v>0</v>
      </c>
      <c r="F285" s="414">
        <f t="shared" si="289"/>
        <v>0</v>
      </c>
      <c r="G285" s="240">
        <f>SUM(G24,G42)-G50</f>
        <v>0</v>
      </c>
      <c r="H285" s="126">
        <f t="shared" ref="H285:I285" si="290">SUM(H24,H42)-H50</f>
        <v>0</v>
      </c>
      <c r="I285" s="414">
        <f t="shared" si="290"/>
        <v>0</v>
      </c>
      <c r="J285" s="142">
        <f>(J26+J42)-J50</f>
        <v>-699</v>
      </c>
      <c r="K285" s="114">
        <f t="shared" ref="K285:L285" si="291">SUM(K26,K42)-K50</f>
        <v>0</v>
      </c>
      <c r="L285" s="115">
        <f t="shared" si="291"/>
        <v>-699</v>
      </c>
      <c r="M285" s="240">
        <f>M44-M50</f>
        <v>-116</v>
      </c>
      <c r="N285" s="114">
        <f t="shared" ref="N285:O285" si="292">SUM(N44)-N50</f>
        <v>0</v>
      </c>
      <c r="O285" s="126">
        <f t="shared" si="292"/>
        <v>-116</v>
      </c>
      <c r="P285" s="295"/>
      <c r="Q285" s="181"/>
      <c r="R285" s="343"/>
      <c r="S285" s="343"/>
      <c r="T285" s="343"/>
    </row>
    <row r="286" spans="1:20" s="19" customFormat="1" ht="12.75" thickTop="1" x14ac:dyDescent="0.25">
      <c r="A286" s="746" t="s">
        <v>277</v>
      </c>
      <c r="B286" s="747"/>
      <c r="C286" s="206">
        <f t="shared" si="238"/>
        <v>815</v>
      </c>
      <c r="D286" s="143">
        <f>SUM(D287,D288)-D295+D296</f>
        <v>0</v>
      </c>
      <c r="E286" s="113">
        <f t="shared" ref="E286:O286" si="293">SUM(E287,E288)-E295+E296</f>
        <v>0</v>
      </c>
      <c r="F286" s="415">
        <f t="shared" si="293"/>
        <v>0</v>
      </c>
      <c r="G286" s="241">
        <f>SUM(G287,G288)-G295+G296</f>
        <v>0</v>
      </c>
      <c r="H286" s="113">
        <f t="shared" si="293"/>
        <v>0</v>
      </c>
      <c r="I286" s="415">
        <f t="shared" si="293"/>
        <v>0</v>
      </c>
      <c r="J286" s="143">
        <f>SUM(J287,J288)-J295+J296</f>
        <v>699</v>
      </c>
      <c r="K286" s="103">
        <f t="shared" si="293"/>
        <v>0</v>
      </c>
      <c r="L286" s="109">
        <f t="shared" si="293"/>
        <v>699</v>
      </c>
      <c r="M286" s="241">
        <f>SUM(M287,M288)-M295+M296</f>
        <v>116</v>
      </c>
      <c r="N286" s="103">
        <f t="shared" si="293"/>
        <v>0</v>
      </c>
      <c r="O286" s="113">
        <f t="shared" si="293"/>
        <v>116</v>
      </c>
      <c r="P286" s="318"/>
      <c r="Q286" s="181"/>
      <c r="R286" s="343"/>
      <c r="S286" s="343"/>
      <c r="T286" s="343"/>
    </row>
    <row r="287" spans="1:20" s="19" customFormat="1" ht="12.75" thickBot="1" x14ac:dyDescent="0.3">
      <c r="A287" s="63" t="s">
        <v>278</v>
      </c>
      <c r="B287" s="63" t="s">
        <v>279</v>
      </c>
      <c r="C287" s="196">
        <f t="shared" si="238"/>
        <v>815</v>
      </c>
      <c r="D287" s="134">
        <f>D21-D281</f>
        <v>0</v>
      </c>
      <c r="E287" s="117">
        <f t="shared" ref="E287:O287" si="294">E21-E281</f>
        <v>0</v>
      </c>
      <c r="F287" s="405">
        <f t="shared" si="294"/>
        <v>0</v>
      </c>
      <c r="G287" s="223">
        <f>G21-G281</f>
        <v>0</v>
      </c>
      <c r="H287" s="117">
        <f t="shared" si="294"/>
        <v>0</v>
      </c>
      <c r="I287" s="405">
        <f t="shared" si="294"/>
        <v>0</v>
      </c>
      <c r="J287" s="134">
        <f>J21-J281</f>
        <v>699</v>
      </c>
      <c r="K287" s="64">
        <f t="shared" si="294"/>
        <v>0</v>
      </c>
      <c r="L287" s="169">
        <f t="shared" si="294"/>
        <v>699</v>
      </c>
      <c r="M287" s="223">
        <f>M21-M281</f>
        <v>116</v>
      </c>
      <c r="N287" s="64">
        <f t="shared" si="294"/>
        <v>0</v>
      </c>
      <c r="O287" s="117">
        <f t="shared" si="294"/>
        <v>116</v>
      </c>
      <c r="P287" s="309"/>
      <c r="Q287" s="181"/>
      <c r="R287" s="343"/>
      <c r="S287" s="343"/>
      <c r="T287" s="343"/>
    </row>
    <row r="288" spans="1:20" s="19" customFormat="1" ht="12.75" hidden="1" thickTop="1" x14ac:dyDescent="0.25">
      <c r="A288" s="116" t="s">
        <v>280</v>
      </c>
      <c r="B288" s="116" t="s">
        <v>281</v>
      </c>
      <c r="C288" s="206">
        <f t="shared" si="238"/>
        <v>0</v>
      </c>
      <c r="D288" s="143">
        <f>SUM(D289,D291,D293)-SUM(D290,D292,D294)</f>
        <v>0</v>
      </c>
      <c r="E288" s="103">
        <f t="shared" ref="E288:O288" si="295">SUM(E289,E291,E293)-SUM(E290,E292,E294)</f>
        <v>0</v>
      </c>
      <c r="F288" s="109">
        <f t="shared" si="295"/>
        <v>0</v>
      </c>
      <c r="G288" s="241">
        <f>SUM(G289,G291,G293)-SUM(G290,G292,G294)</f>
        <v>0</v>
      </c>
      <c r="H288" s="103">
        <f t="shared" si="295"/>
        <v>0</v>
      </c>
      <c r="I288" s="113">
        <f t="shared" si="295"/>
        <v>0</v>
      </c>
      <c r="J288" s="143">
        <f>SUM(J289,J291,J293)-SUM(J290,J292,J294)</f>
        <v>0</v>
      </c>
      <c r="K288" s="103">
        <f t="shared" si="295"/>
        <v>0</v>
      </c>
      <c r="L288" s="109">
        <f t="shared" si="295"/>
        <v>0</v>
      </c>
      <c r="M288" s="241">
        <f>SUM(M289,M291,M293)-SUM(M290,M292,M294)</f>
        <v>0</v>
      </c>
      <c r="N288" s="103">
        <f t="shared" si="295"/>
        <v>0</v>
      </c>
      <c r="O288" s="113">
        <f t="shared" si="295"/>
        <v>0</v>
      </c>
      <c r="P288" s="318"/>
      <c r="Q288" s="181"/>
      <c r="R288" s="343"/>
      <c r="S288" s="343"/>
      <c r="T288" s="343"/>
    </row>
    <row r="289" spans="1:20" ht="12.75" hidden="1" thickTop="1" x14ac:dyDescent="0.25">
      <c r="A289" s="100" t="s">
        <v>282</v>
      </c>
      <c r="B289" s="60" t="s">
        <v>283</v>
      </c>
      <c r="C289" s="190">
        <f t="shared" si="238"/>
        <v>0</v>
      </c>
      <c r="D289" s="255"/>
      <c r="E289" s="49"/>
      <c r="F289" s="332">
        <f t="shared" ref="F289:F296" si="296">E289+D289</f>
        <v>0</v>
      </c>
      <c r="G289" s="238"/>
      <c r="H289" s="49"/>
      <c r="I289" s="155">
        <f t="shared" ref="I289:I296" si="297">H289+G289</f>
        <v>0</v>
      </c>
      <c r="J289" s="255"/>
      <c r="K289" s="49"/>
      <c r="L289" s="332">
        <f t="shared" ref="L289:L296" si="298">K289+J289</f>
        <v>0</v>
      </c>
      <c r="M289" s="238"/>
      <c r="N289" s="49"/>
      <c r="O289" s="155">
        <f t="shared" ref="O289:O296" si="299">N289+M289</f>
        <v>0</v>
      </c>
      <c r="P289" s="294"/>
      <c r="Q289" s="296"/>
      <c r="R289" s="343"/>
      <c r="S289" s="343"/>
      <c r="T289" s="343"/>
    </row>
    <row r="290" spans="1:20" ht="24.75" hidden="1" thickTop="1" x14ac:dyDescent="0.25">
      <c r="A290" s="94" t="s">
        <v>284</v>
      </c>
      <c r="B290" s="29" t="s">
        <v>285</v>
      </c>
      <c r="C290" s="189">
        <f t="shared" si="238"/>
        <v>0</v>
      </c>
      <c r="D290" s="263"/>
      <c r="E290" s="45"/>
      <c r="F290" s="95">
        <f t="shared" si="296"/>
        <v>0</v>
      </c>
      <c r="G290" s="229"/>
      <c r="H290" s="45"/>
      <c r="I290" s="91">
        <f t="shared" si="297"/>
        <v>0</v>
      </c>
      <c r="J290" s="263"/>
      <c r="K290" s="45"/>
      <c r="L290" s="95">
        <f t="shared" si="298"/>
        <v>0</v>
      </c>
      <c r="M290" s="229"/>
      <c r="N290" s="45"/>
      <c r="O290" s="91">
        <f t="shared" si="299"/>
        <v>0</v>
      </c>
      <c r="P290" s="290"/>
      <c r="Q290" s="296"/>
      <c r="R290" s="343"/>
      <c r="S290" s="343"/>
      <c r="T290" s="343"/>
    </row>
    <row r="291" spans="1:20" ht="12.75" hidden="1" thickTop="1" x14ac:dyDescent="0.25">
      <c r="A291" s="94" t="s">
        <v>286</v>
      </c>
      <c r="B291" s="29" t="s">
        <v>287</v>
      </c>
      <c r="C291" s="189">
        <f t="shared" si="238"/>
        <v>0</v>
      </c>
      <c r="D291" s="263"/>
      <c r="E291" s="45"/>
      <c r="F291" s="95">
        <f t="shared" si="296"/>
        <v>0</v>
      </c>
      <c r="G291" s="229"/>
      <c r="H291" s="45"/>
      <c r="I291" s="91">
        <f t="shared" si="297"/>
        <v>0</v>
      </c>
      <c r="J291" s="263"/>
      <c r="K291" s="45"/>
      <c r="L291" s="95">
        <f t="shared" si="298"/>
        <v>0</v>
      </c>
      <c r="M291" s="229"/>
      <c r="N291" s="45"/>
      <c r="O291" s="91">
        <f t="shared" si="299"/>
        <v>0</v>
      </c>
      <c r="P291" s="290"/>
      <c r="Q291" s="296"/>
      <c r="R291" s="343"/>
      <c r="S291" s="343"/>
      <c r="T291" s="343"/>
    </row>
    <row r="292" spans="1:20" ht="24.75" hidden="1" thickTop="1" x14ac:dyDescent="0.25">
      <c r="A292" s="94" t="s">
        <v>288</v>
      </c>
      <c r="B292" s="29" t="s">
        <v>289</v>
      </c>
      <c r="C292" s="189">
        <f>SUM(F292,I292,L292,O292)</f>
        <v>0</v>
      </c>
      <c r="D292" s="263"/>
      <c r="E292" s="45"/>
      <c r="F292" s="95">
        <f t="shared" si="296"/>
        <v>0</v>
      </c>
      <c r="G292" s="229"/>
      <c r="H292" s="45"/>
      <c r="I292" s="91">
        <f t="shared" si="297"/>
        <v>0</v>
      </c>
      <c r="J292" s="263"/>
      <c r="K292" s="45"/>
      <c r="L292" s="95">
        <f t="shared" si="298"/>
        <v>0</v>
      </c>
      <c r="M292" s="229"/>
      <c r="N292" s="45"/>
      <c r="O292" s="91">
        <f t="shared" si="299"/>
        <v>0</v>
      </c>
      <c r="P292" s="290"/>
      <c r="Q292" s="296"/>
      <c r="R292" s="343"/>
      <c r="S292" s="343"/>
      <c r="T292" s="343"/>
    </row>
    <row r="293" spans="1:20" ht="12.75" hidden="1" thickTop="1" x14ac:dyDescent="0.25">
      <c r="A293" s="94" t="s">
        <v>290</v>
      </c>
      <c r="B293" s="29" t="s">
        <v>291</v>
      </c>
      <c r="C293" s="189">
        <f t="shared" si="238"/>
        <v>0</v>
      </c>
      <c r="D293" s="263"/>
      <c r="E293" s="45"/>
      <c r="F293" s="95">
        <f t="shared" si="296"/>
        <v>0</v>
      </c>
      <c r="G293" s="229"/>
      <c r="H293" s="45"/>
      <c r="I293" s="91">
        <f t="shared" si="297"/>
        <v>0</v>
      </c>
      <c r="J293" s="263"/>
      <c r="K293" s="45"/>
      <c r="L293" s="95">
        <f t="shared" si="298"/>
        <v>0</v>
      </c>
      <c r="M293" s="229"/>
      <c r="N293" s="45"/>
      <c r="O293" s="91">
        <f t="shared" si="299"/>
        <v>0</v>
      </c>
      <c r="P293" s="290"/>
      <c r="Q293" s="296"/>
      <c r="R293" s="343"/>
      <c r="S293" s="343"/>
      <c r="T293" s="343"/>
    </row>
    <row r="294" spans="1:20" ht="24.75" hidden="1" thickTop="1" x14ac:dyDescent="0.25">
      <c r="A294" s="101" t="s">
        <v>292</v>
      </c>
      <c r="B294" s="102" t="s">
        <v>293</v>
      </c>
      <c r="C294" s="200">
        <f t="shared" si="238"/>
        <v>0</v>
      </c>
      <c r="D294" s="264"/>
      <c r="E294" s="84"/>
      <c r="F294" s="331">
        <f t="shared" si="296"/>
        <v>0</v>
      </c>
      <c r="G294" s="234"/>
      <c r="H294" s="84"/>
      <c r="I294" s="156">
        <f t="shared" si="297"/>
        <v>0</v>
      </c>
      <c r="J294" s="264"/>
      <c r="K294" s="84"/>
      <c r="L294" s="331">
        <f t="shared" si="298"/>
        <v>0</v>
      </c>
      <c r="M294" s="234"/>
      <c r="N294" s="84"/>
      <c r="O294" s="156">
        <f t="shared" si="299"/>
        <v>0</v>
      </c>
      <c r="P294" s="293"/>
      <c r="Q294" s="296"/>
      <c r="R294" s="343"/>
      <c r="S294" s="343"/>
      <c r="T294" s="343"/>
    </row>
    <row r="295" spans="1:20" s="19" customFormat="1" ht="13.5" hidden="1" thickTop="1" thickBot="1" x14ac:dyDescent="0.3">
      <c r="A295" s="118" t="s">
        <v>294</v>
      </c>
      <c r="B295" s="118" t="s">
        <v>295</v>
      </c>
      <c r="C295" s="205">
        <f t="shared" si="238"/>
        <v>0</v>
      </c>
      <c r="D295" s="266"/>
      <c r="E295" s="119"/>
      <c r="F295" s="115">
        <f t="shared" si="296"/>
        <v>0</v>
      </c>
      <c r="G295" s="242"/>
      <c r="H295" s="119"/>
      <c r="I295" s="126">
        <f t="shared" si="297"/>
        <v>0</v>
      </c>
      <c r="J295" s="266"/>
      <c r="K295" s="119"/>
      <c r="L295" s="115">
        <f t="shared" si="298"/>
        <v>0</v>
      </c>
      <c r="M295" s="242"/>
      <c r="N295" s="119"/>
      <c r="O295" s="126">
        <f t="shared" si="299"/>
        <v>0</v>
      </c>
      <c r="P295" s="295"/>
      <c r="Q295" s="181"/>
      <c r="R295" s="343"/>
      <c r="S295" s="343"/>
      <c r="T295" s="343"/>
    </row>
    <row r="296" spans="1:20" s="19" customFormat="1" ht="48.75" hidden="1" thickTop="1" x14ac:dyDescent="0.25">
      <c r="A296" s="116" t="s">
        <v>296</v>
      </c>
      <c r="B296" s="104" t="s">
        <v>297</v>
      </c>
      <c r="C296" s="206">
        <f>SUM(F296,I296,L296,O296)</f>
        <v>0</v>
      </c>
      <c r="D296" s="267"/>
      <c r="E296" s="179"/>
      <c r="F296" s="175">
        <f t="shared" si="296"/>
        <v>0</v>
      </c>
      <c r="G296" s="233"/>
      <c r="H296" s="80"/>
      <c r="I296" s="123">
        <f t="shared" si="297"/>
        <v>0</v>
      </c>
      <c r="J296" s="247"/>
      <c r="K296" s="80"/>
      <c r="L296" s="175">
        <f t="shared" si="298"/>
        <v>0</v>
      </c>
      <c r="M296" s="233"/>
      <c r="N296" s="80"/>
      <c r="O296" s="123">
        <f t="shared" si="299"/>
        <v>0</v>
      </c>
      <c r="P296" s="292"/>
      <c r="Q296" s="181"/>
      <c r="R296" s="343"/>
      <c r="S296" s="343"/>
      <c r="T296" s="343"/>
    </row>
    <row r="297" spans="1:20" ht="12.75" thickTop="1" x14ac:dyDescent="0.25">
      <c r="A297" s="374"/>
      <c r="B297" s="374"/>
      <c r="C297" s="374"/>
      <c r="D297" s="374"/>
      <c r="E297" s="374"/>
      <c r="F297" s="374"/>
      <c r="G297" s="374"/>
      <c r="H297" s="374"/>
      <c r="I297" s="374"/>
      <c r="J297" s="374"/>
      <c r="K297" s="374"/>
      <c r="L297" s="374"/>
      <c r="M297" s="374"/>
      <c r="N297" s="374"/>
      <c r="O297" s="374"/>
      <c r="P297" s="374"/>
    </row>
    <row r="298" spans="1:20" x14ac:dyDescent="0.25">
      <c r="A298" s="374"/>
      <c r="B298" s="374"/>
      <c r="C298" s="374"/>
      <c r="D298" s="374"/>
      <c r="E298" s="374"/>
      <c r="F298" s="374"/>
      <c r="G298" s="374"/>
      <c r="H298" s="374"/>
      <c r="I298" s="374"/>
      <c r="J298" s="374"/>
      <c r="K298" s="374"/>
      <c r="L298" s="374"/>
      <c r="M298" s="374"/>
      <c r="N298" s="374"/>
      <c r="O298" s="374"/>
      <c r="P298" s="374"/>
    </row>
    <row r="299" spans="1:20" x14ac:dyDescent="0.25">
      <c r="A299" s="374"/>
      <c r="B299" s="374"/>
      <c r="C299" s="374"/>
      <c r="D299" s="374"/>
      <c r="E299" s="374"/>
      <c r="F299" s="374"/>
      <c r="G299" s="374"/>
      <c r="H299" s="374"/>
      <c r="I299" s="374"/>
      <c r="J299" s="374"/>
      <c r="K299" s="374"/>
      <c r="L299" s="374"/>
      <c r="M299" s="374"/>
      <c r="N299" s="374"/>
      <c r="O299" s="374"/>
      <c r="P299" s="374"/>
    </row>
    <row r="300" spans="1:20" x14ac:dyDescent="0.25">
      <c r="A300" s="374"/>
      <c r="B300" s="374"/>
      <c r="C300" s="374"/>
      <c r="D300" s="374"/>
      <c r="E300" s="374"/>
      <c r="F300" s="374"/>
      <c r="G300" s="374"/>
      <c r="H300" s="374"/>
      <c r="I300" s="374"/>
      <c r="J300" s="374"/>
      <c r="K300" s="374"/>
      <c r="L300" s="374"/>
      <c r="M300" s="374"/>
      <c r="N300" s="374"/>
      <c r="O300" s="374"/>
      <c r="P300" s="374"/>
    </row>
    <row r="301" spans="1:20" x14ac:dyDescent="0.25">
      <c r="A301" s="374"/>
      <c r="B301" s="374"/>
      <c r="C301" s="374"/>
      <c r="D301" s="374"/>
      <c r="E301" s="374"/>
      <c r="F301" s="374"/>
      <c r="G301" s="374"/>
      <c r="H301" s="374"/>
      <c r="I301" s="374"/>
      <c r="J301" s="374"/>
      <c r="K301" s="374"/>
      <c r="L301" s="374"/>
      <c r="M301" s="374"/>
      <c r="N301" s="374"/>
      <c r="O301" s="374"/>
      <c r="P301" s="374"/>
    </row>
    <row r="302" spans="1:20" x14ac:dyDescent="0.25">
      <c r="A302" s="1"/>
      <c r="B302" s="1"/>
      <c r="C302" s="1"/>
      <c r="D302" s="1"/>
      <c r="E302" s="1"/>
      <c r="F302" s="1"/>
      <c r="G302" s="1"/>
      <c r="H302" s="1"/>
      <c r="I302" s="1"/>
      <c r="J302" s="1"/>
      <c r="K302" s="1"/>
      <c r="L302" s="1"/>
      <c r="M302" s="1"/>
      <c r="N302" s="1"/>
      <c r="O302" s="1"/>
    </row>
  </sheetData>
  <sheetProtection algorithmName="SHA-512" hashValue="KT8vkAALCSaZzaduNP8fScpYBF6we/+KOyGQWDtF40OXlppa1sMA6sggIm81SgLQ7JOBgPFfhyQdKlpm2V8e2Q==" saltValue="mqylDYjTAG7yMjVCo5ZT3w==" spinCount="100000" sheet="1" objects="1" scenarios="1" formatCells="0" formatColumns="0" formatRows="0"/>
  <autoFilter ref="A18:P296">
    <filterColumn colId="2">
      <filters blank="1">
        <filter val="1 410"/>
        <filter val="1 420"/>
        <filter val="1 690"/>
        <filter val="1 778"/>
        <filter val="1 897"/>
        <filter val="100"/>
        <filter val="11 405"/>
        <filter val="11 786"/>
        <filter val="125"/>
        <filter val="16 751"/>
        <filter val="166"/>
        <filter val="18 663"/>
        <filter val="2 002"/>
        <filter val="2 249"/>
        <filter val="2 326"/>
        <filter val="2 344"/>
        <filter val="2 352"/>
        <filter val="2 991"/>
        <filter val="21 933"/>
        <filter val="225"/>
        <filter val="238 358"/>
        <filter val="24"/>
        <filter val="24 471"/>
        <filter val="265 820"/>
        <filter val="27 752"/>
        <filter val="280"/>
        <filter val="3 211"/>
        <filter val="3 709"/>
        <filter val="3 947"/>
        <filter val="33"/>
        <filter val="349 931"/>
        <filter val="350"/>
        <filter val="377 683"/>
        <filter val="378 969"/>
        <filter val="380 009"/>
        <filter val="430"/>
        <filter val="432"/>
        <filter val="440"/>
        <filter val="471"/>
        <filter val="5 423"/>
        <filter val="5 656"/>
        <filter val="5 819"/>
        <filter val="50"/>
        <filter val="6 617"/>
        <filter val="605"/>
        <filter val="630"/>
        <filter val="636"/>
        <filter val="641"/>
        <filter val="65 448"/>
        <filter val="7 685"/>
        <filter val="815"/>
        <filter val="-815"/>
        <filter val="84 111"/>
        <filter val="90"/>
        <filter val="976"/>
        <filter val="995"/>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108.pielikums Jūrmalas pilsētas domes
2017.gada 26.oktobra saistošajiem noteikumiem Nr.31
(protokols Nr.18, 9.punkts)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6" sqref="S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471</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472</v>
      </c>
      <c r="D3" s="779"/>
      <c r="E3" s="779"/>
      <c r="F3" s="779"/>
      <c r="G3" s="779"/>
      <c r="H3" s="779"/>
      <c r="I3" s="779"/>
      <c r="J3" s="779"/>
      <c r="K3" s="779"/>
      <c r="L3" s="779"/>
      <c r="M3" s="779"/>
      <c r="N3" s="779"/>
      <c r="O3" s="779"/>
      <c r="P3" s="780"/>
      <c r="Q3" s="296"/>
    </row>
    <row r="4" spans="1:17" ht="12.75" customHeight="1" x14ac:dyDescent="0.25">
      <c r="A4" s="4" t="s">
        <v>1</v>
      </c>
      <c r="B4" s="5"/>
      <c r="C4" s="779" t="s">
        <v>394</v>
      </c>
      <c r="D4" s="779"/>
      <c r="E4" s="779"/>
      <c r="F4" s="779"/>
      <c r="G4" s="779"/>
      <c r="H4" s="779"/>
      <c r="I4" s="779"/>
      <c r="J4" s="779"/>
      <c r="K4" s="779"/>
      <c r="L4" s="779"/>
      <c r="M4" s="779"/>
      <c r="N4" s="779"/>
      <c r="O4" s="779"/>
      <c r="P4" s="780"/>
      <c r="Q4" s="296"/>
    </row>
    <row r="5" spans="1:17" ht="12.75" customHeight="1" x14ac:dyDescent="0.25">
      <c r="A5" s="2" t="s">
        <v>2</v>
      </c>
      <c r="B5" s="3"/>
      <c r="C5" s="754" t="s">
        <v>395</v>
      </c>
      <c r="D5" s="754"/>
      <c r="E5" s="754"/>
      <c r="F5" s="754"/>
      <c r="G5" s="754"/>
      <c r="H5" s="754"/>
      <c r="I5" s="754"/>
      <c r="J5" s="754"/>
      <c r="K5" s="754"/>
      <c r="L5" s="754"/>
      <c r="M5" s="754"/>
      <c r="N5" s="754"/>
      <c r="O5" s="754"/>
      <c r="P5" s="755"/>
      <c r="Q5" s="296"/>
    </row>
    <row r="6" spans="1:17" ht="12.75" customHeight="1" x14ac:dyDescent="0.25">
      <c r="A6" s="2" t="s">
        <v>3</v>
      </c>
      <c r="B6" s="3"/>
      <c r="C6" s="754" t="s">
        <v>473</v>
      </c>
      <c r="D6" s="754"/>
      <c r="E6" s="754"/>
      <c r="F6" s="754"/>
      <c r="G6" s="754"/>
      <c r="H6" s="754"/>
      <c r="I6" s="754"/>
      <c r="J6" s="754"/>
      <c r="K6" s="754"/>
      <c r="L6" s="754"/>
      <c r="M6" s="754"/>
      <c r="N6" s="754"/>
      <c r="O6" s="754"/>
      <c r="P6" s="755"/>
      <c r="Q6" s="296"/>
    </row>
    <row r="7" spans="1:17" x14ac:dyDescent="0.25">
      <c r="A7" s="2" t="s">
        <v>4</v>
      </c>
      <c r="B7" s="3"/>
      <c r="C7" s="779" t="s">
        <v>474</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475</v>
      </c>
      <c r="D9" s="754"/>
      <c r="E9" s="754"/>
      <c r="F9" s="754"/>
      <c r="G9" s="754"/>
      <c r="H9" s="754"/>
      <c r="I9" s="754"/>
      <c r="J9" s="754"/>
      <c r="K9" s="754"/>
      <c r="L9" s="754"/>
      <c r="M9" s="754"/>
      <c r="N9" s="754"/>
      <c r="O9" s="754"/>
      <c r="P9" s="755"/>
      <c r="Q9" s="296"/>
    </row>
    <row r="10" spans="1:17" ht="12.75" customHeight="1" x14ac:dyDescent="0.25">
      <c r="A10" s="2"/>
      <c r="B10" s="3" t="s">
        <v>7</v>
      </c>
      <c r="C10" s="754"/>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508"/>
      <c r="Q15" s="297"/>
    </row>
    <row r="16" spans="1:17" s="12" customFormat="1" ht="12.75" customHeight="1" x14ac:dyDescent="0.25">
      <c r="A16" s="757"/>
      <c r="B16" s="760"/>
      <c r="C16" s="763" t="s">
        <v>13</v>
      </c>
      <c r="D16" s="750" t="s">
        <v>309</v>
      </c>
      <c r="E16" s="752" t="s">
        <v>311</v>
      </c>
      <c r="F16" s="765" t="s">
        <v>14</v>
      </c>
      <c r="G16" s="767" t="s">
        <v>310</v>
      </c>
      <c r="H16" s="750" t="s">
        <v>317</v>
      </c>
      <c r="I16" s="748" t="s">
        <v>15</v>
      </c>
      <c r="J16" s="750" t="s">
        <v>312</v>
      </c>
      <c r="K16" s="752" t="s">
        <v>313</v>
      </c>
      <c r="L16" s="771" t="s">
        <v>16</v>
      </c>
      <c r="M16" s="773" t="s">
        <v>314</v>
      </c>
      <c r="N16" s="750" t="s">
        <v>315</v>
      </c>
      <c r="O16" s="752" t="s">
        <v>17</v>
      </c>
      <c r="P16" s="769" t="s">
        <v>316</v>
      </c>
      <c r="Q16" s="297"/>
    </row>
    <row r="17" spans="1:17" s="13" customFormat="1" ht="66" customHeight="1" thickBot="1" x14ac:dyDescent="0.3">
      <c r="A17" s="758"/>
      <c r="B17" s="760"/>
      <c r="C17" s="764"/>
      <c r="D17" s="751"/>
      <c r="E17" s="753"/>
      <c r="F17" s="766"/>
      <c r="G17" s="768"/>
      <c r="H17" s="751"/>
      <c r="I17" s="749"/>
      <c r="J17" s="751"/>
      <c r="K17" s="753"/>
      <c r="L17" s="772"/>
      <c r="M17" s="774"/>
      <c r="N17" s="751"/>
      <c r="O17" s="753"/>
      <c r="P17" s="770"/>
      <c r="Q17" s="298"/>
    </row>
    <row r="18" spans="1:17" s="13" customFormat="1" ht="9.75" customHeight="1" thickTop="1" x14ac:dyDescent="0.25">
      <c r="A18" s="14" t="s">
        <v>18</v>
      </c>
      <c r="B18" s="14">
        <v>2</v>
      </c>
      <c r="C18" s="14">
        <v>3</v>
      </c>
      <c r="D18" s="207">
        <v>4</v>
      </c>
      <c r="E18" s="144">
        <v>5</v>
      </c>
      <c r="F18" s="14">
        <v>6</v>
      </c>
      <c r="G18" s="207">
        <v>7</v>
      </c>
      <c r="H18" s="15">
        <v>8</v>
      </c>
      <c r="I18" s="15">
        <v>9</v>
      </c>
      <c r="J18" s="15">
        <v>10</v>
      </c>
      <c r="K18" s="144">
        <v>11</v>
      </c>
      <c r="L18" s="14">
        <v>12</v>
      </c>
      <c r="M18" s="207">
        <v>13</v>
      </c>
      <c r="N18" s="144">
        <v>14</v>
      </c>
      <c r="O18" s="14">
        <v>15</v>
      </c>
      <c r="P18" s="509">
        <v>16</v>
      </c>
      <c r="Q18" s="298"/>
    </row>
    <row r="19" spans="1:17" s="19" customFormat="1" x14ac:dyDescent="0.25">
      <c r="A19" s="16"/>
      <c r="B19" s="17" t="s">
        <v>19</v>
      </c>
      <c r="C19" s="68"/>
      <c r="D19" s="208"/>
      <c r="E19" s="18"/>
      <c r="F19" s="18"/>
      <c r="G19" s="18"/>
      <c r="H19" s="145"/>
      <c r="I19" s="286"/>
      <c r="J19" s="208"/>
      <c r="K19" s="18"/>
      <c r="L19" s="18"/>
      <c r="M19" s="18"/>
      <c r="N19" s="145"/>
      <c r="O19" s="286"/>
      <c r="P19" s="510"/>
    </row>
    <row r="20" spans="1:17" s="19" customFormat="1" ht="12.75" thickBot="1" x14ac:dyDescent="0.3">
      <c r="A20" s="20"/>
      <c r="B20" s="21" t="s">
        <v>20</v>
      </c>
      <c r="C20" s="394">
        <f>SUM(F20,I20,L20,O20)</f>
        <v>108836</v>
      </c>
      <c r="D20" s="209">
        <f t="shared" ref="D20" si="0">SUM(D21,D24,D25,D41,D42)</f>
        <v>109527</v>
      </c>
      <c r="E20" s="268">
        <f>SUM(E21,E24,E25,E41,E42)</f>
        <v>-691</v>
      </c>
      <c r="F20" s="394">
        <f>SUM(F21,F24,F25,F41,F42)</f>
        <v>108836</v>
      </c>
      <c r="G20" s="209">
        <f t="shared" ref="G20:O20" si="1">SUM(G21,G24,G25,G41,G42)</f>
        <v>0</v>
      </c>
      <c r="H20" s="268">
        <f t="shared" si="1"/>
        <v>0</v>
      </c>
      <c r="I20" s="394">
        <f t="shared" si="1"/>
        <v>0</v>
      </c>
      <c r="J20" s="209">
        <f t="shared" si="1"/>
        <v>0</v>
      </c>
      <c r="K20" s="268">
        <f t="shared" si="1"/>
        <v>0</v>
      </c>
      <c r="L20" s="394">
        <f t="shared" si="1"/>
        <v>0</v>
      </c>
      <c r="M20" s="209">
        <f t="shared" si="1"/>
        <v>0</v>
      </c>
      <c r="N20" s="268">
        <f t="shared" si="1"/>
        <v>0</v>
      </c>
      <c r="O20" s="394">
        <f t="shared" si="1"/>
        <v>0</v>
      </c>
      <c r="P20" s="511"/>
      <c r="Q20" s="181"/>
    </row>
    <row r="21" spans="1:17" ht="12.75" hidden="1" thickTop="1" x14ac:dyDescent="0.25">
      <c r="A21" s="23"/>
      <c r="B21" s="24" t="s">
        <v>21</v>
      </c>
      <c r="C21" s="129">
        <f t="shared" ref="C21" si="2">SUM(F21,I21,L21,O21)</f>
        <v>0</v>
      </c>
      <c r="D21" s="25">
        <f t="shared" ref="D21:E21" si="3">SUM(D22:D23)</f>
        <v>0</v>
      </c>
      <c r="E21" s="25">
        <f t="shared" si="3"/>
        <v>0</v>
      </c>
      <c r="F21" s="25">
        <f>SUM(F22:F23)</f>
        <v>0</v>
      </c>
      <c r="G21" s="25">
        <f t="shared" ref="G21:O21" si="4">SUM(G22:G23)</f>
        <v>0</v>
      </c>
      <c r="H21" s="25">
        <f t="shared" si="4"/>
        <v>0</v>
      </c>
      <c r="I21" s="25">
        <f t="shared" si="4"/>
        <v>0</v>
      </c>
      <c r="J21" s="25">
        <f t="shared" si="4"/>
        <v>0</v>
      </c>
      <c r="K21" s="25">
        <f t="shared" si="4"/>
        <v>0</v>
      </c>
      <c r="L21" s="25">
        <f t="shared" si="4"/>
        <v>0</v>
      </c>
      <c r="M21" s="25">
        <f>SUM(M22:M23)</f>
        <v>0</v>
      </c>
      <c r="N21" s="25">
        <f t="shared" si="4"/>
        <v>0</v>
      </c>
      <c r="O21" s="25">
        <f t="shared" si="4"/>
        <v>0</v>
      </c>
      <c r="P21" s="162"/>
    </row>
    <row r="22" spans="1:17" ht="12.75" hidden="1" thickTop="1" x14ac:dyDescent="0.25">
      <c r="A22" s="26"/>
      <c r="B22" s="27" t="s">
        <v>22</v>
      </c>
      <c r="C22" s="512">
        <f>SUM(F22,I22,L22,O22)</f>
        <v>0</v>
      </c>
      <c r="D22" s="28"/>
      <c r="E22" s="28"/>
      <c r="F22" s="28">
        <f>D22+E22</f>
        <v>0</v>
      </c>
      <c r="G22" s="28"/>
      <c r="H22" s="28"/>
      <c r="I22" s="28">
        <f>G22+H22</f>
        <v>0</v>
      </c>
      <c r="J22" s="28"/>
      <c r="K22" s="28"/>
      <c r="L22" s="28">
        <f>J22+K22</f>
        <v>0</v>
      </c>
      <c r="M22" s="28"/>
      <c r="N22" s="28"/>
      <c r="O22" s="432">
        <f t="shared" ref="O22" si="5">M22+N22</f>
        <v>0</v>
      </c>
      <c r="P22" s="513"/>
    </row>
    <row r="23" spans="1:17" ht="12.75" hidden="1" thickTop="1" x14ac:dyDescent="0.25">
      <c r="A23" s="29"/>
      <c r="B23" s="30" t="s">
        <v>23</v>
      </c>
      <c r="C23" s="514">
        <f t="shared" ref="C23" si="6">SUM(F23,I23,L23,O23)</f>
        <v>0</v>
      </c>
      <c r="D23" s="31"/>
      <c r="E23" s="31"/>
      <c r="F23" s="31">
        <f t="shared" ref="F23:F24" si="7">D23+E23</f>
        <v>0</v>
      </c>
      <c r="G23" s="31"/>
      <c r="H23" s="31"/>
      <c r="I23" s="31">
        <f t="shared" ref="I23:I24" si="8">G23+H23</f>
        <v>0</v>
      </c>
      <c r="J23" s="31"/>
      <c r="K23" s="31"/>
      <c r="L23" s="31">
        <f>J23+K23</f>
        <v>0</v>
      </c>
      <c r="M23" s="31"/>
      <c r="N23" s="31"/>
      <c r="O23" s="146">
        <f>M23+N23</f>
        <v>0</v>
      </c>
      <c r="P23" s="328"/>
    </row>
    <row r="24" spans="1:17" s="19" customFormat="1" ht="25.5" thickTop="1" thickBot="1" x14ac:dyDescent="0.3">
      <c r="A24" s="32">
        <v>19300</v>
      </c>
      <c r="B24" s="32" t="s">
        <v>24</v>
      </c>
      <c r="C24" s="397">
        <f>SUM(F24,I24)</f>
        <v>108836</v>
      </c>
      <c r="D24" s="213">
        <f>D50</f>
        <v>109527</v>
      </c>
      <c r="E24" s="388">
        <v>-691</v>
      </c>
      <c r="F24" s="515">
        <f t="shared" si="7"/>
        <v>108836</v>
      </c>
      <c r="G24" s="213"/>
      <c r="H24" s="388"/>
      <c r="I24" s="515">
        <f t="shared" si="8"/>
        <v>0</v>
      </c>
      <c r="J24" s="516" t="s">
        <v>25</v>
      </c>
      <c r="K24" s="147" t="s">
        <v>25</v>
      </c>
      <c r="L24" s="517" t="s">
        <v>25</v>
      </c>
      <c r="M24" s="278" t="s">
        <v>25</v>
      </c>
      <c r="N24" s="147" t="s">
        <v>25</v>
      </c>
      <c r="O24" s="517" t="s">
        <v>25</v>
      </c>
      <c r="P24" s="518"/>
      <c r="Q24" s="181"/>
    </row>
    <row r="25" spans="1:17" s="19" customFormat="1" ht="24.75" hidden="1" thickTop="1" x14ac:dyDescent="0.25">
      <c r="A25" s="121"/>
      <c r="B25" s="35" t="s">
        <v>26</v>
      </c>
      <c r="C25" s="130">
        <f>SUM(F25)</f>
        <v>0</v>
      </c>
      <c r="D25" s="80"/>
      <c r="E25" s="80"/>
      <c r="F25" s="36">
        <f>D25+E25</f>
        <v>0</v>
      </c>
      <c r="G25" s="37" t="s">
        <v>25</v>
      </c>
      <c r="H25" s="37" t="s">
        <v>25</v>
      </c>
      <c r="I25" s="37" t="s">
        <v>25</v>
      </c>
      <c r="J25" s="37" t="s">
        <v>25</v>
      </c>
      <c r="K25" s="37" t="s">
        <v>25</v>
      </c>
      <c r="L25" s="37" t="s">
        <v>25</v>
      </c>
      <c r="M25" s="122" t="s">
        <v>25</v>
      </c>
      <c r="N25" s="122" t="s">
        <v>25</v>
      </c>
      <c r="O25" s="122" t="s">
        <v>25</v>
      </c>
      <c r="P25" s="164"/>
    </row>
    <row r="26" spans="1:17" s="19" customFormat="1" ht="36.75" hidden="1" thickTop="1" x14ac:dyDescent="0.25">
      <c r="A26" s="35">
        <v>21300</v>
      </c>
      <c r="B26" s="35" t="s">
        <v>27</v>
      </c>
      <c r="C26" s="130">
        <f>SUM(L26)</f>
        <v>0</v>
      </c>
      <c r="D26" s="37" t="s">
        <v>25</v>
      </c>
      <c r="E26" s="37" t="s">
        <v>25</v>
      </c>
      <c r="F26" s="37" t="s">
        <v>25</v>
      </c>
      <c r="G26" s="37" t="s">
        <v>25</v>
      </c>
      <c r="H26" s="37" t="s">
        <v>25</v>
      </c>
      <c r="I26" s="37" t="s">
        <v>25</v>
      </c>
      <c r="J26" s="38">
        <f t="shared" ref="J26:K26" si="9">SUM(J27,J31,J33,J36)</f>
        <v>0</v>
      </c>
      <c r="K26" s="38">
        <f t="shared" si="9"/>
        <v>0</v>
      </c>
      <c r="L26" s="38">
        <f>SUM(L27,L31,L33,L36)</f>
        <v>0</v>
      </c>
      <c r="M26" s="122" t="s">
        <v>25</v>
      </c>
      <c r="N26" s="122" t="s">
        <v>25</v>
      </c>
      <c r="O26" s="122" t="s">
        <v>25</v>
      </c>
      <c r="P26" s="164"/>
    </row>
    <row r="27" spans="1:17" s="19" customFormat="1" ht="24.75" hidden="1" thickTop="1" x14ac:dyDescent="0.25">
      <c r="A27" s="39">
        <v>21350</v>
      </c>
      <c r="B27" s="35" t="s">
        <v>28</v>
      </c>
      <c r="C27" s="130">
        <f t="shared" ref="C27:C40" si="10">SUM(L27)</f>
        <v>0</v>
      </c>
      <c r="D27" s="37" t="s">
        <v>25</v>
      </c>
      <c r="E27" s="37" t="s">
        <v>25</v>
      </c>
      <c r="F27" s="37" t="s">
        <v>25</v>
      </c>
      <c r="G27" s="37" t="s">
        <v>25</v>
      </c>
      <c r="H27" s="37" t="s">
        <v>25</v>
      </c>
      <c r="I27" s="37" t="s">
        <v>25</v>
      </c>
      <c r="J27" s="38">
        <f t="shared" ref="J27:K27" si="11">SUM(J28:J30)</f>
        <v>0</v>
      </c>
      <c r="K27" s="38">
        <f t="shared" si="11"/>
        <v>0</v>
      </c>
      <c r="L27" s="38">
        <f>SUM(L28:L30)</f>
        <v>0</v>
      </c>
      <c r="M27" s="122" t="s">
        <v>25</v>
      </c>
      <c r="N27" s="122" t="s">
        <v>25</v>
      </c>
      <c r="O27" s="122" t="s">
        <v>25</v>
      </c>
      <c r="P27" s="164"/>
    </row>
    <row r="28" spans="1:17" ht="12.75" hidden="1" thickTop="1" x14ac:dyDescent="0.25">
      <c r="A28" s="26">
        <v>21351</v>
      </c>
      <c r="B28" s="40" t="s">
        <v>29</v>
      </c>
      <c r="C28" s="131">
        <f t="shared" si="10"/>
        <v>0</v>
      </c>
      <c r="D28" s="41" t="s">
        <v>25</v>
      </c>
      <c r="E28" s="41" t="s">
        <v>25</v>
      </c>
      <c r="F28" s="41" t="s">
        <v>25</v>
      </c>
      <c r="G28" s="41" t="s">
        <v>25</v>
      </c>
      <c r="H28" s="41" t="s">
        <v>25</v>
      </c>
      <c r="I28" s="41" t="s">
        <v>25</v>
      </c>
      <c r="J28" s="41"/>
      <c r="K28" s="41"/>
      <c r="L28" s="42">
        <f t="shared" ref="L28:L30" si="12">J28+K28</f>
        <v>0</v>
      </c>
      <c r="M28" s="148" t="s">
        <v>25</v>
      </c>
      <c r="N28" s="148" t="s">
        <v>25</v>
      </c>
      <c r="O28" s="148" t="s">
        <v>25</v>
      </c>
      <c r="P28" s="165"/>
    </row>
    <row r="29" spans="1:17" ht="12.75" hidden="1" thickTop="1" x14ac:dyDescent="0.25">
      <c r="A29" s="29">
        <v>21352</v>
      </c>
      <c r="B29" s="43" t="s">
        <v>30</v>
      </c>
      <c r="C29" s="132">
        <f t="shared" si="10"/>
        <v>0</v>
      </c>
      <c r="D29" s="44" t="s">
        <v>25</v>
      </c>
      <c r="E29" s="44" t="s">
        <v>25</v>
      </c>
      <c r="F29" s="44" t="s">
        <v>25</v>
      </c>
      <c r="G29" s="44" t="s">
        <v>25</v>
      </c>
      <c r="H29" s="44" t="s">
        <v>25</v>
      </c>
      <c r="I29" s="44" t="s">
        <v>25</v>
      </c>
      <c r="J29" s="44"/>
      <c r="K29" s="44"/>
      <c r="L29" s="45">
        <f t="shared" si="12"/>
        <v>0</v>
      </c>
      <c r="M29" s="149" t="s">
        <v>25</v>
      </c>
      <c r="N29" s="149" t="s">
        <v>25</v>
      </c>
      <c r="O29" s="149" t="s">
        <v>25</v>
      </c>
      <c r="P29" s="166"/>
    </row>
    <row r="30" spans="1:17" ht="24.75" hidden="1" thickTop="1" x14ac:dyDescent="0.25">
      <c r="A30" s="29">
        <v>21359</v>
      </c>
      <c r="B30" s="43" t="s">
        <v>31</v>
      </c>
      <c r="C30" s="132">
        <f t="shared" si="10"/>
        <v>0</v>
      </c>
      <c r="D30" s="44" t="s">
        <v>25</v>
      </c>
      <c r="E30" s="44" t="s">
        <v>25</v>
      </c>
      <c r="F30" s="44" t="s">
        <v>25</v>
      </c>
      <c r="G30" s="44" t="s">
        <v>25</v>
      </c>
      <c r="H30" s="44" t="s">
        <v>25</v>
      </c>
      <c r="I30" s="44" t="s">
        <v>25</v>
      </c>
      <c r="J30" s="44"/>
      <c r="K30" s="44"/>
      <c r="L30" s="45">
        <f t="shared" si="12"/>
        <v>0</v>
      </c>
      <c r="M30" s="149" t="s">
        <v>25</v>
      </c>
      <c r="N30" s="149" t="s">
        <v>25</v>
      </c>
      <c r="O30" s="149" t="s">
        <v>25</v>
      </c>
      <c r="P30" s="166"/>
    </row>
    <row r="31" spans="1:17" s="19" customFormat="1" ht="36.75" hidden="1" thickTop="1" x14ac:dyDescent="0.25">
      <c r="A31" s="39">
        <v>21370</v>
      </c>
      <c r="B31" s="35" t="s">
        <v>32</v>
      </c>
      <c r="C31" s="130">
        <f t="shared" si="10"/>
        <v>0</v>
      </c>
      <c r="D31" s="37" t="s">
        <v>25</v>
      </c>
      <c r="E31" s="37" t="s">
        <v>25</v>
      </c>
      <c r="F31" s="37" t="s">
        <v>25</v>
      </c>
      <c r="G31" s="37" t="s">
        <v>25</v>
      </c>
      <c r="H31" s="37" t="s">
        <v>25</v>
      </c>
      <c r="I31" s="37" t="s">
        <v>25</v>
      </c>
      <c r="J31" s="38">
        <f t="shared" ref="J31:K31" si="13">SUM(J32)</f>
        <v>0</v>
      </c>
      <c r="K31" s="38">
        <f t="shared" si="13"/>
        <v>0</v>
      </c>
      <c r="L31" s="38">
        <f>SUM(L32)</f>
        <v>0</v>
      </c>
      <c r="M31" s="122" t="s">
        <v>25</v>
      </c>
      <c r="N31" s="122" t="s">
        <v>25</v>
      </c>
      <c r="O31" s="122" t="s">
        <v>25</v>
      </c>
      <c r="P31" s="164"/>
    </row>
    <row r="32" spans="1:17" ht="36.75" hidden="1" thickTop="1" x14ac:dyDescent="0.25">
      <c r="A32" s="46">
        <v>21379</v>
      </c>
      <c r="B32" s="47" t="s">
        <v>33</v>
      </c>
      <c r="C32" s="519">
        <f t="shared" si="10"/>
        <v>0</v>
      </c>
      <c r="D32" s="48" t="s">
        <v>25</v>
      </c>
      <c r="E32" s="48" t="s">
        <v>25</v>
      </c>
      <c r="F32" s="48" t="s">
        <v>25</v>
      </c>
      <c r="G32" s="48" t="s">
        <v>25</v>
      </c>
      <c r="H32" s="48" t="s">
        <v>25</v>
      </c>
      <c r="I32" s="48" t="s">
        <v>25</v>
      </c>
      <c r="J32" s="48"/>
      <c r="K32" s="48"/>
      <c r="L32" s="49">
        <f>J32+K32</f>
        <v>0</v>
      </c>
      <c r="M32" s="150" t="s">
        <v>25</v>
      </c>
      <c r="N32" s="150" t="s">
        <v>25</v>
      </c>
      <c r="O32" s="150" t="s">
        <v>25</v>
      </c>
      <c r="P32" s="53"/>
    </row>
    <row r="33" spans="1:16" s="19" customFormat="1" ht="12.75" hidden="1" thickTop="1" x14ac:dyDescent="0.25">
      <c r="A33" s="39">
        <v>21380</v>
      </c>
      <c r="B33" s="35" t="s">
        <v>34</v>
      </c>
      <c r="C33" s="130">
        <f t="shared" si="10"/>
        <v>0</v>
      </c>
      <c r="D33" s="37" t="s">
        <v>25</v>
      </c>
      <c r="E33" s="37" t="s">
        <v>25</v>
      </c>
      <c r="F33" s="37" t="s">
        <v>25</v>
      </c>
      <c r="G33" s="37" t="s">
        <v>25</v>
      </c>
      <c r="H33" s="37" t="s">
        <v>25</v>
      </c>
      <c r="I33" s="37" t="s">
        <v>25</v>
      </c>
      <c r="J33" s="38">
        <f t="shared" ref="J33:K33" si="14">SUM(J34:J35)</f>
        <v>0</v>
      </c>
      <c r="K33" s="38">
        <f t="shared" si="14"/>
        <v>0</v>
      </c>
      <c r="L33" s="38">
        <f>SUM(L34:L35)</f>
        <v>0</v>
      </c>
      <c r="M33" s="122" t="s">
        <v>25</v>
      </c>
      <c r="N33" s="122" t="s">
        <v>25</v>
      </c>
      <c r="O33" s="122" t="s">
        <v>25</v>
      </c>
      <c r="P33" s="164"/>
    </row>
    <row r="34" spans="1:16" ht="12.75" hidden="1" thickTop="1" x14ac:dyDescent="0.25">
      <c r="A34" s="27">
        <v>21381</v>
      </c>
      <c r="B34" s="40" t="s">
        <v>35</v>
      </c>
      <c r="C34" s="131">
        <f t="shared" si="10"/>
        <v>0</v>
      </c>
      <c r="D34" s="41" t="s">
        <v>25</v>
      </c>
      <c r="E34" s="41" t="s">
        <v>25</v>
      </c>
      <c r="F34" s="41" t="s">
        <v>25</v>
      </c>
      <c r="G34" s="41" t="s">
        <v>25</v>
      </c>
      <c r="H34" s="41" t="s">
        <v>25</v>
      </c>
      <c r="I34" s="41" t="s">
        <v>25</v>
      </c>
      <c r="J34" s="41"/>
      <c r="K34" s="41"/>
      <c r="L34" s="42">
        <f t="shared" ref="L34:L35" si="15">J34+K34</f>
        <v>0</v>
      </c>
      <c r="M34" s="148" t="s">
        <v>25</v>
      </c>
      <c r="N34" s="148" t="s">
        <v>25</v>
      </c>
      <c r="O34" s="148" t="s">
        <v>25</v>
      </c>
      <c r="P34" s="165"/>
    </row>
    <row r="35" spans="1:16" ht="24.75" hidden="1" thickTop="1" x14ac:dyDescent="0.25">
      <c r="A35" s="30">
        <v>21383</v>
      </c>
      <c r="B35" s="43" t="s">
        <v>36</v>
      </c>
      <c r="C35" s="132">
        <f t="shared" si="10"/>
        <v>0</v>
      </c>
      <c r="D35" s="44" t="s">
        <v>25</v>
      </c>
      <c r="E35" s="44" t="s">
        <v>25</v>
      </c>
      <c r="F35" s="44" t="s">
        <v>25</v>
      </c>
      <c r="G35" s="44" t="s">
        <v>25</v>
      </c>
      <c r="H35" s="44" t="s">
        <v>25</v>
      </c>
      <c r="I35" s="44" t="s">
        <v>25</v>
      </c>
      <c r="J35" s="44"/>
      <c r="K35" s="44"/>
      <c r="L35" s="45">
        <f t="shared" si="15"/>
        <v>0</v>
      </c>
      <c r="M35" s="149" t="s">
        <v>25</v>
      </c>
      <c r="N35" s="149" t="s">
        <v>25</v>
      </c>
      <c r="O35" s="149" t="s">
        <v>25</v>
      </c>
      <c r="P35" s="166"/>
    </row>
    <row r="36" spans="1:16" s="19" customFormat="1" ht="24.75" hidden="1" thickTop="1" x14ac:dyDescent="0.25">
      <c r="A36" s="39">
        <v>21390</v>
      </c>
      <c r="B36" s="35" t="s">
        <v>37</v>
      </c>
      <c r="C36" s="130">
        <f t="shared" si="10"/>
        <v>0</v>
      </c>
      <c r="D36" s="37" t="s">
        <v>25</v>
      </c>
      <c r="E36" s="37" t="s">
        <v>25</v>
      </c>
      <c r="F36" s="37" t="s">
        <v>25</v>
      </c>
      <c r="G36" s="37" t="s">
        <v>25</v>
      </c>
      <c r="H36" s="37" t="s">
        <v>25</v>
      </c>
      <c r="I36" s="37" t="s">
        <v>25</v>
      </c>
      <c r="J36" s="38">
        <f t="shared" ref="J36:K36" si="16">SUM(J37:J40)</f>
        <v>0</v>
      </c>
      <c r="K36" s="38">
        <f t="shared" si="16"/>
        <v>0</v>
      </c>
      <c r="L36" s="38">
        <f>SUM(L37:L40)</f>
        <v>0</v>
      </c>
      <c r="M36" s="122" t="s">
        <v>25</v>
      </c>
      <c r="N36" s="122" t="s">
        <v>25</v>
      </c>
      <c r="O36" s="122" t="s">
        <v>25</v>
      </c>
      <c r="P36" s="164"/>
    </row>
    <row r="37" spans="1:16" ht="24.75" hidden="1" thickTop="1" x14ac:dyDescent="0.25">
      <c r="A37" s="27">
        <v>21391</v>
      </c>
      <c r="B37" s="40" t="s">
        <v>38</v>
      </c>
      <c r="C37" s="131">
        <f t="shared" si="10"/>
        <v>0</v>
      </c>
      <c r="D37" s="41" t="s">
        <v>25</v>
      </c>
      <c r="E37" s="41" t="s">
        <v>25</v>
      </c>
      <c r="F37" s="41" t="s">
        <v>25</v>
      </c>
      <c r="G37" s="41" t="s">
        <v>25</v>
      </c>
      <c r="H37" s="41" t="s">
        <v>25</v>
      </c>
      <c r="I37" s="41" t="s">
        <v>25</v>
      </c>
      <c r="J37" s="41"/>
      <c r="K37" s="41"/>
      <c r="L37" s="42">
        <f t="shared" ref="L37:L40" si="17">J37+K37</f>
        <v>0</v>
      </c>
      <c r="M37" s="148" t="s">
        <v>25</v>
      </c>
      <c r="N37" s="148" t="s">
        <v>25</v>
      </c>
      <c r="O37" s="148" t="s">
        <v>25</v>
      </c>
      <c r="P37" s="165"/>
    </row>
    <row r="38" spans="1:16" ht="12.75" hidden="1" thickTop="1" x14ac:dyDescent="0.25">
      <c r="A38" s="30">
        <v>21393</v>
      </c>
      <c r="B38" s="43" t="s">
        <v>39</v>
      </c>
      <c r="C38" s="132">
        <f t="shared" si="10"/>
        <v>0</v>
      </c>
      <c r="D38" s="44" t="s">
        <v>25</v>
      </c>
      <c r="E38" s="44" t="s">
        <v>25</v>
      </c>
      <c r="F38" s="44" t="s">
        <v>25</v>
      </c>
      <c r="G38" s="44" t="s">
        <v>25</v>
      </c>
      <c r="H38" s="44" t="s">
        <v>25</v>
      </c>
      <c r="I38" s="44" t="s">
        <v>25</v>
      </c>
      <c r="J38" s="44"/>
      <c r="K38" s="44"/>
      <c r="L38" s="45">
        <f t="shared" si="17"/>
        <v>0</v>
      </c>
      <c r="M38" s="149" t="s">
        <v>25</v>
      </c>
      <c r="N38" s="149" t="s">
        <v>25</v>
      </c>
      <c r="O38" s="149" t="s">
        <v>25</v>
      </c>
      <c r="P38" s="166"/>
    </row>
    <row r="39" spans="1:16" ht="12.75" hidden="1" thickTop="1" x14ac:dyDescent="0.25">
      <c r="A39" s="30">
        <v>21395</v>
      </c>
      <c r="B39" s="43" t="s">
        <v>40</v>
      </c>
      <c r="C39" s="132">
        <f t="shared" si="10"/>
        <v>0</v>
      </c>
      <c r="D39" s="44" t="s">
        <v>25</v>
      </c>
      <c r="E39" s="44" t="s">
        <v>25</v>
      </c>
      <c r="F39" s="44" t="s">
        <v>25</v>
      </c>
      <c r="G39" s="44" t="s">
        <v>25</v>
      </c>
      <c r="H39" s="44" t="s">
        <v>25</v>
      </c>
      <c r="I39" s="44" t="s">
        <v>25</v>
      </c>
      <c r="J39" s="44"/>
      <c r="K39" s="44"/>
      <c r="L39" s="45">
        <f t="shared" si="17"/>
        <v>0</v>
      </c>
      <c r="M39" s="149" t="s">
        <v>25</v>
      </c>
      <c r="N39" s="149" t="s">
        <v>25</v>
      </c>
      <c r="O39" s="149" t="s">
        <v>25</v>
      </c>
      <c r="P39" s="166"/>
    </row>
    <row r="40" spans="1:16" ht="24.75" hidden="1" thickTop="1" x14ac:dyDescent="0.25">
      <c r="A40" s="30">
        <v>21399</v>
      </c>
      <c r="B40" s="43" t="s">
        <v>41</v>
      </c>
      <c r="C40" s="132">
        <f t="shared" si="10"/>
        <v>0</v>
      </c>
      <c r="D40" s="44" t="s">
        <v>25</v>
      </c>
      <c r="E40" s="44" t="s">
        <v>25</v>
      </c>
      <c r="F40" s="44" t="s">
        <v>25</v>
      </c>
      <c r="G40" s="44" t="s">
        <v>25</v>
      </c>
      <c r="H40" s="44" t="s">
        <v>25</v>
      </c>
      <c r="I40" s="44" t="s">
        <v>25</v>
      </c>
      <c r="J40" s="44"/>
      <c r="K40" s="44"/>
      <c r="L40" s="45">
        <f t="shared" si="17"/>
        <v>0</v>
      </c>
      <c r="M40" s="149" t="s">
        <v>25</v>
      </c>
      <c r="N40" s="149" t="s">
        <v>25</v>
      </c>
      <c r="O40" s="149" t="s">
        <v>25</v>
      </c>
      <c r="P40" s="166"/>
    </row>
    <row r="41" spans="1:16" s="19" customFormat="1" ht="36.75" hidden="1" customHeight="1" x14ac:dyDescent="0.25">
      <c r="A41" s="39">
        <v>21420</v>
      </c>
      <c r="B41" s="35" t="s">
        <v>42</v>
      </c>
      <c r="C41" s="357">
        <f>SUM(F41)</f>
        <v>0</v>
      </c>
      <c r="D41" s="36"/>
      <c r="E41" s="36"/>
      <c r="F41" s="36">
        <f>D41+E41</f>
        <v>0</v>
      </c>
      <c r="G41" s="37" t="s">
        <v>25</v>
      </c>
      <c r="H41" s="37" t="s">
        <v>25</v>
      </c>
      <c r="I41" s="37" t="s">
        <v>25</v>
      </c>
      <c r="J41" s="37" t="s">
        <v>25</v>
      </c>
      <c r="K41" s="37" t="s">
        <v>25</v>
      </c>
      <c r="L41" s="37" t="s">
        <v>25</v>
      </c>
      <c r="M41" s="122" t="s">
        <v>25</v>
      </c>
      <c r="N41" s="122" t="s">
        <v>25</v>
      </c>
      <c r="O41" s="122" t="s">
        <v>25</v>
      </c>
      <c r="P41" s="164"/>
    </row>
    <row r="42" spans="1:16" s="19" customFormat="1" ht="24.75" hidden="1" thickTop="1" x14ac:dyDescent="0.25">
      <c r="A42" s="50">
        <v>21490</v>
      </c>
      <c r="B42" s="51" t="s">
        <v>43</v>
      </c>
      <c r="C42" s="357">
        <f>SUM(F42,I42,L42)</f>
        <v>0</v>
      </c>
      <c r="D42" s="52">
        <f t="shared" ref="D42:E42" si="18">D43</f>
        <v>0</v>
      </c>
      <c r="E42" s="52">
        <f t="shared" si="18"/>
        <v>0</v>
      </c>
      <c r="F42" s="52">
        <f>F43</f>
        <v>0</v>
      </c>
      <c r="G42" s="52">
        <f t="shared" ref="G42:K42" si="19">G43</f>
        <v>0</v>
      </c>
      <c r="H42" s="52">
        <f t="shared" si="19"/>
        <v>0</v>
      </c>
      <c r="I42" s="52">
        <f t="shared" si="19"/>
        <v>0</v>
      </c>
      <c r="J42" s="52">
        <f t="shared" si="19"/>
        <v>0</v>
      </c>
      <c r="K42" s="52">
        <f t="shared" si="19"/>
        <v>0</v>
      </c>
      <c r="L42" s="52">
        <f>L43</f>
        <v>0</v>
      </c>
      <c r="M42" s="122" t="s">
        <v>25</v>
      </c>
      <c r="N42" s="122" t="s">
        <v>25</v>
      </c>
      <c r="O42" s="122" t="s">
        <v>25</v>
      </c>
      <c r="P42" s="164"/>
    </row>
    <row r="43" spans="1:16" s="19" customFormat="1" ht="24.75" hidden="1" thickTop="1" x14ac:dyDescent="0.25">
      <c r="A43" s="30">
        <v>21499</v>
      </c>
      <c r="B43" s="43" t="s">
        <v>44</v>
      </c>
      <c r="C43" s="520">
        <f>SUM(F43,I43,L43)</f>
        <v>0</v>
      </c>
      <c r="D43" s="49"/>
      <c r="E43" s="49"/>
      <c r="F43" s="42">
        <f>D43+E43</f>
        <v>0</v>
      </c>
      <c r="G43" s="42"/>
      <c r="H43" s="42"/>
      <c r="I43" s="42">
        <f>G43+H43</f>
        <v>0</v>
      </c>
      <c r="J43" s="42"/>
      <c r="K43" s="42"/>
      <c r="L43" s="42">
        <f>J43+K43</f>
        <v>0</v>
      </c>
      <c r="M43" s="150" t="s">
        <v>25</v>
      </c>
      <c r="N43" s="150" t="s">
        <v>25</v>
      </c>
      <c r="O43" s="150" t="s">
        <v>25</v>
      </c>
      <c r="P43" s="53"/>
    </row>
    <row r="44" spans="1:16" ht="24.75" hidden="1" thickTop="1" x14ac:dyDescent="0.25">
      <c r="A44" s="54">
        <v>23000</v>
      </c>
      <c r="B44" s="55" t="s">
        <v>45</v>
      </c>
      <c r="C44" s="357">
        <f>SUM(O44)</f>
        <v>0</v>
      </c>
      <c r="D44" s="56" t="s">
        <v>25</v>
      </c>
      <c r="E44" s="56" t="s">
        <v>25</v>
      </c>
      <c r="F44" s="56" t="s">
        <v>25</v>
      </c>
      <c r="G44" s="56" t="s">
        <v>25</v>
      </c>
      <c r="H44" s="56" t="s">
        <v>25</v>
      </c>
      <c r="I44" s="56" t="s">
        <v>25</v>
      </c>
      <c r="J44" s="56" t="s">
        <v>25</v>
      </c>
      <c r="K44" s="56" t="s">
        <v>25</v>
      </c>
      <c r="L44" s="56" t="s">
        <v>25</v>
      </c>
      <c r="M44" s="151">
        <f t="shared" ref="M44:N44" si="20">SUM(M45:M46)</f>
        <v>0</v>
      </c>
      <c r="N44" s="151">
        <f t="shared" si="20"/>
        <v>0</v>
      </c>
      <c r="O44" s="151">
        <f>SUM(O45:O46)</f>
        <v>0</v>
      </c>
      <c r="P44" s="330"/>
    </row>
    <row r="45" spans="1:16" ht="24.75" hidden="1" thickTop="1" x14ac:dyDescent="0.25">
      <c r="A45" s="57">
        <v>23410</v>
      </c>
      <c r="B45" s="58" t="s">
        <v>46</v>
      </c>
      <c r="C45" s="521">
        <f t="shared" ref="C45:C46" si="21">SUM(O45)</f>
        <v>0</v>
      </c>
      <c r="D45" s="59" t="s">
        <v>25</v>
      </c>
      <c r="E45" s="59" t="s">
        <v>25</v>
      </c>
      <c r="F45" s="59" t="s">
        <v>25</v>
      </c>
      <c r="G45" s="59" t="s">
        <v>25</v>
      </c>
      <c r="H45" s="59" t="s">
        <v>25</v>
      </c>
      <c r="I45" s="59" t="s">
        <v>25</v>
      </c>
      <c r="J45" s="59" t="s">
        <v>25</v>
      </c>
      <c r="K45" s="59" t="s">
        <v>25</v>
      </c>
      <c r="L45" s="59" t="s">
        <v>25</v>
      </c>
      <c r="M45" s="59"/>
      <c r="N45" s="59"/>
      <c r="O45" s="522">
        <f t="shared" ref="O45:O46" si="22">M45+N45</f>
        <v>0</v>
      </c>
      <c r="P45" s="523"/>
    </row>
    <row r="46" spans="1:16" ht="24.75" hidden="1" thickTop="1" x14ac:dyDescent="0.25">
      <c r="A46" s="57">
        <v>23510</v>
      </c>
      <c r="B46" s="58" t="s">
        <v>47</v>
      </c>
      <c r="C46" s="521">
        <f t="shared" si="21"/>
        <v>0</v>
      </c>
      <c r="D46" s="59" t="s">
        <v>25</v>
      </c>
      <c r="E46" s="59" t="s">
        <v>25</v>
      </c>
      <c r="F46" s="59" t="s">
        <v>25</v>
      </c>
      <c r="G46" s="59" t="s">
        <v>25</v>
      </c>
      <c r="H46" s="59" t="s">
        <v>25</v>
      </c>
      <c r="I46" s="59" t="s">
        <v>25</v>
      </c>
      <c r="J46" s="59" t="s">
        <v>25</v>
      </c>
      <c r="K46" s="59" t="s">
        <v>25</v>
      </c>
      <c r="L46" s="59" t="s">
        <v>25</v>
      </c>
      <c r="M46" s="59"/>
      <c r="N46" s="59"/>
      <c r="O46" s="522">
        <f t="shared" si="22"/>
        <v>0</v>
      </c>
      <c r="P46" s="523"/>
    </row>
    <row r="47" spans="1:16" ht="12.75" thickTop="1" x14ac:dyDescent="0.25">
      <c r="A47" s="60"/>
      <c r="B47" s="58"/>
      <c r="C47" s="410"/>
      <c r="D47" s="231"/>
      <c r="E47" s="77"/>
      <c r="F47" s="59"/>
      <c r="G47" s="59"/>
      <c r="H47" s="272"/>
      <c r="I47" s="403"/>
      <c r="J47" s="221"/>
      <c r="K47" s="59"/>
      <c r="L47" s="107"/>
      <c r="M47" s="107"/>
      <c r="N47" s="152"/>
      <c r="O47" s="524"/>
      <c r="P47" s="525"/>
    </row>
    <row r="48" spans="1:16" s="19" customFormat="1" x14ac:dyDescent="0.25">
      <c r="A48" s="61"/>
      <c r="B48" s="62" t="s">
        <v>48</v>
      </c>
      <c r="C48" s="404"/>
      <c r="D48" s="526"/>
      <c r="E48" s="447"/>
      <c r="F48" s="108"/>
      <c r="G48" s="108"/>
      <c r="H48" s="153"/>
      <c r="I48" s="404"/>
      <c r="J48" s="222"/>
      <c r="K48" s="108"/>
      <c r="L48" s="108"/>
      <c r="M48" s="108"/>
      <c r="N48" s="153"/>
      <c r="O48" s="404"/>
      <c r="P48" s="527"/>
    </row>
    <row r="49" spans="1:17" s="19" customFormat="1" ht="12.75" thickBot="1" x14ac:dyDescent="0.3">
      <c r="A49" s="63"/>
      <c r="B49" s="20" t="s">
        <v>49</v>
      </c>
      <c r="C49" s="405">
        <f t="shared" ref="C49:C112" si="23">SUM(F49,I49,L49,O49)</f>
        <v>108836</v>
      </c>
      <c r="D49" s="223">
        <f t="shared" ref="D49:E49" si="24">SUM(D50,D281)</f>
        <v>109527</v>
      </c>
      <c r="E49" s="117">
        <f t="shared" si="24"/>
        <v>-691</v>
      </c>
      <c r="F49" s="405">
        <f>SUM(F50,F281)</f>
        <v>108836</v>
      </c>
      <c r="G49" s="223">
        <f t="shared" ref="G49:O49" si="25">SUM(G50,G281)</f>
        <v>0</v>
      </c>
      <c r="H49" s="117">
        <f t="shared" si="25"/>
        <v>0</v>
      </c>
      <c r="I49" s="405">
        <f t="shared" si="25"/>
        <v>0</v>
      </c>
      <c r="J49" s="223">
        <f t="shared" si="25"/>
        <v>0</v>
      </c>
      <c r="K49" s="117">
        <f t="shared" si="25"/>
        <v>0</v>
      </c>
      <c r="L49" s="405">
        <f t="shared" si="25"/>
        <v>0</v>
      </c>
      <c r="M49" s="223">
        <f t="shared" si="25"/>
        <v>0</v>
      </c>
      <c r="N49" s="117">
        <f t="shared" si="25"/>
        <v>0</v>
      </c>
      <c r="O49" s="405">
        <f t="shared" si="25"/>
        <v>0</v>
      </c>
      <c r="P49" s="528"/>
      <c r="Q49" s="181"/>
    </row>
    <row r="50" spans="1:17" s="19" customFormat="1" ht="36.75" thickTop="1" x14ac:dyDescent="0.25">
      <c r="A50" s="65"/>
      <c r="B50" s="66" t="s">
        <v>50</v>
      </c>
      <c r="C50" s="406">
        <f t="shared" si="23"/>
        <v>108836</v>
      </c>
      <c r="D50" s="224">
        <f t="shared" ref="D50:E50" si="26">SUM(D51,D193)</f>
        <v>109527</v>
      </c>
      <c r="E50" s="273">
        <f t="shared" si="26"/>
        <v>-691</v>
      </c>
      <c r="F50" s="406">
        <f>SUM(F51,F193)</f>
        <v>108836</v>
      </c>
      <c r="G50" s="224">
        <f t="shared" ref="G50:O50" si="27">SUM(G51,G193)</f>
        <v>0</v>
      </c>
      <c r="H50" s="273">
        <f t="shared" si="27"/>
        <v>0</v>
      </c>
      <c r="I50" s="406">
        <f t="shared" si="27"/>
        <v>0</v>
      </c>
      <c r="J50" s="224">
        <f t="shared" si="27"/>
        <v>0</v>
      </c>
      <c r="K50" s="273">
        <f t="shared" si="27"/>
        <v>0</v>
      </c>
      <c r="L50" s="406">
        <f t="shared" si="27"/>
        <v>0</v>
      </c>
      <c r="M50" s="224">
        <f t="shared" si="27"/>
        <v>0</v>
      </c>
      <c r="N50" s="273">
        <f t="shared" si="27"/>
        <v>0</v>
      </c>
      <c r="O50" s="406">
        <f t="shared" si="27"/>
        <v>0</v>
      </c>
      <c r="P50" s="529"/>
      <c r="Q50" s="181"/>
    </row>
    <row r="51" spans="1:17" s="19" customFormat="1" ht="24" x14ac:dyDescent="0.25">
      <c r="A51" s="68"/>
      <c r="B51" s="16" t="s">
        <v>51</v>
      </c>
      <c r="C51" s="407">
        <f t="shared" si="23"/>
        <v>108836</v>
      </c>
      <c r="D51" s="225">
        <f t="shared" ref="D51:E51" si="28">SUM(D52,D74,D172,D186)</f>
        <v>109527</v>
      </c>
      <c r="E51" s="274">
        <f t="shared" si="28"/>
        <v>-691</v>
      </c>
      <c r="F51" s="407">
        <f>SUM(F52,F74,F172,F186)</f>
        <v>108836</v>
      </c>
      <c r="G51" s="225">
        <f t="shared" ref="G51:O51" si="29">SUM(G52,G74,G172,G186)</f>
        <v>0</v>
      </c>
      <c r="H51" s="274">
        <f t="shared" si="29"/>
        <v>0</v>
      </c>
      <c r="I51" s="407">
        <f t="shared" si="29"/>
        <v>0</v>
      </c>
      <c r="J51" s="225">
        <f t="shared" si="29"/>
        <v>0</v>
      </c>
      <c r="K51" s="274">
        <f t="shared" si="29"/>
        <v>0</v>
      </c>
      <c r="L51" s="407">
        <f t="shared" si="29"/>
        <v>0</v>
      </c>
      <c r="M51" s="225">
        <f t="shared" si="29"/>
        <v>0</v>
      </c>
      <c r="N51" s="274">
        <f t="shared" si="29"/>
        <v>0</v>
      </c>
      <c r="O51" s="407">
        <f t="shared" si="29"/>
        <v>0</v>
      </c>
      <c r="P51" s="530"/>
      <c r="Q51" s="181"/>
    </row>
    <row r="52" spans="1:17" s="19" customFormat="1" hidden="1" x14ac:dyDescent="0.25">
      <c r="A52" s="70">
        <v>1000</v>
      </c>
      <c r="B52" s="70" t="s">
        <v>52</v>
      </c>
      <c r="C52" s="137">
        <f t="shared" si="23"/>
        <v>0</v>
      </c>
      <c r="D52" s="71">
        <f t="shared" ref="D52:E52" si="30">SUM(D53,D66)</f>
        <v>0</v>
      </c>
      <c r="E52" s="71">
        <f t="shared" si="30"/>
        <v>0</v>
      </c>
      <c r="F52" s="71">
        <f>SUM(F53,F66)</f>
        <v>0</v>
      </c>
      <c r="G52" s="71">
        <f t="shared" ref="G52:O52" si="31">SUM(G53,G66)</f>
        <v>0</v>
      </c>
      <c r="H52" s="71">
        <f t="shared" si="31"/>
        <v>0</v>
      </c>
      <c r="I52" s="71">
        <f t="shared" si="31"/>
        <v>0</v>
      </c>
      <c r="J52" s="71">
        <f t="shared" si="31"/>
        <v>0</v>
      </c>
      <c r="K52" s="71">
        <f t="shared" si="31"/>
        <v>0</v>
      </c>
      <c r="L52" s="71">
        <f t="shared" si="31"/>
        <v>0</v>
      </c>
      <c r="M52" s="71">
        <f t="shared" si="31"/>
        <v>0</v>
      </c>
      <c r="N52" s="71">
        <f t="shared" si="31"/>
        <v>0</v>
      </c>
      <c r="O52" s="71">
        <f t="shared" si="31"/>
        <v>0</v>
      </c>
      <c r="P52" s="172"/>
    </row>
    <row r="53" spans="1:17" hidden="1" x14ac:dyDescent="0.25">
      <c r="A53" s="35">
        <v>1100</v>
      </c>
      <c r="B53" s="72" t="s">
        <v>53</v>
      </c>
      <c r="C53" s="130">
        <f t="shared" si="23"/>
        <v>0</v>
      </c>
      <c r="D53" s="38">
        <f t="shared" ref="D53:E53" si="32">SUM(D54,D57,D65)</f>
        <v>0</v>
      </c>
      <c r="E53" s="38">
        <f t="shared" si="32"/>
        <v>0</v>
      </c>
      <c r="F53" s="38">
        <f>SUM(F54,F57,F65)</f>
        <v>0</v>
      </c>
      <c r="G53" s="38">
        <f t="shared" ref="G53:N53" si="33">SUM(G54,G57,G65)</f>
        <v>0</v>
      </c>
      <c r="H53" s="38">
        <f t="shared" si="33"/>
        <v>0</v>
      </c>
      <c r="I53" s="38">
        <f t="shared" si="33"/>
        <v>0</v>
      </c>
      <c r="J53" s="38">
        <f t="shared" si="33"/>
        <v>0</v>
      </c>
      <c r="K53" s="38">
        <f t="shared" si="33"/>
        <v>0</v>
      </c>
      <c r="L53" s="38">
        <f t="shared" si="33"/>
        <v>0</v>
      </c>
      <c r="M53" s="38">
        <f t="shared" si="33"/>
        <v>0</v>
      </c>
      <c r="N53" s="38">
        <f t="shared" si="33"/>
        <v>0</v>
      </c>
      <c r="O53" s="38">
        <f>SUM(O54,O57,O65)</f>
        <v>0</v>
      </c>
      <c r="P53" s="173"/>
    </row>
    <row r="54" spans="1:17" hidden="1" x14ac:dyDescent="0.25">
      <c r="A54" s="73">
        <v>1110</v>
      </c>
      <c r="B54" s="58" t="s">
        <v>54</v>
      </c>
      <c r="C54" s="86">
        <f t="shared" si="23"/>
        <v>0</v>
      </c>
      <c r="D54" s="77"/>
      <c r="E54" s="77"/>
      <c r="F54" s="74">
        <f>SUM(F55:F56)</f>
        <v>0</v>
      </c>
      <c r="G54" s="74"/>
      <c r="H54" s="74"/>
      <c r="I54" s="74">
        <f>SUM(I55:I56)</f>
        <v>0</v>
      </c>
      <c r="J54" s="74"/>
      <c r="K54" s="74"/>
      <c r="L54" s="74">
        <f>SUM(L55:L56)</f>
        <v>0</v>
      </c>
      <c r="M54" s="74"/>
      <c r="N54" s="74"/>
      <c r="O54" s="154">
        <f>SUM(O55:O56)</f>
        <v>0</v>
      </c>
      <c r="P54" s="174"/>
    </row>
    <row r="55" spans="1:17" hidden="1" x14ac:dyDescent="0.25">
      <c r="A55" s="27">
        <v>1111</v>
      </c>
      <c r="B55" s="40" t="s">
        <v>55</v>
      </c>
      <c r="C55" s="131">
        <f t="shared" si="23"/>
        <v>0</v>
      </c>
      <c r="D55" s="42"/>
      <c r="E55" s="42"/>
      <c r="F55" s="42">
        <f>D55+E55</f>
        <v>0</v>
      </c>
      <c r="G55" s="42"/>
      <c r="H55" s="42"/>
      <c r="I55" s="42">
        <f>G55+H55</f>
        <v>0</v>
      </c>
      <c r="J55" s="42"/>
      <c r="K55" s="42"/>
      <c r="L55" s="42">
        <f>J55+K55</f>
        <v>0</v>
      </c>
      <c r="M55" s="42"/>
      <c r="N55" s="42"/>
      <c r="O55" s="390">
        <f>M55+N55</f>
        <v>0</v>
      </c>
      <c r="P55" s="531"/>
    </row>
    <row r="56" spans="1:17" ht="24" hidden="1" customHeight="1" x14ac:dyDescent="0.25">
      <c r="A56" s="30">
        <v>1119</v>
      </c>
      <c r="B56" s="43" t="s">
        <v>56</v>
      </c>
      <c r="C56" s="132">
        <f t="shared" si="23"/>
        <v>0</v>
      </c>
      <c r="D56" s="45"/>
      <c r="E56" s="45"/>
      <c r="F56" s="45">
        <f>D56+E56</f>
        <v>0</v>
      </c>
      <c r="G56" s="45"/>
      <c r="H56" s="45"/>
      <c r="I56" s="45">
        <f>G56+H56</f>
        <v>0</v>
      </c>
      <c r="J56" s="45"/>
      <c r="K56" s="45"/>
      <c r="L56" s="45">
        <f>J56+K56</f>
        <v>0</v>
      </c>
      <c r="M56" s="45"/>
      <c r="N56" s="45"/>
      <c r="O56" s="393">
        <f>M56+N56</f>
        <v>0</v>
      </c>
      <c r="P56" s="532"/>
    </row>
    <row r="57" spans="1:17" ht="23.25" hidden="1" customHeight="1" x14ac:dyDescent="0.25">
      <c r="A57" s="75">
        <v>1140</v>
      </c>
      <c r="B57" s="43" t="s">
        <v>57</v>
      </c>
      <c r="C57" s="132">
        <f t="shared" si="23"/>
        <v>0</v>
      </c>
      <c r="D57" s="76">
        <f t="shared" ref="D57:E57" si="34">SUM(D58:D64)</f>
        <v>0</v>
      </c>
      <c r="E57" s="76">
        <f t="shared" si="34"/>
        <v>0</v>
      </c>
      <c r="F57" s="76">
        <f>SUM(F58:F64)</f>
        <v>0</v>
      </c>
      <c r="G57" s="76">
        <f t="shared" ref="G57:N57" si="35">SUM(G58:G64)</f>
        <v>0</v>
      </c>
      <c r="H57" s="76">
        <f t="shared" si="35"/>
        <v>0</v>
      </c>
      <c r="I57" s="76">
        <f t="shared" si="35"/>
        <v>0</v>
      </c>
      <c r="J57" s="76">
        <f t="shared" si="35"/>
        <v>0</v>
      </c>
      <c r="K57" s="76">
        <f t="shared" si="35"/>
        <v>0</v>
      </c>
      <c r="L57" s="76">
        <f t="shared" si="35"/>
        <v>0</v>
      </c>
      <c r="M57" s="76">
        <f t="shared" si="35"/>
        <v>0</v>
      </c>
      <c r="N57" s="76">
        <f t="shared" si="35"/>
        <v>0</v>
      </c>
      <c r="O57" s="91">
        <f>SUM(O58:O64)</f>
        <v>0</v>
      </c>
      <c r="P57" s="95"/>
    </row>
    <row r="58" spans="1:17" hidden="1" x14ac:dyDescent="0.25">
      <c r="A58" s="30">
        <v>1141</v>
      </c>
      <c r="B58" s="43" t="s">
        <v>58</v>
      </c>
      <c r="C58" s="132">
        <f t="shared" si="23"/>
        <v>0</v>
      </c>
      <c r="D58" s="45"/>
      <c r="E58" s="45"/>
      <c r="F58" s="45">
        <f t="shared" ref="F58:F65" si="36">D58+E58</f>
        <v>0</v>
      </c>
      <c r="G58" s="45"/>
      <c r="H58" s="45"/>
      <c r="I58" s="45">
        <f t="shared" ref="I58:I65" si="37">G58+H58</f>
        <v>0</v>
      </c>
      <c r="J58" s="45"/>
      <c r="K58" s="45"/>
      <c r="L58" s="45">
        <f t="shared" ref="L58:L65" si="38">J58+K58</f>
        <v>0</v>
      </c>
      <c r="M58" s="45"/>
      <c r="N58" s="45"/>
      <c r="O58" s="393">
        <f t="shared" ref="O58:O65" si="39">M58+N58</f>
        <v>0</v>
      </c>
      <c r="P58" s="532"/>
    </row>
    <row r="59" spans="1:17" ht="24.75" hidden="1" customHeight="1" x14ac:dyDescent="0.25">
      <c r="A59" s="30">
        <v>1142</v>
      </c>
      <c r="B59" s="43" t="s">
        <v>59</v>
      </c>
      <c r="C59" s="132">
        <f t="shared" si="23"/>
        <v>0</v>
      </c>
      <c r="D59" s="45"/>
      <c r="E59" s="45"/>
      <c r="F59" s="45">
        <f t="shared" si="36"/>
        <v>0</v>
      </c>
      <c r="G59" s="45"/>
      <c r="H59" s="45"/>
      <c r="I59" s="45">
        <f t="shared" si="37"/>
        <v>0</v>
      </c>
      <c r="J59" s="45"/>
      <c r="K59" s="45"/>
      <c r="L59" s="45">
        <f t="shared" si="38"/>
        <v>0</v>
      </c>
      <c r="M59" s="45"/>
      <c r="N59" s="45"/>
      <c r="O59" s="393">
        <f t="shared" si="39"/>
        <v>0</v>
      </c>
      <c r="P59" s="532"/>
    </row>
    <row r="60" spans="1:17" ht="24" hidden="1" x14ac:dyDescent="0.25">
      <c r="A60" s="30">
        <v>1145</v>
      </c>
      <c r="B60" s="43" t="s">
        <v>60</v>
      </c>
      <c r="C60" s="132">
        <f t="shared" si="23"/>
        <v>0</v>
      </c>
      <c r="D60" s="45"/>
      <c r="E60" s="45"/>
      <c r="F60" s="45">
        <f t="shared" si="36"/>
        <v>0</v>
      </c>
      <c r="G60" s="45"/>
      <c r="H60" s="45"/>
      <c r="I60" s="45">
        <f t="shared" si="37"/>
        <v>0</v>
      </c>
      <c r="J60" s="45"/>
      <c r="K60" s="45"/>
      <c r="L60" s="45">
        <f t="shared" si="38"/>
        <v>0</v>
      </c>
      <c r="M60" s="45"/>
      <c r="N60" s="45"/>
      <c r="O60" s="393">
        <f t="shared" si="39"/>
        <v>0</v>
      </c>
      <c r="P60" s="532"/>
    </row>
    <row r="61" spans="1:17" ht="27.75" hidden="1" customHeight="1" x14ac:dyDescent="0.25">
      <c r="A61" s="30">
        <v>1146</v>
      </c>
      <c r="B61" s="43" t="s">
        <v>61</v>
      </c>
      <c r="C61" s="132">
        <f t="shared" si="23"/>
        <v>0</v>
      </c>
      <c r="D61" s="45"/>
      <c r="E61" s="45"/>
      <c r="F61" s="45">
        <f t="shared" si="36"/>
        <v>0</v>
      </c>
      <c r="G61" s="45"/>
      <c r="H61" s="45"/>
      <c r="I61" s="45">
        <f t="shared" si="37"/>
        <v>0</v>
      </c>
      <c r="J61" s="45"/>
      <c r="K61" s="45"/>
      <c r="L61" s="45">
        <f t="shared" si="38"/>
        <v>0</v>
      </c>
      <c r="M61" s="45"/>
      <c r="N61" s="45"/>
      <c r="O61" s="393">
        <f t="shared" si="39"/>
        <v>0</v>
      </c>
      <c r="P61" s="532"/>
    </row>
    <row r="62" spans="1:17" hidden="1" x14ac:dyDescent="0.25">
      <c r="A62" s="30">
        <v>1147</v>
      </c>
      <c r="B62" s="43" t="s">
        <v>62</v>
      </c>
      <c r="C62" s="132">
        <f t="shared" si="23"/>
        <v>0</v>
      </c>
      <c r="D62" s="45"/>
      <c r="E62" s="45"/>
      <c r="F62" s="45">
        <f t="shared" si="36"/>
        <v>0</v>
      </c>
      <c r="G62" s="45"/>
      <c r="H62" s="45"/>
      <c r="I62" s="45">
        <f t="shared" si="37"/>
        <v>0</v>
      </c>
      <c r="J62" s="45"/>
      <c r="K62" s="45"/>
      <c r="L62" s="45">
        <f t="shared" si="38"/>
        <v>0</v>
      </c>
      <c r="M62" s="45"/>
      <c r="N62" s="45"/>
      <c r="O62" s="393">
        <f t="shared" si="39"/>
        <v>0</v>
      </c>
      <c r="P62" s="532"/>
    </row>
    <row r="63" spans="1:17" hidden="1" x14ac:dyDescent="0.25">
      <c r="A63" s="30">
        <v>1148</v>
      </c>
      <c r="B63" s="43" t="s">
        <v>63</v>
      </c>
      <c r="C63" s="132">
        <f t="shared" si="23"/>
        <v>0</v>
      </c>
      <c r="D63" s="45"/>
      <c r="E63" s="45"/>
      <c r="F63" s="45">
        <f t="shared" si="36"/>
        <v>0</v>
      </c>
      <c r="G63" s="45"/>
      <c r="H63" s="45"/>
      <c r="I63" s="45">
        <f t="shared" si="37"/>
        <v>0</v>
      </c>
      <c r="J63" s="45"/>
      <c r="K63" s="45"/>
      <c r="L63" s="45">
        <f t="shared" si="38"/>
        <v>0</v>
      </c>
      <c r="M63" s="45"/>
      <c r="N63" s="45"/>
      <c r="O63" s="393">
        <f t="shared" si="39"/>
        <v>0</v>
      </c>
      <c r="P63" s="532"/>
    </row>
    <row r="64" spans="1:17" ht="36" hidden="1" x14ac:dyDescent="0.25">
      <c r="A64" s="30">
        <v>1149</v>
      </c>
      <c r="B64" s="43" t="s">
        <v>64</v>
      </c>
      <c r="C64" s="132">
        <f t="shared" si="23"/>
        <v>0</v>
      </c>
      <c r="D64" s="45"/>
      <c r="E64" s="45"/>
      <c r="F64" s="45">
        <f t="shared" si="36"/>
        <v>0</v>
      </c>
      <c r="G64" s="45"/>
      <c r="H64" s="45"/>
      <c r="I64" s="45">
        <f t="shared" si="37"/>
        <v>0</v>
      </c>
      <c r="J64" s="45"/>
      <c r="K64" s="45"/>
      <c r="L64" s="45">
        <f t="shared" si="38"/>
        <v>0</v>
      </c>
      <c r="M64" s="45"/>
      <c r="N64" s="45"/>
      <c r="O64" s="393">
        <f t="shared" si="39"/>
        <v>0</v>
      </c>
      <c r="P64" s="532"/>
    </row>
    <row r="65" spans="1:17" ht="36" hidden="1" x14ac:dyDescent="0.25">
      <c r="A65" s="73">
        <v>1150</v>
      </c>
      <c r="B65" s="58" t="s">
        <v>65</v>
      </c>
      <c r="C65" s="86">
        <f t="shared" si="23"/>
        <v>0</v>
      </c>
      <c r="D65" s="77"/>
      <c r="E65" s="77"/>
      <c r="F65" s="77">
        <f t="shared" si="36"/>
        <v>0</v>
      </c>
      <c r="G65" s="77"/>
      <c r="H65" s="77"/>
      <c r="I65" s="77">
        <f t="shared" si="37"/>
        <v>0</v>
      </c>
      <c r="J65" s="77"/>
      <c r="K65" s="77"/>
      <c r="L65" s="77">
        <f t="shared" si="38"/>
        <v>0</v>
      </c>
      <c r="M65" s="77"/>
      <c r="N65" s="77"/>
      <c r="O65" s="391">
        <f t="shared" si="39"/>
        <v>0</v>
      </c>
      <c r="P65" s="533"/>
    </row>
    <row r="66" spans="1:17" ht="36" hidden="1" x14ac:dyDescent="0.25">
      <c r="A66" s="35">
        <v>1200</v>
      </c>
      <c r="B66" s="72" t="s">
        <v>66</v>
      </c>
      <c r="C66" s="130">
        <f t="shared" si="23"/>
        <v>0</v>
      </c>
      <c r="D66" s="38">
        <f t="shared" ref="D66:E66" si="40">SUM(D67:D68)</f>
        <v>0</v>
      </c>
      <c r="E66" s="38">
        <f t="shared" si="40"/>
        <v>0</v>
      </c>
      <c r="F66" s="38">
        <f>SUM(F67:F68)</f>
        <v>0</v>
      </c>
      <c r="G66" s="38">
        <f t="shared" ref="G66:N66" si="41">SUM(G67:G68)</f>
        <v>0</v>
      </c>
      <c r="H66" s="38">
        <f t="shared" si="41"/>
        <v>0</v>
      </c>
      <c r="I66" s="38">
        <f t="shared" si="41"/>
        <v>0</v>
      </c>
      <c r="J66" s="38">
        <f t="shared" si="41"/>
        <v>0</v>
      </c>
      <c r="K66" s="38">
        <f t="shared" si="41"/>
        <v>0</v>
      </c>
      <c r="L66" s="38">
        <f t="shared" si="41"/>
        <v>0</v>
      </c>
      <c r="M66" s="38">
        <f t="shared" si="41"/>
        <v>0</v>
      </c>
      <c r="N66" s="38">
        <f t="shared" si="41"/>
        <v>0</v>
      </c>
      <c r="O66" s="123">
        <f>SUM(O67:O68)</f>
        <v>0</v>
      </c>
      <c r="P66" s="175"/>
    </row>
    <row r="67" spans="1:17" ht="24" hidden="1" x14ac:dyDescent="0.25">
      <c r="A67" s="340">
        <v>1210</v>
      </c>
      <c r="B67" s="40" t="s">
        <v>67</v>
      </c>
      <c r="C67" s="131">
        <f t="shared" si="23"/>
        <v>0</v>
      </c>
      <c r="D67" s="42"/>
      <c r="E67" s="42"/>
      <c r="F67" s="42">
        <f>D67+E67</f>
        <v>0</v>
      </c>
      <c r="G67" s="42"/>
      <c r="H67" s="42"/>
      <c r="I67" s="42">
        <f>G67+H67</f>
        <v>0</v>
      </c>
      <c r="J67" s="42"/>
      <c r="K67" s="42"/>
      <c r="L67" s="42">
        <f>J67+K67</f>
        <v>0</v>
      </c>
      <c r="M67" s="42"/>
      <c r="N67" s="42"/>
      <c r="O67" s="390">
        <f>M67+N67</f>
        <v>0</v>
      </c>
      <c r="P67" s="531"/>
    </row>
    <row r="68" spans="1:17" ht="24" hidden="1" x14ac:dyDescent="0.25">
      <c r="A68" s="75">
        <v>1220</v>
      </c>
      <c r="B68" s="43" t="s">
        <v>68</v>
      </c>
      <c r="C68" s="132">
        <f t="shared" si="23"/>
        <v>0</v>
      </c>
      <c r="D68" s="76">
        <f t="shared" ref="D68:E68" si="42">SUM(D69:D73)</f>
        <v>0</v>
      </c>
      <c r="E68" s="76">
        <f t="shared" si="42"/>
        <v>0</v>
      </c>
      <c r="F68" s="76">
        <f>SUM(F69:F73)</f>
        <v>0</v>
      </c>
      <c r="G68" s="76">
        <f t="shared" ref="G68:O68" si="43">SUM(G69:G73)</f>
        <v>0</v>
      </c>
      <c r="H68" s="76">
        <f t="shared" si="43"/>
        <v>0</v>
      </c>
      <c r="I68" s="76">
        <f t="shared" si="43"/>
        <v>0</v>
      </c>
      <c r="J68" s="76">
        <f t="shared" si="43"/>
        <v>0</v>
      </c>
      <c r="K68" s="76">
        <f t="shared" si="43"/>
        <v>0</v>
      </c>
      <c r="L68" s="76">
        <f t="shared" si="43"/>
        <v>0</v>
      </c>
      <c r="M68" s="76">
        <f t="shared" si="43"/>
        <v>0</v>
      </c>
      <c r="N68" s="76">
        <f t="shared" si="43"/>
        <v>0</v>
      </c>
      <c r="O68" s="76">
        <f t="shared" si="43"/>
        <v>0</v>
      </c>
      <c r="P68" s="95"/>
    </row>
    <row r="69" spans="1:17" ht="60" hidden="1" x14ac:dyDescent="0.25">
      <c r="A69" s="30">
        <v>1221</v>
      </c>
      <c r="B69" s="43" t="s">
        <v>69</v>
      </c>
      <c r="C69" s="132">
        <f t="shared" si="23"/>
        <v>0</v>
      </c>
      <c r="D69" s="45"/>
      <c r="E69" s="45"/>
      <c r="F69" s="45">
        <f t="shared" ref="F69:F73" si="44">D69+E69</f>
        <v>0</v>
      </c>
      <c r="G69" s="45"/>
      <c r="H69" s="45"/>
      <c r="I69" s="45">
        <f t="shared" ref="I69:I73" si="45">G69+H69</f>
        <v>0</v>
      </c>
      <c r="J69" s="45"/>
      <c r="K69" s="45"/>
      <c r="L69" s="45">
        <f t="shared" ref="L69:L73" si="46">J69+K69</f>
        <v>0</v>
      </c>
      <c r="M69" s="45"/>
      <c r="N69" s="45"/>
      <c r="O69" s="393">
        <f t="shared" ref="O69:O73" si="47">M69+N69</f>
        <v>0</v>
      </c>
      <c r="P69" s="532"/>
    </row>
    <row r="70" spans="1:17" hidden="1" x14ac:dyDescent="0.25">
      <c r="A70" s="30">
        <v>1223</v>
      </c>
      <c r="B70" s="43" t="s">
        <v>70</v>
      </c>
      <c r="C70" s="132">
        <f t="shared" si="23"/>
        <v>0</v>
      </c>
      <c r="D70" s="45"/>
      <c r="E70" s="45"/>
      <c r="F70" s="45">
        <f t="shared" si="44"/>
        <v>0</v>
      </c>
      <c r="G70" s="45"/>
      <c r="H70" s="45"/>
      <c r="I70" s="45">
        <f t="shared" si="45"/>
        <v>0</v>
      </c>
      <c r="J70" s="45"/>
      <c r="K70" s="45"/>
      <c r="L70" s="45">
        <f t="shared" si="46"/>
        <v>0</v>
      </c>
      <c r="M70" s="45"/>
      <c r="N70" s="45"/>
      <c r="O70" s="393">
        <f t="shared" si="47"/>
        <v>0</v>
      </c>
      <c r="P70" s="532"/>
    </row>
    <row r="71" spans="1:17" hidden="1" x14ac:dyDescent="0.25">
      <c r="A71" s="30">
        <v>1225</v>
      </c>
      <c r="B71" s="43" t="s">
        <v>71</v>
      </c>
      <c r="C71" s="132">
        <f t="shared" si="23"/>
        <v>0</v>
      </c>
      <c r="D71" s="45"/>
      <c r="E71" s="45"/>
      <c r="F71" s="45">
        <f t="shared" si="44"/>
        <v>0</v>
      </c>
      <c r="G71" s="45"/>
      <c r="H71" s="45"/>
      <c r="I71" s="45">
        <f t="shared" si="45"/>
        <v>0</v>
      </c>
      <c r="J71" s="45"/>
      <c r="K71" s="45"/>
      <c r="L71" s="45">
        <f t="shared" si="46"/>
        <v>0</v>
      </c>
      <c r="M71" s="45"/>
      <c r="N71" s="45"/>
      <c r="O71" s="393">
        <f t="shared" si="47"/>
        <v>0</v>
      </c>
      <c r="P71" s="532"/>
    </row>
    <row r="72" spans="1:17" ht="36" hidden="1" x14ac:dyDescent="0.25">
      <c r="A72" s="30">
        <v>1227</v>
      </c>
      <c r="B72" s="43" t="s">
        <v>72</v>
      </c>
      <c r="C72" s="132">
        <f t="shared" si="23"/>
        <v>0</v>
      </c>
      <c r="D72" s="45"/>
      <c r="E72" s="45"/>
      <c r="F72" s="45">
        <f t="shared" si="44"/>
        <v>0</v>
      </c>
      <c r="G72" s="45"/>
      <c r="H72" s="45"/>
      <c r="I72" s="45">
        <f t="shared" si="45"/>
        <v>0</v>
      </c>
      <c r="J72" s="45"/>
      <c r="K72" s="45"/>
      <c r="L72" s="45">
        <f t="shared" si="46"/>
        <v>0</v>
      </c>
      <c r="M72" s="45"/>
      <c r="N72" s="45"/>
      <c r="O72" s="393">
        <f t="shared" si="47"/>
        <v>0</v>
      </c>
      <c r="P72" s="532"/>
    </row>
    <row r="73" spans="1:17" ht="60" hidden="1" x14ac:dyDescent="0.25">
      <c r="A73" s="30">
        <v>1228</v>
      </c>
      <c r="B73" s="43" t="s">
        <v>73</v>
      </c>
      <c r="C73" s="132">
        <f t="shared" si="23"/>
        <v>0</v>
      </c>
      <c r="D73" s="45"/>
      <c r="E73" s="45"/>
      <c r="F73" s="45">
        <f t="shared" si="44"/>
        <v>0</v>
      </c>
      <c r="G73" s="45"/>
      <c r="H73" s="45"/>
      <c r="I73" s="45">
        <f t="shared" si="45"/>
        <v>0</v>
      </c>
      <c r="J73" s="45"/>
      <c r="K73" s="45"/>
      <c r="L73" s="45">
        <f t="shared" si="46"/>
        <v>0</v>
      </c>
      <c r="M73" s="45"/>
      <c r="N73" s="45"/>
      <c r="O73" s="393">
        <f t="shared" si="47"/>
        <v>0</v>
      </c>
      <c r="P73" s="532"/>
    </row>
    <row r="74" spans="1:17" x14ac:dyDescent="0.25">
      <c r="A74" s="70">
        <v>2000</v>
      </c>
      <c r="B74" s="70" t="s">
        <v>74</v>
      </c>
      <c r="C74" s="408">
        <f t="shared" si="23"/>
        <v>108836</v>
      </c>
      <c r="D74" s="226">
        <f t="shared" ref="D74:E74" si="48">SUM(D75,D82,D129,D163,D164,D171)</f>
        <v>109527</v>
      </c>
      <c r="E74" s="125">
        <f t="shared" si="48"/>
        <v>-691</v>
      </c>
      <c r="F74" s="408">
        <f>SUM(F75,F82,F129,F163,F164,F171)</f>
        <v>108836</v>
      </c>
      <c r="G74" s="226">
        <f t="shared" ref="G74:O74" si="49">SUM(G75,G82,G129,G163,G164,G171)</f>
        <v>0</v>
      </c>
      <c r="H74" s="125">
        <f t="shared" si="49"/>
        <v>0</v>
      </c>
      <c r="I74" s="408">
        <f t="shared" si="49"/>
        <v>0</v>
      </c>
      <c r="J74" s="226">
        <f t="shared" si="49"/>
        <v>0</v>
      </c>
      <c r="K74" s="125">
        <f t="shared" si="49"/>
        <v>0</v>
      </c>
      <c r="L74" s="408">
        <f t="shared" si="49"/>
        <v>0</v>
      </c>
      <c r="M74" s="226">
        <f t="shared" si="49"/>
        <v>0</v>
      </c>
      <c r="N74" s="125">
        <f t="shared" si="49"/>
        <v>0</v>
      </c>
      <c r="O74" s="408">
        <f t="shared" si="49"/>
        <v>0</v>
      </c>
      <c r="P74" s="534"/>
      <c r="Q74" s="296"/>
    </row>
    <row r="75" spans="1:17" ht="24" hidden="1" x14ac:dyDescent="0.25">
      <c r="A75" s="35">
        <v>2100</v>
      </c>
      <c r="B75" s="72" t="s">
        <v>75</v>
      </c>
      <c r="C75" s="130">
        <f t="shared" si="23"/>
        <v>0</v>
      </c>
      <c r="D75" s="38">
        <f t="shared" ref="D75:E75" si="50">SUM(D76,D79)</f>
        <v>0</v>
      </c>
      <c r="E75" s="38">
        <f t="shared" si="50"/>
        <v>0</v>
      </c>
      <c r="F75" s="38">
        <f>SUM(F76,F79)</f>
        <v>0</v>
      </c>
      <c r="G75" s="38">
        <f t="shared" ref="G75:O75" si="51">SUM(G76,G79)</f>
        <v>0</v>
      </c>
      <c r="H75" s="38">
        <f t="shared" si="51"/>
        <v>0</v>
      </c>
      <c r="I75" s="38">
        <f t="shared" si="51"/>
        <v>0</v>
      </c>
      <c r="J75" s="38">
        <f t="shared" si="51"/>
        <v>0</v>
      </c>
      <c r="K75" s="38">
        <f t="shared" si="51"/>
        <v>0</v>
      </c>
      <c r="L75" s="38">
        <f t="shared" si="51"/>
        <v>0</v>
      </c>
      <c r="M75" s="38">
        <f t="shared" si="51"/>
        <v>0</v>
      </c>
      <c r="N75" s="38">
        <f t="shared" si="51"/>
        <v>0</v>
      </c>
      <c r="O75" s="38">
        <f t="shared" si="51"/>
        <v>0</v>
      </c>
      <c r="P75" s="175"/>
    </row>
    <row r="76" spans="1:17" ht="24" hidden="1" x14ac:dyDescent="0.25">
      <c r="A76" s="340">
        <v>2110</v>
      </c>
      <c r="B76" s="40" t="s">
        <v>76</v>
      </c>
      <c r="C76" s="131">
        <f t="shared" si="23"/>
        <v>0</v>
      </c>
      <c r="D76" s="79">
        <f t="shared" ref="D76:E76" si="52">SUM(D77:D78)</f>
        <v>0</v>
      </c>
      <c r="E76" s="79">
        <f t="shared" si="52"/>
        <v>0</v>
      </c>
      <c r="F76" s="79">
        <f>SUM(F77:F78)</f>
        <v>0</v>
      </c>
      <c r="G76" s="79">
        <f t="shared" ref="G76:O76" si="53">SUM(G77:G78)</f>
        <v>0</v>
      </c>
      <c r="H76" s="79">
        <f t="shared" si="53"/>
        <v>0</v>
      </c>
      <c r="I76" s="79">
        <f t="shared" si="53"/>
        <v>0</v>
      </c>
      <c r="J76" s="79">
        <f t="shared" si="53"/>
        <v>0</v>
      </c>
      <c r="K76" s="79">
        <f t="shared" si="53"/>
        <v>0</v>
      </c>
      <c r="L76" s="79">
        <f t="shared" si="53"/>
        <v>0</v>
      </c>
      <c r="M76" s="79">
        <f t="shared" si="53"/>
        <v>0</v>
      </c>
      <c r="N76" s="79">
        <f t="shared" si="53"/>
        <v>0</v>
      </c>
      <c r="O76" s="79">
        <f t="shared" si="53"/>
        <v>0</v>
      </c>
      <c r="P76" s="176"/>
    </row>
    <row r="77" spans="1:17" hidden="1" x14ac:dyDescent="0.25">
      <c r="A77" s="30">
        <v>2111</v>
      </c>
      <c r="B77" s="43" t="s">
        <v>77</v>
      </c>
      <c r="C77" s="132">
        <f t="shared" si="23"/>
        <v>0</v>
      </c>
      <c r="D77" s="45"/>
      <c r="E77" s="45"/>
      <c r="F77" s="45">
        <f t="shared" ref="F77:F78" si="54">D77+E77</f>
        <v>0</v>
      </c>
      <c r="G77" s="45"/>
      <c r="H77" s="45"/>
      <c r="I77" s="45">
        <f t="shared" ref="I77:I78" si="55">G77+H77</f>
        <v>0</v>
      </c>
      <c r="J77" s="45"/>
      <c r="K77" s="45"/>
      <c r="L77" s="45">
        <f t="shared" ref="L77:L78" si="56">J77+K77</f>
        <v>0</v>
      </c>
      <c r="M77" s="45"/>
      <c r="N77" s="45"/>
      <c r="O77" s="393">
        <f t="shared" ref="O77:O78" si="57">M77+N77</f>
        <v>0</v>
      </c>
      <c r="P77" s="532"/>
    </row>
    <row r="78" spans="1:17" ht="24" hidden="1" x14ac:dyDescent="0.25">
      <c r="A78" s="30">
        <v>2112</v>
      </c>
      <c r="B78" s="43" t="s">
        <v>78</v>
      </c>
      <c r="C78" s="132">
        <f t="shared" si="23"/>
        <v>0</v>
      </c>
      <c r="D78" s="45"/>
      <c r="E78" s="45"/>
      <c r="F78" s="45">
        <f t="shared" si="54"/>
        <v>0</v>
      </c>
      <c r="G78" s="45"/>
      <c r="H78" s="45"/>
      <c r="I78" s="45">
        <f t="shared" si="55"/>
        <v>0</v>
      </c>
      <c r="J78" s="45"/>
      <c r="K78" s="45"/>
      <c r="L78" s="45">
        <f t="shared" si="56"/>
        <v>0</v>
      </c>
      <c r="M78" s="45"/>
      <c r="N78" s="45"/>
      <c r="O78" s="393">
        <f t="shared" si="57"/>
        <v>0</v>
      </c>
      <c r="P78" s="532"/>
    </row>
    <row r="79" spans="1:17" ht="24" hidden="1" x14ac:dyDescent="0.25">
      <c r="A79" s="75">
        <v>2120</v>
      </c>
      <c r="B79" s="43" t="s">
        <v>79</v>
      </c>
      <c r="C79" s="132">
        <f t="shared" si="23"/>
        <v>0</v>
      </c>
      <c r="D79" s="76">
        <f t="shared" ref="D79:E79" si="58">SUM(D80:D81)</f>
        <v>0</v>
      </c>
      <c r="E79" s="76">
        <f t="shared" si="58"/>
        <v>0</v>
      </c>
      <c r="F79" s="76">
        <f>SUM(F80:F81)</f>
        <v>0</v>
      </c>
      <c r="G79" s="76">
        <f t="shared" ref="G79:O79" si="59">SUM(G80:G81)</f>
        <v>0</v>
      </c>
      <c r="H79" s="76">
        <f t="shared" si="59"/>
        <v>0</v>
      </c>
      <c r="I79" s="76">
        <f t="shared" si="59"/>
        <v>0</v>
      </c>
      <c r="J79" s="76">
        <f t="shared" si="59"/>
        <v>0</v>
      </c>
      <c r="K79" s="76">
        <f t="shared" si="59"/>
        <v>0</v>
      </c>
      <c r="L79" s="76">
        <f t="shared" si="59"/>
        <v>0</v>
      </c>
      <c r="M79" s="76">
        <f t="shared" si="59"/>
        <v>0</v>
      </c>
      <c r="N79" s="76">
        <f t="shared" si="59"/>
        <v>0</v>
      </c>
      <c r="O79" s="76">
        <f t="shared" si="59"/>
        <v>0</v>
      </c>
      <c r="P79" s="95"/>
    </row>
    <row r="80" spans="1:17" hidden="1" x14ac:dyDescent="0.25">
      <c r="A80" s="30">
        <v>2121</v>
      </c>
      <c r="B80" s="43" t="s">
        <v>77</v>
      </c>
      <c r="C80" s="132">
        <f t="shared" si="23"/>
        <v>0</v>
      </c>
      <c r="D80" s="45"/>
      <c r="E80" s="45"/>
      <c r="F80" s="45">
        <f t="shared" ref="F80:F81" si="60">D80+E80</f>
        <v>0</v>
      </c>
      <c r="G80" s="45"/>
      <c r="H80" s="45"/>
      <c r="I80" s="45">
        <f t="shared" ref="I80:I81" si="61">G80+H80</f>
        <v>0</v>
      </c>
      <c r="J80" s="45"/>
      <c r="K80" s="45"/>
      <c r="L80" s="45">
        <f t="shared" ref="L80:L81" si="62">J80+K80</f>
        <v>0</v>
      </c>
      <c r="M80" s="45"/>
      <c r="N80" s="45"/>
      <c r="O80" s="393">
        <f t="shared" ref="O80:O81" si="63">M80+N80</f>
        <v>0</v>
      </c>
      <c r="P80" s="532"/>
    </row>
    <row r="81" spans="1:17" ht="24" hidden="1" x14ac:dyDescent="0.25">
      <c r="A81" s="30">
        <v>2122</v>
      </c>
      <c r="B81" s="43" t="s">
        <v>78</v>
      </c>
      <c r="C81" s="132">
        <f t="shared" si="23"/>
        <v>0</v>
      </c>
      <c r="D81" s="45"/>
      <c r="E81" s="45"/>
      <c r="F81" s="45">
        <f t="shared" si="60"/>
        <v>0</v>
      </c>
      <c r="G81" s="45"/>
      <c r="H81" s="45"/>
      <c r="I81" s="45">
        <f t="shared" si="61"/>
        <v>0</v>
      </c>
      <c r="J81" s="45"/>
      <c r="K81" s="45"/>
      <c r="L81" s="45">
        <f t="shared" si="62"/>
        <v>0</v>
      </c>
      <c r="M81" s="45"/>
      <c r="N81" s="45"/>
      <c r="O81" s="393">
        <f t="shared" si="63"/>
        <v>0</v>
      </c>
      <c r="P81" s="532"/>
    </row>
    <row r="82" spans="1:17" x14ac:dyDescent="0.25">
      <c r="A82" s="35">
        <v>2200</v>
      </c>
      <c r="B82" s="72" t="s">
        <v>80</v>
      </c>
      <c r="C82" s="409">
        <f t="shared" si="23"/>
        <v>108836</v>
      </c>
      <c r="D82" s="227">
        <f t="shared" ref="D82:E82" si="64">SUM(D83,D88,D94,D102,D111,D115,D121,D127)</f>
        <v>109527</v>
      </c>
      <c r="E82" s="123">
        <f t="shared" si="64"/>
        <v>-691</v>
      </c>
      <c r="F82" s="409">
        <f>SUM(F83,F88,F94,F102,F111,F115,F121,F127)</f>
        <v>108836</v>
      </c>
      <c r="G82" s="227">
        <f t="shared" ref="G82:O82" si="65">SUM(G83,G88,G94,G102,G111,G115,G121,G127)</f>
        <v>0</v>
      </c>
      <c r="H82" s="123">
        <f t="shared" si="65"/>
        <v>0</v>
      </c>
      <c r="I82" s="409">
        <f t="shared" si="65"/>
        <v>0</v>
      </c>
      <c r="J82" s="227">
        <f t="shared" si="65"/>
        <v>0</v>
      </c>
      <c r="K82" s="123">
        <f t="shared" si="65"/>
        <v>0</v>
      </c>
      <c r="L82" s="409">
        <f t="shared" si="65"/>
        <v>0</v>
      </c>
      <c r="M82" s="227">
        <f t="shared" si="65"/>
        <v>0</v>
      </c>
      <c r="N82" s="123">
        <f t="shared" si="65"/>
        <v>0</v>
      </c>
      <c r="O82" s="409">
        <f t="shared" si="65"/>
        <v>0</v>
      </c>
      <c r="P82" s="535"/>
      <c r="Q82" s="296"/>
    </row>
    <row r="83" spans="1:17" ht="24" hidden="1" x14ac:dyDescent="0.25">
      <c r="A83" s="73">
        <v>2210</v>
      </c>
      <c r="B83" s="58" t="s">
        <v>81</v>
      </c>
      <c r="C83" s="86">
        <f t="shared" si="23"/>
        <v>0</v>
      </c>
      <c r="D83" s="74">
        <f t="shared" ref="D83:E83" si="66">SUM(D84:D87)</f>
        <v>0</v>
      </c>
      <c r="E83" s="74">
        <f t="shared" si="66"/>
        <v>0</v>
      </c>
      <c r="F83" s="74">
        <f>SUM(F84:F87)</f>
        <v>0</v>
      </c>
      <c r="G83" s="74">
        <f t="shared" ref="G83:O83" si="67">SUM(G84:G87)</f>
        <v>0</v>
      </c>
      <c r="H83" s="74">
        <f t="shared" si="67"/>
        <v>0</v>
      </c>
      <c r="I83" s="74">
        <f t="shared" si="67"/>
        <v>0</v>
      </c>
      <c r="J83" s="74">
        <f t="shared" si="67"/>
        <v>0</v>
      </c>
      <c r="K83" s="74">
        <f t="shared" si="67"/>
        <v>0</v>
      </c>
      <c r="L83" s="74">
        <f t="shared" si="67"/>
        <v>0</v>
      </c>
      <c r="M83" s="74">
        <f t="shared" si="67"/>
        <v>0</v>
      </c>
      <c r="N83" s="74">
        <f t="shared" si="67"/>
        <v>0</v>
      </c>
      <c r="O83" s="74">
        <f t="shared" si="67"/>
        <v>0</v>
      </c>
      <c r="P83" s="174"/>
    </row>
    <row r="84" spans="1:17" ht="24" hidden="1" x14ac:dyDescent="0.25">
      <c r="A84" s="27">
        <v>2211</v>
      </c>
      <c r="B84" s="40" t="s">
        <v>82</v>
      </c>
      <c r="C84" s="131">
        <f t="shared" si="23"/>
        <v>0</v>
      </c>
      <c r="D84" s="42"/>
      <c r="E84" s="42"/>
      <c r="F84" s="42">
        <f t="shared" ref="F84:F87" si="68">D84+E84</f>
        <v>0</v>
      </c>
      <c r="G84" s="42"/>
      <c r="H84" s="42"/>
      <c r="I84" s="42">
        <f t="shared" ref="I84:I87" si="69">G84+H84</f>
        <v>0</v>
      </c>
      <c r="J84" s="42"/>
      <c r="K84" s="42"/>
      <c r="L84" s="42">
        <f t="shared" ref="L84:L87" si="70">J84+K84</f>
        <v>0</v>
      </c>
      <c r="M84" s="42"/>
      <c r="N84" s="42"/>
      <c r="O84" s="390">
        <f t="shared" ref="O84:O87" si="71">M84+N84</f>
        <v>0</v>
      </c>
      <c r="P84" s="531"/>
    </row>
    <row r="85" spans="1:17" ht="36" hidden="1" x14ac:dyDescent="0.25">
      <c r="A85" s="30">
        <v>2212</v>
      </c>
      <c r="B85" s="43" t="s">
        <v>83</v>
      </c>
      <c r="C85" s="132">
        <f t="shared" si="23"/>
        <v>0</v>
      </c>
      <c r="D85" s="45"/>
      <c r="E85" s="45"/>
      <c r="F85" s="45">
        <f t="shared" si="68"/>
        <v>0</v>
      </c>
      <c r="G85" s="45"/>
      <c r="H85" s="45"/>
      <c r="I85" s="45">
        <f t="shared" si="69"/>
        <v>0</v>
      </c>
      <c r="J85" s="45"/>
      <c r="K85" s="45"/>
      <c r="L85" s="45">
        <f t="shared" si="70"/>
        <v>0</v>
      </c>
      <c r="M85" s="45"/>
      <c r="N85" s="45"/>
      <c r="O85" s="393">
        <f t="shared" si="71"/>
        <v>0</v>
      </c>
      <c r="P85" s="532"/>
    </row>
    <row r="86" spans="1:17" ht="24" hidden="1" x14ac:dyDescent="0.25">
      <c r="A86" s="30">
        <v>2214</v>
      </c>
      <c r="B86" s="43" t="s">
        <v>84</v>
      </c>
      <c r="C86" s="132">
        <f t="shared" si="23"/>
        <v>0</v>
      </c>
      <c r="D86" s="45"/>
      <c r="E86" s="45"/>
      <c r="F86" s="45">
        <f t="shared" si="68"/>
        <v>0</v>
      </c>
      <c r="G86" s="45"/>
      <c r="H86" s="45"/>
      <c r="I86" s="45">
        <f t="shared" si="69"/>
        <v>0</v>
      </c>
      <c r="J86" s="45"/>
      <c r="K86" s="45"/>
      <c r="L86" s="45">
        <f t="shared" si="70"/>
        <v>0</v>
      </c>
      <c r="M86" s="45"/>
      <c r="N86" s="45"/>
      <c r="O86" s="393">
        <f t="shared" si="71"/>
        <v>0</v>
      </c>
      <c r="P86" s="532"/>
    </row>
    <row r="87" spans="1:17" hidden="1" x14ac:dyDescent="0.25">
      <c r="A87" s="30">
        <v>2219</v>
      </c>
      <c r="B87" s="43" t="s">
        <v>85</v>
      </c>
      <c r="C87" s="132">
        <f t="shared" si="23"/>
        <v>0</v>
      </c>
      <c r="D87" s="45"/>
      <c r="E87" s="45"/>
      <c r="F87" s="45">
        <f t="shared" si="68"/>
        <v>0</v>
      </c>
      <c r="G87" s="45"/>
      <c r="H87" s="45"/>
      <c r="I87" s="45">
        <f t="shared" si="69"/>
        <v>0</v>
      </c>
      <c r="J87" s="45"/>
      <c r="K87" s="45"/>
      <c r="L87" s="45">
        <f t="shared" si="70"/>
        <v>0</v>
      </c>
      <c r="M87" s="45"/>
      <c r="N87" s="45"/>
      <c r="O87" s="393">
        <f t="shared" si="71"/>
        <v>0</v>
      </c>
      <c r="P87" s="532"/>
    </row>
    <row r="88" spans="1:17" ht="24" hidden="1" x14ac:dyDescent="0.25">
      <c r="A88" s="75">
        <v>2220</v>
      </c>
      <c r="B88" s="43" t="s">
        <v>86</v>
      </c>
      <c r="C88" s="132">
        <f t="shared" si="23"/>
        <v>0</v>
      </c>
      <c r="D88" s="76">
        <f t="shared" ref="D88:E88" si="72">SUM(D89:D93)</f>
        <v>0</v>
      </c>
      <c r="E88" s="76">
        <f t="shared" si="72"/>
        <v>0</v>
      </c>
      <c r="F88" s="76">
        <f>SUM(F89:F93)</f>
        <v>0</v>
      </c>
      <c r="G88" s="76">
        <f t="shared" ref="G88:O88" si="73">SUM(G89:G93)</f>
        <v>0</v>
      </c>
      <c r="H88" s="76">
        <f t="shared" si="73"/>
        <v>0</v>
      </c>
      <c r="I88" s="76">
        <f t="shared" si="73"/>
        <v>0</v>
      </c>
      <c r="J88" s="76">
        <f t="shared" si="73"/>
        <v>0</v>
      </c>
      <c r="K88" s="76">
        <f t="shared" si="73"/>
        <v>0</v>
      </c>
      <c r="L88" s="76">
        <f t="shared" si="73"/>
        <v>0</v>
      </c>
      <c r="M88" s="76">
        <f t="shared" si="73"/>
        <v>0</v>
      </c>
      <c r="N88" s="76">
        <f t="shared" si="73"/>
        <v>0</v>
      </c>
      <c r="O88" s="76">
        <f t="shared" si="73"/>
        <v>0</v>
      </c>
      <c r="P88" s="95"/>
    </row>
    <row r="89" spans="1:17" ht="24" hidden="1" x14ac:dyDescent="0.25">
      <c r="A89" s="30">
        <v>2221</v>
      </c>
      <c r="B89" s="43" t="s">
        <v>305</v>
      </c>
      <c r="C89" s="132">
        <f t="shared" si="23"/>
        <v>0</v>
      </c>
      <c r="D89" s="45"/>
      <c r="E89" s="45"/>
      <c r="F89" s="45">
        <f t="shared" ref="F89:F93" si="74">D89+E89</f>
        <v>0</v>
      </c>
      <c r="G89" s="45"/>
      <c r="H89" s="45"/>
      <c r="I89" s="45">
        <f t="shared" ref="I89:I93" si="75">G89+H89</f>
        <v>0</v>
      </c>
      <c r="J89" s="45"/>
      <c r="K89" s="45"/>
      <c r="L89" s="45">
        <f t="shared" ref="L89:L93" si="76">J89+K89</f>
        <v>0</v>
      </c>
      <c r="M89" s="45"/>
      <c r="N89" s="45"/>
      <c r="O89" s="393">
        <f t="shared" ref="O89:O93" si="77">M89+N89</f>
        <v>0</v>
      </c>
      <c r="P89" s="532"/>
    </row>
    <row r="90" spans="1:17" hidden="1" x14ac:dyDescent="0.25">
      <c r="A90" s="30">
        <v>2222</v>
      </c>
      <c r="B90" s="43" t="s">
        <v>87</v>
      </c>
      <c r="C90" s="132">
        <f t="shared" si="23"/>
        <v>0</v>
      </c>
      <c r="D90" s="45"/>
      <c r="E90" s="45"/>
      <c r="F90" s="45">
        <f t="shared" si="74"/>
        <v>0</v>
      </c>
      <c r="G90" s="45"/>
      <c r="H90" s="45"/>
      <c r="I90" s="45">
        <f t="shared" si="75"/>
        <v>0</v>
      </c>
      <c r="J90" s="45"/>
      <c r="K90" s="45"/>
      <c r="L90" s="45">
        <f t="shared" si="76"/>
        <v>0</v>
      </c>
      <c r="M90" s="45"/>
      <c r="N90" s="45"/>
      <c r="O90" s="393">
        <f t="shared" si="77"/>
        <v>0</v>
      </c>
      <c r="P90" s="532"/>
    </row>
    <row r="91" spans="1:17" hidden="1" x14ac:dyDescent="0.25">
      <c r="A91" s="30">
        <v>2223</v>
      </c>
      <c r="B91" s="43" t="s">
        <v>88</v>
      </c>
      <c r="C91" s="132">
        <f t="shared" si="23"/>
        <v>0</v>
      </c>
      <c r="D91" s="45"/>
      <c r="E91" s="45"/>
      <c r="F91" s="45">
        <f t="shared" si="74"/>
        <v>0</v>
      </c>
      <c r="G91" s="45"/>
      <c r="H91" s="45"/>
      <c r="I91" s="45">
        <f t="shared" si="75"/>
        <v>0</v>
      </c>
      <c r="J91" s="45"/>
      <c r="K91" s="45"/>
      <c r="L91" s="45">
        <f t="shared" si="76"/>
        <v>0</v>
      </c>
      <c r="M91" s="45"/>
      <c r="N91" s="45"/>
      <c r="O91" s="393">
        <f t="shared" si="77"/>
        <v>0</v>
      </c>
      <c r="P91" s="532"/>
    </row>
    <row r="92" spans="1:17" ht="48" hidden="1" x14ac:dyDescent="0.25">
      <c r="A92" s="30">
        <v>2224</v>
      </c>
      <c r="B92" s="43" t="s">
        <v>89</v>
      </c>
      <c r="C92" s="132">
        <f t="shared" si="23"/>
        <v>0</v>
      </c>
      <c r="D92" s="45"/>
      <c r="E92" s="45"/>
      <c r="F92" s="45">
        <f t="shared" si="74"/>
        <v>0</v>
      </c>
      <c r="G92" s="45"/>
      <c r="H92" s="45"/>
      <c r="I92" s="45">
        <f t="shared" si="75"/>
        <v>0</v>
      </c>
      <c r="J92" s="45"/>
      <c r="K92" s="45"/>
      <c r="L92" s="45">
        <f t="shared" si="76"/>
        <v>0</v>
      </c>
      <c r="M92" s="45"/>
      <c r="N92" s="45"/>
      <c r="O92" s="393">
        <f t="shared" si="77"/>
        <v>0</v>
      </c>
      <c r="P92" s="532"/>
    </row>
    <row r="93" spans="1:17" ht="24" hidden="1" x14ac:dyDescent="0.25">
      <c r="A93" s="30">
        <v>2229</v>
      </c>
      <c r="B93" s="43" t="s">
        <v>90</v>
      </c>
      <c r="C93" s="132">
        <f t="shared" si="23"/>
        <v>0</v>
      </c>
      <c r="D93" s="45"/>
      <c r="E93" s="45"/>
      <c r="F93" s="45">
        <f t="shared" si="74"/>
        <v>0</v>
      </c>
      <c r="G93" s="45"/>
      <c r="H93" s="45"/>
      <c r="I93" s="45">
        <f t="shared" si="75"/>
        <v>0</v>
      </c>
      <c r="J93" s="45"/>
      <c r="K93" s="45"/>
      <c r="L93" s="45">
        <f t="shared" si="76"/>
        <v>0</v>
      </c>
      <c r="M93" s="45"/>
      <c r="N93" s="45"/>
      <c r="O93" s="393">
        <f t="shared" si="77"/>
        <v>0</v>
      </c>
      <c r="P93" s="532"/>
    </row>
    <row r="94" spans="1:17" ht="36" hidden="1" x14ac:dyDescent="0.25">
      <c r="A94" s="75">
        <v>2230</v>
      </c>
      <c r="B94" s="43" t="s">
        <v>91</v>
      </c>
      <c r="C94" s="132">
        <f t="shared" si="23"/>
        <v>0</v>
      </c>
      <c r="D94" s="76">
        <f t="shared" ref="D94:E94" si="78">SUM(D95:D101)</f>
        <v>0</v>
      </c>
      <c r="E94" s="76">
        <f t="shared" si="78"/>
        <v>0</v>
      </c>
      <c r="F94" s="76">
        <f>SUM(F95:F101)</f>
        <v>0</v>
      </c>
      <c r="G94" s="76">
        <f t="shared" ref="G94:N94" si="79">SUM(G95:G101)</f>
        <v>0</v>
      </c>
      <c r="H94" s="76">
        <f t="shared" si="79"/>
        <v>0</v>
      </c>
      <c r="I94" s="76">
        <f t="shared" si="79"/>
        <v>0</v>
      </c>
      <c r="J94" s="76">
        <f t="shared" si="79"/>
        <v>0</v>
      </c>
      <c r="K94" s="76">
        <f t="shared" si="79"/>
        <v>0</v>
      </c>
      <c r="L94" s="76">
        <f t="shared" si="79"/>
        <v>0</v>
      </c>
      <c r="M94" s="76">
        <f t="shared" si="79"/>
        <v>0</v>
      </c>
      <c r="N94" s="76">
        <f t="shared" si="79"/>
        <v>0</v>
      </c>
      <c r="O94" s="91">
        <f>SUM(O95:O101)</f>
        <v>0</v>
      </c>
      <c r="P94" s="95"/>
    </row>
    <row r="95" spans="1:17" ht="24" hidden="1" x14ac:dyDescent="0.25">
      <c r="A95" s="30">
        <v>2231</v>
      </c>
      <c r="B95" s="43" t="s">
        <v>92</v>
      </c>
      <c r="C95" s="132">
        <f t="shared" si="23"/>
        <v>0</v>
      </c>
      <c r="D95" s="45"/>
      <c r="E95" s="45"/>
      <c r="F95" s="45">
        <f t="shared" ref="F95:F101" si="80">D95+E95</f>
        <v>0</v>
      </c>
      <c r="G95" s="45"/>
      <c r="H95" s="45"/>
      <c r="I95" s="45">
        <f t="shared" ref="I95:I101" si="81">G95+H95</f>
        <v>0</v>
      </c>
      <c r="J95" s="45"/>
      <c r="K95" s="45"/>
      <c r="L95" s="45">
        <f t="shared" ref="L95:L101" si="82">J95+K95</f>
        <v>0</v>
      </c>
      <c r="M95" s="45"/>
      <c r="N95" s="45"/>
      <c r="O95" s="393">
        <f t="shared" ref="O95:O101" si="83">M95+N95</f>
        <v>0</v>
      </c>
      <c r="P95" s="532"/>
    </row>
    <row r="96" spans="1:17" ht="36" hidden="1" x14ac:dyDescent="0.25">
      <c r="A96" s="30">
        <v>2232</v>
      </c>
      <c r="B96" s="43" t="s">
        <v>93</v>
      </c>
      <c r="C96" s="132">
        <f t="shared" si="23"/>
        <v>0</v>
      </c>
      <c r="D96" s="45"/>
      <c r="E96" s="45"/>
      <c r="F96" s="45">
        <f t="shared" si="80"/>
        <v>0</v>
      </c>
      <c r="G96" s="45"/>
      <c r="H96" s="45"/>
      <c r="I96" s="45">
        <f t="shared" si="81"/>
        <v>0</v>
      </c>
      <c r="J96" s="45"/>
      <c r="K96" s="45"/>
      <c r="L96" s="45">
        <f t="shared" si="82"/>
        <v>0</v>
      </c>
      <c r="M96" s="45"/>
      <c r="N96" s="45"/>
      <c r="O96" s="393">
        <f t="shared" si="83"/>
        <v>0</v>
      </c>
      <c r="P96" s="532"/>
    </row>
    <row r="97" spans="1:16" ht="24" hidden="1" x14ac:dyDescent="0.25">
      <c r="A97" s="27">
        <v>2233</v>
      </c>
      <c r="B97" s="40" t="s">
        <v>94</v>
      </c>
      <c r="C97" s="131">
        <f t="shared" si="23"/>
        <v>0</v>
      </c>
      <c r="D97" s="42"/>
      <c r="E97" s="42"/>
      <c r="F97" s="42">
        <f t="shared" si="80"/>
        <v>0</v>
      </c>
      <c r="G97" s="42"/>
      <c r="H97" s="42"/>
      <c r="I97" s="42">
        <f t="shared" si="81"/>
        <v>0</v>
      </c>
      <c r="J97" s="42"/>
      <c r="K97" s="42"/>
      <c r="L97" s="42">
        <f t="shared" si="82"/>
        <v>0</v>
      </c>
      <c r="M97" s="42"/>
      <c r="N97" s="42"/>
      <c r="O97" s="390">
        <f t="shared" si="83"/>
        <v>0</v>
      </c>
      <c r="P97" s="531"/>
    </row>
    <row r="98" spans="1:16" ht="36" hidden="1" x14ac:dyDescent="0.25">
      <c r="A98" s="30">
        <v>2234</v>
      </c>
      <c r="B98" s="43" t="s">
        <v>95</v>
      </c>
      <c r="C98" s="132">
        <f t="shared" si="23"/>
        <v>0</v>
      </c>
      <c r="D98" s="45"/>
      <c r="E98" s="45"/>
      <c r="F98" s="45">
        <f t="shared" si="80"/>
        <v>0</v>
      </c>
      <c r="G98" s="45"/>
      <c r="H98" s="45"/>
      <c r="I98" s="45">
        <f t="shared" si="81"/>
        <v>0</v>
      </c>
      <c r="J98" s="45"/>
      <c r="K98" s="45"/>
      <c r="L98" s="45">
        <f t="shared" si="82"/>
        <v>0</v>
      </c>
      <c r="M98" s="45"/>
      <c r="N98" s="45"/>
      <c r="O98" s="393">
        <f t="shared" si="83"/>
        <v>0</v>
      </c>
      <c r="P98" s="532"/>
    </row>
    <row r="99" spans="1:16" ht="24" hidden="1" x14ac:dyDescent="0.25">
      <c r="A99" s="30">
        <v>2235</v>
      </c>
      <c r="B99" s="43" t="s">
        <v>96</v>
      </c>
      <c r="C99" s="132">
        <f t="shared" si="23"/>
        <v>0</v>
      </c>
      <c r="D99" s="45"/>
      <c r="E99" s="45"/>
      <c r="F99" s="45">
        <f t="shared" si="80"/>
        <v>0</v>
      </c>
      <c r="G99" s="45"/>
      <c r="H99" s="45"/>
      <c r="I99" s="45">
        <f t="shared" si="81"/>
        <v>0</v>
      </c>
      <c r="J99" s="45"/>
      <c r="K99" s="45"/>
      <c r="L99" s="45">
        <f t="shared" si="82"/>
        <v>0</v>
      </c>
      <c r="M99" s="45"/>
      <c r="N99" s="45"/>
      <c r="O99" s="393">
        <f t="shared" si="83"/>
        <v>0</v>
      </c>
      <c r="P99" s="532"/>
    </row>
    <row r="100" spans="1:16" hidden="1" x14ac:dyDescent="0.25">
      <c r="A100" s="30">
        <v>2236</v>
      </c>
      <c r="B100" s="43" t="s">
        <v>97</v>
      </c>
      <c r="C100" s="132">
        <f t="shared" si="23"/>
        <v>0</v>
      </c>
      <c r="D100" s="45"/>
      <c r="E100" s="45"/>
      <c r="F100" s="45">
        <f t="shared" si="80"/>
        <v>0</v>
      </c>
      <c r="G100" s="45"/>
      <c r="H100" s="45"/>
      <c r="I100" s="45">
        <f t="shared" si="81"/>
        <v>0</v>
      </c>
      <c r="J100" s="45"/>
      <c r="K100" s="45"/>
      <c r="L100" s="45">
        <f t="shared" si="82"/>
        <v>0</v>
      </c>
      <c r="M100" s="45"/>
      <c r="N100" s="45"/>
      <c r="O100" s="393">
        <f t="shared" si="83"/>
        <v>0</v>
      </c>
      <c r="P100" s="532"/>
    </row>
    <row r="101" spans="1:16" ht="24" hidden="1" x14ac:dyDescent="0.25">
      <c r="A101" s="30">
        <v>2239</v>
      </c>
      <c r="B101" s="43" t="s">
        <v>98</v>
      </c>
      <c r="C101" s="132">
        <f t="shared" si="23"/>
        <v>0</v>
      </c>
      <c r="D101" s="45"/>
      <c r="E101" s="45"/>
      <c r="F101" s="45">
        <f t="shared" si="80"/>
        <v>0</v>
      </c>
      <c r="G101" s="45"/>
      <c r="H101" s="45"/>
      <c r="I101" s="45">
        <f t="shared" si="81"/>
        <v>0</v>
      </c>
      <c r="J101" s="45"/>
      <c r="K101" s="45"/>
      <c r="L101" s="45">
        <f t="shared" si="82"/>
        <v>0</v>
      </c>
      <c r="M101" s="45"/>
      <c r="N101" s="45"/>
      <c r="O101" s="393">
        <f t="shared" si="83"/>
        <v>0</v>
      </c>
      <c r="P101" s="532"/>
    </row>
    <row r="102" spans="1:16" ht="36" hidden="1" x14ac:dyDescent="0.25">
      <c r="A102" s="75">
        <v>2240</v>
      </c>
      <c r="B102" s="43" t="s">
        <v>99</v>
      </c>
      <c r="C102" s="132">
        <f t="shared" si="23"/>
        <v>0</v>
      </c>
      <c r="D102" s="76">
        <f t="shared" ref="D102:E102" si="84">SUM(D103:D110)</f>
        <v>0</v>
      </c>
      <c r="E102" s="76">
        <f t="shared" si="84"/>
        <v>0</v>
      </c>
      <c r="F102" s="76">
        <f>SUM(F103:F110)</f>
        <v>0</v>
      </c>
      <c r="G102" s="76">
        <f t="shared" ref="G102:N102" si="85">SUM(G103:G110)</f>
        <v>0</v>
      </c>
      <c r="H102" s="76">
        <f t="shared" si="85"/>
        <v>0</v>
      </c>
      <c r="I102" s="76">
        <f t="shared" si="85"/>
        <v>0</v>
      </c>
      <c r="J102" s="76">
        <f t="shared" si="85"/>
        <v>0</v>
      </c>
      <c r="K102" s="76">
        <f t="shared" si="85"/>
        <v>0</v>
      </c>
      <c r="L102" s="76">
        <f t="shared" si="85"/>
        <v>0</v>
      </c>
      <c r="M102" s="76">
        <f t="shared" si="85"/>
        <v>0</v>
      </c>
      <c r="N102" s="76">
        <f t="shared" si="85"/>
        <v>0</v>
      </c>
      <c r="O102" s="91">
        <f>SUM(O103:O110)</f>
        <v>0</v>
      </c>
      <c r="P102" s="95"/>
    </row>
    <row r="103" spans="1:16" hidden="1" x14ac:dyDescent="0.25">
      <c r="A103" s="30">
        <v>2241</v>
      </c>
      <c r="B103" s="43" t="s">
        <v>100</v>
      </c>
      <c r="C103" s="132">
        <f t="shared" si="23"/>
        <v>0</v>
      </c>
      <c r="D103" s="45"/>
      <c r="E103" s="45"/>
      <c r="F103" s="45">
        <f t="shared" ref="F103:F110" si="86">D103+E103</f>
        <v>0</v>
      </c>
      <c r="G103" s="45"/>
      <c r="H103" s="45"/>
      <c r="I103" s="45">
        <f t="shared" ref="I103:I110" si="87">G103+H103</f>
        <v>0</v>
      </c>
      <c r="J103" s="45"/>
      <c r="K103" s="45"/>
      <c r="L103" s="45">
        <f t="shared" ref="L103:L110" si="88">J103+K103</f>
        <v>0</v>
      </c>
      <c r="M103" s="45"/>
      <c r="N103" s="45"/>
      <c r="O103" s="393">
        <f t="shared" ref="O103:O110" si="89">M103+N103</f>
        <v>0</v>
      </c>
      <c r="P103" s="532"/>
    </row>
    <row r="104" spans="1:16" ht="24" hidden="1" x14ac:dyDescent="0.25">
      <c r="A104" s="30">
        <v>2242</v>
      </c>
      <c r="B104" s="43" t="s">
        <v>101</v>
      </c>
      <c r="C104" s="132">
        <f t="shared" si="23"/>
        <v>0</v>
      </c>
      <c r="D104" s="45"/>
      <c r="E104" s="45"/>
      <c r="F104" s="45">
        <f t="shared" si="86"/>
        <v>0</v>
      </c>
      <c r="G104" s="45"/>
      <c r="H104" s="45"/>
      <c r="I104" s="45">
        <f t="shared" si="87"/>
        <v>0</v>
      </c>
      <c r="J104" s="45"/>
      <c r="K104" s="45"/>
      <c r="L104" s="45">
        <f t="shared" si="88"/>
        <v>0</v>
      </c>
      <c r="M104" s="45"/>
      <c r="N104" s="45"/>
      <c r="O104" s="393">
        <f t="shared" si="89"/>
        <v>0</v>
      </c>
      <c r="P104" s="532"/>
    </row>
    <row r="105" spans="1:16" ht="24" hidden="1" x14ac:dyDescent="0.25">
      <c r="A105" s="30">
        <v>2243</v>
      </c>
      <c r="B105" s="43" t="s">
        <v>102</v>
      </c>
      <c r="C105" s="132">
        <f t="shared" si="23"/>
        <v>0</v>
      </c>
      <c r="D105" s="45"/>
      <c r="E105" s="45"/>
      <c r="F105" s="45">
        <f t="shared" si="86"/>
        <v>0</v>
      </c>
      <c r="G105" s="45"/>
      <c r="H105" s="45"/>
      <c r="I105" s="45">
        <f t="shared" si="87"/>
        <v>0</v>
      </c>
      <c r="J105" s="45"/>
      <c r="K105" s="45"/>
      <c r="L105" s="45">
        <f t="shared" si="88"/>
        <v>0</v>
      </c>
      <c r="M105" s="45"/>
      <c r="N105" s="45"/>
      <c r="O105" s="393">
        <f t="shared" si="89"/>
        <v>0</v>
      </c>
      <c r="P105" s="532"/>
    </row>
    <row r="106" spans="1:16" hidden="1" x14ac:dyDescent="0.25">
      <c r="A106" s="30">
        <v>2244</v>
      </c>
      <c r="B106" s="43" t="s">
        <v>103</v>
      </c>
      <c r="C106" s="132">
        <f t="shared" si="23"/>
        <v>0</v>
      </c>
      <c r="D106" s="45"/>
      <c r="E106" s="45"/>
      <c r="F106" s="45">
        <f t="shared" si="86"/>
        <v>0</v>
      </c>
      <c r="G106" s="45"/>
      <c r="H106" s="45"/>
      <c r="I106" s="45">
        <f t="shared" si="87"/>
        <v>0</v>
      </c>
      <c r="J106" s="45"/>
      <c r="K106" s="45"/>
      <c r="L106" s="45">
        <f t="shared" si="88"/>
        <v>0</v>
      </c>
      <c r="M106" s="45"/>
      <c r="N106" s="45"/>
      <c r="O106" s="393">
        <f t="shared" si="89"/>
        <v>0</v>
      </c>
      <c r="P106" s="532"/>
    </row>
    <row r="107" spans="1:16" ht="24" hidden="1" x14ac:dyDescent="0.25">
      <c r="A107" s="30">
        <v>2246</v>
      </c>
      <c r="B107" s="43" t="s">
        <v>104</v>
      </c>
      <c r="C107" s="132">
        <f t="shared" si="23"/>
        <v>0</v>
      </c>
      <c r="D107" s="45"/>
      <c r="E107" s="45"/>
      <c r="F107" s="45">
        <f t="shared" si="86"/>
        <v>0</v>
      </c>
      <c r="G107" s="45"/>
      <c r="H107" s="45"/>
      <c r="I107" s="45">
        <f t="shared" si="87"/>
        <v>0</v>
      </c>
      <c r="J107" s="45"/>
      <c r="K107" s="45"/>
      <c r="L107" s="45">
        <f t="shared" si="88"/>
        <v>0</v>
      </c>
      <c r="M107" s="45"/>
      <c r="N107" s="45"/>
      <c r="O107" s="393">
        <f t="shared" si="89"/>
        <v>0</v>
      </c>
      <c r="P107" s="532"/>
    </row>
    <row r="108" spans="1:16" hidden="1" x14ac:dyDescent="0.25">
      <c r="A108" s="30">
        <v>2247</v>
      </c>
      <c r="B108" s="43" t="s">
        <v>105</v>
      </c>
      <c r="C108" s="132">
        <f t="shared" si="23"/>
        <v>0</v>
      </c>
      <c r="D108" s="45"/>
      <c r="E108" s="45"/>
      <c r="F108" s="45">
        <f t="shared" si="86"/>
        <v>0</v>
      </c>
      <c r="G108" s="45"/>
      <c r="H108" s="45"/>
      <c r="I108" s="45">
        <f t="shared" si="87"/>
        <v>0</v>
      </c>
      <c r="J108" s="45"/>
      <c r="K108" s="45"/>
      <c r="L108" s="45">
        <f t="shared" si="88"/>
        <v>0</v>
      </c>
      <c r="M108" s="45"/>
      <c r="N108" s="45"/>
      <c r="O108" s="393">
        <f t="shared" si="89"/>
        <v>0</v>
      </c>
      <c r="P108" s="532"/>
    </row>
    <row r="109" spans="1:16" ht="24" hidden="1" x14ac:dyDescent="0.25">
      <c r="A109" s="30">
        <v>2248</v>
      </c>
      <c r="B109" s="43" t="s">
        <v>106</v>
      </c>
      <c r="C109" s="132">
        <f t="shared" si="23"/>
        <v>0</v>
      </c>
      <c r="D109" s="45"/>
      <c r="E109" s="45"/>
      <c r="F109" s="45">
        <f t="shared" si="86"/>
        <v>0</v>
      </c>
      <c r="G109" s="45"/>
      <c r="H109" s="45"/>
      <c r="I109" s="45">
        <f t="shared" si="87"/>
        <v>0</v>
      </c>
      <c r="J109" s="45"/>
      <c r="K109" s="45"/>
      <c r="L109" s="45">
        <f t="shared" si="88"/>
        <v>0</v>
      </c>
      <c r="M109" s="45"/>
      <c r="N109" s="45"/>
      <c r="O109" s="393">
        <f t="shared" si="89"/>
        <v>0</v>
      </c>
      <c r="P109" s="532"/>
    </row>
    <row r="110" spans="1:16" ht="24" hidden="1" x14ac:dyDescent="0.25">
      <c r="A110" s="30">
        <v>2249</v>
      </c>
      <c r="B110" s="43" t="s">
        <v>107</v>
      </c>
      <c r="C110" s="132">
        <f t="shared" si="23"/>
        <v>0</v>
      </c>
      <c r="D110" s="45"/>
      <c r="E110" s="45"/>
      <c r="F110" s="45">
        <f t="shared" si="86"/>
        <v>0</v>
      </c>
      <c r="G110" s="45"/>
      <c r="H110" s="45"/>
      <c r="I110" s="45">
        <f t="shared" si="87"/>
        <v>0</v>
      </c>
      <c r="J110" s="45"/>
      <c r="K110" s="45"/>
      <c r="L110" s="45">
        <f t="shared" si="88"/>
        <v>0</v>
      </c>
      <c r="M110" s="45"/>
      <c r="N110" s="45"/>
      <c r="O110" s="393">
        <f t="shared" si="89"/>
        <v>0</v>
      </c>
      <c r="P110" s="532"/>
    </row>
    <row r="111" spans="1:16" hidden="1" x14ac:dyDescent="0.25">
      <c r="A111" s="75">
        <v>2250</v>
      </c>
      <c r="B111" s="43" t="s">
        <v>108</v>
      </c>
      <c r="C111" s="132">
        <f t="shared" si="23"/>
        <v>0</v>
      </c>
      <c r="D111" s="76">
        <f t="shared" ref="D111:E111" si="90">SUM(D112:D114)</f>
        <v>0</v>
      </c>
      <c r="E111" s="76">
        <f t="shared" si="90"/>
        <v>0</v>
      </c>
      <c r="F111" s="76">
        <f>SUM(F112:F114)</f>
        <v>0</v>
      </c>
      <c r="G111" s="76">
        <f t="shared" ref="G111:N111" si="91">SUM(G112:G114)</f>
        <v>0</v>
      </c>
      <c r="H111" s="76">
        <f t="shared" si="91"/>
        <v>0</v>
      </c>
      <c r="I111" s="76">
        <f t="shared" si="91"/>
        <v>0</v>
      </c>
      <c r="J111" s="76">
        <f t="shared" si="91"/>
        <v>0</v>
      </c>
      <c r="K111" s="76">
        <f t="shared" si="91"/>
        <v>0</v>
      </c>
      <c r="L111" s="76">
        <f t="shared" si="91"/>
        <v>0</v>
      </c>
      <c r="M111" s="76">
        <f t="shared" si="91"/>
        <v>0</v>
      </c>
      <c r="N111" s="76">
        <f t="shared" si="91"/>
        <v>0</v>
      </c>
      <c r="O111" s="91">
        <f>SUM(O112:O114)</f>
        <v>0</v>
      </c>
      <c r="P111" s="95"/>
    </row>
    <row r="112" spans="1:16" hidden="1" x14ac:dyDescent="0.25">
      <c r="A112" s="30">
        <v>2251</v>
      </c>
      <c r="B112" s="43" t="s">
        <v>109</v>
      </c>
      <c r="C112" s="132">
        <f t="shared" si="23"/>
        <v>0</v>
      </c>
      <c r="D112" s="45"/>
      <c r="E112" s="45"/>
      <c r="F112" s="45">
        <f t="shared" ref="F112:F114" si="92">D112+E112</f>
        <v>0</v>
      </c>
      <c r="G112" s="45"/>
      <c r="H112" s="45"/>
      <c r="I112" s="45">
        <f t="shared" ref="I112:I114" si="93">G112+H112</f>
        <v>0</v>
      </c>
      <c r="J112" s="45"/>
      <c r="K112" s="45"/>
      <c r="L112" s="45">
        <f t="shared" ref="L112:L114" si="94">J112+K112</f>
        <v>0</v>
      </c>
      <c r="M112" s="45"/>
      <c r="N112" s="45"/>
      <c r="O112" s="393">
        <f t="shared" ref="O112:O114" si="95">M112+N112</f>
        <v>0</v>
      </c>
      <c r="P112" s="532"/>
    </row>
    <row r="113" spans="1:17" ht="24" hidden="1" x14ac:dyDescent="0.25">
      <c r="A113" s="30">
        <v>2252</v>
      </c>
      <c r="B113" s="43" t="s">
        <v>110</v>
      </c>
      <c r="C113" s="132">
        <f t="shared" ref="C113:C176" si="96">SUM(F113,I113,L113,O113)</f>
        <v>0</v>
      </c>
      <c r="D113" s="45"/>
      <c r="E113" s="45"/>
      <c r="F113" s="45">
        <f t="shared" si="92"/>
        <v>0</v>
      </c>
      <c r="G113" s="45"/>
      <c r="H113" s="45"/>
      <c r="I113" s="45">
        <f t="shared" si="93"/>
        <v>0</v>
      </c>
      <c r="J113" s="45"/>
      <c r="K113" s="45"/>
      <c r="L113" s="45">
        <f t="shared" si="94"/>
        <v>0</v>
      </c>
      <c r="M113" s="45"/>
      <c r="N113" s="45"/>
      <c r="O113" s="393">
        <f t="shared" si="95"/>
        <v>0</v>
      </c>
      <c r="P113" s="532"/>
    </row>
    <row r="114" spans="1:17" ht="24" hidden="1" x14ac:dyDescent="0.25">
      <c r="A114" s="30">
        <v>2259</v>
      </c>
      <c r="B114" s="43" t="s">
        <v>111</v>
      </c>
      <c r="C114" s="132">
        <f t="shared" si="96"/>
        <v>0</v>
      </c>
      <c r="D114" s="45"/>
      <c r="E114" s="45"/>
      <c r="F114" s="45">
        <f t="shared" si="92"/>
        <v>0</v>
      </c>
      <c r="G114" s="45"/>
      <c r="H114" s="45"/>
      <c r="I114" s="45">
        <f t="shared" si="93"/>
        <v>0</v>
      </c>
      <c r="J114" s="45"/>
      <c r="K114" s="45"/>
      <c r="L114" s="45">
        <f t="shared" si="94"/>
        <v>0</v>
      </c>
      <c r="M114" s="45"/>
      <c r="N114" s="45"/>
      <c r="O114" s="393">
        <f t="shared" si="95"/>
        <v>0</v>
      </c>
      <c r="P114" s="532"/>
    </row>
    <row r="115" spans="1:17" hidden="1" x14ac:dyDescent="0.25">
      <c r="A115" s="75">
        <v>2260</v>
      </c>
      <c r="B115" s="43" t="s">
        <v>112</v>
      </c>
      <c r="C115" s="132">
        <f t="shared" si="96"/>
        <v>0</v>
      </c>
      <c r="D115" s="76">
        <f t="shared" ref="D115:E115" si="97">SUM(D116:D120)</f>
        <v>0</v>
      </c>
      <c r="E115" s="76">
        <f t="shared" si="97"/>
        <v>0</v>
      </c>
      <c r="F115" s="76">
        <f>SUM(F116:F120)</f>
        <v>0</v>
      </c>
      <c r="G115" s="76">
        <f t="shared" ref="G115:N115" si="98">SUM(G116:G120)</f>
        <v>0</v>
      </c>
      <c r="H115" s="76">
        <f t="shared" si="98"/>
        <v>0</v>
      </c>
      <c r="I115" s="76">
        <f t="shared" si="98"/>
        <v>0</v>
      </c>
      <c r="J115" s="76">
        <f t="shared" si="98"/>
        <v>0</v>
      </c>
      <c r="K115" s="76">
        <f t="shared" si="98"/>
        <v>0</v>
      </c>
      <c r="L115" s="76">
        <f t="shared" si="98"/>
        <v>0</v>
      </c>
      <c r="M115" s="76">
        <f t="shared" si="98"/>
        <v>0</v>
      </c>
      <c r="N115" s="76">
        <f t="shared" si="98"/>
        <v>0</v>
      </c>
      <c r="O115" s="91">
        <f>SUM(O116:O120)</f>
        <v>0</v>
      </c>
      <c r="P115" s="95"/>
    </row>
    <row r="116" spans="1:17" hidden="1" x14ac:dyDescent="0.25">
      <c r="A116" s="30">
        <v>2261</v>
      </c>
      <c r="B116" s="43" t="s">
        <v>113</v>
      </c>
      <c r="C116" s="132">
        <f t="shared" si="96"/>
        <v>0</v>
      </c>
      <c r="D116" s="45"/>
      <c r="E116" s="45"/>
      <c r="F116" s="45">
        <f t="shared" ref="F116:F120" si="99">D116+E116</f>
        <v>0</v>
      </c>
      <c r="G116" s="45"/>
      <c r="H116" s="45"/>
      <c r="I116" s="45">
        <f t="shared" ref="I116:I120" si="100">G116+H116</f>
        <v>0</v>
      </c>
      <c r="J116" s="45"/>
      <c r="K116" s="45"/>
      <c r="L116" s="45">
        <f t="shared" ref="L116:L120" si="101">J116+K116</f>
        <v>0</v>
      </c>
      <c r="M116" s="45"/>
      <c r="N116" s="45"/>
      <c r="O116" s="393">
        <f t="shared" ref="O116:O120" si="102">M116+N116</f>
        <v>0</v>
      </c>
      <c r="P116" s="532"/>
    </row>
    <row r="117" spans="1:17" hidden="1" x14ac:dyDescent="0.25">
      <c r="A117" s="30">
        <v>2262</v>
      </c>
      <c r="B117" s="43" t="s">
        <v>114</v>
      </c>
      <c r="C117" s="132">
        <f t="shared" si="96"/>
        <v>0</v>
      </c>
      <c r="D117" s="45"/>
      <c r="E117" s="45"/>
      <c r="F117" s="45">
        <f t="shared" si="99"/>
        <v>0</v>
      </c>
      <c r="G117" s="45"/>
      <c r="H117" s="45"/>
      <c r="I117" s="45">
        <f t="shared" si="100"/>
        <v>0</v>
      </c>
      <c r="J117" s="45"/>
      <c r="K117" s="45"/>
      <c r="L117" s="45">
        <f t="shared" si="101"/>
        <v>0</v>
      </c>
      <c r="M117" s="45"/>
      <c r="N117" s="45"/>
      <c r="O117" s="393">
        <f t="shared" si="102"/>
        <v>0</v>
      </c>
      <c r="P117" s="532"/>
    </row>
    <row r="118" spans="1:17" hidden="1" x14ac:dyDescent="0.25">
      <c r="A118" s="30">
        <v>2263</v>
      </c>
      <c r="B118" s="43" t="s">
        <v>115</v>
      </c>
      <c r="C118" s="132">
        <f t="shared" si="96"/>
        <v>0</v>
      </c>
      <c r="D118" s="45"/>
      <c r="E118" s="45"/>
      <c r="F118" s="45">
        <f t="shared" si="99"/>
        <v>0</v>
      </c>
      <c r="G118" s="45"/>
      <c r="H118" s="45"/>
      <c r="I118" s="45">
        <f t="shared" si="100"/>
        <v>0</v>
      </c>
      <c r="J118" s="45"/>
      <c r="K118" s="45"/>
      <c r="L118" s="45">
        <f t="shared" si="101"/>
        <v>0</v>
      </c>
      <c r="M118" s="45"/>
      <c r="N118" s="45"/>
      <c r="O118" s="393">
        <f t="shared" si="102"/>
        <v>0</v>
      </c>
      <c r="P118" s="532"/>
    </row>
    <row r="119" spans="1:17" ht="24" hidden="1" x14ac:dyDescent="0.25">
      <c r="A119" s="30">
        <v>2264</v>
      </c>
      <c r="B119" s="43" t="s">
        <v>116</v>
      </c>
      <c r="C119" s="132">
        <f t="shared" si="96"/>
        <v>0</v>
      </c>
      <c r="D119" s="45"/>
      <c r="E119" s="45"/>
      <c r="F119" s="45">
        <f t="shared" si="99"/>
        <v>0</v>
      </c>
      <c r="G119" s="45"/>
      <c r="H119" s="45"/>
      <c r="I119" s="45">
        <f t="shared" si="100"/>
        <v>0</v>
      </c>
      <c r="J119" s="45"/>
      <c r="K119" s="45"/>
      <c r="L119" s="45">
        <f t="shared" si="101"/>
        <v>0</v>
      </c>
      <c r="M119" s="45"/>
      <c r="N119" s="45"/>
      <c r="O119" s="393">
        <f t="shared" si="102"/>
        <v>0</v>
      </c>
      <c r="P119" s="532"/>
    </row>
    <row r="120" spans="1:17" hidden="1" x14ac:dyDescent="0.25">
      <c r="A120" s="30">
        <v>2269</v>
      </c>
      <c r="B120" s="43" t="s">
        <v>117</v>
      </c>
      <c r="C120" s="132">
        <f t="shared" si="96"/>
        <v>0</v>
      </c>
      <c r="D120" s="45"/>
      <c r="E120" s="45"/>
      <c r="F120" s="45">
        <f t="shared" si="99"/>
        <v>0</v>
      </c>
      <c r="G120" s="45"/>
      <c r="H120" s="45"/>
      <c r="I120" s="45">
        <f t="shared" si="100"/>
        <v>0</v>
      </c>
      <c r="J120" s="45"/>
      <c r="K120" s="45"/>
      <c r="L120" s="45">
        <f t="shared" si="101"/>
        <v>0</v>
      </c>
      <c r="M120" s="45"/>
      <c r="N120" s="45"/>
      <c r="O120" s="393">
        <f t="shared" si="102"/>
        <v>0</v>
      </c>
      <c r="P120" s="532"/>
    </row>
    <row r="121" spans="1:17" x14ac:dyDescent="0.25">
      <c r="A121" s="75">
        <v>2270</v>
      </c>
      <c r="B121" s="43" t="s">
        <v>118</v>
      </c>
      <c r="C121" s="411">
        <f t="shared" si="96"/>
        <v>108836</v>
      </c>
      <c r="D121" s="230">
        <f t="shared" ref="D121:E121" si="103">SUM(D122:D126)</f>
        <v>109527</v>
      </c>
      <c r="E121" s="91">
        <f t="shared" si="103"/>
        <v>-691</v>
      </c>
      <c r="F121" s="411">
        <f>SUM(F122:F126)</f>
        <v>108836</v>
      </c>
      <c r="G121" s="230">
        <f t="shared" ref="G121:N121" si="104">SUM(G122:G126)</f>
        <v>0</v>
      </c>
      <c r="H121" s="91">
        <f t="shared" si="104"/>
        <v>0</v>
      </c>
      <c r="I121" s="411">
        <f t="shared" si="104"/>
        <v>0</v>
      </c>
      <c r="J121" s="230">
        <f t="shared" si="104"/>
        <v>0</v>
      </c>
      <c r="K121" s="91">
        <f t="shared" si="104"/>
        <v>0</v>
      </c>
      <c r="L121" s="411">
        <f t="shared" si="104"/>
        <v>0</v>
      </c>
      <c r="M121" s="230">
        <f t="shared" si="104"/>
        <v>0</v>
      </c>
      <c r="N121" s="91">
        <f t="shared" si="104"/>
        <v>0</v>
      </c>
      <c r="O121" s="411">
        <f>SUM(O122:O126)</f>
        <v>0</v>
      </c>
      <c r="P121" s="536"/>
      <c r="Q121" s="296"/>
    </row>
    <row r="122" spans="1:17" hidden="1" x14ac:dyDescent="0.25">
      <c r="A122" s="30">
        <v>2272</v>
      </c>
      <c r="B122" s="94" t="s">
        <v>119</v>
      </c>
      <c r="C122" s="132">
        <f t="shared" si="96"/>
        <v>0</v>
      </c>
      <c r="D122" s="45"/>
      <c r="E122" s="45"/>
      <c r="F122" s="45">
        <f t="shared" ref="F122:F126" si="105">D122+E122</f>
        <v>0</v>
      </c>
      <c r="G122" s="45"/>
      <c r="H122" s="45"/>
      <c r="I122" s="45">
        <f t="shared" ref="I122:I126" si="106">G122+H122</f>
        <v>0</v>
      </c>
      <c r="J122" s="45"/>
      <c r="K122" s="45"/>
      <c r="L122" s="45">
        <f t="shared" ref="L122:L126" si="107">J122+K122</f>
        <v>0</v>
      </c>
      <c r="M122" s="45"/>
      <c r="N122" s="45"/>
      <c r="O122" s="393">
        <f t="shared" ref="O122:O126" si="108">M122+N122</f>
        <v>0</v>
      </c>
      <c r="P122" s="532"/>
    </row>
    <row r="123" spans="1:17" ht="24" hidden="1" x14ac:dyDescent="0.25">
      <c r="A123" s="30">
        <v>2274</v>
      </c>
      <c r="B123" s="120" t="s">
        <v>306</v>
      </c>
      <c r="C123" s="132">
        <f t="shared" si="96"/>
        <v>0</v>
      </c>
      <c r="D123" s="45"/>
      <c r="E123" s="45"/>
      <c r="F123" s="45">
        <f t="shared" si="105"/>
        <v>0</v>
      </c>
      <c r="G123" s="45"/>
      <c r="H123" s="45"/>
      <c r="I123" s="45">
        <f t="shared" si="106"/>
        <v>0</v>
      </c>
      <c r="J123" s="45"/>
      <c r="K123" s="45"/>
      <c r="L123" s="45">
        <f t="shared" si="107"/>
        <v>0</v>
      </c>
      <c r="M123" s="45"/>
      <c r="N123" s="45"/>
      <c r="O123" s="393">
        <f t="shared" si="108"/>
        <v>0</v>
      </c>
      <c r="P123" s="532"/>
    </row>
    <row r="124" spans="1:17" ht="24" x14ac:dyDescent="0.25">
      <c r="A124" s="30">
        <v>2275</v>
      </c>
      <c r="B124" s="43" t="s">
        <v>120</v>
      </c>
      <c r="C124" s="411">
        <f t="shared" si="96"/>
        <v>108836</v>
      </c>
      <c r="D124" s="229">
        <f>98033-4235-1294+50000-792-516-8000-700-4870-8000-3600-6499</f>
        <v>109527</v>
      </c>
      <c r="E124" s="393">
        <v>-691</v>
      </c>
      <c r="F124" s="290">
        <f t="shared" si="105"/>
        <v>108836</v>
      </c>
      <c r="G124" s="229"/>
      <c r="H124" s="393"/>
      <c r="I124" s="290">
        <f t="shared" si="106"/>
        <v>0</v>
      </c>
      <c r="J124" s="229"/>
      <c r="K124" s="393"/>
      <c r="L124" s="290">
        <f t="shared" si="107"/>
        <v>0</v>
      </c>
      <c r="M124" s="229"/>
      <c r="N124" s="393"/>
      <c r="O124" s="290">
        <f t="shared" si="108"/>
        <v>0</v>
      </c>
      <c r="P124" s="537"/>
      <c r="Q124" s="296"/>
    </row>
    <row r="125" spans="1:17" ht="36" hidden="1" x14ac:dyDescent="0.25">
      <c r="A125" s="30">
        <v>2276</v>
      </c>
      <c r="B125" s="43" t="s">
        <v>121</v>
      </c>
      <c r="C125" s="132">
        <f t="shared" si="96"/>
        <v>0</v>
      </c>
      <c r="D125" s="45"/>
      <c r="E125" s="45"/>
      <c r="F125" s="45">
        <f t="shared" si="105"/>
        <v>0</v>
      </c>
      <c r="G125" s="45"/>
      <c r="H125" s="45"/>
      <c r="I125" s="45">
        <f t="shared" si="106"/>
        <v>0</v>
      </c>
      <c r="J125" s="45"/>
      <c r="K125" s="45"/>
      <c r="L125" s="45">
        <f t="shared" si="107"/>
        <v>0</v>
      </c>
      <c r="M125" s="45"/>
      <c r="N125" s="45"/>
      <c r="O125" s="393">
        <f t="shared" si="108"/>
        <v>0</v>
      </c>
      <c r="P125" s="532"/>
    </row>
    <row r="126" spans="1:17" ht="24" hidden="1" x14ac:dyDescent="0.25">
      <c r="A126" s="30">
        <v>2279</v>
      </c>
      <c r="B126" s="43" t="s">
        <v>122</v>
      </c>
      <c r="C126" s="132">
        <f t="shared" si="96"/>
        <v>0</v>
      </c>
      <c r="D126" s="45"/>
      <c r="E126" s="45"/>
      <c r="F126" s="45">
        <f t="shared" si="105"/>
        <v>0</v>
      </c>
      <c r="G126" s="45"/>
      <c r="H126" s="45"/>
      <c r="I126" s="45">
        <f t="shared" si="106"/>
        <v>0</v>
      </c>
      <c r="J126" s="45"/>
      <c r="K126" s="45"/>
      <c r="L126" s="45">
        <f t="shared" si="107"/>
        <v>0</v>
      </c>
      <c r="M126" s="45"/>
      <c r="N126" s="45"/>
      <c r="O126" s="393">
        <f t="shared" si="108"/>
        <v>0</v>
      </c>
      <c r="P126" s="532"/>
    </row>
    <row r="127" spans="1:17" ht="24" hidden="1" x14ac:dyDescent="0.25">
      <c r="A127" s="340">
        <v>2280</v>
      </c>
      <c r="B127" s="40" t="s">
        <v>123</v>
      </c>
      <c r="C127" s="131">
        <f t="shared" si="96"/>
        <v>0</v>
      </c>
      <c r="D127" s="79">
        <f t="shared" ref="D127:O127" si="109">SUM(D128)</f>
        <v>0</v>
      </c>
      <c r="E127" s="79">
        <f t="shared" si="109"/>
        <v>0</v>
      </c>
      <c r="F127" s="79">
        <f t="shared" si="109"/>
        <v>0</v>
      </c>
      <c r="G127" s="79">
        <f t="shared" si="109"/>
        <v>0</v>
      </c>
      <c r="H127" s="79">
        <f t="shared" si="109"/>
        <v>0</v>
      </c>
      <c r="I127" s="79">
        <f t="shared" si="109"/>
        <v>0</v>
      </c>
      <c r="J127" s="79">
        <f t="shared" si="109"/>
        <v>0</v>
      </c>
      <c r="K127" s="79">
        <f t="shared" si="109"/>
        <v>0</v>
      </c>
      <c r="L127" s="79">
        <f t="shared" si="109"/>
        <v>0</v>
      </c>
      <c r="M127" s="79">
        <f t="shared" si="109"/>
        <v>0</v>
      </c>
      <c r="N127" s="79">
        <f t="shared" si="109"/>
        <v>0</v>
      </c>
      <c r="O127" s="91">
        <f t="shared" si="109"/>
        <v>0</v>
      </c>
      <c r="P127" s="95"/>
    </row>
    <row r="128" spans="1:17" ht="24" hidden="1" x14ac:dyDescent="0.25">
      <c r="A128" s="30">
        <v>2283</v>
      </c>
      <c r="B128" s="43" t="s">
        <v>124</v>
      </c>
      <c r="C128" s="132">
        <f t="shared" si="96"/>
        <v>0</v>
      </c>
      <c r="D128" s="45"/>
      <c r="E128" s="45"/>
      <c r="F128" s="45">
        <f>D128+E128</f>
        <v>0</v>
      </c>
      <c r="G128" s="45"/>
      <c r="H128" s="45"/>
      <c r="I128" s="45">
        <f>G128+H128</f>
        <v>0</v>
      </c>
      <c r="J128" s="45"/>
      <c r="K128" s="45"/>
      <c r="L128" s="45">
        <f>J128+K128</f>
        <v>0</v>
      </c>
      <c r="M128" s="45"/>
      <c r="N128" s="45"/>
      <c r="O128" s="393">
        <f>M128+N128</f>
        <v>0</v>
      </c>
      <c r="P128" s="532"/>
    </row>
    <row r="129" spans="1:16" ht="38.25" hidden="1" customHeight="1" x14ac:dyDescent="0.25">
      <c r="A129" s="35">
        <v>2300</v>
      </c>
      <c r="B129" s="72" t="s">
        <v>125</v>
      </c>
      <c r="C129" s="130">
        <f t="shared" si="96"/>
        <v>0</v>
      </c>
      <c r="D129" s="38">
        <f t="shared" ref="D129:E129" si="110">SUM(D130,D135,D139,D140,D143,D150,D158,D159,D162)</f>
        <v>0</v>
      </c>
      <c r="E129" s="38">
        <f t="shared" si="110"/>
        <v>0</v>
      </c>
      <c r="F129" s="38">
        <f>SUM(F130,F135,F139,F140,F143,F150,F158,F159,F162)</f>
        <v>0</v>
      </c>
      <c r="G129" s="38">
        <f t="shared" ref="G129:N129" si="111">SUM(G130,G135,G139,G140,G143,G150,G158,G159,G162)</f>
        <v>0</v>
      </c>
      <c r="H129" s="38">
        <f t="shared" si="111"/>
        <v>0</v>
      </c>
      <c r="I129" s="38">
        <f t="shared" si="111"/>
        <v>0</v>
      </c>
      <c r="J129" s="38">
        <f t="shared" si="111"/>
        <v>0</v>
      </c>
      <c r="K129" s="38">
        <f t="shared" si="111"/>
        <v>0</v>
      </c>
      <c r="L129" s="38">
        <f t="shared" si="111"/>
        <v>0</v>
      </c>
      <c r="M129" s="38">
        <f t="shared" si="111"/>
        <v>0</v>
      </c>
      <c r="N129" s="38">
        <f t="shared" si="111"/>
        <v>0</v>
      </c>
      <c r="O129" s="123">
        <f>SUM(O130,O135,O139,O140,O143,O150,O158,O159,O162)</f>
        <v>0</v>
      </c>
      <c r="P129" s="175"/>
    </row>
    <row r="130" spans="1:16" ht="24" hidden="1" x14ac:dyDescent="0.25">
      <c r="A130" s="340">
        <v>2310</v>
      </c>
      <c r="B130" s="40" t="s">
        <v>126</v>
      </c>
      <c r="C130" s="131">
        <f t="shared" si="96"/>
        <v>0</v>
      </c>
      <c r="D130" s="79">
        <f t="shared" ref="D130:O130" si="112">SUM(D131:D134)</f>
        <v>0</v>
      </c>
      <c r="E130" s="79">
        <f t="shared" si="112"/>
        <v>0</v>
      </c>
      <c r="F130" s="79">
        <f t="shared" si="112"/>
        <v>0</v>
      </c>
      <c r="G130" s="79">
        <f t="shared" si="112"/>
        <v>0</v>
      </c>
      <c r="H130" s="79">
        <f t="shared" si="112"/>
        <v>0</v>
      </c>
      <c r="I130" s="79">
        <f t="shared" si="112"/>
        <v>0</v>
      </c>
      <c r="J130" s="79">
        <f t="shared" si="112"/>
        <v>0</v>
      </c>
      <c r="K130" s="79">
        <f t="shared" si="112"/>
        <v>0</v>
      </c>
      <c r="L130" s="79">
        <f t="shared" si="112"/>
        <v>0</v>
      </c>
      <c r="M130" s="79">
        <f t="shared" si="112"/>
        <v>0</v>
      </c>
      <c r="N130" s="79">
        <f t="shared" si="112"/>
        <v>0</v>
      </c>
      <c r="O130" s="90">
        <f t="shared" si="112"/>
        <v>0</v>
      </c>
      <c r="P130" s="176"/>
    </row>
    <row r="131" spans="1:16" hidden="1" x14ac:dyDescent="0.25">
      <c r="A131" s="30">
        <v>2311</v>
      </c>
      <c r="B131" s="43" t="s">
        <v>127</v>
      </c>
      <c r="C131" s="132">
        <f t="shared" si="96"/>
        <v>0</v>
      </c>
      <c r="D131" s="45"/>
      <c r="E131" s="45"/>
      <c r="F131" s="45">
        <f t="shared" ref="F131:F134" si="113">D131+E131</f>
        <v>0</v>
      </c>
      <c r="G131" s="45"/>
      <c r="H131" s="45"/>
      <c r="I131" s="45">
        <f t="shared" ref="I131:I134" si="114">G131+H131</f>
        <v>0</v>
      </c>
      <c r="J131" s="45"/>
      <c r="K131" s="45"/>
      <c r="L131" s="45">
        <f t="shared" ref="L131:L134" si="115">J131+K131</f>
        <v>0</v>
      </c>
      <c r="M131" s="45"/>
      <c r="N131" s="45"/>
      <c r="O131" s="393">
        <f t="shared" ref="O131:O134" si="116">M131+N131</f>
        <v>0</v>
      </c>
      <c r="P131" s="532"/>
    </row>
    <row r="132" spans="1:16" hidden="1" x14ac:dyDescent="0.25">
      <c r="A132" s="30">
        <v>2312</v>
      </c>
      <c r="B132" s="43" t="s">
        <v>128</v>
      </c>
      <c r="C132" s="132">
        <f t="shared" si="96"/>
        <v>0</v>
      </c>
      <c r="D132" s="45"/>
      <c r="E132" s="45"/>
      <c r="F132" s="45">
        <f t="shared" si="113"/>
        <v>0</v>
      </c>
      <c r="G132" s="45"/>
      <c r="H132" s="45"/>
      <c r="I132" s="45">
        <f t="shared" si="114"/>
        <v>0</v>
      </c>
      <c r="J132" s="45"/>
      <c r="K132" s="45"/>
      <c r="L132" s="45">
        <f t="shared" si="115"/>
        <v>0</v>
      </c>
      <c r="M132" s="45"/>
      <c r="N132" s="45"/>
      <c r="O132" s="393">
        <f t="shared" si="116"/>
        <v>0</v>
      </c>
      <c r="P132" s="532"/>
    </row>
    <row r="133" spans="1:16" hidden="1" x14ac:dyDescent="0.25">
      <c r="A133" s="30">
        <v>2313</v>
      </c>
      <c r="B133" s="43" t="s">
        <v>129</v>
      </c>
      <c r="C133" s="132">
        <f t="shared" si="96"/>
        <v>0</v>
      </c>
      <c r="D133" s="45"/>
      <c r="E133" s="45"/>
      <c r="F133" s="45">
        <f t="shared" si="113"/>
        <v>0</v>
      </c>
      <c r="G133" s="45"/>
      <c r="H133" s="45"/>
      <c r="I133" s="45">
        <f t="shared" si="114"/>
        <v>0</v>
      </c>
      <c r="J133" s="45"/>
      <c r="K133" s="45"/>
      <c r="L133" s="45">
        <f t="shared" si="115"/>
        <v>0</v>
      </c>
      <c r="M133" s="45"/>
      <c r="N133" s="45"/>
      <c r="O133" s="393">
        <f t="shared" si="116"/>
        <v>0</v>
      </c>
      <c r="P133" s="532"/>
    </row>
    <row r="134" spans="1:16" ht="47.25" hidden="1" customHeight="1" x14ac:dyDescent="0.25">
      <c r="A134" s="30">
        <v>2314</v>
      </c>
      <c r="B134" s="43" t="s">
        <v>307</v>
      </c>
      <c r="C134" s="132">
        <f t="shared" si="96"/>
        <v>0</v>
      </c>
      <c r="D134" s="45"/>
      <c r="E134" s="45"/>
      <c r="F134" s="45">
        <f t="shared" si="113"/>
        <v>0</v>
      </c>
      <c r="G134" s="45"/>
      <c r="H134" s="45"/>
      <c r="I134" s="45">
        <f t="shared" si="114"/>
        <v>0</v>
      </c>
      <c r="J134" s="45"/>
      <c r="K134" s="45"/>
      <c r="L134" s="45">
        <f t="shared" si="115"/>
        <v>0</v>
      </c>
      <c r="M134" s="45"/>
      <c r="N134" s="45"/>
      <c r="O134" s="393">
        <f t="shared" si="116"/>
        <v>0</v>
      </c>
      <c r="P134" s="532"/>
    </row>
    <row r="135" spans="1:16" hidden="1" x14ac:dyDescent="0.25">
      <c r="A135" s="75">
        <v>2320</v>
      </c>
      <c r="B135" s="43" t="s">
        <v>130</v>
      </c>
      <c r="C135" s="132">
        <f t="shared" si="96"/>
        <v>0</v>
      </c>
      <c r="D135" s="76">
        <f t="shared" ref="D135:E135" si="117">SUM(D136:D138)</f>
        <v>0</v>
      </c>
      <c r="E135" s="76">
        <f t="shared" si="117"/>
        <v>0</v>
      </c>
      <c r="F135" s="76">
        <f>SUM(F136:F138)</f>
        <v>0</v>
      </c>
      <c r="G135" s="76">
        <f t="shared" ref="G135:N135" si="118">SUM(G136:G138)</f>
        <v>0</v>
      </c>
      <c r="H135" s="76">
        <f t="shared" si="118"/>
        <v>0</v>
      </c>
      <c r="I135" s="76">
        <f t="shared" si="118"/>
        <v>0</v>
      </c>
      <c r="J135" s="76">
        <f t="shared" si="118"/>
        <v>0</v>
      </c>
      <c r="K135" s="76">
        <f t="shared" si="118"/>
        <v>0</v>
      </c>
      <c r="L135" s="76">
        <f t="shared" si="118"/>
        <v>0</v>
      </c>
      <c r="M135" s="76">
        <f t="shared" si="118"/>
        <v>0</v>
      </c>
      <c r="N135" s="76">
        <f t="shared" si="118"/>
        <v>0</v>
      </c>
      <c r="O135" s="91">
        <f>SUM(O136:O138)</f>
        <v>0</v>
      </c>
      <c r="P135" s="95"/>
    </row>
    <row r="136" spans="1:16" hidden="1" x14ac:dyDescent="0.25">
      <c r="A136" s="30">
        <v>2321</v>
      </c>
      <c r="B136" s="43" t="s">
        <v>131</v>
      </c>
      <c r="C136" s="132">
        <f t="shared" si="96"/>
        <v>0</v>
      </c>
      <c r="D136" s="45"/>
      <c r="E136" s="45"/>
      <c r="F136" s="45">
        <f t="shared" ref="F136:F139" si="119">D136+E136</f>
        <v>0</v>
      </c>
      <c r="G136" s="45"/>
      <c r="H136" s="45"/>
      <c r="I136" s="45">
        <f t="shared" ref="I136:I139" si="120">G136+H136</f>
        <v>0</v>
      </c>
      <c r="J136" s="45"/>
      <c r="K136" s="45"/>
      <c r="L136" s="45">
        <f t="shared" ref="L136:L139" si="121">J136+K136</f>
        <v>0</v>
      </c>
      <c r="M136" s="45"/>
      <c r="N136" s="45"/>
      <c r="O136" s="393">
        <f t="shared" ref="O136:O139" si="122">M136+N136</f>
        <v>0</v>
      </c>
      <c r="P136" s="532"/>
    </row>
    <row r="137" spans="1:16" hidden="1" x14ac:dyDescent="0.25">
      <c r="A137" s="30">
        <v>2322</v>
      </c>
      <c r="B137" s="43" t="s">
        <v>132</v>
      </c>
      <c r="C137" s="132">
        <f t="shared" si="96"/>
        <v>0</v>
      </c>
      <c r="D137" s="45"/>
      <c r="E137" s="45"/>
      <c r="F137" s="45">
        <f t="shared" si="119"/>
        <v>0</v>
      </c>
      <c r="G137" s="45"/>
      <c r="H137" s="45"/>
      <c r="I137" s="45">
        <f t="shared" si="120"/>
        <v>0</v>
      </c>
      <c r="J137" s="45"/>
      <c r="K137" s="45"/>
      <c r="L137" s="45">
        <f t="shared" si="121"/>
        <v>0</v>
      </c>
      <c r="M137" s="45"/>
      <c r="N137" s="45"/>
      <c r="O137" s="393">
        <f t="shared" si="122"/>
        <v>0</v>
      </c>
      <c r="P137" s="532"/>
    </row>
    <row r="138" spans="1:16" ht="10.5" hidden="1" customHeight="1" x14ac:dyDescent="0.25">
      <c r="A138" s="30">
        <v>2329</v>
      </c>
      <c r="B138" s="43" t="s">
        <v>133</v>
      </c>
      <c r="C138" s="132">
        <f t="shared" si="96"/>
        <v>0</v>
      </c>
      <c r="D138" s="45"/>
      <c r="E138" s="45"/>
      <c r="F138" s="45">
        <f t="shared" si="119"/>
        <v>0</v>
      </c>
      <c r="G138" s="45"/>
      <c r="H138" s="45"/>
      <c r="I138" s="45">
        <f t="shared" si="120"/>
        <v>0</v>
      </c>
      <c r="J138" s="45"/>
      <c r="K138" s="45"/>
      <c r="L138" s="45">
        <f t="shared" si="121"/>
        <v>0</v>
      </c>
      <c r="M138" s="45"/>
      <c r="N138" s="45"/>
      <c r="O138" s="393">
        <f t="shared" si="122"/>
        <v>0</v>
      </c>
      <c r="P138" s="532"/>
    </row>
    <row r="139" spans="1:16" hidden="1" x14ac:dyDescent="0.25">
      <c r="A139" s="75">
        <v>2330</v>
      </c>
      <c r="B139" s="43" t="s">
        <v>134</v>
      </c>
      <c r="C139" s="132">
        <f t="shared" si="96"/>
        <v>0</v>
      </c>
      <c r="D139" s="45"/>
      <c r="E139" s="45"/>
      <c r="F139" s="45">
        <f t="shared" si="119"/>
        <v>0</v>
      </c>
      <c r="G139" s="45"/>
      <c r="H139" s="45"/>
      <c r="I139" s="45">
        <f t="shared" si="120"/>
        <v>0</v>
      </c>
      <c r="J139" s="45"/>
      <c r="K139" s="45"/>
      <c r="L139" s="45">
        <f t="shared" si="121"/>
        <v>0</v>
      </c>
      <c r="M139" s="45"/>
      <c r="N139" s="45"/>
      <c r="O139" s="393">
        <f t="shared" si="122"/>
        <v>0</v>
      </c>
      <c r="P139" s="532"/>
    </row>
    <row r="140" spans="1:16" ht="48" hidden="1" x14ac:dyDescent="0.25">
      <c r="A140" s="75">
        <v>2340</v>
      </c>
      <c r="B140" s="43" t="s">
        <v>135</v>
      </c>
      <c r="C140" s="132">
        <f t="shared" si="96"/>
        <v>0</v>
      </c>
      <c r="D140" s="76">
        <f t="shared" ref="D140:E140" si="123">SUM(D141:D142)</f>
        <v>0</v>
      </c>
      <c r="E140" s="76">
        <f t="shared" si="123"/>
        <v>0</v>
      </c>
      <c r="F140" s="76">
        <f>SUM(F141:F142)</f>
        <v>0</v>
      </c>
      <c r="G140" s="76">
        <f t="shared" ref="G140:N140" si="124">SUM(G141:G142)</f>
        <v>0</v>
      </c>
      <c r="H140" s="76">
        <f t="shared" si="124"/>
        <v>0</v>
      </c>
      <c r="I140" s="76">
        <f t="shared" si="124"/>
        <v>0</v>
      </c>
      <c r="J140" s="76">
        <f t="shared" si="124"/>
        <v>0</v>
      </c>
      <c r="K140" s="76">
        <f t="shared" si="124"/>
        <v>0</v>
      </c>
      <c r="L140" s="76">
        <f t="shared" si="124"/>
        <v>0</v>
      </c>
      <c r="M140" s="76">
        <f t="shared" si="124"/>
        <v>0</v>
      </c>
      <c r="N140" s="76">
        <f t="shared" si="124"/>
        <v>0</v>
      </c>
      <c r="O140" s="91">
        <f>SUM(O141:O142)</f>
        <v>0</v>
      </c>
      <c r="P140" s="95"/>
    </row>
    <row r="141" spans="1:16" hidden="1" x14ac:dyDescent="0.25">
      <c r="A141" s="30">
        <v>2341</v>
      </c>
      <c r="B141" s="43" t="s">
        <v>136</v>
      </c>
      <c r="C141" s="132">
        <f t="shared" si="96"/>
        <v>0</v>
      </c>
      <c r="D141" s="45"/>
      <c r="E141" s="45"/>
      <c r="F141" s="45">
        <f t="shared" ref="F141:F142" si="125">D141+E141</f>
        <v>0</v>
      </c>
      <c r="G141" s="45"/>
      <c r="H141" s="45"/>
      <c r="I141" s="45">
        <f t="shared" ref="I141:I142" si="126">G141+H141</f>
        <v>0</v>
      </c>
      <c r="J141" s="45"/>
      <c r="K141" s="45"/>
      <c r="L141" s="45">
        <f t="shared" ref="L141:L142" si="127">J141+K141</f>
        <v>0</v>
      </c>
      <c r="M141" s="45"/>
      <c r="N141" s="45"/>
      <c r="O141" s="393">
        <f t="shared" ref="O141:O142" si="128">M141+N141</f>
        <v>0</v>
      </c>
      <c r="P141" s="532"/>
    </row>
    <row r="142" spans="1:16" ht="24" hidden="1" x14ac:dyDescent="0.25">
      <c r="A142" s="30">
        <v>2344</v>
      </c>
      <c r="B142" s="43" t="s">
        <v>137</v>
      </c>
      <c r="C142" s="132">
        <f t="shared" si="96"/>
        <v>0</v>
      </c>
      <c r="D142" s="45"/>
      <c r="E142" s="45"/>
      <c r="F142" s="45">
        <f t="shared" si="125"/>
        <v>0</v>
      </c>
      <c r="G142" s="45"/>
      <c r="H142" s="45"/>
      <c r="I142" s="45">
        <f t="shared" si="126"/>
        <v>0</v>
      </c>
      <c r="J142" s="45"/>
      <c r="K142" s="45"/>
      <c r="L142" s="45">
        <f t="shared" si="127"/>
        <v>0</v>
      </c>
      <c r="M142" s="45"/>
      <c r="N142" s="45"/>
      <c r="O142" s="393">
        <f t="shared" si="128"/>
        <v>0</v>
      </c>
      <c r="P142" s="532"/>
    </row>
    <row r="143" spans="1:16" ht="24" hidden="1" x14ac:dyDescent="0.25">
      <c r="A143" s="73">
        <v>2350</v>
      </c>
      <c r="B143" s="58" t="s">
        <v>138</v>
      </c>
      <c r="C143" s="86">
        <f t="shared" si="96"/>
        <v>0</v>
      </c>
      <c r="D143" s="74">
        <f t="shared" ref="D143:E143" si="129">SUM(D144:D149)</f>
        <v>0</v>
      </c>
      <c r="E143" s="74">
        <f t="shared" si="129"/>
        <v>0</v>
      </c>
      <c r="F143" s="74">
        <f>SUM(F144:F149)</f>
        <v>0</v>
      </c>
      <c r="G143" s="74">
        <f t="shared" ref="G143:N143" si="130">SUM(G144:G149)</f>
        <v>0</v>
      </c>
      <c r="H143" s="74">
        <f t="shared" si="130"/>
        <v>0</v>
      </c>
      <c r="I143" s="74">
        <f t="shared" si="130"/>
        <v>0</v>
      </c>
      <c r="J143" s="74">
        <f t="shared" si="130"/>
        <v>0</v>
      </c>
      <c r="K143" s="74">
        <f t="shared" si="130"/>
        <v>0</v>
      </c>
      <c r="L143" s="74">
        <f t="shared" si="130"/>
        <v>0</v>
      </c>
      <c r="M143" s="74">
        <f t="shared" si="130"/>
        <v>0</v>
      </c>
      <c r="N143" s="74">
        <f t="shared" si="130"/>
        <v>0</v>
      </c>
      <c r="O143" s="154">
        <f>SUM(O144:O149)</f>
        <v>0</v>
      </c>
      <c r="P143" s="174"/>
    </row>
    <row r="144" spans="1:16" hidden="1" x14ac:dyDescent="0.25">
      <c r="A144" s="27">
        <v>2351</v>
      </c>
      <c r="B144" s="40" t="s">
        <v>139</v>
      </c>
      <c r="C144" s="131">
        <f t="shared" si="96"/>
        <v>0</v>
      </c>
      <c r="D144" s="42"/>
      <c r="E144" s="42"/>
      <c r="F144" s="42">
        <f t="shared" ref="F144:F149" si="131">D144+E144</f>
        <v>0</v>
      </c>
      <c r="G144" s="42"/>
      <c r="H144" s="42"/>
      <c r="I144" s="42">
        <f t="shared" ref="I144:I149" si="132">G144+H144</f>
        <v>0</v>
      </c>
      <c r="J144" s="42"/>
      <c r="K144" s="42"/>
      <c r="L144" s="42">
        <f t="shared" ref="L144:L149" si="133">J144+K144</f>
        <v>0</v>
      </c>
      <c r="M144" s="42"/>
      <c r="N144" s="42"/>
      <c r="O144" s="390">
        <f t="shared" ref="O144:O149" si="134">M144+N144</f>
        <v>0</v>
      </c>
      <c r="P144" s="531"/>
    </row>
    <row r="145" spans="1:16" hidden="1" x14ac:dyDescent="0.25">
      <c r="A145" s="30">
        <v>2352</v>
      </c>
      <c r="B145" s="43" t="s">
        <v>140</v>
      </c>
      <c r="C145" s="132">
        <f t="shared" si="96"/>
        <v>0</v>
      </c>
      <c r="D145" s="45"/>
      <c r="E145" s="45"/>
      <c r="F145" s="45">
        <f t="shared" si="131"/>
        <v>0</v>
      </c>
      <c r="G145" s="45"/>
      <c r="H145" s="45"/>
      <c r="I145" s="45">
        <f t="shared" si="132"/>
        <v>0</v>
      </c>
      <c r="J145" s="45"/>
      <c r="K145" s="45"/>
      <c r="L145" s="45">
        <f t="shared" si="133"/>
        <v>0</v>
      </c>
      <c r="M145" s="45"/>
      <c r="N145" s="45"/>
      <c r="O145" s="393">
        <f t="shared" si="134"/>
        <v>0</v>
      </c>
      <c r="P145" s="532"/>
    </row>
    <row r="146" spans="1:16" ht="24" hidden="1" x14ac:dyDescent="0.25">
      <c r="A146" s="30">
        <v>2353</v>
      </c>
      <c r="B146" s="43" t="s">
        <v>141</v>
      </c>
      <c r="C146" s="132">
        <f t="shared" si="96"/>
        <v>0</v>
      </c>
      <c r="D146" s="45"/>
      <c r="E146" s="45"/>
      <c r="F146" s="45">
        <f t="shared" si="131"/>
        <v>0</v>
      </c>
      <c r="G146" s="45"/>
      <c r="H146" s="45"/>
      <c r="I146" s="45">
        <f t="shared" si="132"/>
        <v>0</v>
      </c>
      <c r="J146" s="45"/>
      <c r="K146" s="45"/>
      <c r="L146" s="45">
        <f t="shared" si="133"/>
        <v>0</v>
      </c>
      <c r="M146" s="45"/>
      <c r="N146" s="45"/>
      <c r="O146" s="393">
        <f t="shared" si="134"/>
        <v>0</v>
      </c>
      <c r="P146" s="532"/>
    </row>
    <row r="147" spans="1:16" ht="24" hidden="1" x14ac:dyDescent="0.25">
      <c r="A147" s="30">
        <v>2354</v>
      </c>
      <c r="B147" s="43" t="s">
        <v>142</v>
      </c>
      <c r="C147" s="132">
        <f t="shared" si="96"/>
        <v>0</v>
      </c>
      <c r="D147" s="45"/>
      <c r="E147" s="45"/>
      <c r="F147" s="45">
        <f t="shared" si="131"/>
        <v>0</v>
      </c>
      <c r="G147" s="45"/>
      <c r="H147" s="45"/>
      <c r="I147" s="45">
        <f t="shared" si="132"/>
        <v>0</v>
      </c>
      <c r="J147" s="45"/>
      <c r="K147" s="45"/>
      <c r="L147" s="45">
        <f t="shared" si="133"/>
        <v>0</v>
      </c>
      <c r="M147" s="45"/>
      <c r="N147" s="45"/>
      <c r="O147" s="393">
        <f t="shared" si="134"/>
        <v>0</v>
      </c>
      <c r="P147" s="532"/>
    </row>
    <row r="148" spans="1:16" ht="24" hidden="1" x14ac:dyDescent="0.25">
      <c r="A148" s="30">
        <v>2355</v>
      </c>
      <c r="B148" s="43" t="s">
        <v>143</v>
      </c>
      <c r="C148" s="132">
        <f t="shared" si="96"/>
        <v>0</v>
      </c>
      <c r="D148" s="45"/>
      <c r="E148" s="45"/>
      <c r="F148" s="45">
        <f t="shared" si="131"/>
        <v>0</v>
      </c>
      <c r="G148" s="45"/>
      <c r="H148" s="45"/>
      <c r="I148" s="45">
        <f t="shared" si="132"/>
        <v>0</v>
      </c>
      <c r="J148" s="45"/>
      <c r="K148" s="45"/>
      <c r="L148" s="45">
        <f t="shared" si="133"/>
        <v>0</v>
      </c>
      <c r="M148" s="45"/>
      <c r="N148" s="45"/>
      <c r="O148" s="393">
        <f t="shared" si="134"/>
        <v>0</v>
      </c>
      <c r="P148" s="532"/>
    </row>
    <row r="149" spans="1:16" ht="24" hidden="1" x14ac:dyDescent="0.25">
      <c r="A149" s="30">
        <v>2359</v>
      </c>
      <c r="B149" s="43" t="s">
        <v>144</v>
      </c>
      <c r="C149" s="132">
        <f t="shared" si="96"/>
        <v>0</v>
      </c>
      <c r="D149" s="45"/>
      <c r="E149" s="45"/>
      <c r="F149" s="45">
        <f t="shared" si="131"/>
        <v>0</v>
      </c>
      <c r="G149" s="45"/>
      <c r="H149" s="45"/>
      <c r="I149" s="45">
        <f t="shared" si="132"/>
        <v>0</v>
      </c>
      <c r="J149" s="45"/>
      <c r="K149" s="45"/>
      <c r="L149" s="45">
        <f t="shared" si="133"/>
        <v>0</v>
      </c>
      <c r="M149" s="45"/>
      <c r="N149" s="45"/>
      <c r="O149" s="393">
        <f t="shared" si="134"/>
        <v>0</v>
      </c>
      <c r="P149" s="532"/>
    </row>
    <row r="150" spans="1:16" ht="24.75" hidden="1" customHeight="1" x14ac:dyDescent="0.25">
      <c r="A150" s="75">
        <v>2360</v>
      </c>
      <c r="B150" s="43" t="s">
        <v>145</v>
      </c>
      <c r="C150" s="132">
        <f t="shared" si="96"/>
        <v>0</v>
      </c>
      <c r="D150" s="76">
        <f t="shared" ref="D150:E150" si="135">SUM(D151:D157)</f>
        <v>0</v>
      </c>
      <c r="E150" s="76">
        <f t="shared" si="135"/>
        <v>0</v>
      </c>
      <c r="F150" s="76">
        <f>SUM(F151:F157)</f>
        <v>0</v>
      </c>
      <c r="G150" s="76">
        <f t="shared" ref="G150:N150" si="136">SUM(G151:G157)</f>
        <v>0</v>
      </c>
      <c r="H150" s="76">
        <f t="shared" si="136"/>
        <v>0</v>
      </c>
      <c r="I150" s="76">
        <f t="shared" si="136"/>
        <v>0</v>
      </c>
      <c r="J150" s="76">
        <f t="shared" si="136"/>
        <v>0</v>
      </c>
      <c r="K150" s="76">
        <f t="shared" si="136"/>
        <v>0</v>
      </c>
      <c r="L150" s="76">
        <f t="shared" si="136"/>
        <v>0</v>
      </c>
      <c r="M150" s="76">
        <f t="shared" si="136"/>
        <v>0</v>
      </c>
      <c r="N150" s="76">
        <f t="shared" si="136"/>
        <v>0</v>
      </c>
      <c r="O150" s="91">
        <f>SUM(O151:O157)</f>
        <v>0</v>
      </c>
      <c r="P150" s="95"/>
    </row>
    <row r="151" spans="1:16" hidden="1" x14ac:dyDescent="0.25">
      <c r="A151" s="29">
        <v>2361</v>
      </c>
      <c r="B151" s="43" t="s">
        <v>146</v>
      </c>
      <c r="C151" s="132">
        <f t="shared" si="96"/>
        <v>0</v>
      </c>
      <c r="D151" s="45"/>
      <c r="E151" s="45"/>
      <c r="F151" s="45">
        <f t="shared" ref="F151:F158" si="137">D151+E151</f>
        <v>0</v>
      </c>
      <c r="G151" s="45"/>
      <c r="H151" s="45"/>
      <c r="I151" s="45">
        <f t="shared" ref="I151:I158" si="138">G151+H151</f>
        <v>0</v>
      </c>
      <c r="J151" s="45"/>
      <c r="K151" s="45"/>
      <c r="L151" s="45">
        <f t="shared" ref="L151:L158" si="139">J151+K151</f>
        <v>0</v>
      </c>
      <c r="M151" s="45"/>
      <c r="N151" s="45"/>
      <c r="O151" s="393">
        <f t="shared" ref="O151:O158" si="140">M151+N151</f>
        <v>0</v>
      </c>
      <c r="P151" s="532"/>
    </row>
    <row r="152" spans="1:16" ht="24" hidden="1" x14ac:dyDescent="0.25">
      <c r="A152" s="29">
        <v>2362</v>
      </c>
      <c r="B152" s="43" t="s">
        <v>147</v>
      </c>
      <c r="C152" s="132">
        <f t="shared" si="96"/>
        <v>0</v>
      </c>
      <c r="D152" s="45"/>
      <c r="E152" s="45"/>
      <c r="F152" s="45">
        <f t="shared" si="137"/>
        <v>0</v>
      </c>
      <c r="G152" s="45"/>
      <c r="H152" s="45"/>
      <c r="I152" s="45">
        <f t="shared" si="138"/>
        <v>0</v>
      </c>
      <c r="J152" s="45"/>
      <c r="K152" s="45"/>
      <c r="L152" s="45">
        <f t="shared" si="139"/>
        <v>0</v>
      </c>
      <c r="M152" s="45"/>
      <c r="N152" s="45"/>
      <c r="O152" s="393">
        <f t="shared" si="140"/>
        <v>0</v>
      </c>
      <c r="P152" s="532"/>
    </row>
    <row r="153" spans="1:16" hidden="1" x14ac:dyDescent="0.25">
      <c r="A153" s="29">
        <v>2363</v>
      </c>
      <c r="B153" s="43" t="s">
        <v>148</v>
      </c>
      <c r="C153" s="132">
        <f t="shared" si="96"/>
        <v>0</v>
      </c>
      <c r="D153" s="45"/>
      <c r="E153" s="45"/>
      <c r="F153" s="45">
        <f t="shared" si="137"/>
        <v>0</v>
      </c>
      <c r="G153" s="45"/>
      <c r="H153" s="45"/>
      <c r="I153" s="45">
        <f t="shared" si="138"/>
        <v>0</v>
      </c>
      <c r="J153" s="45"/>
      <c r="K153" s="45"/>
      <c r="L153" s="45">
        <f t="shared" si="139"/>
        <v>0</v>
      </c>
      <c r="M153" s="45"/>
      <c r="N153" s="45"/>
      <c r="O153" s="393">
        <f t="shared" si="140"/>
        <v>0</v>
      </c>
      <c r="P153" s="532"/>
    </row>
    <row r="154" spans="1:16" hidden="1" x14ac:dyDescent="0.25">
      <c r="A154" s="29">
        <v>2364</v>
      </c>
      <c r="B154" s="43" t="s">
        <v>149</v>
      </c>
      <c r="C154" s="132">
        <f t="shared" si="96"/>
        <v>0</v>
      </c>
      <c r="D154" s="45"/>
      <c r="E154" s="45"/>
      <c r="F154" s="45">
        <f t="shared" si="137"/>
        <v>0</v>
      </c>
      <c r="G154" s="45"/>
      <c r="H154" s="45"/>
      <c r="I154" s="45">
        <f t="shared" si="138"/>
        <v>0</v>
      </c>
      <c r="J154" s="45"/>
      <c r="K154" s="45"/>
      <c r="L154" s="45">
        <f t="shared" si="139"/>
        <v>0</v>
      </c>
      <c r="M154" s="45"/>
      <c r="N154" s="45"/>
      <c r="O154" s="393">
        <f t="shared" si="140"/>
        <v>0</v>
      </c>
      <c r="P154" s="532"/>
    </row>
    <row r="155" spans="1:16" ht="12.75" hidden="1" customHeight="1" x14ac:dyDescent="0.25">
      <c r="A155" s="29">
        <v>2365</v>
      </c>
      <c r="B155" s="43" t="s">
        <v>150</v>
      </c>
      <c r="C155" s="132">
        <f t="shared" si="96"/>
        <v>0</v>
      </c>
      <c r="D155" s="45"/>
      <c r="E155" s="45"/>
      <c r="F155" s="45">
        <f t="shared" si="137"/>
        <v>0</v>
      </c>
      <c r="G155" s="45"/>
      <c r="H155" s="45"/>
      <c r="I155" s="45">
        <f t="shared" si="138"/>
        <v>0</v>
      </c>
      <c r="J155" s="45"/>
      <c r="K155" s="45"/>
      <c r="L155" s="45">
        <f t="shared" si="139"/>
        <v>0</v>
      </c>
      <c r="M155" s="45"/>
      <c r="N155" s="45"/>
      <c r="O155" s="393">
        <f t="shared" si="140"/>
        <v>0</v>
      </c>
      <c r="P155" s="532"/>
    </row>
    <row r="156" spans="1:16" ht="36" hidden="1" x14ac:dyDescent="0.25">
      <c r="A156" s="29">
        <v>2366</v>
      </c>
      <c r="B156" s="43" t="s">
        <v>151</v>
      </c>
      <c r="C156" s="132">
        <f t="shared" si="96"/>
        <v>0</v>
      </c>
      <c r="D156" s="45"/>
      <c r="E156" s="45"/>
      <c r="F156" s="45">
        <f t="shared" si="137"/>
        <v>0</v>
      </c>
      <c r="G156" s="45"/>
      <c r="H156" s="45"/>
      <c r="I156" s="45">
        <f t="shared" si="138"/>
        <v>0</v>
      </c>
      <c r="J156" s="45"/>
      <c r="K156" s="45"/>
      <c r="L156" s="45">
        <f t="shared" si="139"/>
        <v>0</v>
      </c>
      <c r="M156" s="45"/>
      <c r="N156" s="45"/>
      <c r="O156" s="393">
        <f t="shared" si="140"/>
        <v>0</v>
      </c>
      <c r="P156" s="532"/>
    </row>
    <row r="157" spans="1:16" ht="48" hidden="1" x14ac:dyDescent="0.25">
      <c r="A157" s="29">
        <v>2369</v>
      </c>
      <c r="B157" s="43" t="s">
        <v>152</v>
      </c>
      <c r="C157" s="132">
        <f t="shared" si="96"/>
        <v>0</v>
      </c>
      <c r="D157" s="45"/>
      <c r="E157" s="45"/>
      <c r="F157" s="45">
        <f t="shared" si="137"/>
        <v>0</v>
      </c>
      <c r="G157" s="45"/>
      <c r="H157" s="45"/>
      <c r="I157" s="45">
        <f t="shared" si="138"/>
        <v>0</v>
      </c>
      <c r="J157" s="45"/>
      <c r="K157" s="45"/>
      <c r="L157" s="45">
        <f t="shared" si="139"/>
        <v>0</v>
      </c>
      <c r="M157" s="45"/>
      <c r="N157" s="45"/>
      <c r="O157" s="393">
        <f t="shared" si="140"/>
        <v>0</v>
      </c>
      <c r="P157" s="532"/>
    </row>
    <row r="158" spans="1:16" hidden="1" x14ac:dyDescent="0.25">
      <c r="A158" s="73">
        <v>2370</v>
      </c>
      <c r="B158" s="58" t="s">
        <v>153</v>
      </c>
      <c r="C158" s="86">
        <f t="shared" si="96"/>
        <v>0</v>
      </c>
      <c r="D158" s="77"/>
      <c r="E158" s="77"/>
      <c r="F158" s="77">
        <f t="shared" si="137"/>
        <v>0</v>
      </c>
      <c r="G158" s="77"/>
      <c r="H158" s="77"/>
      <c r="I158" s="77">
        <f t="shared" si="138"/>
        <v>0</v>
      </c>
      <c r="J158" s="77"/>
      <c r="K158" s="77"/>
      <c r="L158" s="77">
        <f t="shared" si="139"/>
        <v>0</v>
      </c>
      <c r="M158" s="77"/>
      <c r="N158" s="77"/>
      <c r="O158" s="391">
        <f t="shared" si="140"/>
        <v>0</v>
      </c>
      <c r="P158" s="533"/>
    </row>
    <row r="159" spans="1:16" hidden="1" x14ac:dyDescent="0.25">
      <c r="A159" s="73">
        <v>2380</v>
      </c>
      <c r="B159" s="58" t="s">
        <v>154</v>
      </c>
      <c r="C159" s="86">
        <f t="shared" si="96"/>
        <v>0</v>
      </c>
      <c r="D159" s="74">
        <f t="shared" ref="D159:E159" si="141">SUM(D160:D161)</f>
        <v>0</v>
      </c>
      <c r="E159" s="74">
        <f t="shared" si="141"/>
        <v>0</v>
      </c>
      <c r="F159" s="74">
        <f>SUM(F160:F161)</f>
        <v>0</v>
      </c>
      <c r="G159" s="74">
        <f t="shared" ref="G159:N159" si="142">SUM(G160:G161)</f>
        <v>0</v>
      </c>
      <c r="H159" s="74">
        <f t="shared" si="142"/>
        <v>0</v>
      </c>
      <c r="I159" s="74">
        <f t="shared" si="142"/>
        <v>0</v>
      </c>
      <c r="J159" s="74">
        <f t="shared" si="142"/>
        <v>0</v>
      </c>
      <c r="K159" s="74">
        <f t="shared" si="142"/>
        <v>0</v>
      </c>
      <c r="L159" s="74">
        <f t="shared" si="142"/>
        <v>0</v>
      </c>
      <c r="M159" s="74">
        <f t="shared" si="142"/>
        <v>0</v>
      </c>
      <c r="N159" s="74">
        <f t="shared" si="142"/>
        <v>0</v>
      </c>
      <c r="O159" s="154">
        <f>SUM(O160:O161)</f>
        <v>0</v>
      </c>
      <c r="P159" s="174"/>
    </row>
    <row r="160" spans="1:16" hidden="1" x14ac:dyDescent="0.25">
      <c r="A160" s="26">
        <v>2381</v>
      </c>
      <c r="B160" s="40" t="s">
        <v>155</v>
      </c>
      <c r="C160" s="131">
        <f t="shared" si="96"/>
        <v>0</v>
      </c>
      <c r="D160" s="42"/>
      <c r="E160" s="42"/>
      <c r="F160" s="42">
        <f t="shared" ref="F160:F163" si="143">D160+E160</f>
        <v>0</v>
      </c>
      <c r="G160" s="42"/>
      <c r="H160" s="42"/>
      <c r="I160" s="42">
        <f t="shared" ref="I160:I163" si="144">G160+H160</f>
        <v>0</v>
      </c>
      <c r="J160" s="42"/>
      <c r="K160" s="42"/>
      <c r="L160" s="42">
        <f t="shared" ref="L160:L163" si="145">J160+K160</f>
        <v>0</v>
      </c>
      <c r="M160" s="42"/>
      <c r="N160" s="42"/>
      <c r="O160" s="390">
        <f t="shared" ref="O160:O163" si="146">M160+N160</f>
        <v>0</v>
      </c>
      <c r="P160" s="531"/>
    </row>
    <row r="161" spans="1:16" ht="24" hidden="1" x14ac:dyDescent="0.25">
      <c r="A161" s="29">
        <v>2389</v>
      </c>
      <c r="B161" s="43" t="s">
        <v>156</v>
      </c>
      <c r="C161" s="132">
        <f t="shared" si="96"/>
        <v>0</v>
      </c>
      <c r="D161" s="45"/>
      <c r="E161" s="45"/>
      <c r="F161" s="45">
        <f t="shared" si="143"/>
        <v>0</v>
      </c>
      <c r="G161" s="45"/>
      <c r="H161" s="45"/>
      <c r="I161" s="45">
        <f t="shared" si="144"/>
        <v>0</v>
      </c>
      <c r="J161" s="45"/>
      <c r="K161" s="45"/>
      <c r="L161" s="45">
        <f t="shared" si="145"/>
        <v>0</v>
      </c>
      <c r="M161" s="45"/>
      <c r="N161" s="45"/>
      <c r="O161" s="393">
        <f t="shared" si="146"/>
        <v>0</v>
      </c>
      <c r="P161" s="532"/>
    </row>
    <row r="162" spans="1:16" hidden="1" x14ac:dyDescent="0.25">
      <c r="A162" s="73">
        <v>2390</v>
      </c>
      <c r="B162" s="58" t="s">
        <v>157</v>
      </c>
      <c r="C162" s="86">
        <f t="shared" si="96"/>
        <v>0</v>
      </c>
      <c r="D162" s="77"/>
      <c r="E162" s="77"/>
      <c r="F162" s="77">
        <f t="shared" si="143"/>
        <v>0</v>
      </c>
      <c r="G162" s="77"/>
      <c r="H162" s="77"/>
      <c r="I162" s="77">
        <f t="shared" si="144"/>
        <v>0</v>
      </c>
      <c r="J162" s="77"/>
      <c r="K162" s="77"/>
      <c r="L162" s="77">
        <f t="shared" si="145"/>
        <v>0</v>
      </c>
      <c r="M162" s="77"/>
      <c r="N162" s="77"/>
      <c r="O162" s="391">
        <f t="shared" si="146"/>
        <v>0</v>
      </c>
      <c r="P162" s="533"/>
    </row>
    <row r="163" spans="1:16" hidden="1" x14ac:dyDescent="0.25">
      <c r="A163" s="35">
        <v>2400</v>
      </c>
      <c r="B163" s="72" t="s">
        <v>158</v>
      </c>
      <c r="C163" s="130">
        <f t="shared" si="96"/>
        <v>0</v>
      </c>
      <c r="D163" s="80"/>
      <c r="E163" s="80"/>
      <c r="F163" s="80">
        <f t="shared" si="143"/>
        <v>0</v>
      </c>
      <c r="G163" s="80"/>
      <c r="H163" s="80"/>
      <c r="I163" s="80">
        <f t="shared" si="144"/>
        <v>0</v>
      </c>
      <c r="J163" s="80"/>
      <c r="K163" s="80"/>
      <c r="L163" s="80">
        <f t="shared" si="145"/>
        <v>0</v>
      </c>
      <c r="M163" s="80"/>
      <c r="N163" s="80"/>
      <c r="O163" s="433">
        <f t="shared" si="146"/>
        <v>0</v>
      </c>
      <c r="P163" s="538"/>
    </row>
    <row r="164" spans="1:16" ht="24" hidden="1" x14ac:dyDescent="0.25">
      <c r="A164" s="35">
        <v>2500</v>
      </c>
      <c r="B164" s="72" t="s">
        <v>159</v>
      </c>
      <c r="C164" s="130">
        <f t="shared" si="96"/>
        <v>0</v>
      </c>
      <c r="D164" s="38">
        <f t="shared" ref="D164:E164" si="147">SUM(D165,D170)</f>
        <v>0</v>
      </c>
      <c r="E164" s="38">
        <f t="shared" si="147"/>
        <v>0</v>
      </c>
      <c r="F164" s="38">
        <f>SUM(F165,F170)</f>
        <v>0</v>
      </c>
      <c r="G164" s="38">
        <f t="shared" ref="G164:O164" si="148">SUM(G165,G170)</f>
        <v>0</v>
      </c>
      <c r="H164" s="38">
        <f t="shared" si="148"/>
        <v>0</v>
      </c>
      <c r="I164" s="38">
        <f t="shared" si="148"/>
        <v>0</v>
      </c>
      <c r="J164" s="38">
        <f t="shared" si="148"/>
        <v>0</v>
      </c>
      <c r="K164" s="38">
        <f t="shared" si="148"/>
        <v>0</v>
      </c>
      <c r="L164" s="38">
        <f t="shared" si="148"/>
        <v>0</v>
      </c>
      <c r="M164" s="38">
        <f t="shared" si="148"/>
        <v>0</v>
      </c>
      <c r="N164" s="38">
        <f t="shared" si="148"/>
        <v>0</v>
      </c>
      <c r="O164" s="38">
        <f t="shared" si="148"/>
        <v>0</v>
      </c>
      <c r="P164" s="173"/>
    </row>
    <row r="165" spans="1:16" ht="16.5" hidden="1" customHeight="1" x14ac:dyDescent="0.25">
      <c r="A165" s="340">
        <v>2510</v>
      </c>
      <c r="B165" s="40" t="s">
        <v>160</v>
      </c>
      <c r="C165" s="131">
        <f t="shared" si="96"/>
        <v>0</v>
      </c>
      <c r="D165" s="79">
        <f t="shared" ref="D165:E165" si="149">SUM(D166:D169)</f>
        <v>0</v>
      </c>
      <c r="E165" s="79">
        <f t="shared" si="149"/>
        <v>0</v>
      </c>
      <c r="F165" s="79">
        <f>SUM(F166:F169)</f>
        <v>0</v>
      </c>
      <c r="G165" s="79">
        <f t="shared" ref="G165:O165" si="150">SUM(G166:G169)</f>
        <v>0</v>
      </c>
      <c r="H165" s="79">
        <f t="shared" si="150"/>
        <v>0</v>
      </c>
      <c r="I165" s="79">
        <f t="shared" si="150"/>
        <v>0</v>
      </c>
      <c r="J165" s="79">
        <f t="shared" si="150"/>
        <v>0</v>
      </c>
      <c r="K165" s="79">
        <f t="shared" si="150"/>
        <v>0</v>
      </c>
      <c r="L165" s="79">
        <f t="shared" si="150"/>
        <v>0</v>
      </c>
      <c r="M165" s="79">
        <f t="shared" si="150"/>
        <v>0</v>
      </c>
      <c r="N165" s="79">
        <f t="shared" si="150"/>
        <v>0</v>
      </c>
      <c r="O165" s="155">
        <f t="shared" si="150"/>
        <v>0</v>
      </c>
      <c r="P165" s="332"/>
    </row>
    <row r="166" spans="1:16" ht="24" hidden="1" x14ac:dyDescent="0.25">
      <c r="A166" s="30">
        <v>2512</v>
      </c>
      <c r="B166" s="43" t="s">
        <v>161</v>
      </c>
      <c r="C166" s="132">
        <f t="shared" si="96"/>
        <v>0</v>
      </c>
      <c r="D166" s="45"/>
      <c r="E166" s="45"/>
      <c r="F166" s="45">
        <f t="shared" ref="F166:F171" si="151">D166+E166</f>
        <v>0</v>
      </c>
      <c r="G166" s="45"/>
      <c r="H166" s="45"/>
      <c r="I166" s="45">
        <f t="shared" ref="I166:I171" si="152">G166+H166</f>
        <v>0</v>
      </c>
      <c r="J166" s="45"/>
      <c r="K166" s="45"/>
      <c r="L166" s="45">
        <f t="shared" ref="L166:L171" si="153">J166+K166</f>
        <v>0</v>
      </c>
      <c r="M166" s="45"/>
      <c r="N166" s="45"/>
      <c r="O166" s="393">
        <f t="shared" ref="O166:O171" si="154">M166+N166</f>
        <v>0</v>
      </c>
      <c r="P166" s="532"/>
    </row>
    <row r="167" spans="1:16" ht="36" hidden="1" x14ac:dyDescent="0.25">
      <c r="A167" s="30">
        <v>2513</v>
      </c>
      <c r="B167" s="43" t="s">
        <v>162</v>
      </c>
      <c r="C167" s="132">
        <f t="shared" si="96"/>
        <v>0</v>
      </c>
      <c r="D167" s="45"/>
      <c r="E167" s="45"/>
      <c r="F167" s="45">
        <f t="shared" si="151"/>
        <v>0</v>
      </c>
      <c r="G167" s="45"/>
      <c r="H167" s="45"/>
      <c r="I167" s="45">
        <f t="shared" si="152"/>
        <v>0</v>
      </c>
      <c r="J167" s="45"/>
      <c r="K167" s="45"/>
      <c r="L167" s="45">
        <f t="shared" si="153"/>
        <v>0</v>
      </c>
      <c r="M167" s="45"/>
      <c r="N167" s="45"/>
      <c r="O167" s="393">
        <f t="shared" si="154"/>
        <v>0</v>
      </c>
      <c r="P167" s="532"/>
    </row>
    <row r="168" spans="1:16" ht="24" hidden="1" x14ac:dyDescent="0.25">
      <c r="A168" s="30">
        <v>2515</v>
      </c>
      <c r="B168" s="43" t="s">
        <v>163</v>
      </c>
      <c r="C168" s="132">
        <f t="shared" si="96"/>
        <v>0</v>
      </c>
      <c r="D168" s="45"/>
      <c r="E168" s="45"/>
      <c r="F168" s="45">
        <f t="shared" si="151"/>
        <v>0</v>
      </c>
      <c r="G168" s="45"/>
      <c r="H168" s="45"/>
      <c r="I168" s="45">
        <f t="shared" si="152"/>
        <v>0</v>
      </c>
      <c r="J168" s="45"/>
      <c r="K168" s="45"/>
      <c r="L168" s="45">
        <f t="shared" si="153"/>
        <v>0</v>
      </c>
      <c r="M168" s="45"/>
      <c r="N168" s="45"/>
      <c r="O168" s="393">
        <f t="shared" si="154"/>
        <v>0</v>
      </c>
      <c r="P168" s="532"/>
    </row>
    <row r="169" spans="1:16" ht="24" hidden="1" x14ac:dyDescent="0.25">
      <c r="A169" s="30">
        <v>2519</v>
      </c>
      <c r="B169" s="43" t="s">
        <v>164</v>
      </c>
      <c r="C169" s="132">
        <f t="shared" si="96"/>
        <v>0</v>
      </c>
      <c r="D169" s="45"/>
      <c r="E169" s="45"/>
      <c r="F169" s="45">
        <f t="shared" si="151"/>
        <v>0</v>
      </c>
      <c r="G169" s="45"/>
      <c r="H169" s="45"/>
      <c r="I169" s="45">
        <f t="shared" si="152"/>
        <v>0</v>
      </c>
      <c r="J169" s="45"/>
      <c r="K169" s="45"/>
      <c r="L169" s="45">
        <f t="shared" si="153"/>
        <v>0</v>
      </c>
      <c r="M169" s="45"/>
      <c r="N169" s="45"/>
      <c r="O169" s="393">
        <f t="shared" si="154"/>
        <v>0</v>
      </c>
      <c r="P169" s="532"/>
    </row>
    <row r="170" spans="1:16" ht="24" hidden="1" x14ac:dyDescent="0.25">
      <c r="A170" s="75">
        <v>2520</v>
      </c>
      <c r="B170" s="43" t="s">
        <v>165</v>
      </c>
      <c r="C170" s="132">
        <f t="shared" si="96"/>
        <v>0</v>
      </c>
      <c r="D170" s="45"/>
      <c r="E170" s="45"/>
      <c r="F170" s="45">
        <f t="shared" si="151"/>
        <v>0</v>
      </c>
      <c r="G170" s="45"/>
      <c r="H170" s="45"/>
      <c r="I170" s="45">
        <f t="shared" si="152"/>
        <v>0</v>
      </c>
      <c r="J170" s="45"/>
      <c r="K170" s="45"/>
      <c r="L170" s="45">
        <f t="shared" si="153"/>
        <v>0</v>
      </c>
      <c r="M170" s="45"/>
      <c r="N170" s="45"/>
      <c r="O170" s="393">
        <f t="shared" si="154"/>
        <v>0</v>
      </c>
      <c r="P170" s="532"/>
    </row>
    <row r="171" spans="1:16" s="81" customFormat="1" ht="48" hidden="1" x14ac:dyDescent="0.25">
      <c r="A171" s="17">
        <v>2800</v>
      </c>
      <c r="B171" s="40" t="s">
        <v>166</v>
      </c>
      <c r="C171" s="131">
        <f t="shared" si="96"/>
        <v>0</v>
      </c>
      <c r="D171" s="42"/>
      <c r="E171" s="42"/>
      <c r="F171" s="28">
        <f t="shared" si="151"/>
        <v>0</v>
      </c>
      <c r="G171" s="28"/>
      <c r="H171" s="28"/>
      <c r="I171" s="28">
        <f t="shared" si="152"/>
        <v>0</v>
      </c>
      <c r="J171" s="28"/>
      <c r="K171" s="28"/>
      <c r="L171" s="28">
        <f t="shared" si="153"/>
        <v>0</v>
      </c>
      <c r="M171" s="28"/>
      <c r="N171" s="28"/>
      <c r="O171" s="432">
        <f t="shared" si="154"/>
        <v>0</v>
      </c>
      <c r="P171" s="513"/>
    </row>
    <row r="172" spans="1:16" hidden="1" x14ac:dyDescent="0.25">
      <c r="A172" s="70">
        <v>3000</v>
      </c>
      <c r="B172" s="70" t="s">
        <v>167</v>
      </c>
      <c r="C172" s="137">
        <f t="shared" si="96"/>
        <v>0</v>
      </c>
      <c r="D172" s="71">
        <f t="shared" ref="D172:E172" si="155">SUM(D173,D183)</f>
        <v>0</v>
      </c>
      <c r="E172" s="71">
        <f t="shared" si="155"/>
        <v>0</v>
      </c>
      <c r="F172" s="71">
        <f>SUM(F173,F183)</f>
        <v>0</v>
      </c>
      <c r="G172" s="71">
        <f t="shared" ref="G172:N172" si="156">SUM(G173,G183)</f>
        <v>0</v>
      </c>
      <c r="H172" s="71">
        <f t="shared" si="156"/>
        <v>0</v>
      </c>
      <c r="I172" s="71">
        <f t="shared" si="156"/>
        <v>0</v>
      </c>
      <c r="J172" s="71">
        <f t="shared" si="156"/>
        <v>0</v>
      </c>
      <c r="K172" s="71">
        <f t="shared" si="156"/>
        <v>0</v>
      </c>
      <c r="L172" s="71">
        <f t="shared" si="156"/>
        <v>0</v>
      </c>
      <c r="M172" s="71">
        <f t="shared" si="156"/>
        <v>0</v>
      </c>
      <c r="N172" s="71">
        <f t="shared" si="156"/>
        <v>0</v>
      </c>
      <c r="O172" s="125">
        <f>SUM(O173,O183)</f>
        <v>0</v>
      </c>
      <c r="P172" s="172"/>
    </row>
    <row r="173" spans="1:16" ht="24" hidden="1" x14ac:dyDescent="0.25">
      <c r="A173" s="35">
        <v>3200</v>
      </c>
      <c r="B173" s="82" t="s">
        <v>168</v>
      </c>
      <c r="C173" s="130">
        <f t="shared" si="96"/>
        <v>0</v>
      </c>
      <c r="D173" s="38">
        <f t="shared" ref="D173:E173" si="157">SUM(D174,D178)</f>
        <v>0</v>
      </c>
      <c r="E173" s="38">
        <f t="shared" si="157"/>
        <v>0</v>
      </c>
      <c r="F173" s="38">
        <f>SUM(F174,F178)</f>
        <v>0</v>
      </c>
      <c r="G173" s="38">
        <f t="shared" ref="G173:O173" si="158">SUM(G174,G178)</f>
        <v>0</v>
      </c>
      <c r="H173" s="38">
        <f t="shared" si="158"/>
        <v>0</v>
      </c>
      <c r="I173" s="38">
        <f t="shared" si="158"/>
        <v>0</v>
      </c>
      <c r="J173" s="38">
        <f t="shared" si="158"/>
        <v>0</v>
      </c>
      <c r="K173" s="38">
        <f t="shared" si="158"/>
        <v>0</v>
      </c>
      <c r="L173" s="38">
        <f t="shared" si="158"/>
        <v>0</v>
      </c>
      <c r="M173" s="38">
        <f t="shared" si="158"/>
        <v>0</v>
      </c>
      <c r="N173" s="38">
        <f t="shared" si="158"/>
        <v>0</v>
      </c>
      <c r="O173" s="124">
        <f t="shared" si="158"/>
        <v>0</v>
      </c>
      <c r="P173" s="173"/>
    </row>
    <row r="174" spans="1:16" ht="36" hidden="1" x14ac:dyDescent="0.25">
      <c r="A174" s="340">
        <v>3260</v>
      </c>
      <c r="B174" s="40" t="s">
        <v>169</v>
      </c>
      <c r="C174" s="131">
        <f t="shared" si="96"/>
        <v>0</v>
      </c>
      <c r="D174" s="79">
        <f t="shared" ref="D174:E174" si="159">SUM(D175:D177)</f>
        <v>0</v>
      </c>
      <c r="E174" s="79">
        <f t="shared" si="159"/>
        <v>0</v>
      </c>
      <c r="F174" s="79">
        <f>SUM(F175:F177)</f>
        <v>0</v>
      </c>
      <c r="G174" s="79">
        <f t="shared" ref="G174:N174" si="160">SUM(G175:G177)</f>
        <v>0</v>
      </c>
      <c r="H174" s="79">
        <f t="shared" si="160"/>
        <v>0</v>
      </c>
      <c r="I174" s="79">
        <f t="shared" si="160"/>
        <v>0</v>
      </c>
      <c r="J174" s="79">
        <f t="shared" si="160"/>
        <v>0</v>
      </c>
      <c r="K174" s="79">
        <f t="shared" si="160"/>
        <v>0</v>
      </c>
      <c r="L174" s="79">
        <f t="shared" si="160"/>
        <v>0</v>
      </c>
      <c r="M174" s="79">
        <f t="shared" si="160"/>
        <v>0</v>
      </c>
      <c r="N174" s="79">
        <f t="shared" si="160"/>
        <v>0</v>
      </c>
      <c r="O174" s="90">
        <f>SUM(O175:O177)</f>
        <v>0</v>
      </c>
      <c r="P174" s="176"/>
    </row>
    <row r="175" spans="1:16" ht="24" hidden="1" x14ac:dyDescent="0.25">
      <c r="A175" s="30">
        <v>3261</v>
      </c>
      <c r="B175" s="43" t="s">
        <v>170</v>
      </c>
      <c r="C175" s="132">
        <f t="shared" si="96"/>
        <v>0</v>
      </c>
      <c r="D175" s="45"/>
      <c r="E175" s="45"/>
      <c r="F175" s="45">
        <f t="shared" ref="F175:F177" si="161">D175+E175</f>
        <v>0</v>
      </c>
      <c r="G175" s="45"/>
      <c r="H175" s="45"/>
      <c r="I175" s="45">
        <f t="shared" ref="I175:I177" si="162">G175+H175</f>
        <v>0</v>
      </c>
      <c r="J175" s="45"/>
      <c r="K175" s="45"/>
      <c r="L175" s="45">
        <f t="shared" ref="L175:L177" si="163">J175+K175</f>
        <v>0</v>
      </c>
      <c r="M175" s="45"/>
      <c r="N175" s="45"/>
      <c r="O175" s="393">
        <f t="shared" ref="O175:O177" si="164">M175+N175</f>
        <v>0</v>
      </c>
      <c r="P175" s="532"/>
    </row>
    <row r="176" spans="1:16" ht="36" hidden="1" x14ac:dyDescent="0.25">
      <c r="A176" s="30">
        <v>3262</v>
      </c>
      <c r="B176" s="43" t="s">
        <v>171</v>
      </c>
      <c r="C176" s="132">
        <f t="shared" si="96"/>
        <v>0</v>
      </c>
      <c r="D176" s="45"/>
      <c r="E176" s="45"/>
      <c r="F176" s="45">
        <f t="shared" si="161"/>
        <v>0</v>
      </c>
      <c r="G176" s="45"/>
      <c r="H176" s="45"/>
      <c r="I176" s="45">
        <f t="shared" si="162"/>
        <v>0</v>
      </c>
      <c r="J176" s="45"/>
      <c r="K176" s="45"/>
      <c r="L176" s="45">
        <f t="shared" si="163"/>
        <v>0</v>
      </c>
      <c r="M176" s="45"/>
      <c r="N176" s="45"/>
      <c r="O176" s="393">
        <f t="shared" si="164"/>
        <v>0</v>
      </c>
      <c r="P176" s="532"/>
    </row>
    <row r="177" spans="1:16" ht="24" hidden="1" x14ac:dyDescent="0.25">
      <c r="A177" s="30">
        <v>3263</v>
      </c>
      <c r="B177" s="43" t="s">
        <v>172</v>
      </c>
      <c r="C177" s="132">
        <f t="shared" ref="C177:C240" si="165">SUM(F177,I177,L177,O177)</f>
        <v>0</v>
      </c>
      <c r="D177" s="45"/>
      <c r="E177" s="45"/>
      <c r="F177" s="45">
        <f t="shared" si="161"/>
        <v>0</v>
      </c>
      <c r="G177" s="45"/>
      <c r="H177" s="45"/>
      <c r="I177" s="45">
        <f t="shared" si="162"/>
        <v>0</v>
      </c>
      <c r="J177" s="45"/>
      <c r="K177" s="45"/>
      <c r="L177" s="45">
        <f t="shared" si="163"/>
        <v>0</v>
      </c>
      <c r="M177" s="45"/>
      <c r="N177" s="45"/>
      <c r="O177" s="393">
        <f t="shared" si="164"/>
        <v>0</v>
      </c>
      <c r="P177" s="532"/>
    </row>
    <row r="178" spans="1:16" ht="84" hidden="1" x14ac:dyDescent="0.25">
      <c r="A178" s="340">
        <v>3290</v>
      </c>
      <c r="B178" s="40" t="s">
        <v>300</v>
      </c>
      <c r="C178" s="539">
        <f t="shared" si="165"/>
        <v>0</v>
      </c>
      <c r="D178" s="79">
        <f t="shared" ref="D178:E178" si="166">SUM(D179:D182)</f>
        <v>0</v>
      </c>
      <c r="E178" s="79">
        <f t="shared" si="166"/>
        <v>0</v>
      </c>
      <c r="F178" s="79">
        <f>SUM(F179:F182)</f>
        <v>0</v>
      </c>
      <c r="G178" s="79">
        <f t="shared" ref="G178:O178" si="167">SUM(G179:G182)</f>
        <v>0</v>
      </c>
      <c r="H178" s="79">
        <f t="shared" si="167"/>
        <v>0</v>
      </c>
      <c r="I178" s="79">
        <f t="shared" si="167"/>
        <v>0</v>
      </c>
      <c r="J178" s="79">
        <f t="shared" si="167"/>
        <v>0</v>
      </c>
      <c r="K178" s="79">
        <f t="shared" si="167"/>
        <v>0</v>
      </c>
      <c r="L178" s="79">
        <f t="shared" si="167"/>
        <v>0</v>
      </c>
      <c r="M178" s="79">
        <f t="shared" si="167"/>
        <v>0</v>
      </c>
      <c r="N178" s="79">
        <f t="shared" si="167"/>
        <v>0</v>
      </c>
      <c r="O178" s="156">
        <f t="shared" si="167"/>
        <v>0</v>
      </c>
      <c r="P178" s="331"/>
    </row>
    <row r="179" spans="1:16" ht="72" hidden="1" x14ac:dyDescent="0.25">
      <c r="A179" s="30">
        <v>3291</v>
      </c>
      <c r="B179" s="43" t="s">
        <v>173</v>
      </c>
      <c r="C179" s="132">
        <f t="shared" si="165"/>
        <v>0</v>
      </c>
      <c r="D179" s="45"/>
      <c r="E179" s="45"/>
      <c r="F179" s="45">
        <f t="shared" ref="F179:F182" si="168">D179+E179</f>
        <v>0</v>
      </c>
      <c r="G179" s="45"/>
      <c r="H179" s="45"/>
      <c r="I179" s="45">
        <f t="shared" ref="I179:I182" si="169">G179+H179</f>
        <v>0</v>
      </c>
      <c r="J179" s="45"/>
      <c r="K179" s="45"/>
      <c r="L179" s="45">
        <f t="shared" ref="L179:L182" si="170">J179+K179</f>
        <v>0</v>
      </c>
      <c r="M179" s="45"/>
      <c r="N179" s="45"/>
      <c r="O179" s="393">
        <f t="shared" ref="O179:O182" si="171">M179+N179</f>
        <v>0</v>
      </c>
      <c r="P179" s="532"/>
    </row>
    <row r="180" spans="1:16" ht="72" hidden="1" x14ac:dyDescent="0.25">
      <c r="A180" s="30">
        <v>3292</v>
      </c>
      <c r="B180" s="43" t="s">
        <v>174</v>
      </c>
      <c r="C180" s="132">
        <f t="shared" si="165"/>
        <v>0</v>
      </c>
      <c r="D180" s="45"/>
      <c r="E180" s="45"/>
      <c r="F180" s="45">
        <f t="shared" si="168"/>
        <v>0</v>
      </c>
      <c r="G180" s="45"/>
      <c r="H180" s="45"/>
      <c r="I180" s="45">
        <f t="shared" si="169"/>
        <v>0</v>
      </c>
      <c r="J180" s="45"/>
      <c r="K180" s="45"/>
      <c r="L180" s="45">
        <f t="shared" si="170"/>
        <v>0</v>
      </c>
      <c r="M180" s="45"/>
      <c r="N180" s="45"/>
      <c r="O180" s="393">
        <f t="shared" si="171"/>
        <v>0</v>
      </c>
      <c r="P180" s="532"/>
    </row>
    <row r="181" spans="1:16" ht="72" hidden="1" x14ac:dyDescent="0.25">
      <c r="A181" s="30">
        <v>3293</v>
      </c>
      <c r="B181" s="43" t="s">
        <v>175</v>
      </c>
      <c r="C181" s="132">
        <f t="shared" si="165"/>
        <v>0</v>
      </c>
      <c r="D181" s="45"/>
      <c r="E181" s="45"/>
      <c r="F181" s="45">
        <f t="shared" si="168"/>
        <v>0</v>
      </c>
      <c r="G181" s="45"/>
      <c r="H181" s="45"/>
      <c r="I181" s="45">
        <f t="shared" si="169"/>
        <v>0</v>
      </c>
      <c r="J181" s="45"/>
      <c r="K181" s="45"/>
      <c r="L181" s="45">
        <f t="shared" si="170"/>
        <v>0</v>
      </c>
      <c r="M181" s="45"/>
      <c r="N181" s="45"/>
      <c r="O181" s="393">
        <f t="shared" si="171"/>
        <v>0</v>
      </c>
      <c r="P181" s="532"/>
    </row>
    <row r="182" spans="1:16" ht="60" hidden="1" x14ac:dyDescent="0.25">
      <c r="A182" s="83">
        <v>3294</v>
      </c>
      <c r="B182" s="43" t="s">
        <v>176</v>
      </c>
      <c r="C182" s="539">
        <f t="shared" si="165"/>
        <v>0</v>
      </c>
      <c r="D182" s="84"/>
      <c r="E182" s="84"/>
      <c r="F182" s="84">
        <f t="shared" si="168"/>
        <v>0</v>
      </c>
      <c r="G182" s="84"/>
      <c r="H182" s="84"/>
      <c r="I182" s="84">
        <f t="shared" si="169"/>
        <v>0</v>
      </c>
      <c r="J182" s="84"/>
      <c r="K182" s="84"/>
      <c r="L182" s="84">
        <f t="shared" si="170"/>
        <v>0</v>
      </c>
      <c r="M182" s="84"/>
      <c r="N182" s="84"/>
      <c r="O182" s="435">
        <f t="shared" si="171"/>
        <v>0</v>
      </c>
      <c r="P182" s="540"/>
    </row>
    <row r="183" spans="1:16" ht="48" hidden="1" x14ac:dyDescent="0.25">
      <c r="A183" s="51">
        <v>3300</v>
      </c>
      <c r="B183" s="82" t="s">
        <v>177</v>
      </c>
      <c r="C183" s="138">
        <f t="shared" si="165"/>
        <v>0</v>
      </c>
      <c r="D183" s="85">
        <f t="shared" ref="D183:E183" si="172">SUM(D184:D185)</f>
        <v>0</v>
      </c>
      <c r="E183" s="85">
        <f t="shared" si="172"/>
        <v>0</v>
      </c>
      <c r="F183" s="85">
        <f>SUM(F184:F185)</f>
        <v>0</v>
      </c>
      <c r="G183" s="85">
        <f t="shared" ref="G183:O183" si="173">SUM(G184:G185)</f>
        <v>0</v>
      </c>
      <c r="H183" s="85">
        <f t="shared" si="173"/>
        <v>0</v>
      </c>
      <c r="I183" s="85">
        <f t="shared" si="173"/>
        <v>0</v>
      </c>
      <c r="J183" s="85">
        <f t="shared" si="173"/>
        <v>0</v>
      </c>
      <c r="K183" s="85">
        <f t="shared" si="173"/>
        <v>0</v>
      </c>
      <c r="L183" s="85">
        <f t="shared" si="173"/>
        <v>0</v>
      </c>
      <c r="M183" s="85">
        <f t="shared" si="173"/>
        <v>0</v>
      </c>
      <c r="N183" s="85">
        <f t="shared" si="173"/>
        <v>0</v>
      </c>
      <c r="O183" s="124">
        <f t="shared" si="173"/>
        <v>0</v>
      </c>
      <c r="P183" s="173"/>
    </row>
    <row r="184" spans="1:16" ht="48" hidden="1" x14ac:dyDescent="0.25">
      <c r="A184" s="57">
        <v>3310</v>
      </c>
      <c r="B184" s="58" t="s">
        <v>178</v>
      </c>
      <c r="C184" s="86">
        <f t="shared" si="165"/>
        <v>0</v>
      </c>
      <c r="D184" s="77"/>
      <c r="E184" s="77"/>
      <c r="F184" s="77">
        <f t="shared" ref="F184:F185" si="174">D184+E184</f>
        <v>0</v>
      </c>
      <c r="G184" s="77"/>
      <c r="H184" s="77"/>
      <c r="I184" s="77">
        <f t="shared" ref="I184:I185" si="175">G184+H184</f>
        <v>0</v>
      </c>
      <c r="J184" s="77"/>
      <c r="K184" s="77"/>
      <c r="L184" s="77">
        <f t="shared" ref="L184:L185" si="176">J184+K184</f>
        <v>0</v>
      </c>
      <c r="M184" s="77"/>
      <c r="N184" s="77"/>
      <c r="O184" s="391">
        <f t="shared" ref="O184:O185" si="177">M184+N184</f>
        <v>0</v>
      </c>
      <c r="P184" s="533"/>
    </row>
    <row r="185" spans="1:16" ht="60" hidden="1" x14ac:dyDescent="0.25">
      <c r="A185" s="27">
        <v>3320</v>
      </c>
      <c r="B185" s="40" t="s">
        <v>179</v>
      </c>
      <c r="C185" s="131">
        <f t="shared" si="165"/>
        <v>0</v>
      </c>
      <c r="D185" s="42"/>
      <c r="E185" s="42"/>
      <c r="F185" s="42">
        <f t="shared" si="174"/>
        <v>0</v>
      </c>
      <c r="G185" s="42"/>
      <c r="H185" s="42"/>
      <c r="I185" s="42">
        <f t="shared" si="175"/>
        <v>0</v>
      </c>
      <c r="J185" s="42"/>
      <c r="K185" s="42"/>
      <c r="L185" s="42">
        <f t="shared" si="176"/>
        <v>0</v>
      </c>
      <c r="M185" s="42"/>
      <c r="N185" s="42"/>
      <c r="O185" s="390">
        <f t="shared" si="177"/>
        <v>0</v>
      </c>
      <c r="P185" s="531"/>
    </row>
    <row r="186" spans="1:16" hidden="1" x14ac:dyDescent="0.25">
      <c r="A186" s="87">
        <v>4000</v>
      </c>
      <c r="B186" s="70" t="s">
        <v>180</v>
      </c>
      <c r="C186" s="137">
        <f t="shared" si="165"/>
        <v>0</v>
      </c>
      <c r="D186" s="71">
        <f t="shared" ref="D186:E186" si="178">SUM(D187,D190)</f>
        <v>0</v>
      </c>
      <c r="E186" s="71">
        <f t="shared" si="178"/>
        <v>0</v>
      </c>
      <c r="F186" s="71">
        <f>SUM(F187,F190)</f>
        <v>0</v>
      </c>
      <c r="G186" s="71">
        <f t="shared" ref="G186:N186" si="179">SUM(G187,G190)</f>
        <v>0</v>
      </c>
      <c r="H186" s="71">
        <f t="shared" si="179"/>
        <v>0</v>
      </c>
      <c r="I186" s="71">
        <f t="shared" si="179"/>
        <v>0</v>
      </c>
      <c r="J186" s="71">
        <f t="shared" si="179"/>
        <v>0</v>
      </c>
      <c r="K186" s="71">
        <f t="shared" si="179"/>
        <v>0</v>
      </c>
      <c r="L186" s="71">
        <f t="shared" si="179"/>
        <v>0</v>
      </c>
      <c r="M186" s="71">
        <f t="shared" si="179"/>
        <v>0</v>
      </c>
      <c r="N186" s="71">
        <f t="shared" si="179"/>
        <v>0</v>
      </c>
      <c r="O186" s="125">
        <f>SUM(O187,O190)</f>
        <v>0</v>
      </c>
      <c r="P186" s="172"/>
    </row>
    <row r="187" spans="1:16" ht="24" hidden="1" x14ac:dyDescent="0.25">
      <c r="A187" s="88">
        <v>4200</v>
      </c>
      <c r="B187" s="72" t="s">
        <v>181</v>
      </c>
      <c r="C187" s="130">
        <f t="shared" si="165"/>
        <v>0</v>
      </c>
      <c r="D187" s="38">
        <f t="shared" ref="D187:E187" si="180">SUM(D188,D189)</f>
        <v>0</v>
      </c>
      <c r="E187" s="38">
        <f t="shared" si="180"/>
        <v>0</v>
      </c>
      <c r="F187" s="38">
        <f>SUM(F188,F189)</f>
        <v>0</v>
      </c>
      <c r="G187" s="38">
        <f t="shared" ref="G187:N187" si="181">SUM(G188,G189)</f>
        <v>0</v>
      </c>
      <c r="H187" s="38">
        <f t="shared" si="181"/>
        <v>0</v>
      </c>
      <c r="I187" s="38">
        <f t="shared" si="181"/>
        <v>0</v>
      </c>
      <c r="J187" s="38">
        <f t="shared" si="181"/>
        <v>0</v>
      </c>
      <c r="K187" s="38">
        <f t="shared" si="181"/>
        <v>0</v>
      </c>
      <c r="L187" s="38">
        <f t="shared" si="181"/>
        <v>0</v>
      </c>
      <c r="M187" s="38">
        <f t="shared" si="181"/>
        <v>0</v>
      </c>
      <c r="N187" s="38">
        <f t="shared" si="181"/>
        <v>0</v>
      </c>
      <c r="O187" s="123">
        <f>SUM(O188,O189)</f>
        <v>0</v>
      </c>
      <c r="P187" s="175"/>
    </row>
    <row r="188" spans="1:16" ht="36" hidden="1" x14ac:dyDescent="0.25">
      <c r="A188" s="340">
        <v>4240</v>
      </c>
      <c r="B188" s="40" t="s">
        <v>182</v>
      </c>
      <c r="C188" s="131">
        <f t="shared" si="165"/>
        <v>0</v>
      </c>
      <c r="D188" s="42"/>
      <c r="E188" s="42"/>
      <c r="F188" s="42">
        <f t="shared" ref="F188:F189" si="182">D188+E188</f>
        <v>0</v>
      </c>
      <c r="G188" s="42"/>
      <c r="H188" s="42"/>
      <c r="I188" s="42">
        <f t="shared" ref="I188:I189" si="183">G188+H188</f>
        <v>0</v>
      </c>
      <c r="J188" s="42"/>
      <c r="K188" s="42"/>
      <c r="L188" s="42">
        <f t="shared" ref="L188:L189" si="184">J188+K188</f>
        <v>0</v>
      </c>
      <c r="M188" s="42"/>
      <c r="N188" s="42"/>
      <c r="O188" s="390">
        <f t="shared" ref="O188:O189" si="185">M188+N188</f>
        <v>0</v>
      </c>
      <c r="P188" s="531"/>
    </row>
    <row r="189" spans="1:16" ht="24" hidden="1" x14ac:dyDescent="0.25">
      <c r="A189" s="75">
        <v>4250</v>
      </c>
      <c r="B189" s="43" t="s">
        <v>183</v>
      </c>
      <c r="C189" s="132">
        <f t="shared" si="165"/>
        <v>0</v>
      </c>
      <c r="D189" s="45"/>
      <c r="E189" s="45"/>
      <c r="F189" s="45">
        <f t="shared" si="182"/>
        <v>0</v>
      </c>
      <c r="G189" s="45"/>
      <c r="H189" s="45"/>
      <c r="I189" s="45">
        <f t="shared" si="183"/>
        <v>0</v>
      </c>
      <c r="J189" s="45"/>
      <c r="K189" s="45"/>
      <c r="L189" s="45">
        <f t="shared" si="184"/>
        <v>0</v>
      </c>
      <c r="M189" s="45"/>
      <c r="N189" s="45"/>
      <c r="O189" s="393">
        <f t="shared" si="185"/>
        <v>0</v>
      </c>
      <c r="P189" s="532"/>
    </row>
    <row r="190" spans="1:16" hidden="1" x14ac:dyDescent="0.25">
      <c r="A190" s="35">
        <v>4300</v>
      </c>
      <c r="B190" s="72" t="s">
        <v>184</v>
      </c>
      <c r="C190" s="130">
        <f t="shared" si="165"/>
        <v>0</v>
      </c>
      <c r="D190" s="38">
        <f t="shared" ref="D190:E190" si="186">SUM(D191)</f>
        <v>0</v>
      </c>
      <c r="E190" s="38">
        <f t="shared" si="186"/>
        <v>0</v>
      </c>
      <c r="F190" s="38">
        <f>SUM(F191)</f>
        <v>0</v>
      </c>
      <c r="G190" s="38">
        <f t="shared" ref="G190:N190" si="187">SUM(G191)</f>
        <v>0</v>
      </c>
      <c r="H190" s="38">
        <f t="shared" si="187"/>
        <v>0</v>
      </c>
      <c r="I190" s="38">
        <f t="shared" si="187"/>
        <v>0</v>
      </c>
      <c r="J190" s="38">
        <f t="shared" si="187"/>
        <v>0</v>
      </c>
      <c r="K190" s="38">
        <f t="shared" si="187"/>
        <v>0</v>
      </c>
      <c r="L190" s="38">
        <f t="shared" si="187"/>
        <v>0</v>
      </c>
      <c r="M190" s="38">
        <f t="shared" si="187"/>
        <v>0</v>
      </c>
      <c r="N190" s="38">
        <f t="shared" si="187"/>
        <v>0</v>
      </c>
      <c r="O190" s="123">
        <f>SUM(O191)</f>
        <v>0</v>
      </c>
      <c r="P190" s="175"/>
    </row>
    <row r="191" spans="1:16" ht="24" hidden="1" x14ac:dyDescent="0.25">
      <c r="A191" s="340">
        <v>4310</v>
      </c>
      <c r="B191" s="40" t="s">
        <v>185</v>
      </c>
      <c r="C191" s="131">
        <f t="shared" si="165"/>
        <v>0</v>
      </c>
      <c r="D191" s="79">
        <f t="shared" ref="D191:E191" si="188">SUM(D192:D192)</f>
        <v>0</v>
      </c>
      <c r="E191" s="79">
        <f t="shared" si="188"/>
        <v>0</v>
      </c>
      <c r="F191" s="79">
        <f>SUM(F192:F192)</f>
        <v>0</v>
      </c>
      <c r="G191" s="79">
        <f t="shared" ref="G191:N191" si="189">SUM(G192:G192)</f>
        <v>0</v>
      </c>
      <c r="H191" s="79">
        <f t="shared" si="189"/>
        <v>0</v>
      </c>
      <c r="I191" s="79">
        <f t="shared" si="189"/>
        <v>0</v>
      </c>
      <c r="J191" s="79">
        <f t="shared" si="189"/>
        <v>0</v>
      </c>
      <c r="K191" s="79">
        <f t="shared" si="189"/>
        <v>0</v>
      </c>
      <c r="L191" s="79">
        <f t="shared" si="189"/>
        <v>0</v>
      </c>
      <c r="M191" s="79">
        <f t="shared" si="189"/>
        <v>0</v>
      </c>
      <c r="N191" s="79">
        <f t="shared" si="189"/>
        <v>0</v>
      </c>
      <c r="O191" s="90">
        <f>SUM(O192:O192)</f>
        <v>0</v>
      </c>
      <c r="P191" s="176"/>
    </row>
    <row r="192" spans="1:16" ht="36" hidden="1" x14ac:dyDescent="0.25">
      <c r="A192" s="30">
        <v>4311</v>
      </c>
      <c r="B192" s="43" t="s">
        <v>186</v>
      </c>
      <c r="C192" s="132">
        <f t="shared" si="165"/>
        <v>0</v>
      </c>
      <c r="D192" s="45"/>
      <c r="E192" s="45"/>
      <c r="F192" s="45">
        <f>D192+E192</f>
        <v>0</v>
      </c>
      <c r="G192" s="45"/>
      <c r="H192" s="45"/>
      <c r="I192" s="45">
        <f>G192+H192</f>
        <v>0</v>
      </c>
      <c r="J192" s="45"/>
      <c r="K192" s="45"/>
      <c r="L192" s="45">
        <f>J192+K192</f>
        <v>0</v>
      </c>
      <c r="M192" s="45"/>
      <c r="N192" s="45"/>
      <c r="O192" s="393">
        <f>M192+N192</f>
        <v>0</v>
      </c>
      <c r="P192" s="532"/>
    </row>
    <row r="193" spans="1:16" s="19" customFormat="1" ht="24" hidden="1" x14ac:dyDescent="0.25">
      <c r="A193" s="89"/>
      <c r="B193" s="17" t="s">
        <v>187</v>
      </c>
      <c r="C193" s="136">
        <f t="shared" si="165"/>
        <v>0</v>
      </c>
      <c r="D193" s="69">
        <f t="shared" ref="D193:E193" si="190">SUM(D194,D229,D268)</f>
        <v>0</v>
      </c>
      <c r="E193" s="69">
        <f t="shared" si="190"/>
        <v>0</v>
      </c>
      <c r="F193" s="69">
        <f>SUM(F194,F229,F268)</f>
        <v>0</v>
      </c>
      <c r="G193" s="69">
        <f t="shared" ref="G193:N193" si="191">SUM(G194,G229,G268)</f>
        <v>0</v>
      </c>
      <c r="H193" s="69">
        <f t="shared" si="191"/>
        <v>0</v>
      </c>
      <c r="I193" s="69">
        <f t="shared" si="191"/>
        <v>0</v>
      </c>
      <c r="J193" s="69">
        <f t="shared" si="191"/>
        <v>0</v>
      </c>
      <c r="K193" s="69">
        <f t="shared" si="191"/>
        <v>0</v>
      </c>
      <c r="L193" s="69">
        <f t="shared" si="191"/>
        <v>0</v>
      </c>
      <c r="M193" s="69">
        <f t="shared" si="191"/>
        <v>0</v>
      </c>
      <c r="N193" s="69">
        <f t="shared" si="191"/>
        <v>0</v>
      </c>
      <c r="O193" s="157">
        <f>SUM(O194,O229,O268)</f>
        <v>0</v>
      </c>
      <c r="P193" s="541"/>
    </row>
    <row r="194" spans="1:16" hidden="1" x14ac:dyDescent="0.25">
      <c r="A194" s="70">
        <v>5000</v>
      </c>
      <c r="B194" s="70" t="s">
        <v>188</v>
      </c>
      <c r="C194" s="137">
        <f t="shared" si="165"/>
        <v>0</v>
      </c>
      <c r="D194" s="71">
        <f t="shared" ref="D194:E194" si="192">D195+D203</f>
        <v>0</v>
      </c>
      <c r="E194" s="71">
        <f t="shared" si="192"/>
        <v>0</v>
      </c>
      <c r="F194" s="71">
        <f>F195+F203</f>
        <v>0</v>
      </c>
      <c r="G194" s="71">
        <f t="shared" ref="G194:N194" si="193">G195+G203</f>
        <v>0</v>
      </c>
      <c r="H194" s="71">
        <f t="shared" si="193"/>
        <v>0</v>
      </c>
      <c r="I194" s="71">
        <f t="shared" si="193"/>
        <v>0</v>
      </c>
      <c r="J194" s="71">
        <f t="shared" si="193"/>
        <v>0</v>
      </c>
      <c r="K194" s="71">
        <f t="shared" si="193"/>
        <v>0</v>
      </c>
      <c r="L194" s="71">
        <f t="shared" si="193"/>
        <v>0</v>
      </c>
      <c r="M194" s="71">
        <f t="shared" si="193"/>
        <v>0</v>
      </c>
      <c r="N194" s="71">
        <f t="shared" si="193"/>
        <v>0</v>
      </c>
      <c r="O194" s="125">
        <f>O195+O203</f>
        <v>0</v>
      </c>
      <c r="P194" s="172"/>
    </row>
    <row r="195" spans="1:16" hidden="1" x14ac:dyDescent="0.25">
      <c r="A195" s="35">
        <v>5100</v>
      </c>
      <c r="B195" s="72" t="s">
        <v>189</v>
      </c>
      <c r="C195" s="130">
        <f t="shared" si="165"/>
        <v>0</v>
      </c>
      <c r="D195" s="38">
        <f t="shared" ref="D195:E195" si="194">D196+D197+D200+D201+D202</f>
        <v>0</v>
      </c>
      <c r="E195" s="38">
        <f t="shared" si="194"/>
        <v>0</v>
      </c>
      <c r="F195" s="38">
        <f>F196+F197+F200+F201+F202</f>
        <v>0</v>
      </c>
      <c r="G195" s="38">
        <f t="shared" ref="G195:N195" si="195">G196+G197+G200+G201+G202</f>
        <v>0</v>
      </c>
      <c r="H195" s="38">
        <f t="shared" si="195"/>
        <v>0</v>
      </c>
      <c r="I195" s="38">
        <f t="shared" si="195"/>
        <v>0</v>
      </c>
      <c r="J195" s="38">
        <f t="shared" si="195"/>
        <v>0</v>
      </c>
      <c r="K195" s="38">
        <f t="shared" si="195"/>
        <v>0</v>
      </c>
      <c r="L195" s="38">
        <f t="shared" si="195"/>
        <v>0</v>
      </c>
      <c r="M195" s="38">
        <f t="shared" si="195"/>
        <v>0</v>
      </c>
      <c r="N195" s="38">
        <f t="shared" si="195"/>
        <v>0</v>
      </c>
      <c r="O195" s="123">
        <f>O196+O197+O200+O201+O202</f>
        <v>0</v>
      </c>
      <c r="P195" s="175"/>
    </row>
    <row r="196" spans="1:16" hidden="1" x14ac:dyDescent="0.25">
      <c r="A196" s="340">
        <v>5110</v>
      </c>
      <c r="B196" s="40" t="s">
        <v>190</v>
      </c>
      <c r="C196" s="131">
        <f t="shared" si="165"/>
        <v>0</v>
      </c>
      <c r="D196" s="42"/>
      <c r="E196" s="42"/>
      <c r="F196" s="42">
        <f>D196+E196</f>
        <v>0</v>
      </c>
      <c r="G196" s="42"/>
      <c r="H196" s="42"/>
      <c r="I196" s="42">
        <f>G196+H196</f>
        <v>0</v>
      </c>
      <c r="J196" s="42"/>
      <c r="K196" s="42"/>
      <c r="L196" s="42">
        <f>J196+K196</f>
        <v>0</v>
      </c>
      <c r="M196" s="42"/>
      <c r="N196" s="42"/>
      <c r="O196" s="390">
        <f>M196+N196</f>
        <v>0</v>
      </c>
      <c r="P196" s="531"/>
    </row>
    <row r="197" spans="1:16" ht="24" hidden="1" x14ac:dyDescent="0.25">
      <c r="A197" s="75">
        <v>5120</v>
      </c>
      <c r="B197" s="43" t="s">
        <v>191</v>
      </c>
      <c r="C197" s="132">
        <f t="shared" si="165"/>
        <v>0</v>
      </c>
      <c r="D197" s="76">
        <f t="shared" ref="D197:E197" si="196">D198+D199</f>
        <v>0</v>
      </c>
      <c r="E197" s="76">
        <f t="shared" si="196"/>
        <v>0</v>
      </c>
      <c r="F197" s="76">
        <f>F198+F199</f>
        <v>0</v>
      </c>
      <c r="G197" s="76">
        <f t="shared" ref="G197:O197" si="197">G198+G199</f>
        <v>0</v>
      </c>
      <c r="H197" s="76">
        <f t="shared" si="197"/>
        <v>0</v>
      </c>
      <c r="I197" s="76">
        <f t="shared" si="197"/>
        <v>0</v>
      </c>
      <c r="J197" s="76">
        <f t="shared" si="197"/>
        <v>0</v>
      </c>
      <c r="K197" s="76">
        <f t="shared" si="197"/>
        <v>0</v>
      </c>
      <c r="L197" s="76">
        <f t="shared" si="197"/>
        <v>0</v>
      </c>
      <c r="M197" s="76">
        <f t="shared" si="197"/>
        <v>0</v>
      </c>
      <c r="N197" s="76">
        <f t="shared" si="197"/>
        <v>0</v>
      </c>
      <c r="O197" s="76">
        <f t="shared" si="197"/>
        <v>0</v>
      </c>
      <c r="P197" s="95"/>
    </row>
    <row r="198" spans="1:16" hidden="1" x14ac:dyDescent="0.25">
      <c r="A198" s="30">
        <v>5121</v>
      </c>
      <c r="B198" s="43" t="s">
        <v>192</v>
      </c>
      <c r="C198" s="132">
        <f t="shared" si="165"/>
        <v>0</v>
      </c>
      <c r="D198" s="45"/>
      <c r="E198" s="45"/>
      <c r="F198" s="45">
        <f t="shared" ref="F198:F202" si="198">D198+E198</f>
        <v>0</v>
      </c>
      <c r="G198" s="45"/>
      <c r="H198" s="45"/>
      <c r="I198" s="45">
        <f t="shared" ref="I198:I202" si="199">G198+H198</f>
        <v>0</v>
      </c>
      <c r="J198" s="45"/>
      <c r="K198" s="45"/>
      <c r="L198" s="45">
        <f t="shared" ref="L198:L202" si="200">J198+K198</f>
        <v>0</v>
      </c>
      <c r="M198" s="45"/>
      <c r="N198" s="45"/>
      <c r="O198" s="393">
        <f t="shared" ref="O198:O202" si="201">M198+N198</f>
        <v>0</v>
      </c>
      <c r="P198" s="532"/>
    </row>
    <row r="199" spans="1:16" ht="24" hidden="1" x14ac:dyDescent="0.25">
      <c r="A199" s="30">
        <v>5129</v>
      </c>
      <c r="B199" s="43" t="s">
        <v>193</v>
      </c>
      <c r="C199" s="132">
        <f t="shared" si="165"/>
        <v>0</v>
      </c>
      <c r="D199" s="45"/>
      <c r="E199" s="45"/>
      <c r="F199" s="45">
        <f t="shared" si="198"/>
        <v>0</v>
      </c>
      <c r="G199" s="45"/>
      <c r="H199" s="45"/>
      <c r="I199" s="45">
        <f t="shared" si="199"/>
        <v>0</v>
      </c>
      <c r="J199" s="45"/>
      <c r="K199" s="45"/>
      <c r="L199" s="45">
        <f t="shared" si="200"/>
        <v>0</v>
      </c>
      <c r="M199" s="45"/>
      <c r="N199" s="45"/>
      <c r="O199" s="393">
        <f t="shared" si="201"/>
        <v>0</v>
      </c>
      <c r="P199" s="532"/>
    </row>
    <row r="200" spans="1:16" hidden="1" x14ac:dyDescent="0.25">
      <c r="A200" s="75">
        <v>5130</v>
      </c>
      <c r="B200" s="43" t="s">
        <v>194</v>
      </c>
      <c r="C200" s="132">
        <f t="shared" si="165"/>
        <v>0</v>
      </c>
      <c r="D200" s="45"/>
      <c r="E200" s="45"/>
      <c r="F200" s="45">
        <f t="shared" si="198"/>
        <v>0</v>
      </c>
      <c r="G200" s="45"/>
      <c r="H200" s="45"/>
      <c r="I200" s="45">
        <f t="shared" si="199"/>
        <v>0</v>
      </c>
      <c r="J200" s="45"/>
      <c r="K200" s="45"/>
      <c r="L200" s="45">
        <f t="shared" si="200"/>
        <v>0</v>
      </c>
      <c r="M200" s="45"/>
      <c r="N200" s="45"/>
      <c r="O200" s="393">
        <f t="shared" si="201"/>
        <v>0</v>
      </c>
      <c r="P200" s="532"/>
    </row>
    <row r="201" spans="1:16" hidden="1" x14ac:dyDescent="0.25">
      <c r="A201" s="75">
        <v>5140</v>
      </c>
      <c r="B201" s="43" t="s">
        <v>195</v>
      </c>
      <c r="C201" s="132">
        <f t="shared" si="165"/>
        <v>0</v>
      </c>
      <c r="D201" s="45"/>
      <c r="E201" s="45"/>
      <c r="F201" s="45">
        <f t="shared" si="198"/>
        <v>0</v>
      </c>
      <c r="G201" s="45"/>
      <c r="H201" s="45"/>
      <c r="I201" s="45">
        <f t="shared" si="199"/>
        <v>0</v>
      </c>
      <c r="J201" s="45"/>
      <c r="K201" s="45"/>
      <c r="L201" s="45">
        <f t="shared" si="200"/>
        <v>0</v>
      </c>
      <c r="M201" s="45"/>
      <c r="N201" s="45"/>
      <c r="O201" s="393">
        <f t="shared" si="201"/>
        <v>0</v>
      </c>
      <c r="P201" s="532"/>
    </row>
    <row r="202" spans="1:16" ht="24" hidden="1" x14ac:dyDescent="0.25">
      <c r="A202" s="75">
        <v>5170</v>
      </c>
      <c r="B202" s="43" t="s">
        <v>196</v>
      </c>
      <c r="C202" s="132">
        <f t="shared" si="165"/>
        <v>0</v>
      </c>
      <c r="D202" s="45"/>
      <c r="E202" s="45"/>
      <c r="F202" s="45">
        <f t="shared" si="198"/>
        <v>0</v>
      </c>
      <c r="G202" s="45"/>
      <c r="H202" s="45"/>
      <c r="I202" s="45">
        <f t="shared" si="199"/>
        <v>0</v>
      </c>
      <c r="J202" s="45"/>
      <c r="K202" s="45"/>
      <c r="L202" s="45">
        <f t="shared" si="200"/>
        <v>0</v>
      </c>
      <c r="M202" s="45"/>
      <c r="N202" s="45"/>
      <c r="O202" s="393">
        <f t="shared" si="201"/>
        <v>0</v>
      </c>
      <c r="P202" s="532"/>
    </row>
    <row r="203" spans="1:16" hidden="1" x14ac:dyDescent="0.25">
      <c r="A203" s="35">
        <v>5200</v>
      </c>
      <c r="B203" s="72" t="s">
        <v>197</v>
      </c>
      <c r="C203" s="130">
        <f t="shared" si="165"/>
        <v>0</v>
      </c>
      <c r="D203" s="38">
        <f t="shared" ref="D203:E203" si="202">D204+D214+D215+D224+D225+D226+D228</f>
        <v>0</v>
      </c>
      <c r="E203" s="38">
        <f t="shared" si="202"/>
        <v>0</v>
      </c>
      <c r="F203" s="38">
        <f>F204+F214+F215+F224+F225+F226+F228</f>
        <v>0</v>
      </c>
      <c r="G203" s="38">
        <f t="shared" ref="G203:O203" si="203">G204+G214+G215+G224+G225+G226+G228</f>
        <v>0</v>
      </c>
      <c r="H203" s="38">
        <f t="shared" si="203"/>
        <v>0</v>
      </c>
      <c r="I203" s="38">
        <f t="shared" si="203"/>
        <v>0</v>
      </c>
      <c r="J203" s="38">
        <f t="shared" si="203"/>
        <v>0</v>
      </c>
      <c r="K203" s="38">
        <f t="shared" si="203"/>
        <v>0</v>
      </c>
      <c r="L203" s="38">
        <f t="shared" si="203"/>
        <v>0</v>
      </c>
      <c r="M203" s="38">
        <f t="shared" si="203"/>
        <v>0</v>
      </c>
      <c r="N203" s="38">
        <f t="shared" si="203"/>
        <v>0</v>
      </c>
      <c r="O203" s="38">
        <f t="shared" si="203"/>
        <v>0</v>
      </c>
      <c r="P203" s="175"/>
    </row>
    <row r="204" spans="1:16" hidden="1" x14ac:dyDescent="0.25">
      <c r="A204" s="73">
        <v>5210</v>
      </c>
      <c r="B204" s="58" t="s">
        <v>198</v>
      </c>
      <c r="C204" s="86">
        <f t="shared" si="165"/>
        <v>0</v>
      </c>
      <c r="D204" s="74">
        <f>SUM(D205:D213)</f>
        <v>0</v>
      </c>
      <c r="E204" s="74">
        <f>SUM(E205:E213)</f>
        <v>0</v>
      </c>
      <c r="F204" s="74">
        <f t="shared" ref="F204:N204" si="204">SUM(F205:F213)</f>
        <v>0</v>
      </c>
      <c r="G204" s="74">
        <f t="shared" si="204"/>
        <v>0</v>
      </c>
      <c r="H204" s="74">
        <f t="shared" si="204"/>
        <v>0</v>
      </c>
      <c r="I204" s="74">
        <f t="shared" si="204"/>
        <v>0</v>
      </c>
      <c r="J204" s="74">
        <f t="shared" si="204"/>
        <v>0</v>
      </c>
      <c r="K204" s="74">
        <f t="shared" si="204"/>
        <v>0</v>
      </c>
      <c r="L204" s="74">
        <f t="shared" si="204"/>
        <v>0</v>
      </c>
      <c r="M204" s="74">
        <f t="shared" si="204"/>
        <v>0</v>
      </c>
      <c r="N204" s="74">
        <f t="shared" si="204"/>
        <v>0</v>
      </c>
      <c r="O204" s="154">
        <f>SUM(O205:O213)</f>
        <v>0</v>
      </c>
      <c r="P204" s="174"/>
    </row>
    <row r="205" spans="1:16" hidden="1" x14ac:dyDescent="0.25">
      <c r="A205" s="27">
        <v>5211</v>
      </c>
      <c r="B205" s="40" t="s">
        <v>199</v>
      </c>
      <c r="C205" s="131">
        <f t="shared" si="165"/>
        <v>0</v>
      </c>
      <c r="D205" s="42"/>
      <c r="E205" s="42"/>
      <c r="F205" s="42">
        <f t="shared" ref="F205:F214" si="205">D205+E205</f>
        <v>0</v>
      </c>
      <c r="G205" s="42"/>
      <c r="H205" s="42"/>
      <c r="I205" s="42">
        <f t="shared" ref="I205:I214" si="206">G205+H205</f>
        <v>0</v>
      </c>
      <c r="J205" s="42"/>
      <c r="K205" s="42"/>
      <c r="L205" s="42">
        <f t="shared" ref="L205:L214" si="207">J205+K205</f>
        <v>0</v>
      </c>
      <c r="M205" s="42"/>
      <c r="N205" s="42"/>
      <c r="O205" s="390">
        <f t="shared" ref="O205:O214" si="208">M205+N205</f>
        <v>0</v>
      </c>
      <c r="P205" s="531"/>
    </row>
    <row r="206" spans="1:16" hidden="1" x14ac:dyDescent="0.25">
      <c r="A206" s="30">
        <v>5212</v>
      </c>
      <c r="B206" s="43" t="s">
        <v>200</v>
      </c>
      <c r="C206" s="132">
        <f t="shared" si="165"/>
        <v>0</v>
      </c>
      <c r="D206" s="45"/>
      <c r="E206" s="45"/>
      <c r="F206" s="45">
        <f t="shared" si="205"/>
        <v>0</v>
      </c>
      <c r="G206" s="45"/>
      <c r="H206" s="45"/>
      <c r="I206" s="45">
        <f t="shared" si="206"/>
        <v>0</v>
      </c>
      <c r="J206" s="45"/>
      <c r="K206" s="45"/>
      <c r="L206" s="45">
        <f t="shared" si="207"/>
        <v>0</v>
      </c>
      <c r="M206" s="45"/>
      <c r="N206" s="45"/>
      <c r="O206" s="393">
        <f t="shared" si="208"/>
        <v>0</v>
      </c>
      <c r="P206" s="532"/>
    </row>
    <row r="207" spans="1:16" hidden="1" x14ac:dyDescent="0.25">
      <c r="A207" s="30">
        <v>5213</v>
      </c>
      <c r="B207" s="43" t="s">
        <v>201</v>
      </c>
      <c r="C207" s="132">
        <f t="shared" si="165"/>
        <v>0</v>
      </c>
      <c r="D207" s="45"/>
      <c r="E207" s="45"/>
      <c r="F207" s="45">
        <f t="shared" si="205"/>
        <v>0</v>
      </c>
      <c r="G207" s="45"/>
      <c r="H207" s="45"/>
      <c r="I207" s="45">
        <f t="shared" si="206"/>
        <v>0</v>
      </c>
      <c r="J207" s="45"/>
      <c r="K207" s="45"/>
      <c r="L207" s="45">
        <f t="shared" si="207"/>
        <v>0</v>
      </c>
      <c r="M207" s="45"/>
      <c r="N207" s="45"/>
      <c r="O207" s="393">
        <f t="shared" si="208"/>
        <v>0</v>
      </c>
      <c r="P207" s="532"/>
    </row>
    <row r="208" spans="1:16" hidden="1" x14ac:dyDescent="0.25">
      <c r="A208" s="30">
        <v>5214</v>
      </c>
      <c r="B208" s="43" t="s">
        <v>202</v>
      </c>
      <c r="C208" s="132">
        <f t="shared" si="165"/>
        <v>0</v>
      </c>
      <c r="D208" s="45"/>
      <c r="E208" s="45"/>
      <c r="F208" s="45">
        <f t="shared" si="205"/>
        <v>0</v>
      </c>
      <c r="G208" s="45"/>
      <c r="H208" s="45"/>
      <c r="I208" s="45">
        <f t="shared" si="206"/>
        <v>0</v>
      </c>
      <c r="J208" s="45"/>
      <c r="K208" s="45"/>
      <c r="L208" s="45">
        <f t="shared" si="207"/>
        <v>0</v>
      </c>
      <c r="M208" s="45"/>
      <c r="N208" s="45"/>
      <c r="O208" s="393">
        <f t="shared" si="208"/>
        <v>0</v>
      </c>
      <c r="P208" s="532"/>
    </row>
    <row r="209" spans="1:16" hidden="1" x14ac:dyDescent="0.25">
      <c r="A209" s="30">
        <v>5215</v>
      </c>
      <c r="B209" s="43" t="s">
        <v>203</v>
      </c>
      <c r="C209" s="132">
        <f t="shared" si="165"/>
        <v>0</v>
      </c>
      <c r="D209" s="45"/>
      <c r="E209" s="45"/>
      <c r="F209" s="45">
        <f t="shared" si="205"/>
        <v>0</v>
      </c>
      <c r="G209" s="45"/>
      <c r="H209" s="45"/>
      <c r="I209" s="45">
        <f t="shared" si="206"/>
        <v>0</v>
      </c>
      <c r="J209" s="45"/>
      <c r="K209" s="45"/>
      <c r="L209" s="45">
        <f t="shared" si="207"/>
        <v>0</v>
      </c>
      <c r="M209" s="45"/>
      <c r="N209" s="45"/>
      <c r="O209" s="393">
        <f t="shared" si="208"/>
        <v>0</v>
      </c>
      <c r="P209" s="532"/>
    </row>
    <row r="210" spans="1:16" ht="24" hidden="1" x14ac:dyDescent="0.25">
      <c r="A210" s="30">
        <v>5216</v>
      </c>
      <c r="B210" s="43" t="s">
        <v>204</v>
      </c>
      <c r="C210" s="132">
        <f t="shared" si="165"/>
        <v>0</v>
      </c>
      <c r="D210" s="45"/>
      <c r="E210" s="45"/>
      <c r="F210" s="45">
        <f t="shared" si="205"/>
        <v>0</v>
      </c>
      <c r="G210" s="45"/>
      <c r="H210" s="45"/>
      <c r="I210" s="45">
        <f t="shared" si="206"/>
        <v>0</v>
      </c>
      <c r="J210" s="45"/>
      <c r="K210" s="45"/>
      <c r="L210" s="45">
        <f t="shared" si="207"/>
        <v>0</v>
      </c>
      <c r="M210" s="45"/>
      <c r="N210" s="45"/>
      <c r="O210" s="393">
        <f t="shared" si="208"/>
        <v>0</v>
      </c>
      <c r="P210" s="532"/>
    </row>
    <row r="211" spans="1:16" hidden="1" x14ac:dyDescent="0.25">
      <c r="A211" s="30">
        <v>5217</v>
      </c>
      <c r="B211" s="43" t="s">
        <v>205</v>
      </c>
      <c r="C211" s="132">
        <f t="shared" si="165"/>
        <v>0</v>
      </c>
      <c r="D211" s="45"/>
      <c r="E211" s="45"/>
      <c r="F211" s="45">
        <f t="shared" si="205"/>
        <v>0</v>
      </c>
      <c r="G211" s="45"/>
      <c r="H211" s="45"/>
      <c r="I211" s="45">
        <f t="shared" si="206"/>
        <v>0</v>
      </c>
      <c r="J211" s="45"/>
      <c r="K211" s="45"/>
      <c r="L211" s="45">
        <f t="shared" si="207"/>
        <v>0</v>
      </c>
      <c r="M211" s="45"/>
      <c r="N211" s="45"/>
      <c r="O211" s="393">
        <f t="shared" si="208"/>
        <v>0</v>
      </c>
      <c r="P211" s="532"/>
    </row>
    <row r="212" spans="1:16" hidden="1" x14ac:dyDescent="0.25">
      <c r="A212" s="30">
        <v>5218</v>
      </c>
      <c r="B212" s="43" t="s">
        <v>206</v>
      </c>
      <c r="C212" s="132">
        <f t="shared" si="165"/>
        <v>0</v>
      </c>
      <c r="D212" s="45"/>
      <c r="E212" s="45"/>
      <c r="F212" s="45">
        <f t="shared" si="205"/>
        <v>0</v>
      </c>
      <c r="G212" s="45"/>
      <c r="H212" s="45"/>
      <c r="I212" s="45">
        <f t="shared" si="206"/>
        <v>0</v>
      </c>
      <c r="J212" s="45"/>
      <c r="K212" s="45"/>
      <c r="L212" s="45">
        <f t="shared" si="207"/>
        <v>0</v>
      </c>
      <c r="M212" s="45"/>
      <c r="N212" s="45"/>
      <c r="O212" s="393">
        <f t="shared" si="208"/>
        <v>0</v>
      </c>
      <c r="P212" s="532"/>
    </row>
    <row r="213" spans="1:16" hidden="1" x14ac:dyDescent="0.25">
      <c r="A213" s="30">
        <v>5219</v>
      </c>
      <c r="B213" s="43" t="s">
        <v>207</v>
      </c>
      <c r="C213" s="132">
        <f t="shared" si="165"/>
        <v>0</v>
      </c>
      <c r="D213" s="45"/>
      <c r="E213" s="45"/>
      <c r="F213" s="45">
        <f t="shared" si="205"/>
        <v>0</v>
      </c>
      <c r="G213" s="45"/>
      <c r="H213" s="45"/>
      <c r="I213" s="45">
        <f t="shared" si="206"/>
        <v>0</v>
      </c>
      <c r="J213" s="45"/>
      <c r="K213" s="45"/>
      <c r="L213" s="45">
        <f t="shared" si="207"/>
        <v>0</v>
      </c>
      <c r="M213" s="45"/>
      <c r="N213" s="45"/>
      <c r="O213" s="393">
        <f t="shared" si="208"/>
        <v>0</v>
      </c>
      <c r="P213" s="532"/>
    </row>
    <row r="214" spans="1:16" ht="13.5" hidden="1" customHeight="1" x14ac:dyDescent="0.25">
      <c r="A214" s="75">
        <v>5220</v>
      </c>
      <c r="B214" s="43" t="s">
        <v>208</v>
      </c>
      <c r="C214" s="132">
        <f t="shared" si="165"/>
        <v>0</v>
      </c>
      <c r="D214" s="45"/>
      <c r="E214" s="45"/>
      <c r="F214" s="45">
        <f t="shared" si="205"/>
        <v>0</v>
      </c>
      <c r="G214" s="45"/>
      <c r="H214" s="45"/>
      <c r="I214" s="45">
        <f t="shared" si="206"/>
        <v>0</v>
      </c>
      <c r="J214" s="45"/>
      <c r="K214" s="45"/>
      <c r="L214" s="45">
        <f t="shared" si="207"/>
        <v>0</v>
      </c>
      <c r="M214" s="45"/>
      <c r="N214" s="45"/>
      <c r="O214" s="393">
        <f t="shared" si="208"/>
        <v>0</v>
      </c>
      <c r="P214" s="532"/>
    </row>
    <row r="215" spans="1:16" hidden="1" x14ac:dyDescent="0.25">
      <c r="A215" s="75">
        <v>5230</v>
      </c>
      <c r="B215" s="43" t="s">
        <v>209</v>
      </c>
      <c r="C215" s="132">
        <f t="shared" si="165"/>
        <v>0</v>
      </c>
      <c r="D215" s="76">
        <f t="shared" ref="D215:E215" si="209">SUM(D216:D223)</f>
        <v>0</v>
      </c>
      <c r="E215" s="76">
        <f t="shared" si="209"/>
        <v>0</v>
      </c>
      <c r="F215" s="76">
        <f>SUM(F216:F223)</f>
        <v>0</v>
      </c>
      <c r="G215" s="76">
        <f t="shared" ref="G215:N215" si="210">SUM(G216:G223)</f>
        <v>0</v>
      </c>
      <c r="H215" s="76">
        <f t="shared" si="210"/>
        <v>0</v>
      </c>
      <c r="I215" s="76">
        <f t="shared" si="210"/>
        <v>0</v>
      </c>
      <c r="J215" s="76">
        <f t="shared" si="210"/>
        <v>0</v>
      </c>
      <c r="K215" s="76">
        <f t="shared" si="210"/>
        <v>0</v>
      </c>
      <c r="L215" s="76">
        <f t="shared" si="210"/>
        <v>0</v>
      </c>
      <c r="M215" s="76">
        <f t="shared" si="210"/>
        <v>0</v>
      </c>
      <c r="N215" s="76">
        <f t="shared" si="210"/>
        <v>0</v>
      </c>
      <c r="O215" s="91">
        <f>SUM(O216:O223)</f>
        <v>0</v>
      </c>
      <c r="P215" s="95"/>
    </row>
    <row r="216" spans="1:16" hidden="1" x14ac:dyDescent="0.25">
      <c r="A216" s="30">
        <v>5231</v>
      </c>
      <c r="B216" s="43" t="s">
        <v>210</v>
      </c>
      <c r="C216" s="132">
        <f t="shared" si="165"/>
        <v>0</v>
      </c>
      <c r="D216" s="45"/>
      <c r="E216" s="45"/>
      <c r="F216" s="45">
        <f t="shared" ref="F216:F225" si="211">D216+E216</f>
        <v>0</v>
      </c>
      <c r="G216" s="45"/>
      <c r="H216" s="45"/>
      <c r="I216" s="45">
        <f t="shared" ref="I216:I225" si="212">G216+H216</f>
        <v>0</v>
      </c>
      <c r="J216" s="45"/>
      <c r="K216" s="45"/>
      <c r="L216" s="45">
        <f t="shared" ref="L216:L225" si="213">J216+K216</f>
        <v>0</v>
      </c>
      <c r="M216" s="45"/>
      <c r="N216" s="45"/>
      <c r="O216" s="393">
        <f t="shared" ref="O216:O225" si="214">M216+N216</f>
        <v>0</v>
      </c>
      <c r="P216" s="532"/>
    </row>
    <row r="217" spans="1:16" hidden="1" x14ac:dyDescent="0.25">
      <c r="A217" s="30">
        <v>5232</v>
      </c>
      <c r="B217" s="43" t="s">
        <v>211</v>
      </c>
      <c r="C217" s="132">
        <f t="shared" si="165"/>
        <v>0</v>
      </c>
      <c r="D217" s="45"/>
      <c r="E217" s="45"/>
      <c r="F217" s="45">
        <f t="shared" si="211"/>
        <v>0</v>
      </c>
      <c r="G217" s="45"/>
      <c r="H217" s="45"/>
      <c r="I217" s="45">
        <f t="shared" si="212"/>
        <v>0</v>
      </c>
      <c r="J217" s="45"/>
      <c r="K217" s="45"/>
      <c r="L217" s="45">
        <f t="shared" si="213"/>
        <v>0</v>
      </c>
      <c r="M217" s="45"/>
      <c r="N217" s="45"/>
      <c r="O217" s="393">
        <f t="shared" si="214"/>
        <v>0</v>
      </c>
      <c r="P217" s="532"/>
    </row>
    <row r="218" spans="1:16" hidden="1" x14ac:dyDescent="0.25">
      <c r="A218" s="30">
        <v>5233</v>
      </c>
      <c r="B218" s="43" t="s">
        <v>212</v>
      </c>
      <c r="C218" s="132">
        <f t="shared" si="165"/>
        <v>0</v>
      </c>
      <c r="D218" s="45"/>
      <c r="E218" s="45"/>
      <c r="F218" s="45">
        <f t="shared" si="211"/>
        <v>0</v>
      </c>
      <c r="G218" s="45"/>
      <c r="H218" s="45"/>
      <c r="I218" s="45">
        <f t="shared" si="212"/>
        <v>0</v>
      </c>
      <c r="J218" s="45"/>
      <c r="K218" s="45"/>
      <c r="L218" s="45">
        <f t="shared" si="213"/>
        <v>0</v>
      </c>
      <c r="M218" s="45"/>
      <c r="N218" s="45"/>
      <c r="O218" s="393">
        <f t="shared" si="214"/>
        <v>0</v>
      </c>
      <c r="P218" s="532"/>
    </row>
    <row r="219" spans="1:16" ht="24" hidden="1" x14ac:dyDescent="0.25">
      <c r="A219" s="30">
        <v>5234</v>
      </c>
      <c r="B219" s="43" t="s">
        <v>213</v>
      </c>
      <c r="C219" s="132">
        <f t="shared" si="165"/>
        <v>0</v>
      </c>
      <c r="D219" s="45"/>
      <c r="E219" s="45"/>
      <c r="F219" s="45">
        <f t="shared" si="211"/>
        <v>0</v>
      </c>
      <c r="G219" s="45"/>
      <c r="H219" s="45"/>
      <c r="I219" s="45">
        <f t="shared" si="212"/>
        <v>0</v>
      </c>
      <c r="J219" s="45"/>
      <c r="K219" s="45"/>
      <c r="L219" s="45">
        <f t="shared" si="213"/>
        <v>0</v>
      </c>
      <c r="M219" s="45"/>
      <c r="N219" s="45"/>
      <c r="O219" s="393">
        <f t="shared" si="214"/>
        <v>0</v>
      </c>
      <c r="P219" s="532"/>
    </row>
    <row r="220" spans="1:16" ht="14.25" hidden="1" customHeight="1" x14ac:dyDescent="0.25">
      <c r="A220" s="30">
        <v>5236</v>
      </c>
      <c r="B220" s="43" t="s">
        <v>214</v>
      </c>
      <c r="C220" s="132">
        <f t="shared" si="165"/>
        <v>0</v>
      </c>
      <c r="D220" s="45"/>
      <c r="E220" s="45"/>
      <c r="F220" s="45">
        <f t="shared" si="211"/>
        <v>0</v>
      </c>
      <c r="G220" s="45"/>
      <c r="H220" s="45"/>
      <c r="I220" s="45">
        <f t="shared" si="212"/>
        <v>0</v>
      </c>
      <c r="J220" s="45"/>
      <c r="K220" s="45"/>
      <c r="L220" s="45">
        <f t="shared" si="213"/>
        <v>0</v>
      </c>
      <c r="M220" s="45"/>
      <c r="N220" s="45"/>
      <c r="O220" s="393">
        <f t="shared" si="214"/>
        <v>0</v>
      </c>
      <c r="P220" s="532"/>
    </row>
    <row r="221" spans="1:16" ht="14.25" hidden="1" customHeight="1" x14ac:dyDescent="0.25">
      <c r="A221" s="30">
        <v>5237</v>
      </c>
      <c r="B221" s="43" t="s">
        <v>215</v>
      </c>
      <c r="C221" s="132">
        <f t="shared" si="165"/>
        <v>0</v>
      </c>
      <c r="D221" s="45"/>
      <c r="E221" s="45"/>
      <c r="F221" s="45">
        <f t="shared" si="211"/>
        <v>0</v>
      </c>
      <c r="G221" s="45"/>
      <c r="H221" s="45"/>
      <c r="I221" s="45">
        <f t="shared" si="212"/>
        <v>0</v>
      </c>
      <c r="J221" s="45"/>
      <c r="K221" s="45"/>
      <c r="L221" s="45">
        <f t="shared" si="213"/>
        <v>0</v>
      </c>
      <c r="M221" s="45"/>
      <c r="N221" s="45"/>
      <c r="O221" s="393">
        <f t="shared" si="214"/>
        <v>0</v>
      </c>
      <c r="P221" s="532"/>
    </row>
    <row r="222" spans="1:16" ht="24" hidden="1" x14ac:dyDescent="0.25">
      <c r="A222" s="30">
        <v>5238</v>
      </c>
      <c r="B222" s="43" t="s">
        <v>216</v>
      </c>
      <c r="C222" s="132">
        <f t="shared" si="165"/>
        <v>0</v>
      </c>
      <c r="D222" s="45"/>
      <c r="E222" s="45"/>
      <c r="F222" s="45">
        <f t="shared" si="211"/>
        <v>0</v>
      </c>
      <c r="G222" s="45"/>
      <c r="H222" s="45"/>
      <c r="I222" s="45">
        <f t="shared" si="212"/>
        <v>0</v>
      </c>
      <c r="J222" s="45"/>
      <c r="K222" s="45"/>
      <c r="L222" s="45">
        <f t="shared" si="213"/>
        <v>0</v>
      </c>
      <c r="M222" s="45"/>
      <c r="N222" s="45"/>
      <c r="O222" s="393">
        <f t="shared" si="214"/>
        <v>0</v>
      </c>
      <c r="P222" s="532"/>
    </row>
    <row r="223" spans="1:16" ht="24" hidden="1" x14ac:dyDescent="0.25">
      <c r="A223" s="30">
        <v>5239</v>
      </c>
      <c r="B223" s="43" t="s">
        <v>217</v>
      </c>
      <c r="C223" s="132">
        <f t="shared" si="165"/>
        <v>0</v>
      </c>
      <c r="D223" s="45"/>
      <c r="E223" s="45"/>
      <c r="F223" s="45">
        <f t="shared" si="211"/>
        <v>0</v>
      </c>
      <c r="G223" s="45"/>
      <c r="H223" s="45"/>
      <c r="I223" s="45">
        <f t="shared" si="212"/>
        <v>0</v>
      </c>
      <c r="J223" s="45"/>
      <c r="K223" s="45"/>
      <c r="L223" s="45">
        <f t="shared" si="213"/>
        <v>0</v>
      </c>
      <c r="M223" s="45"/>
      <c r="N223" s="45"/>
      <c r="O223" s="393">
        <f t="shared" si="214"/>
        <v>0</v>
      </c>
      <c r="P223" s="532"/>
    </row>
    <row r="224" spans="1:16" ht="24" hidden="1" x14ac:dyDescent="0.25">
      <c r="A224" s="75">
        <v>5240</v>
      </c>
      <c r="B224" s="43" t="s">
        <v>218</v>
      </c>
      <c r="C224" s="132">
        <f t="shared" si="165"/>
        <v>0</v>
      </c>
      <c r="D224" s="45"/>
      <c r="E224" s="45"/>
      <c r="F224" s="45">
        <f t="shared" si="211"/>
        <v>0</v>
      </c>
      <c r="G224" s="45"/>
      <c r="H224" s="45"/>
      <c r="I224" s="45">
        <f t="shared" si="212"/>
        <v>0</v>
      </c>
      <c r="J224" s="45"/>
      <c r="K224" s="45"/>
      <c r="L224" s="45">
        <f t="shared" si="213"/>
        <v>0</v>
      </c>
      <c r="M224" s="45"/>
      <c r="N224" s="45"/>
      <c r="O224" s="393">
        <f t="shared" si="214"/>
        <v>0</v>
      </c>
      <c r="P224" s="532"/>
    </row>
    <row r="225" spans="1:16" hidden="1" x14ac:dyDescent="0.25">
      <c r="A225" s="75">
        <v>5250</v>
      </c>
      <c r="B225" s="43" t="s">
        <v>219</v>
      </c>
      <c r="C225" s="132">
        <f t="shared" si="165"/>
        <v>0</v>
      </c>
      <c r="D225" s="45"/>
      <c r="E225" s="45"/>
      <c r="F225" s="45">
        <f t="shared" si="211"/>
        <v>0</v>
      </c>
      <c r="G225" s="45"/>
      <c r="H225" s="45"/>
      <c r="I225" s="45">
        <f t="shared" si="212"/>
        <v>0</v>
      </c>
      <c r="J225" s="45"/>
      <c r="K225" s="45"/>
      <c r="L225" s="45">
        <f t="shared" si="213"/>
        <v>0</v>
      </c>
      <c r="M225" s="45"/>
      <c r="N225" s="45"/>
      <c r="O225" s="393">
        <f t="shared" si="214"/>
        <v>0</v>
      </c>
      <c r="P225" s="532"/>
    </row>
    <row r="226" spans="1:16" hidden="1" x14ac:dyDescent="0.25">
      <c r="A226" s="75">
        <v>5260</v>
      </c>
      <c r="B226" s="43" t="s">
        <v>220</v>
      </c>
      <c r="C226" s="132">
        <f t="shared" si="165"/>
        <v>0</v>
      </c>
      <c r="D226" s="76">
        <f t="shared" ref="D226:E226" si="215">SUM(D227)</f>
        <v>0</v>
      </c>
      <c r="E226" s="76">
        <f t="shared" si="215"/>
        <v>0</v>
      </c>
      <c r="F226" s="76">
        <f>SUM(F227)</f>
        <v>0</v>
      </c>
      <c r="G226" s="76">
        <f t="shared" ref="G226:N226" si="216">SUM(G227)</f>
        <v>0</v>
      </c>
      <c r="H226" s="76">
        <f t="shared" si="216"/>
        <v>0</v>
      </c>
      <c r="I226" s="76">
        <f t="shared" si="216"/>
        <v>0</v>
      </c>
      <c r="J226" s="76">
        <f t="shared" si="216"/>
        <v>0</v>
      </c>
      <c r="K226" s="76">
        <f t="shared" si="216"/>
        <v>0</v>
      </c>
      <c r="L226" s="76">
        <f t="shared" si="216"/>
        <v>0</v>
      </c>
      <c r="M226" s="76">
        <f t="shared" si="216"/>
        <v>0</v>
      </c>
      <c r="N226" s="76">
        <f t="shared" si="216"/>
        <v>0</v>
      </c>
      <c r="O226" s="91">
        <f>SUM(O227)</f>
        <v>0</v>
      </c>
      <c r="P226" s="95"/>
    </row>
    <row r="227" spans="1:16" ht="24" hidden="1" x14ac:dyDescent="0.25">
      <c r="A227" s="30">
        <v>5269</v>
      </c>
      <c r="B227" s="43" t="s">
        <v>221</v>
      </c>
      <c r="C227" s="132">
        <f t="shared" si="165"/>
        <v>0</v>
      </c>
      <c r="D227" s="45"/>
      <c r="E227" s="45"/>
      <c r="F227" s="45">
        <f t="shared" ref="F227:F228" si="217">D227+E227</f>
        <v>0</v>
      </c>
      <c r="G227" s="45"/>
      <c r="H227" s="45"/>
      <c r="I227" s="45">
        <f t="shared" ref="I227:I228" si="218">G227+H227</f>
        <v>0</v>
      </c>
      <c r="J227" s="45"/>
      <c r="K227" s="45"/>
      <c r="L227" s="45">
        <f t="shared" ref="L227:L228" si="219">J227+K227</f>
        <v>0</v>
      </c>
      <c r="M227" s="45"/>
      <c r="N227" s="45"/>
      <c r="O227" s="393">
        <f t="shared" ref="O227:O228" si="220">M227+N227</f>
        <v>0</v>
      </c>
      <c r="P227" s="532"/>
    </row>
    <row r="228" spans="1:16" ht="24" hidden="1" x14ac:dyDescent="0.25">
      <c r="A228" s="73">
        <v>5270</v>
      </c>
      <c r="B228" s="58" t="s">
        <v>222</v>
      </c>
      <c r="C228" s="86">
        <f t="shared" si="165"/>
        <v>0</v>
      </c>
      <c r="D228" s="77"/>
      <c r="E228" s="77"/>
      <c r="F228" s="77">
        <f t="shared" si="217"/>
        <v>0</v>
      </c>
      <c r="G228" s="77"/>
      <c r="H228" s="77"/>
      <c r="I228" s="77">
        <f t="shared" si="218"/>
        <v>0</v>
      </c>
      <c r="J228" s="77"/>
      <c r="K228" s="77"/>
      <c r="L228" s="77">
        <f t="shared" si="219"/>
        <v>0</v>
      </c>
      <c r="M228" s="77"/>
      <c r="N228" s="77"/>
      <c r="O228" s="391">
        <f t="shared" si="220"/>
        <v>0</v>
      </c>
      <c r="P228" s="533"/>
    </row>
    <row r="229" spans="1:16" hidden="1" x14ac:dyDescent="0.25">
      <c r="A229" s="70">
        <v>6000</v>
      </c>
      <c r="B229" s="70" t="s">
        <v>223</v>
      </c>
      <c r="C229" s="137">
        <f t="shared" si="165"/>
        <v>0</v>
      </c>
      <c r="D229" s="71">
        <f t="shared" ref="D229:E229" si="221">D230+D250+D258</f>
        <v>0</v>
      </c>
      <c r="E229" s="71">
        <f t="shared" si="221"/>
        <v>0</v>
      </c>
      <c r="F229" s="71">
        <f>F230+F250+F258</f>
        <v>0</v>
      </c>
      <c r="G229" s="71">
        <f t="shared" ref="G229:N229" si="222">G230+G250+G258</f>
        <v>0</v>
      </c>
      <c r="H229" s="71">
        <f t="shared" si="222"/>
        <v>0</v>
      </c>
      <c r="I229" s="71">
        <f t="shared" si="222"/>
        <v>0</v>
      </c>
      <c r="J229" s="71">
        <f t="shared" si="222"/>
        <v>0</v>
      </c>
      <c r="K229" s="71">
        <f t="shared" si="222"/>
        <v>0</v>
      </c>
      <c r="L229" s="71">
        <f t="shared" si="222"/>
        <v>0</v>
      </c>
      <c r="M229" s="71">
        <f t="shared" si="222"/>
        <v>0</v>
      </c>
      <c r="N229" s="71">
        <f t="shared" si="222"/>
        <v>0</v>
      </c>
      <c r="O229" s="125">
        <f>O230+O250+O258</f>
        <v>0</v>
      </c>
      <c r="P229" s="172"/>
    </row>
    <row r="230" spans="1:16" ht="14.25" hidden="1" customHeight="1" x14ac:dyDescent="0.25">
      <c r="A230" s="51">
        <v>6200</v>
      </c>
      <c r="B230" s="82" t="s">
        <v>224</v>
      </c>
      <c r="C230" s="138">
        <f t="shared" si="165"/>
        <v>0</v>
      </c>
      <c r="D230" s="85">
        <f t="shared" ref="D230:E230" si="223">SUM(D231,D232,D234,D237,D243,D244,D245)</f>
        <v>0</v>
      </c>
      <c r="E230" s="85">
        <f t="shared" si="223"/>
        <v>0</v>
      </c>
      <c r="F230" s="85">
        <f>SUM(F231,F232,F234,F237,F243,F244,F245)</f>
        <v>0</v>
      </c>
      <c r="G230" s="85">
        <f t="shared" ref="G230:N230" si="224">SUM(G231,G232,G234,G237,G243,G244,G245)</f>
        <v>0</v>
      </c>
      <c r="H230" s="85">
        <f t="shared" si="224"/>
        <v>0</v>
      </c>
      <c r="I230" s="85">
        <f t="shared" si="224"/>
        <v>0</v>
      </c>
      <c r="J230" s="85">
        <f t="shared" si="224"/>
        <v>0</v>
      </c>
      <c r="K230" s="85">
        <f t="shared" si="224"/>
        <v>0</v>
      </c>
      <c r="L230" s="85">
        <f t="shared" si="224"/>
        <v>0</v>
      </c>
      <c r="M230" s="85">
        <f t="shared" si="224"/>
        <v>0</v>
      </c>
      <c r="N230" s="85">
        <f t="shared" si="224"/>
        <v>0</v>
      </c>
      <c r="O230" s="124">
        <f>SUM(O231,O232,O234,O237,O243,O244,O245)</f>
        <v>0</v>
      </c>
      <c r="P230" s="173"/>
    </row>
    <row r="231" spans="1:16" ht="24" hidden="1" x14ac:dyDescent="0.25">
      <c r="A231" s="340">
        <v>6220</v>
      </c>
      <c r="B231" s="40" t="s">
        <v>225</v>
      </c>
      <c r="C231" s="131">
        <f t="shared" si="165"/>
        <v>0</v>
      </c>
      <c r="D231" s="42"/>
      <c r="E231" s="42"/>
      <c r="F231" s="42">
        <f>D231+E231</f>
        <v>0</v>
      </c>
      <c r="G231" s="42"/>
      <c r="H231" s="42"/>
      <c r="I231" s="42">
        <f>G231+H231</f>
        <v>0</v>
      </c>
      <c r="J231" s="42"/>
      <c r="K231" s="42"/>
      <c r="L231" s="42">
        <f>J231+K231</f>
        <v>0</v>
      </c>
      <c r="M231" s="42"/>
      <c r="N231" s="42"/>
      <c r="O231" s="390">
        <f>M231+N231</f>
        <v>0</v>
      </c>
      <c r="P231" s="531"/>
    </row>
    <row r="232" spans="1:16" hidden="1" x14ac:dyDescent="0.25">
      <c r="A232" s="75">
        <v>6230</v>
      </c>
      <c r="B232" s="43" t="s">
        <v>226</v>
      </c>
      <c r="C232" s="132">
        <f t="shared" si="165"/>
        <v>0</v>
      </c>
      <c r="D232" s="76">
        <f t="shared" ref="D232:O232" si="225">SUM(D233)</f>
        <v>0</v>
      </c>
      <c r="E232" s="76">
        <f t="shared" si="225"/>
        <v>0</v>
      </c>
      <c r="F232" s="76">
        <f t="shared" si="225"/>
        <v>0</v>
      </c>
      <c r="G232" s="76">
        <f t="shared" si="225"/>
        <v>0</v>
      </c>
      <c r="H232" s="76">
        <f t="shared" si="225"/>
        <v>0</v>
      </c>
      <c r="I232" s="76">
        <f t="shared" si="225"/>
        <v>0</v>
      </c>
      <c r="J232" s="76">
        <f t="shared" si="225"/>
        <v>0</v>
      </c>
      <c r="K232" s="76">
        <f t="shared" si="225"/>
        <v>0</v>
      </c>
      <c r="L232" s="76">
        <f t="shared" si="225"/>
        <v>0</v>
      </c>
      <c r="M232" s="76">
        <f t="shared" si="225"/>
        <v>0</v>
      </c>
      <c r="N232" s="76">
        <f t="shared" si="225"/>
        <v>0</v>
      </c>
      <c r="O232" s="91">
        <f t="shared" si="225"/>
        <v>0</v>
      </c>
      <c r="P232" s="95"/>
    </row>
    <row r="233" spans="1:16" ht="24" hidden="1" x14ac:dyDescent="0.25">
      <c r="A233" s="30">
        <v>6239</v>
      </c>
      <c r="B233" s="40" t="s">
        <v>227</v>
      </c>
      <c r="C233" s="132">
        <f t="shared" si="165"/>
        <v>0</v>
      </c>
      <c r="D233" s="42"/>
      <c r="E233" s="42"/>
      <c r="F233" s="42">
        <f>D233+E233</f>
        <v>0</v>
      </c>
      <c r="G233" s="42"/>
      <c r="H233" s="42"/>
      <c r="I233" s="42">
        <f>G233+H233</f>
        <v>0</v>
      </c>
      <c r="J233" s="42"/>
      <c r="K233" s="42"/>
      <c r="L233" s="42">
        <f>J233+K233</f>
        <v>0</v>
      </c>
      <c r="M233" s="42"/>
      <c r="N233" s="42"/>
      <c r="O233" s="390">
        <f>M233+N233</f>
        <v>0</v>
      </c>
      <c r="P233" s="531"/>
    </row>
    <row r="234" spans="1:16" ht="24" hidden="1" x14ac:dyDescent="0.25">
      <c r="A234" s="75">
        <v>6240</v>
      </c>
      <c r="B234" s="43" t="s">
        <v>228</v>
      </c>
      <c r="C234" s="132">
        <f t="shared" si="165"/>
        <v>0</v>
      </c>
      <c r="D234" s="76">
        <f t="shared" ref="D234:E234" si="226">SUM(D235:D236)</f>
        <v>0</v>
      </c>
      <c r="E234" s="76">
        <f t="shared" si="226"/>
        <v>0</v>
      </c>
      <c r="F234" s="76">
        <f>SUM(F235:F236)</f>
        <v>0</v>
      </c>
      <c r="G234" s="76">
        <f t="shared" ref="G234:N234" si="227">SUM(G235:G236)</f>
        <v>0</v>
      </c>
      <c r="H234" s="76">
        <f t="shared" si="227"/>
        <v>0</v>
      </c>
      <c r="I234" s="76">
        <f t="shared" si="227"/>
        <v>0</v>
      </c>
      <c r="J234" s="76">
        <f t="shared" si="227"/>
        <v>0</v>
      </c>
      <c r="K234" s="76">
        <f t="shared" si="227"/>
        <v>0</v>
      </c>
      <c r="L234" s="76">
        <f t="shared" si="227"/>
        <v>0</v>
      </c>
      <c r="M234" s="76">
        <f t="shared" si="227"/>
        <v>0</v>
      </c>
      <c r="N234" s="76">
        <f t="shared" si="227"/>
        <v>0</v>
      </c>
      <c r="O234" s="91">
        <f>SUM(O235:O236)</f>
        <v>0</v>
      </c>
      <c r="P234" s="95"/>
    </row>
    <row r="235" spans="1:16" hidden="1" x14ac:dyDescent="0.25">
      <c r="A235" s="30">
        <v>6241</v>
      </c>
      <c r="B235" s="43" t="s">
        <v>229</v>
      </c>
      <c r="C235" s="132">
        <f t="shared" si="165"/>
        <v>0</v>
      </c>
      <c r="D235" s="45"/>
      <c r="E235" s="45"/>
      <c r="F235" s="45">
        <f t="shared" ref="F235:F236" si="228">D235+E235</f>
        <v>0</v>
      </c>
      <c r="G235" s="45"/>
      <c r="H235" s="45"/>
      <c r="I235" s="45">
        <f t="shared" ref="I235:I236" si="229">G235+H235</f>
        <v>0</v>
      </c>
      <c r="J235" s="45"/>
      <c r="K235" s="45"/>
      <c r="L235" s="45">
        <f t="shared" ref="L235:L236" si="230">J235+K235</f>
        <v>0</v>
      </c>
      <c r="M235" s="45"/>
      <c r="N235" s="45"/>
      <c r="O235" s="393">
        <f t="shared" ref="O235:O236" si="231">M235+N235</f>
        <v>0</v>
      </c>
      <c r="P235" s="532"/>
    </row>
    <row r="236" spans="1:16" hidden="1" x14ac:dyDescent="0.25">
      <c r="A236" s="30">
        <v>6242</v>
      </c>
      <c r="B236" s="43" t="s">
        <v>230</v>
      </c>
      <c r="C236" s="132">
        <f t="shared" si="165"/>
        <v>0</v>
      </c>
      <c r="D236" s="45"/>
      <c r="E236" s="45"/>
      <c r="F236" s="45">
        <f t="shared" si="228"/>
        <v>0</v>
      </c>
      <c r="G236" s="45"/>
      <c r="H236" s="45"/>
      <c r="I236" s="45">
        <f t="shared" si="229"/>
        <v>0</v>
      </c>
      <c r="J236" s="45"/>
      <c r="K236" s="45"/>
      <c r="L236" s="45">
        <f t="shared" si="230"/>
        <v>0</v>
      </c>
      <c r="M236" s="45"/>
      <c r="N236" s="45"/>
      <c r="O236" s="393">
        <f t="shared" si="231"/>
        <v>0</v>
      </c>
      <c r="P236" s="532"/>
    </row>
    <row r="237" spans="1:16" ht="25.5" hidden="1" customHeight="1" x14ac:dyDescent="0.25">
      <c r="A237" s="75">
        <v>6250</v>
      </c>
      <c r="B237" s="43" t="s">
        <v>231</v>
      </c>
      <c r="C237" s="132">
        <f t="shared" si="165"/>
        <v>0</v>
      </c>
      <c r="D237" s="76">
        <f t="shared" ref="D237:E237" si="232">SUM(D238:D242)</f>
        <v>0</v>
      </c>
      <c r="E237" s="76">
        <f t="shared" si="232"/>
        <v>0</v>
      </c>
      <c r="F237" s="76">
        <f>SUM(F238:F242)</f>
        <v>0</v>
      </c>
      <c r="G237" s="76">
        <f t="shared" ref="G237:N237" si="233">SUM(G238:G242)</f>
        <v>0</v>
      </c>
      <c r="H237" s="76">
        <f t="shared" si="233"/>
        <v>0</v>
      </c>
      <c r="I237" s="76">
        <f t="shared" si="233"/>
        <v>0</v>
      </c>
      <c r="J237" s="76">
        <f t="shared" si="233"/>
        <v>0</v>
      </c>
      <c r="K237" s="76">
        <f t="shared" si="233"/>
        <v>0</v>
      </c>
      <c r="L237" s="76">
        <f t="shared" si="233"/>
        <v>0</v>
      </c>
      <c r="M237" s="76">
        <f t="shared" si="233"/>
        <v>0</v>
      </c>
      <c r="N237" s="76">
        <f t="shared" si="233"/>
        <v>0</v>
      </c>
      <c r="O237" s="91">
        <f>SUM(O238:O242)</f>
        <v>0</v>
      </c>
      <c r="P237" s="95"/>
    </row>
    <row r="238" spans="1:16" ht="14.25" hidden="1" customHeight="1" x14ac:dyDescent="0.25">
      <c r="A238" s="30">
        <v>6252</v>
      </c>
      <c r="B238" s="43" t="s">
        <v>232</v>
      </c>
      <c r="C238" s="132">
        <f t="shared" si="165"/>
        <v>0</v>
      </c>
      <c r="D238" s="45"/>
      <c r="E238" s="45"/>
      <c r="F238" s="45">
        <f t="shared" ref="F238:F244" si="234">D238+E238</f>
        <v>0</v>
      </c>
      <c r="G238" s="45"/>
      <c r="H238" s="45"/>
      <c r="I238" s="45">
        <f t="shared" ref="I238:I244" si="235">G238+H238</f>
        <v>0</v>
      </c>
      <c r="J238" s="45"/>
      <c r="K238" s="45"/>
      <c r="L238" s="45">
        <f t="shared" ref="L238:L244" si="236">J238+K238</f>
        <v>0</v>
      </c>
      <c r="M238" s="45"/>
      <c r="N238" s="45"/>
      <c r="O238" s="393">
        <f t="shared" ref="O238:O244" si="237">M238+N238</f>
        <v>0</v>
      </c>
      <c r="P238" s="532"/>
    </row>
    <row r="239" spans="1:16" ht="14.25" hidden="1" customHeight="1" x14ac:dyDescent="0.25">
      <c r="A239" s="30">
        <v>6253</v>
      </c>
      <c r="B239" s="43" t="s">
        <v>233</v>
      </c>
      <c r="C239" s="132">
        <f t="shared" si="165"/>
        <v>0</v>
      </c>
      <c r="D239" s="45"/>
      <c r="E239" s="45"/>
      <c r="F239" s="45">
        <f t="shared" si="234"/>
        <v>0</v>
      </c>
      <c r="G239" s="45"/>
      <c r="H239" s="45"/>
      <c r="I239" s="45">
        <f t="shared" si="235"/>
        <v>0</v>
      </c>
      <c r="J239" s="45"/>
      <c r="K239" s="45"/>
      <c r="L239" s="45">
        <f t="shared" si="236"/>
        <v>0</v>
      </c>
      <c r="M239" s="45"/>
      <c r="N239" s="45"/>
      <c r="O239" s="393">
        <f t="shared" si="237"/>
        <v>0</v>
      </c>
      <c r="P239" s="532"/>
    </row>
    <row r="240" spans="1:16" ht="24" hidden="1" x14ac:dyDescent="0.25">
      <c r="A240" s="30">
        <v>6254</v>
      </c>
      <c r="B240" s="43" t="s">
        <v>234</v>
      </c>
      <c r="C240" s="132">
        <f t="shared" si="165"/>
        <v>0</v>
      </c>
      <c r="D240" s="45"/>
      <c r="E240" s="45"/>
      <c r="F240" s="45">
        <f t="shared" si="234"/>
        <v>0</v>
      </c>
      <c r="G240" s="45"/>
      <c r="H240" s="45"/>
      <c r="I240" s="45">
        <f t="shared" si="235"/>
        <v>0</v>
      </c>
      <c r="J240" s="45"/>
      <c r="K240" s="45"/>
      <c r="L240" s="45">
        <f t="shared" si="236"/>
        <v>0</v>
      </c>
      <c r="M240" s="45"/>
      <c r="N240" s="45"/>
      <c r="O240" s="393">
        <f t="shared" si="237"/>
        <v>0</v>
      </c>
      <c r="P240" s="532"/>
    </row>
    <row r="241" spans="1:16" ht="24" hidden="1" x14ac:dyDescent="0.25">
      <c r="A241" s="30">
        <v>6255</v>
      </c>
      <c r="B241" s="43" t="s">
        <v>235</v>
      </c>
      <c r="C241" s="132">
        <f t="shared" ref="C241:C295" si="238">SUM(F241,I241,L241,O241)</f>
        <v>0</v>
      </c>
      <c r="D241" s="45"/>
      <c r="E241" s="45"/>
      <c r="F241" s="45">
        <f t="shared" si="234"/>
        <v>0</v>
      </c>
      <c r="G241" s="45"/>
      <c r="H241" s="45"/>
      <c r="I241" s="45">
        <f t="shared" si="235"/>
        <v>0</v>
      </c>
      <c r="J241" s="45"/>
      <c r="K241" s="45"/>
      <c r="L241" s="45">
        <f t="shared" si="236"/>
        <v>0</v>
      </c>
      <c r="M241" s="45"/>
      <c r="N241" s="45"/>
      <c r="O241" s="393">
        <f t="shared" si="237"/>
        <v>0</v>
      </c>
      <c r="P241" s="532"/>
    </row>
    <row r="242" spans="1:16" hidden="1" x14ac:dyDescent="0.25">
      <c r="A242" s="30">
        <v>6259</v>
      </c>
      <c r="B242" s="43" t="s">
        <v>236</v>
      </c>
      <c r="C242" s="132">
        <f t="shared" si="238"/>
        <v>0</v>
      </c>
      <c r="D242" s="45"/>
      <c r="E242" s="45"/>
      <c r="F242" s="45">
        <f t="shared" si="234"/>
        <v>0</v>
      </c>
      <c r="G242" s="45"/>
      <c r="H242" s="45"/>
      <c r="I242" s="45">
        <f t="shared" si="235"/>
        <v>0</v>
      </c>
      <c r="J242" s="45"/>
      <c r="K242" s="45"/>
      <c r="L242" s="45">
        <f t="shared" si="236"/>
        <v>0</v>
      </c>
      <c r="M242" s="45"/>
      <c r="N242" s="45"/>
      <c r="O242" s="393">
        <f t="shared" si="237"/>
        <v>0</v>
      </c>
      <c r="P242" s="532"/>
    </row>
    <row r="243" spans="1:16" ht="24" hidden="1" x14ac:dyDescent="0.25">
      <c r="A243" s="75">
        <v>6260</v>
      </c>
      <c r="B243" s="43" t="s">
        <v>237</v>
      </c>
      <c r="C243" s="132">
        <f t="shared" si="238"/>
        <v>0</v>
      </c>
      <c r="D243" s="45"/>
      <c r="E243" s="45"/>
      <c r="F243" s="45">
        <f t="shared" si="234"/>
        <v>0</v>
      </c>
      <c r="G243" s="45"/>
      <c r="H243" s="45"/>
      <c r="I243" s="45">
        <f t="shared" si="235"/>
        <v>0</v>
      </c>
      <c r="J243" s="45"/>
      <c r="K243" s="45"/>
      <c r="L243" s="45">
        <f t="shared" si="236"/>
        <v>0</v>
      </c>
      <c r="M243" s="45"/>
      <c r="N243" s="45"/>
      <c r="O243" s="393">
        <f t="shared" si="237"/>
        <v>0</v>
      </c>
      <c r="P243" s="532"/>
    </row>
    <row r="244" spans="1:16" hidden="1" x14ac:dyDescent="0.25">
      <c r="A244" s="75">
        <v>6270</v>
      </c>
      <c r="B244" s="43" t="s">
        <v>238</v>
      </c>
      <c r="C244" s="132">
        <f t="shared" si="238"/>
        <v>0</v>
      </c>
      <c r="D244" s="45"/>
      <c r="E244" s="45"/>
      <c r="F244" s="45">
        <f t="shared" si="234"/>
        <v>0</v>
      </c>
      <c r="G244" s="45"/>
      <c r="H244" s="45"/>
      <c r="I244" s="45">
        <f t="shared" si="235"/>
        <v>0</v>
      </c>
      <c r="J244" s="45"/>
      <c r="K244" s="45"/>
      <c r="L244" s="45">
        <f t="shared" si="236"/>
        <v>0</v>
      </c>
      <c r="M244" s="45"/>
      <c r="N244" s="45"/>
      <c r="O244" s="393">
        <f t="shared" si="237"/>
        <v>0</v>
      </c>
      <c r="P244" s="532"/>
    </row>
    <row r="245" spans="1:16" ht="24" hidden="1" x14ac:dyDescent="0.25">
      <c r="A245" s="340">
        <v>6290</v>
      </c>
      <c r="B245" s="40" t="s">
        <v>239</v>
      </c>
      <c r="C245" s="539">
        <f t="shared" si="238"/>
        <v>0</v>
      </c>
      <c r="D245" s="79">
        <f t="shared" ref="D245:E245" si="239">SUM(D246:D249)</f>
        <v>0</v>
      </c>
      <c r="E245" s="79">
        <f t="shared" si="239"/>
        <v>0</v>
      </c>
      <c r="F245" s="79">
        <f>SUM(F246:F249)</f>
        <v>0</v>
      </c>
      <c r="G245" s="79">
        <f t="shared" ref="G245:O245" si="240">SUM(G246:G249)</f>
        <v>0</v>
      </c>
      <c r="H245" s="79">
        <f t="shared" si="240"/>
        <v>0</v>
      </c>
      <c r="I245" s="79">
        <f t="shared" si="240"/>
        <v>0</v>
      </c>
      <c r="J245" s="79">
        <f t="shared" si="240"/>
        <v>0</v>
      </c>
      <c r="K245" s="79">
        <f t="shared" si="240"/>
        <v>0</v>
      </c>
      <c r="L245" s="79">
        <f t="shared" si="240"/>
        <v>0</v>
      </c>
      <c r="M245" s="79">
        <f t="shared" si="240"/>
        <v>0</v>
      </c>
      <c r="N245" s="79">
        <f t="shared" si="240"/>
        <v>0</v>
      </c>
      <c r="O245" s="79">
        <f t="shared" si="240"/>
        <v>0</v>
      </c>
      <c r="P245" s="331"/>
    </row>
    <row r="246" spans="1:16" hidden="1" x14ac:dyDescent="0.25">
      <c r="A246" s="30">
        <v>6291</v>
      </c>
      <c r="B246" s="43" t="s">
        <v>240</v>
      </c>
      <c r="C246" s="132">
        <f t="shared" si="238"/>
        <v>0</v>
      </c>
      <c r="D246" s="45"/>
      <c r="E246" s="45"/>
      <c r="F246" s="45">
        <f t="shared" ref="F246:F249" si="241">D246+E246</f>
        <v>0</v>
      </c>
      <c r="G246" s="45"/>
      <c r="H246" s="45"/>
      <c r="I246" s="45">
        <f t="shared" ref="I246:I249" si="242">G246+H246</f>
        <v>0</v>
      </c>
      <c r="J246" s="45"/>
      <c r="K246" s="45"/>
      <c r="L246" s="45">
        <f t="shared" ref="L246:L249" si="243">J246+K246</f>
        <v>0</v>
      </c>
      <c r="M246" s="45"/>
      <c r="N246" s="45"/>
      <c r="O246" s="393">
        <f t="shared" ref="O246:O249" si="244">M246+N246</f>
        <v>0</v>
      </c>
      <c r="P246" s="532"/>
    </row>
    <row r="247" spans="1:16" hidden="1" x14ac:dyDescent="0.25">
      <c r="A247" s="30">
        <v>6292</v>
      </c>
      <c r="B247" s="43" t="s">
        <v>241</v>
      </c>
      <c r="C247" s="132">
        <f t="shared" si="238"/>
        <v>0</v>
      </c>
      <c r="D247" s="45"/>
      <c r="E247" s="45"/>
      <c r="F247" s="45">
        <f t="shared" si="241"/>
        <v>0</v>
      </c>
      <c r="G247" s="45"/>
      <c r="H247" s="45"/>
      <c r="I247" s="45">
        <f t="shared" si="242"/>
        <v>0</v>
      </c>
      <c r="J247" s="45"/>
      <c r="K247" s="45"/>
      <c r="L247" s="45">
        <f t="shared" si="243"/>
        <v>0</v>
      </c>
      <c r="M247" s="45"/>
      <c r="N247" s="45"/>
      <c r="O247" s="393">
        <f t="shared" si="244"/>
        <v>0</v>
      </c>
      <c r="P247" s="532"/>
    </row>
    <row r="248" spans="1:16" ht="72" hidden="1" x14ac:dyDescent="0.25">
      <c r="A248" s="30">
        <v>6296</v>
      </c>
      <c r="B248" s="43" t="s">
        <v>242</v>
      </c>
      <c r="C248" s="132">
        <f t="shared" si="238"/>
        <v>0</v>
      </c>
      <c r="D248" s="45"/>
      <c r="E248" s="45"/>
      <c r="F248" s="45">
        <f t="shared" si="241"/>
        <v>0</v>
      </c>
      <c r="G248" s="45"/>
      <c r="H248" s="45"/>
      <c r="I248" s="45">
        <f t="shared" si="242"/>
        <v>0</v>
      </c>
      <c r="J248" s="45"/>
      <c r="K248" s="45"/>
      <c r="L248" s="45">
        <f t="shared" si="243"/>
        <v>0</v>
      </c>
      <c r="M248" s="45"/>
      <c r="N248" s="45"/>
      <c r="O248" s="393">
        <f t="shared" si="244"/>
        <v>0</v>
      </c>
      <c r="P248" s="532"/>
    </row>
    <row r="249" spans="1:16" ht="39.75" hidden="1" customHeight="1" x14ac:dyDescent="0.25">
      <c r="A249" s="30">
        <v>6299</v>
      </c>
      <c r="B249" s="43" t="s">
        <v>243</v>
      </c>
      <c r="C249" s="132">
        <f t="shared" si="238"/>
        <v>0</v>
      </c>
      <c r="D249" s="45"/>
      <c r="E249" s="45"/>
      <c r="F249" s="45">
        <f t="shared" si="241"/>
        <v>0</v>
      </c>
      <c r="G249" s="45"/>
      <c r="H249" s="45"/>
      <c r="I249" s="45">
        <f t="shared" si="242"/>
        <v>0</v>
      </c>
      <c r="J249" s="45"/>
      <c r="K249" s="45"/>
      <c r="L249" s="45">
        <f t="shared" si="243"/>
        <v>0</v>
      </c>
      <c r="M249" s="45"/>
      <c r="N249" s="45"/>
      <c r="O249" s="393">
        <f t="shared" si="244"/>
        <v>0</v>
      </c>
      <c r="P249" s="532"/>
    </row>
    <row r="250" spans="1:16" hidden="1" x14ac:dyDescent="0.25">
      <c r="A250" s="35">
        <v>6300</v>
      </c>
      <c r="B250" s="72" t="s">
        <v>244</v>
      </c>
      <c r="C250" s="130">
        <f t="shared" si="238"/>
        <v>0</v>
      </c>
      <c r="D250" s="38">
        <f t="shared" ref="D250:E250" si="245">SUM(D251,D256,D257)</f>
        <v>0</v>
      </c>
      <c r="E250" s="38">
        <f t="shared" si="245"/>
        <v>0</v>
      </c>
      <c r="F250" s="38">
        <f>SUM(F251,F256,F257)</f>
        <v>0</v>
      </c>
      <c r="G250" s="38">
        <f t="shared" ref="G250:O250" si="246">SUM(G251,G256,G257)</f>
        <v>0</v>
      </c>
      <c r="H250" s="38">
        <f t="shared" si="246"/>
        <v>0</v>
      </c>
      <c r="I250" s="38">
        <f t="shared" si="246"/>
        <v>0</v>
      </c>
      <c r="J250" s="38">
        <f t="shared" si="246"/>
        <v>0</v>
      </c>
      <c r="K250" s="38">
        <f t="shared" si="246"/>
        <v>0</v>
      </c>
      <c r="L250" s="38">
        <f t="shared" si="246"/>
        <v>0</v>
      </c>
      <c r="M250" s="38">
        <f t="shared" si="246"/>
        <v>0</v>
      </c>
      <c r="N250" s="38">
        <f t="shared" si="246"/>
        <v>0</v>
      </c>
      <c r="O250" s="38">
        <f t="shared" si="246"/>
        <v>0</v>
      </c>
      <c r="P250" s="177"/>
    </row>
    <row r="251" spans="1:16" ht="24" hidden="1" x14ac:dyDescent="0.25">
      <c r="A251" s="340">
        <v>6320</v>
      </c>
      <c r="B251" s="40" t="s">
        <v>245</v>
      </c>
      <c r="C251" s="539">
        <f t="shared" si="238"/>
        <v>0</v>
      </c>
      <c r="D251" s="79">
        <f t="shared" ref="D251:E251" si="247">SUM(D252:D255)</f>
        <v>0</v>
      </c>
      <c r="E251" s="79">
        <f t="shared" si="247"/>
        <v>0</v>
      </c>
      <c r="F251" s="79">
        <f>SUM(F252:F255)</f>
        <v>0</v>
      </c>
      <c r="G251" s="79">
        <f t="shared" ref="G251:O251" si="248">SUM(G252:G255)</f>
        <v>0</v>
      </c>
      <c r="H251" s="79">
        <f t="shared" si="248"/>
        <v>0</v>
      </c>
      <c r="I251" s="79">
        <f t="shared" si="248"/>
        <v>0</v>
      </c>
      <c r="J251" s="79">
        <f t="shared" si="248"/>
        <v>0</v>
      </c>
      <c r="K251" s="79">
        <f t="shared" si="248"/>
        <v>0</v>
      </c>
      <c r="L251" s="79">
        <f t="shared" si="248"/>
        <v>0</v>
      </c>
      <c r="M251" s="79">
        <f t="shared" si="248"/>
        <v>0</v>
      </c>
      <c r="N251" s="79">
        <f t="shared" si="248"/>
        <v>0</v>
      </c>
      <c r="O251" s="79">
        <f t="shared" si="248"/>
        <v>0</v>
      </c>
      <c r="P251" s="176"/>
    </row>
    <row r="252" spans="1:16" hidden="1" x14ac:dyDescent="0.25">
      <c r="A252" s="30">
        <v>6322</v>
      </c>
      <c r="B252" s="43" t="s">
        <v>246</v>
      </c>
      <c r="C252" s="132">
        <f t="shared" si="238"/>
        <v>0</v>
      </c>
      <c r="D252" s="45"/>
      <c r="E252" s="45"/>
      <c r="F252" s="45">
        <f t="shared" ref="F252:F257" si="249">D252+E252</f>
        <v>0</v>
      </c>
      <c r="G252" s="45"/>
      <c r="H252" s="45"/>
      <c r="I252" s="45">
        <f t="shared" ref="I252:I257" si="250">G252+H252</f>
        <v>0</v>
      </c>
      <c r="J252" s="45"/>
      <c r="K252" s="45"/>
      <c r="L252" s="45">
        <f t="shared" ref="L252:L257" si="251">J252+K252</f>
        <v>0</v>
      </c>
      <c r="M252" s="45"/>
      <c r="N252" s="45"/>
      <c r="O252" s="393">
        <f t="shared" ref="O252:O257" si="252">M252+N252</f>
        <v>0</v>
      </c>
      <c r="P252" s="532"/>
    </row>
    <row r="253" spans="1:16" ht="24" hidden="1" x14ac:dyDescent="0.25">
      <c r="A253" s="30">
        <v>6323</v>
      </c>
      <c r="B253" s="43" t="s">
        <v>247</v>
      </c>
      <c r="C253" s="132">
        <f t="shared" si="238"/>
        <v>0</v>
      </c>
      <c r="D253" s="45"/>
      <c r="E253" s="45"/>
      <c r="F253" s="45">
        <f t="shared" si="249"/>
        <v>0</v>
      </c>
      <c r="G253" s="45"/>
      <c r="H253" s="45"/>
      <c r="I253" s="45">
        <f t="shared" si="250"/>
        <v>0</v>
      </c>
      <c r="J253" s="45"/>
      <c r="K253" s="45"/>
      <c r="L253" s="45">
        <f t="shared" si="251"/>
        <v>0</v>
      </c>
      <c r="M253" s="45"/>
      <c r="N253" s="45"/>
      <c r="O253" s="393">
        <f t="shared" si="252"/>
        <v>0</v>
      </c>
      <c r="P253" s="532"/>
    </row>
    <row r="254" spans="1:16" ht="24" hidden="1" x14ac:dyDescent="0.25">
      <c r="A254" s="30">
        <v>6324</v>
      </c>
      <c r="B254" s="43" t="s">
        <v>301</v>
      </c>
      <c r="C254" s="132">
        <f t="shared" si="238"/>
        <v>0</v>
      </c>
      <c r="D254" s="45"/>
      <c r="E254" s="45"/>
      <c r="F254" s="45">
        <f t="shared" si="249"/>
        <v>0</v>
      </c>
      <c r="G254" s="45"/>
      <c r="H254" s="45"/>
      <c r="I254" s="45">
        <f t="shared" si="250"/>
        <v>0</v>
      </c>
      <c r="J254" s="45"/>
      <c r="K254" s="45"/>
      <c r="L254" s="45">
        <f t="shared" si="251"/>
        <v>0</v>
      </c>
      <c r="M254" s="45"/>
      <c r="N254" s="45"/>
      <c r="O254" s="393">
        <f t="shared" si="252"/>
        <v>0</v>
      </c>
      <c r="P254" s="532"/>
    </row>
    <row r="255" spans="1:16" hidden="1" x14ac:dyDescent="0.25">
      <c r="A255" s="27">
        <v>6329</v>
      </c>
      <c r="B255" s="40" t="s">
        <v>302</v>
      </c>
      <c r="C255" s="131">
        <f t="shared" si="238"/>
        <v>0</v>
      </c>
      <c r="D255" s="42"/>
      <c r="E255" s="42"/>
      <c r="F255" s="42">
        <f t="shared" si="249"/>
        <v>0</v>
      </c>
      <c r="G255" s="42"/>
      <c r="H255" s="42"/>
      <c r="I255" s="42">
        <f t="shared" si="250"/>
        <v>0</v>
      </c>
      <c r="J255" s="42"/>
      <c r="K255" s="42"/>
      <c r="L255" s="42">
        <f t="shared" si="251"/>
        <v>0</v>
      </c>
      <c r="M255" s="42"/>
      <c r="N255" s="42"/>
      <c r="O255" s="390">
        <f t="shared" si="252"/>
        <v>0</v>
      </c>
      <c r="P255" s="531"/>
    </row>
    <row r="256" spans="1:16" ht="24" hidden="1" x14ac:dyDescent="0.25">
      <c r="A256" s="92">
        <v>6330</v>
      </c>
      <c r="B256" s="93" t="s">
        <v>248</v>
      </c>
      <c r="C256" s="539">
        <f t="shared" si="238"/>
        <v>0</v>
      </c>
      <c r="D256" s="84"/>
      <c r="E256" s="84"/>
      <c r="F256" s="84">
        <f t="shared" si="249"/>
        <v>0</v>
      </c>
      <c r="G256" s="84"/>
      <c r="H256" s="84"/>
      <c r="I256" s="84">
        <f t="shared" si="250"/>
        <v>0</v>
      </c>
      <c r="J256" s="84"/>
      <c r="K256" s="84"/>
      <c r="L256" s="84">
        <f t="shared" si="251"/>
        <v>0</v>
      </c>
      <c r="M256" s="84"/>
      <c r="N256" s="84"/>
      <c r="O256" s="435">
        <f t="shared" si="252"/>
        <v>0</v>
      </c>
      <c r="P256" s="540"/>
    </row>
    <row r="257" spans="1:16" hidden="1" x14ac:dyDescent="0.25">
      <c r="A257" s="75">
        <v>6360</v>
      </c>
      <c r="B257" s="43" t="s">
        <v>249</v>
      </c>
      <c r="C257" s="132">
        <f t="shared" si="238"/>
        <v>0</v>
      </c>
      <c r="D257" s="45"/>
      <c r="E257" s="45"/>
      <c r="F257" s="45">
        <f t="shared" si="249"/>
        <v>0</v>
      </c>
      <c r="G257" s="45"/>
      <c r="H257" s="45"/>
      <c r="I257" s="45">
        <f t="shared" si="250"/>
        <v>0</v>
      </c>
      <c r="J257" s="45"/>
      <c r="K257" s="45"/>
      <c r="L257" s="45">
        <f t="shared" si="251"/>
        <v>0</v>
      </c>
      <c r="M257" s="45"/>
      <c r="N257" s="45"/>
      <c r="O257" s="393">
        <f t="shared" si="252"/>
        <v>0</v>
      </c>
      <c r="P257" s="532"/>
    </row>
    <row r="258" spans="1:16" ht="36" hidden="1" x14ac:dyDescent="0.25">
      <c r="A258" s="35">
        <v>6400</v>
      </c>
      <c r="B258" s="72" t="s">
        <v>250</v>
      </c>
      <c r="C258" s="130">
        <f t="shared" si="238"/>
        <v>0</v>
      </c>
      <c r="D258" s="38">
        <f t="shared" ref="D258:E258" si="253">SUM(D259,D263)</f>
        <v>0</v>
      </c>
      <c r="E258" s="38">
        <f t="shared" si="253"/>
        <v>0</v>
      </c>
      <c r="F258" s="38">
        <f>SUM(F259,F263)</f>
        <v>0</v>
      </c>
      <c r="G258" s="38">
        <f t="shared" ref="G258:O258" si="254">SUM(G259,G263)</f>
        <v>0</v>
      </c>
      <c r="H258" s="38">
        <f t="shared" si="254"/>
        <v>0</v>
      </c>
      <c r="I258" s="38">
        <f t="shared" si="254"/>
        <v>0</v>
      </c>
      <c r="J258" s="38">
        <f t="shared" si="254"/>
        <v>0</v>
      </c>
      <c r="K258" s="38">
        <f t="shared" si="254"/>
        <v>0</v>
      </c>
      <c r="L258" s="38">
        <f t="shared" si="254"/>
        <v>0</v>
      </c>
      <c r="M258" s="38">
        <f t="shared" si="254"/>
        <v>0</v>
      </c>
      <c r="N258" s="38">
        <f t="shared" si="254"/>
        <v>0</v>
      </c>
      <c r="O258" s="38">
        <f t="shared" si="254"/>
        <v>0</v>
      </c>
      <c r="P258" s="177"/>
    </row>
    <row r="259" spans="1:16" ht="24" hidden="1" x14ac:dyDescent="0.25">
      <c r="A259" s="340">
        <v>6410</v>
      </c>
      <c r="B259" s="40" t="s">
        <v>251</v>
      </c>
      <c r="C259" s="131">
        <f t="shared" si="238"/>
        <v>0</v>
      </c>
      <c r="D259" s="79">
        <f t="shared" ref="D259:E259" si="255">SUM(D260:D262)</f>
        <v>0</v>
      </c>
      <c r="E259" s="79">
        <f t="shared" si="255"/>
        <v>0</v>
      </c>
      <c r="F259" s="79">
        <f>SUM(F260:F262)</f>
        <v>0</v>
      </c>
      <c r="G259" s="79">
        <f t="shared" ref="G259:O259" si="256">SUM(G260:G262)</f>
        <v>0</v>
      </c>
      <c r="H259" s="79">
        <f t="shared" si="256"/>
        <v>0</v>
      </c>
      <c r="I259" s="79">
        <f t="shared" si="256"/>
        <v>0</v>
      </c>
      <c r="J259" s="79">
        <f t="shared" si="256"/>
        <v>0</v>
      </c>
      <c r="K259" s="79">
        <f t="shared" si="256"/>
        <v>0</v>
      </c>
      <c r="L259" s="79">
        <f t="shared" si="256"/>
        <v>0</v>
      </c>
      <c r="M259" s="79">
        <f t="shared" si="256"/>
        <v>0</v>
      </c>
      <c r="N259" s="79">
        <f t="shared" si="256"/>
        <v>0</v>
      </c>
      <c r="O259" s="155">
        <f t="shared" si="256"/>
        <v>0</v>
      </c>
      <c r="P259" s="332"/>
    </row>
    <row r="260" spans="1:16" hidden="1" x14ac:dyDescent="0.25">
      <c r="A260" s="30">
        <v>6411</v>
      </c>
      <c r="B260" s="94" t="s">
        <v>252</v>
      </c>
      <c r="C260" s="132">
        <f t="shared" si="238"/>
        <v>0</v>
      </c>
      <c r="D260" s="45"/>
      <c r="E260" s="45"/>
      <c r="F260" s="45">
        <f t="shared" ref="F260:F262" si="257">D260+E260</f>
        <v>0</v>
      </c>
      <c r="G260" s="45"/>
      <c r="H260" s="45"/>
      <c r="I260" s="45">
        <f t="shared" ref="I260:I262" si="258">G260+H260</f>
        <v>0</v>
      </c>
      <c r="J260" s="45"/>
      <c r="K260" s="45"/>
      <c r="L260" s="45">
        <f t="shared" ref="L260:L262" si="259">J260+K260</f>
        <v>0</v>
      </c>
      <c r="M260" s="45"/>
      <c r="N260" s="45"/>
      <c r="O260" s="393">
        <f t="shared" ref="O260:O262" si="260">M260+N260</f>
        <v>0</v>
      </c>
      <c r="P260" s="532"/>
    </row>
    <row r="261" spans="1:16" ht="36" hidden="1" x14ac:dyDescent="0.25">
      <c r="A261" s="30">
        <v>6412</v>
      </c>
      <c r="B261" s="43" t="s">
        <v>253</v>
      </c>
      <c r="C261" s="132">
        <f t="shared" si="238"/>
        <v>0</v>
      </c>
      <c r="D261" s="45"/>
      <c r="E261" s="45"/>
      <c r="F261" s="45">
        <f t="shared" si="257"/>
        <v>0</v>
      </c>
      <c r="G261" s="45"/>
      <c r="H261" s="45"/>
      <c r="I261" s="45">
        <f t="shared" si="258"/>
        <v>0</v>
      </c>
      <c r="J261" s="45"/>
      <c r="K261" s="45"/>
      <c r="L261" s="45">
        <f t="shared" si="259"/>
        <v>0</v>
      </c>
      <c r="M261" s="45"/>
      <c r="N261" s="45"/>
      <c r="O261" s="393">
        <f t="shared" si="260"/>
        <v>0</v>
      </c>
      <c r="P261" s="532"/>
    </row>
    <row r="262" spans="1:16" ht="36" hidden="1" x14ac:dyDescent="0.25">
      <c r="A262" s="30">
        <v>6419</v>
      </c>
      <c r="B262" s="43" t="s">
        <v>254</v>
      </c>
      <c r="C262" s="132">
        <f t="shared" si="238"/>
        <v>0</v>
      </c>
      <c r="D262" s="45"/>
      <c r="E262" s="45"/>
      <c r="F262" s="45">
        <f t="shared" si="257"/>
        <v>0</v>
      </c>
      <c r="G262" s="45"/>
      <c r="H262" s="45"/>
      <c r="I262" s="45">
        <f t="shared" si="258"/>
        <v>0</v>
      </c>
      <c r="J262" s="45"/>
      <c r="K262" s="45"/>
      <c r="L262" s="45">
        <f t="shared" si="259"/>
        <v>0</v>
      </c>
      <c r="M262" s="45"/>
      <c r="N262" s="45"/>
      <c r="O262" s="393">
        <f t="shared" si="260"/>
        <v>0</v>
      </c>
      <c r="P262" s="532"/>
    </row>
    <row r="263" spans="1:16" ht="36" hidden="1" x14ac:dyDescent="0.25">
      <c r="A263" s="75">
        <v>6420</v>
      </c>
      <c r="B263" s="43" t="s">
        <v>255</v>
      </c>
      <c r="C263" s="132">
        <f t="shared" si="238"/>
        <v>0</v>
      </c>
      <c r="D263" s="76">
        <f t="shared" ref="D263:E263" si="261">SUM(D264:D267)</f>
        <v>0</v>
      </c>
      <c r="E263" s="76">
        <f t="shared" si="261"/>
        <v>0</v>
      </c>
      <c r="F263" s="76">
        <f>SUM(F264:F267)</f>
        <v>0</v>
      </c>
      <c r="G263" s="76">
        <f t="shared" ref="G263:N263" si="262">SUM(G264:G267)</f>
        <v>0</v>
      </c>
      <c r="H263" s="76">
        <f t="shared" si="262"/>
        <v>0</v>
      </c>
      <c r="I263" s="76">
        <f t="shared" si="262"/>
        <v>0</v>
      </c>
      <c r="J263" s="76">
        <f t="shared" si="262"/>
        <v>0</v>
      </c>
      <c r="K263" s="76">
        <f t="shared" si="262"/>
        <v>0</v>
      </c>
      <c r="L263" s="76">
        <f t="shared" si="262"/>
        <v>0</v>
      </c>
      <c r="M263" s="76">
        <f t="shared" si="262"/>
        <v>0</v>
      </c>
      <c r="N263" s="76">
        <f t="shared" si="262"/>
        <v>0</v>
      </c>
      <c r="O263" s="91">
        <f>SUM(O264:O267)</f>
        <v>0</v>
      </c>
      <c r="P263" s="95"/>
    </row>
    <row r="264" spans="1:16" hidden="1" x14ac:dyDescent="0.25">
      <c r="A264" s="30">
        <v>6421</v>
      </c>
      <c r="B264" s="43" t="s">
        <v>256</v>
      </c>
      <c r="C264" s="132">
        <f t="shared" si="238"/>
        <v>0</v>
      </c>
      <c r="D264" s="45"/>
      <c r="E264" s="45"/>
      <c r="F264" s="45">
        <f t="shared" ref="F264:F267" si="263">D264+E264</f>
        <v>0</v>
      </c>
      <c r="G264" s="45"/>
      <c r="H264" s="45"/>
      <c r="I264" s="45">
        <f t="shared" ref="I264:I267" si="264">G264+H264</f>
        <v>0</v>
      </c>
      <c r="J264" s="45"/>
      <c r="K264" s="45"/>
      <c r="L264" s="45">
        <f t="shared" ref="L264:L267" si="265">J264+K264</f>
        <v>0</v>
      </c>
      <c r="M264" s="45"/>
      <c r="N264" s="45"/>
      <c r="O264" s="393">
        <f t="shared" ref="O264:O267" si="266">M264+N264</f>
        <v>0</v>
      </c>
      <c r="P264" s="532"/>
    </row>
    <row r="265" spans="1:16" hidden="1" x14ac:dyDescent="0.25">
      <c r="A265" s="30">
        <v>6422</v>
      </c>
      <c r="B265" s="43" t="s">
        <v>257</v>
      </c>
      <c r="C265" s="132">
        <f t="shared" si="238"/>
        <v>0</v>
      </c>
      <c r="D265" s="45"/>
      <c r="E265" s="45"/>
      <c r="F265" s="45">
        <f t="shared" si="263"/>
        <v>0</v>
      </c>
      <c r="G265" s="45"/>
      <c r="H265" s="45"/>
      <c r="I265" s="45">
        <f t="shared" si="264"/>
        <v>0</v>
      </c>
      <c r="J265" s="45"/>
      <c r="K265" s="45"/>
      <c r="L265" s="45">
        <f t="shared" si="265"/>
        <v>0</v>
      </c>
      <c r="M265" s="45"/>
      <c r="N265" s="45"/>
      <c r="O265" s="393">
        <f t="shared" si="266"/>
        <v>0</v>
      </c>
      <c r="P265" s="532"/>
    </row>
    <row r="266" spans="1:16" ht="24" hidden="1" x14ac:dyDescent="0.25">
      <c r="A266" s="30">
        <v>6423</v>
      </c>
      <c r="B266" s="43" t="s">
        <v>258</v>
      </c>
      <c r="C266" s="132">
        <f t="shared" si="238"/>
        <v>0</v>
      </c>
      <c r="D266" s="45"/>
      <c r="E266" s="45"/>
      <c r="F266" s="45">
        <f t="shared" si="263"/>
        <v>0</v>
      </c>
      <c r="G266" s="45"/>
      <c r="H266" s="45"/>
      <c r="I266" s="45">
        <f t="shared" si="264"/>
        <v>0</v>
      </c>
      <c r="J266" s="45"/>
      <c r="K266" s="45"/>
      <c r="L266" s="45">
        <f t="shared" si="265"/>
        <v>0</v>
      </c>
      <c r="M266" s="45"/>
      <c r="N266" s="45"/>
      <c r="O266" s="393">
        <f t="shared" si="266"/>
        <v>0</v>
      </c>
      <c r="P266" s="532"/>
    </row>
    <row r="267" spans="1:16" ht="36" hidden="1" x14ac:dyDescent="0.25">
      <c r="A267" s="30">
        <v>6424</v>
      </c>
      <c r="B267" s="43" t="s">
        <v>259</v>
      </c>
      <c r="C267" s="132">
        <f t="shared" si="238"/>
        <v>0</v>
      </c>
      <c r="D267" s="45"/>
      <c r="E267" s="45"/>
      <c r="F267" s="45">
        <f t="shared" si="263"/>
        <v>0</v>
      </c>
      <c r="G267" s="45"/>
      <c r="H267" s="45"/>
      <c r="I267" s="45">
        <f t="shared" si="264"/>
        <v>0</v>
      </c>
      <c r="J267" s="45"/>
      <c r="K267" s="45"/>
      <c r="L267" s="45">
        <f t="shared" si="265"/>
        <v>0</v>
      </c>
      <c r="M267" s="45"/>
      <c r="N267" s="45"/>
      <c r="O267" s="393">
        <f t="shared" si="266"/>
        <v>0</v>
      </c>
      <c r="P267" s="532"/>
    </row>
    <row r="268" spans="1:16" ht="36" hidden="1" x14ac:dyDescent="0.25">
      <c r="A268" s="97">
        <v>7000</v>
      </c>
      <c r="B268" s="97" t="s">
        <v>260</v>
      </c>
      <c r="C268" s="139">
        <f>SUM(F268,I268,L268,O268)</f>
        <v>0</v>
      </c>
      <c r="D268" s="98">
        <f t="shared" ref="D268:E268" si="267">SUM(D269,D279)</f>
        <v>0</v>
      </c>
      <c r="E268" s="98">
        <f t="shared" si="267"/>
        <v>0</v>
      </c>
      <c r="F268" s="98">
        <f>SUM(F269,F279)</f>
        <v>0</v>
      </c>
      <c r="G268" s="98">
        <f t="shared" ref="G268:N268" si="268">SUM(G269,G279)</f>
        <v>0</v>
      </c>
      <c r="H268" s="98">
        <f t="shared" si="268"/>
        <v>0</v>
      </c>
      <c r="I268" s="98">
        <f t="shared" si="268"/>
        <v>0</v>
      </c>
      <c r="J268" s="98">
        <f t="shared" si="268"/>
        <v>0</v>
      </c>
      <c r="K268" s="98">
        <f t="shared" si="268"/>
        <v>0</v>
      </c>
      <c r="L268" s="98">
        <f t="shared" si="268"/>
        <v>0</v>
      </c>
      <c r="M268" s="98">
        <f t="shared" si="268"/>
        <v>0</v>
      </c>
      <c r="N268" s="98">
        <f t="shared" si="268"/>
        <v>0</v>
      </c>
      <c r="O268" s="158">
        <f>SUM(O269,O279)</f>
        <v>0</v>
      </c>
      <c r="P268" s="542"/>
    </row>
    <row r="269" spans="1:16" ht="24" hidden="1" x14ac:dyDescent="0.25">
      <c r="A269" s="35">
        <v>7200</v>
      </c>
      <c r="B269" s="72" t="s">
        <v>261</v>
      </c>
      <c r="C269" s="130">
        <f t="shared" si="238"/>
        <v>0</v>
      </c>
      <c r="D269" s="38">
        <f t="shared" ref="D269:E269" si="269">SUM(D270,D271,D274,D275,D278)</f>
        <v>0</v>
      </c>
      <c r="E269" s="38">
        <f t="shared" si="269"/>
        <v>0</v>
      </c>
      <c r="F269" s="38">
        <f>SUM(F270,F271,F274,F275,F278)</f>
        <v>0</v>
      </c>
      <c r="G269" s="38"/>
      <c r="H269" s="38"/>
      <c r="I269" s="38">
        <f>SUM(I270,I271,I274,I275,I278)</f>
        <v>0</v>
      </c>
      <c r="J269" s="38"/>
      <c r="K269" s="38"/>
      <c r="L269" s="38">
        <f>SUM(L270,L271,L274,L275,L278)</f>
        <v>0</v>
      </c>
      <c r="M269" s="38"/>
      <c r="N269" s="38"/>
      <c r="O269" s="124">
        <f>SUM(O270,O271,O274,O275,O278)</f>
        <v>0</v>
      </c>
      <c r="P269" s="173"/>
    </row>
    <row r="270" spans="1:16" ht="24" hidden="1" x14ac:dyDescent="0.25">
      <c r="A270" s="340">
        <v>7210</v>
      </c>
      <c r="B270" s="40" t="s">
        <v>262</v>
      </c>
      <c r="C270" s="131">
        <f t="shared" si="238"/>
        <v>0</v>
      </c>
      <c r="D270" s="42"/>
      <c r="E270" s="42"/>
      <c r="F270" s="42">
        <f>D270+E270</f>
        <v>0</v>
      </c>
      <c r="G270" s="42"/>
      <c r="H270" s="42"/>
      <c r="I270" s="42">
        <f>G270+H270</f>
        <v>0</v>
      </c>
      <c r="J270" s="42"/>
      <c r="K270" s="42"/>
      <c r="L270" s="42">
        <f>J270+K270</f>
        <v>0</v>
      </c>
      <c r="M270" s="42"/>
      <c r="N270" s="42"/>
      <c r="O270" s="390">
        <f>M270+N270</f>
        <v>0</v>
      </c>
      <c r="P270" s="531"/>
    </row>
    <row r="271" spans="1:16" s="96" customFormat="1" ht="36" hidden="1" x14ac:dyDescent="0.25">
      <c r="A271" s="75">
        <v>7220</v>
      </c>
      <c r="B271" s="43" t="s">
        <v>263</v>
      </c>
      <c r="C271" s="132">
        <f t="shared" si="238"/>
        <v>0</v>
      </c>
      <c r="D271" s="76">
        <f t="shared" ref="D271:E271" si="270">SUM(D272:D273)</f>
        <v>0</v>
      </c>
      <c r="E271" s="76">
        <f t="shared" si="270"/>
        <v>0</v>
      </c>
      <c r="F271" s="76">
        <f>SUM(F272:F273)</f>
        <v>0</v>
      </c>
      <c r="G271" s="76">
        <f t="shared" ref="G271:O271" si="271">SUM(G272:G273)</f>
        <v>0</v>
      </c>
      <c r="H271" s="76">
        <f t="shared" si="271"/>
        <v>0</v>
      </c>
      <c r="I271" s="76">
        <f t="shared" si="271"/>
        <v>0</v>
      </c>
      <c r="J271" s="76">
        <f t="shared" si="271"/>
        <v>0</v>
      </c>
      <c r="K271" s="76">
        <f t="shared" si="271"/>
        <v>0</v>
      </c>
      <c r="L271" s="76">
        <f t="shared" si="271"/>
        <v>0</v>
      </c>
      <c r="M271" s="76">
        <f t="shared" si="271"/>
        <v>0</v>
      </c>
      <c r="N271" s="76">
        <f t="shared" si="271"/>
        <v>0</v>
      </c>
      <c r="O271" s="76">
        <f t="shared" si="271"/>
        <v>0</v>
      </c>
      <c r="P271" s="95"/>
    </row>
    <row r="272" spans="1:16" s="96" customFormat="1" ht="36" hidden="1" x14ac:dyDescent="0.25">
      <c r="A272" s="30">
        <v>7221</v>
      </c>
      <c r="B272" s="43" t="s">
        <v>264</v>
      </c>
      <c r="C272" s="132">
        <f t="shared" si="238"/>
        <v>0</v>
      </c>
      <c r="D272" s="45"/>
      <c r="E272" s="45"/>
      <c r="F272" s="45">
        <f t="shared" ref="F272:F274" si="272">D272+E272</f>
        <v>0</v>
      </c>
      <c r="G272" s="45"/>
      <c r="H272" s="45"/>
      <c r="I272" s="45">
        <f t="shared" ref="I272:I274" si="273">G272+H272</f>
        <v>0</v>
      </c>
      <c r="J272" s="45"/>
      <c r="K272" s="45"/>
      <c r="L272" s="45">
        <f t="shared" ref="L272:L274" si="274">J272+K272</f>
        <v>0</v>
      </c>
      <c r="M272" s="45"/>
      <c r="N272" s="45"/>
      <c r="O272" s="393">
        <f t="shared" ref="O272:O274" si="275">M272+N272</f>
        <v>0</v>
      </c>
      <c r="P272" s="532"/>
    </row>
    <row r="273" spans="1:17" s="96" customFormat="1" ht="36" hidden="1" x14ac:dyDescent="0.25">
      <c r="A273" s="30">
        <v>7222</v>
      </c>
      <c r="B273" s="43" t="s">
        <v>265</v>
      </c>
      <c r="C273" s="132">
        <f t="shared" si="238"/>
        <v>0</v>
      </c>
      <c r="D273" s="45"/>
      <c r="E273" s="45"/>
      <c r="F273" s="45">
        <f t="shared" si="272"/>
        <v>0</v>
      </c>
      <c r="G273" s="45"/>
      <c r="H273" s="45"/>
      <c r="I273" s="45">
        <f t="shared" si="273"/>
        <v>0</v>
      </c>
      <c r="J273" s="45"/>
      <c r="K273" s="45"/>
      <c r="L273" s="45">
        <f t="shared" si="274"/>
        <v>0</v>
      </c>
      <c r="M273" s="45"/>
      <c r="N273" s="45"/>
      <c r="O273" s="393">
        <f t="shared" si="275"/>
        <v>0</v>
      </c>
      <c r="P273" s="532"/>
    </row>
    <row r="274" spans="1:17" ht="24" hidden="1" x14ac:dyDescent="0.25">
      <c r="A274" s="75">
        <v>7230</v>
      </c>
      <c r="B274" s="43" t="s">
        <v>308</v>
      </c>
      <c r="C274" s="132">
        <f t="shared" si="238"/>
        <v>0</v>
      </c>
      <c r="D274" s="45"/>
      <c r="E274" s="45"/>
      <c r="F274" s="45">
        <f t="shared" si="272"/>
        <v>0</v>
      </c>
      <c r="G274" s="45"/>
      <c r="H274" s="45"/>
      <c r="I274" s="45">
        <f t="shared" si="273"/>
        <v>0</v>
      </c>
      <c r="J274" s="45"/>
      <c r="K274" s="45"/>
      <c r="L274" s="45">
        <f t="shared" si="274"/>
        <v>0</v>
      </c>
      <c r="M274" s="45"/>
      <c r="N274" s="45"/>
      <c r="O274" s="393">
        <f t="shared" si="275"/>
        <v>0</v>
      </c>
      <c r="P274" s="532"/>
    </row>
    <row r="275" spans="1:17" ht="24" hidden="1" x14ac:dyDescent="0.25">
      <c r="A275" s="75">
        <v>7240</v>
      </c>
      <c r="B275" s="43" t="s">
        <v>266</v>
      </c>
      <c r="C275" s="132">
        <f t="shared" si="238"/>
        <v>0</v>
      </c>
      <c r="D275" s="76">
        <f t="shared" ref="D275:E275" si="276">SUM(D276:D277)</f>
        <v>0</v>
      </c>
      <c r="E275" s="76">
        <f t="shared" si="276"/>
        <v>0</v>
      </c>
      <c r="F275" s="76">
        <f>SUM(F276:F277)</f>
        <v>0</v>
      </c>
      <c r="G275" s="76">
        <f t="shared" ref="G275:O275" si="277">SUM(G276:G277)</f>
        <v>0</v>
      </c>
      <c r="H275" s="76">
        <f t="shared" si="277"/>
        <v>0</v>
      </c>
      <c r="I275" s="76">
        <f t="shared" si="277"/>
        <v>0</v>
      </c>
      <c r="J275" s="76">
        <f t="shared" si="277"/>
        <v>0</v>
      </c>
      <c r="K275" s="76">
        <f t="shared" si="277"/>
        <v>0</v>
      </c>
      <c r="L275" s="76">
        <f t="shared" si="277"/>
        <v>0</v>
      </c>
      <c r="M275" s="76">
        <f t="shared" si="277"/>
        <v>0</v>
      </c>
      <c r="N275" s="76">
        <f t="shared" si="277"/>
        <v>0</v>
      </c>
      <c r="O275" s="76">
        <f t="shared" si="277"/>
        <v>0</v>
      </c>
      <c r="P275" s="95"/>
    </row>
    <row r="276" spans="1:17" ht="48" hidden="1" x14ac:dyDescent="0.25">
      <c r="A276" s="30">
        <v>7245</v>
      </c>
      <c r="B276" s="43" t="s">
        <v>267</v>
      </c>
      <c r="C276" s="132">
        <f t="shared" si="238"/>
        <v>0</v>
      </c>
      <c r="D276" s="45"/>
      <c r="E276" s="45"/>
      <c r="F276" s="45">
        <f t="shared" ref="F276:F278" si="278">D276+E276</f>
        <v>0</v>
      </c>
      <c r="G276" s="45"/>
      <c r="H276" s="45"/>
      <c r="I276" s="45">
        <f t="shared" ref="I276:I278" si="279">G276+H276</f>
        <v>0</v>
      </c>
      <c r="J276" s="45"/>
      <c r="K276" s="45"/>
      <c r="L276" s="45">
        <f t="shared" ref="L276:L278" si="280">J276+K276</f>
        <v>0</v>
      </c>
      <c r="M276" s="45"/>
      <c r="N276" s="45"/>
      <c r="O276" s="393">
        <f t="shared" ref="O276:O278" si="281">M276+N276</f>
        <v>0</v>
      </c>
      <c r="P276" s="532"/>
    </row>
    <row r="277" spans="1:17" ht="96" hidden="1" x14ac:dyDescent="0.25">
      <c r="A277" s="30">
        <v>7246</v>
      </c>
      <c r="B277" s="43" t="s">
        <v>268</v>
      </c>
      <c r="C277" s="132">
        <f t="shared" si="238"/>
        <v>0</v>
      </c>
      <c r="D277" s="45"/>
      <c r="E277" s="45"/>
      <c r="F277" s="45">
        <f t="shared" si="278"/>
        <v>0</v>
      </c>
      <c r="G277" s="45"/>
      <c r="H277" s="45"/>
      <c r="I277" s="45">
        <f t="shared" si="279"/>
        <v>0</v>
      </c>
      <c r="J277" s="45"/>
      <c r="K277" s="45"/>
      <c r="L277" s="45">
        <f t="shared" si="280"/>
        <v>0</v>
      </c>
      <c r="M277" s="45"/>
      <c r="N277" s="45"/>
      <c r="O277" s="393">
        <f t="shared" si="281"/>
        <v>0</v>
      </c>
      <c r="P277" s="532"/>
    </row>
    <row r="278" spans="1:17" ht="24" hidden="1" x14ac:dyDescent="0.25">
      <c r="A278" s="92">
        <v>7260</v>
      </c>
      <c r="B278" s="40" t="s">
        <v>269</v>
      </c>
      <c r="C278" s="131">
        <f t="shared" si="238"/>
        <v>0</v>
      </c>
      <c r="D278" s="42"/>
      <c r="E278" s="42"/>
      <c r="F278" s="42">
        <f t="shared" si="278"/>
        <v>0</v>
      </c>
      <c r="G278" s="42"/>
      <c r="H278" s="42"/>
      <c r="I278" s="42">
        <f t="shared" si="279"/>
        <v>0</v>
      </c>
      <c r="J278" s="42"/>
      <c r="K278" s="42"/>
      <c r="L278" s="42">
        <f t="shared" si="280"/>
        <v>0</v>
      </c>
      <c r="M278" s="42"/>
      <c r="N278" s="42"/>
      <c r="O278" s="390">
        <f t="shared" si="281"/>
        <v>0</v>
      </c>
      <c r="P278" s="531"/>
    </row>
    <row r="279" spans="1:17" hidden="1" x14ac:dyDescent="0.25">
      <c r="A279" s="55">
        <v>7700</v>
      </c>
      <c r="B279" s="105" t="s">
        <v>298</v>
      </c>
      <c r="C279" s="140">
        <f t="shared" si="238"/>
        <v>0</v>
      </c>
      <c r="D279" s="106">
        <f t="shared" ref="D279:O279" si="282">D280</f>
        <v>0</v>
      </c>
      <c r="E279" s="106">
        <f t="shared" si="282"/>
        <v>0</v>
      </c>
      <c r="F279" s="106">
        <f t="shared" si="282"/>
        <v>0</v>
      </c>
      <c r="G279" s="106">
        <f t="shared" si="282"/>
        <v>0</v>
      </c>
      <c r="H279" s="106">
        <f t="shared" si="282"/>
        <v>0</v>
      </c>
      <c r="I279" s="106">
        <f t="shared" si="282"/>
        <v>0</v>
      </c>
      <c r="J279" s="106">
        <f t="shared" si="282"/>
        <v>0</v>
      </c>
      <c r="K279" s="106">
        <f t="shared" si="282"/>
        <v>0</v>
      </c>
      <c r="L279" s="106">
        <f t="shared" si="282"/>
        <v>0</v>
      </c>
      <c r="M279" s="106">
        <f t="shared" si="282"/>
        <v>0</v>
      </c>
      <c r="N279" s="106">
        <f t="shared" si="282"/>
        <v>0</v>
      </c>
      <c r="O279" s="106">
        <f t="shared" si="282"/>
        <v>0</v>
      </c>
      <c r="P279" s="177"/>
    </row>
    <row r="280" spans="1:17" hidden="1" x14ac:dyDescent="0.25">
      <c r="A280" s="73">
        <v>7720</v>
      </c>
      <c r="B280" s="40" t="s">
        <v>299</v>
      </c>
      <c r="C280" s="519">
        <f t="shared" si="238"/>
        <v>0</v>
      </c>
      <c r="D280" s="49"/>
      <c r="E280" s="49"/>
      <c r="F280" s="49">
        <f>D280+E280</f>
        <v>0</v>
      </c>
      <c r="G280" s="49"/>
      <c r="H280" s="49"/>
      <c r="I280" s="49">
        <f>G280+H280</f>
        <v>0</v>
      </c>
      <c r="J280" s="49"/>
      <c r="K280" s="49"/>
      <c r="L280" s="49">
        <f>J280+K280</f>
        <v>0</v>
      </c>
      <c r="M280" s="49"/>
      <c r="N280" s="49"/>
      <c r="O280" s="389">
        <f>M280+N280</f>
        <v>0</v>
      </c>
      <c r="P280" s="543"/>
    </row>
    <row r="281" spans="1:17" hidden="1" x14ac:dyDescent="0.25">
      <c r="A281" s="94"/>
      <c r="B281" s="43" t="s">
        <v>270</v>
      </c>
      <c r="C281" s="132">
        <f t="shared" si="238"/>
        <v>0</v>
      </c>
      <c r="D281" s="76">
        <f t="shared" ref="D281:E281" si="283">SUM(D282:D283)</f>
        <v>0</v>
      </c>
      <c r="E281" s="76">
        <f t="shared" si="283"/>
        <v>0</v>
      </c>
      <c r="F281" s="76">
        <f>SUM(F282:F283)</f>
        <v>0</v>
      </c>
      <c r="G281" s="76">
        <f t="shared" ref="G281:O281" si="284">SUM(G282:G283)</f>
        <v>0</v>
      </c>
      <c r="H281" s="76">
        <f t="shared" si="284"/>
        <v>0</v>
      </c>
      <c r="I281" s="76">
        <f t="shared" si="284"/>
        <v>0</v>
      </c>
      <c r="J281" s="76">
        <f t="shared" si="284"/>
        <v>0</v>
      </c>
      <c r="K281" s="76">
        <f t="shared" si="284"/>
        <v>0</v>
      </c>
      <c r="L281" s="76">
        <f t="shared" si="284"/>
        <v>0</v>
      </c>
      <c r="M281" s="76">
        <f t="shared" si="284"/>
        <v>0</v>
      </c>
      <c r="N281" s="76">
        <f t="shared" si="284"/>
        <v>0</v>
      </c>
      <c r="O281" s="76">
        <f t="shared" si="284"/>
        <v>0</v>
      </c>
      <c r="P281" s="95"/>
    </row>
    <row r="282" spans="1:17" hidden="1" x14ac:dyDescent="0.25">
      <c r="A282" s="94" t="s">
        <v>271</v>
      </c>
      <c r="B282" s="30" t="s">
        <v>272</v>
      </c>
      <c r="C282" s="132">
        <f t="shared" si="238"/>
        <v>0</v>
      </c>
      <c r="D282" s="45"/>
      <c r="E282" s="45"/>
      <c r="F282" s="45">
        <f>E282+D282</f>
        <v>0</v>
      </c>
      <c r="G282" s="45"/>
      <c r="H282" s="45"/>
      <c r="I282" s="45">
        <f>H282+G282</f>
        <v>0</v>
      </c>
      <c r="J282" s="45"/>
      <c r="K282" s="45"/>
      <c r="L282" s="45">
        <f>K282+J282</f>
        <v>0</v>
      </c>
      <c r="M282" s="45"/>
      <c r="N282" s="45"/>
      <c r="O282" s="393">
        <f>N282+M282</f>
        <v>0</v>
      </c>
      <c r="P282" s="532"/>
    </row>
    <row r="283" spans="1:17" ht="24" hidden="1" x14ac:dyDescent="0.25">
      <c r="A283" s="94" t="s">
        <v>273</v>
      </c>
      <c r="B283" s="99" t="s">
        <v>274</v>
      </c>
      <c r="C283" s="131">
        <f t="shared" si="238"/>
        <v>0</v>
      </c>
      <c r="D283" s="42"/>
      <c r="E283" s="42"/>
      <c r="F283" s="42">
        <f>E283+D283</f>
        <v>0</v>
      </c>
      <c r="G283" s="42"/>
      <c r="H283" s="42"/>
      <c r="I283" s="42">
        <f>H283+G283</f>
        <v>0</v>
      </c>
      <c r="J283" s="42"/>
      <c r="K283" s="42"/>
      <c r="L283" s="42">
        <f>K283+J283</f>
        <v>0</v>
      </c>
      <c r="M283" s="42"/>
      <c r="N283" s="42"/>
      <c r="O283" s="390">
        <f>N283+M283</f>
        <v>0</v>
      </c>
      <c r="P283" s="531"/>
    </row>
    <row r="284" spans="1:17" ht="12.75" thickBot="1" x14ac:dyDescent="0.3">
      <c r="A284" s="110"/>
      <c r="B284" s="110" t="s">
        <v>275</v>
      </c>
      <c r="C284" s="413">
        <f t="shared" si="238"/>
        <v>108836</v>
      </c>
      <c r="D284" s="239">
        <f t="shared" ref="D284:O284" si="285">SUM(D281,D268,D229,D194,D186,D172,D74,D52)</f>
        <v>109527</v>
      </c>
      <c r="E284" s="277">
        <f t="shared" si="285"/>
        <v>-691</v>
      </c>
      <c r="F284" s="413">
        <f t="shared" si="285"/>
        <v>108836</v>
      </c>
      <c r="G284" s="239">
        <f t="shared" si="285"/>
        <v>0</v>
      </c>
      <c r="H284" s="277">
        <f t="shared" si="285"/>
        <v>0</v>
      </c>
      <c r="I284" s="413">
        <f t="shared" si="285"/>
        <v>0</v>
      </c>
      <c r="J284" s="239">
        <f t="shared" si="285"/>
        <v>0</v>
      </c>
      <c r="K284" s="277">
        <f t="shared" si="285"/>
        <v>0</v>
      </c>
      <c r="L284" s="413">
        <f t="shared" si="285"/>
        <v>0</v>
      </c>
      <c r="M284" s="239">
        <f t="shared" si="285"/>
        <v>0</v>
      </c>
      <c r="N284" s="277">
        <f t="shared" si="285"/>
        <v>0</v>
      </c>
      <c r="O284" s="413">
        <f t="shared" si="285"/>
        <v>0</v>
      </c>
      <c r="P284" s="544"/>
      <c r="Q284" s="296"/>
    </row>
    <row r="285" spans="1:17" s="19" customFormat="1" ht="13.5" hidden="1" thickTop="1" thickBot="1" x14ac:dyDescent="0.3">
      <c r="A285" s="744" t="s">
        <v>276</v>
      </c>
      <c r="B285" s="745"/>
      <c r="C285" s="142">
        <f t="shared" si="238"/>
        <v>0</v>
      </c>
      <c r="D285" s="114">
        <f t="shared" ref="D285:N285" si="286">SUM(D24,D25,D41)-D50</f>
        <v>0</v>
      </c>
      <c r="E285" s="114">
        <f t="shared" si="286"/>
        <v>0</v>
      </c>
      <c r="F285" s="114">
        <f>SUM(F24,F25,F41)-F50</f>
        <v>0</v>
      </c>
      <c r="G285" s="114">
        <f t="shared" si="286"/>
        <v>0</v>
      </c>
      <c r="H285" s="114">
        <f t="shared" si="286"/>
        <v>0</v>
      </c>
      <c r="I285" s="114">
        <f t="shared" si="286"/>
        <v>0</v>
      </c>
      <c r="J285" s="114">
        <f t="shared" si="286"/>
        <v>0</v>
      </c>
      <c r="K285" s="114">
        <f t="shared" si="286"/>
        <v>0</v>
      </c>
      <c r="L285" s="114">
        <f t="shared" si="286"/>
        <v>0</v>
      </c>
      <c r="M285" s="114">
        <f t="shared" si="286"/>
        <v>0</v>
      </c>
      <c r="N285" s="114">
        <f t="shared" si="286"/>
        <v>0</v>
      </c>
      <c r="O285" s="126">
        <f>O44-O50</f>
        <v>0</v>
      </c>
      <c r="P285" s="115"/>
    </row>
    <row r="286" spans="1:17" s="19" customFormat="1" ht="12.75" hidden="1" thickTop="1" x14ac:dyDescent="0.25">
      <c r="A286" s="746" t="s">
        <v>277</v>
      </c>
      <c r="B286" s="747"/>
      <c r="C286" s="143">
        <f t="shared" si="238"/>
        <v>0</v>
      </c>
      <c r="D286" s="103">
        <f t="shared" ref="D286:O286" si="287">SUM(D287,D288)-D295+D296</f>
        <v>0</v>
      </c>
      <c r="E286" s="103">
        <f t="shared" si="287"/>
        <v>0</v>
      </c>
      <c r="F286" s="103">
        <f t="shared" si="287"/>
        <v>0</v>
      </c>
      <c r="G286" s="103">
        <f t="shared" si="287"/>
        <v>0</v>
      </c>
      <c r="H286" s="103">
        <f t="shared" si="287"/>
        <v>0</v>
      </c>
      <c r="I286" s="103">
        <f t="shared" si="287"/>
        <v>0</v>
      </c>
      <c r="J286" s="103">
        <f t="shared" si="287"/>
        <v>0</v>
      </c>
      <c r="K286" s="103">
        <f t="shared" si="287"/>
        <v>0</v>
      </c>
      <c r="L286" s="103">
        <f t="shared" si="287"/>
        <v>0</v>
      </c>
      <c r="M286" s="103">
        <f t="shared" si="287"/>
        <v>0</v>
      </c>
      <c r="N286" s="103">
        <f t="shared" si="287"/>
        <v>0</v>
      </c>
      <c r="O286" s="113">
        <f t="shared" si="287"/>
        <v>0</v>
      </c>
      <c r="P286" s="109"/>
    </row>
    <row r="287" spans="1:17" s="19" customFormat="1" ht="13.5" hidden="1" thickTop="1" thickBot="1" x14ac:dyDescent="0.3">
      <c r="A287" s="63" t="s">
        <v>278</v>
      </c>
      <c r="B287" s="63" t="s">
        <v>279</v>
      </c>
      <c r="C287" s="134">
        <f t="shared" si="238"/>
        <v>0</v>
      </c>
      <c r="D287" s="64">
        <f t="shared" ref="D287:O287" si="288">D21-D281</f>
        <v>0</v>
      </c>
      <c r="E287" s="64">
        <f t="shared" si="288"/>
        <v>0</v>
      </c>
      <c r="F287" s="64">
        <f t="shared" si="288"/>
        <v>0</v>
      </c>
      <c r="G287" s="64">
        <f t="shared" si="288"/>
        <v>0</v>
      </c>
      <c r="H287" s="64">
        <f t="shared" si="288"/>
        <v>0</v>
      </c>
      <c r="I287" s="64">
        <f t="shared" si="288"/>
        <v>0</v>
      </c>
      <c r="J287" s="64">
        <f t="shared" si="288"/>
        <v>0</v>
      </c>
      <c r="K287" s="64">
        <f t="shared" si="288"/>
        <v>0</v>
      </c>
      <c r="L287" s="64">
        <f t="shared" si="288"/>
        <v>0</v>
      </c>
      <c r="M287" s="64">
        <f t="shared" si="288"/>
        <v>0</v>
      </c>
      <c r="N287" s="64">
        <f t="shared" si="288"/>
        <v>0</v>
      </c>
      <c r="O287" s="117">
        <f t="shared" si="288"/>
        <v>0</v>
      </c>
      <c r="P287" s="169"/>
    </row>
    <row r="288" spans="1:17" s="19" customFormat="1" ht="12.75" hidden="1" thickTop="1" x14ac:dyDescent="0.25">
      <c r="A288" s="116" t="s">
        <v>280</v>
      </c>
      <c r="B288" s="116" t="s">
        <v>281</v>
      </c>
      <c r="C288" s="143">
        <f t="shared" si="238"/>
        <v>0</v>
      </c>
      <c r="D288" s="103">
        <f t="shared" ref="D288:O288" si="289">SUM(D289,D291,D293)-SUM(D290,D292,D294)</f>
        <v>0</v>
      </c>
      <c r="E288" s="103">
        <f t="shared" si="289"/>
        <v>0</v>
      </c>
      <c r="F288" s="103">
        <f t="shared" si="289"/>
        <v>0</v>
      </c>
      <c r="G288" s="103">
        <f t="shared" si="289"/>
        <v>0</v>
      </c>
      <c r="H288" s="103">
        <f t="shared" si="289"/>
        <v>0</v>
      </c>
      <c r="I288" s="103">
        <f t="shared" si="289"/>
        <v>0</v>
      </c>
      <c r="J288" s="103">
        <f t="shared" si="289"/>
        <v>0</v>
      </c>
      <c r="K288" s="103">
        <f t="shared" si="289"/>
        <v>0</v>
      </c>
      <c r="L288" s="103">
        <f t="shared" si="289"/>
        <v>0</v>
      </c>
      <c r="M288" s="103">
        <f t="shared" si="289"/>
        <v>0</v>
      </c>
      <c r="N288" s="103">
        <f t="shared" si="289"/>
        <v>0</v>
      </c>
      <c r="O288" s="113">
        <f t="shared" si="289"/>
        <v>0</v>
      </c>
      <c r="P288" s="109"/>
    </row>
    <row r="289" spans="1:16" ht="12.75" hidden="1" thickTop="1" x14ac:dyDescent="0.25">
      <c r="A289" s="100" t="s">
        <v>282</v>
      </c>
      <c r="B289" s="60" t="s">
        <v>283</v>
      </c>
      <c r="C289" s="519">
        <f t="shared" si="238"/>
        <v>0</v>
      </c>
      <c r="D289" s="49"/>
      <c r="E289" s="49"/>
      <c r="F289" s="49">
        <f t="shared" ref="F289:F296" si="290">E289+D289</f>
        <v>0</v>
      </c>
      <c r="G289" s="49"/>
      <c r="H289" s="49"/>
      <c r="I289" s="49">
        <f t="shared" ref="I289:I296" si="291">H289+G289</f>
        <v>0</v>
      </c>
      <c r="J289" s="49"/>
      <c r="K289" s="49"/>
      <c r="L289" s="49">
        <f t="shared" ref="L289:L296" si="292">K289+J289</f>
        <v>0</v>
      </c>
      <c r="M289" s="49"/>
      <c r="N289" s="49"/>
      <c r="O289" s="389">
        <f t="shared" ref="O289:O296" si="293">N289+M289</f>
        <v>0</v>
      </c>
      <c r="P289" s="543"/>
    </row>
    <row r="290" spans="1:16" ht="24.75" hidden="1" thickTop="1" x14ac:dyDescent="0.25">
      <c r="A290" s="94" t="s">
        <v>284</v>
      </c>
      <c r="B290" s="29" t="s">
        <v>285</v>
      </c>
      <c r="C290" s="132">
        <f t="shared" si="238"/>
        <v>0</v>
      </c>
      <c r="D290" s="45"/>
      <c r="E290" s="45"/>
      <c r="F290" s="45">
        <f t="shared" si="290"/>
        <v>0</v>
      </c>
      <c r="G290" s="45"/>
      <c r="H290" s="45"/>
      <c r="I290" s="45">
        <f t="shared" si="291"/>
        <v>0</v>
      </c>
      <c r="J290" s="45"/>
      <c r="K290" s="45"/>
      <c r="L290" s="45">
        <f t="shared" si="292"/>
        <v>0</v>
      </c>
      <c r="M290" s="45"/>
      <c r="N290" s="45"/>
      <c r="O290" s="393">
        <f t="shared" si="293"/>
        <v>0</v>
      </c>
      <c r="P290" s="532"/>
    </row>
    <row r="291" spans="1:16" ht="12.75" hidden="1" thickTop="1" x14ac:dyDescent="0.25">
      <c r="A291" s="94" t="s">
        <v>286</v>
      </c>
      <c r="B291" s="29" t="s">
        <v>287</v>
      </c>
      <c r="C291" s="132">
        <f t="shared" si="238"/>
        <v>0</v>
      </c>
      <c r="D291" s="45"/>
      <c r="E291" s="45"/>
      <c r="F291" s="45">
        <f t="shared" si="290"/>
        <v>0</v>
      </c>
      <c r="G291" s="45"/>
      <c r="H291" s="45"/>
      <c r="I291" s="45">
        <f t="shared" si="291"/>
        <v>0</v>
      </c>
      <c r="J291" s="45"/>
      <c r="K291" s="45"/>
      <c r="L291" s="45">
        <f t="shared" si="292"/>
        <v>0</v>
      </c>
      <c r="M291" s="45"/>
      <c r="N291" s="45"/>
      <c r="O291" s="393">
        <f t="shared" si="293"/>
        <v>0</v>
      </c>
      <c r="P291" s="532"/>
    </row>
    <row r="292" spans="1:16" ht="24.75" hidden="1" thickTop="1" x14ac:dyDescent="0.25">
      <c r="A292" s="94" t="s">
        <v>288</v>
      </c>
      <c r="B292" s="29" t="s">
        <v>289</v>
      </c>
      <c r="C292" s="132">
        <f>SUM(F292,I292,L292,O292)</f>
        <v>0</v>
      </c>
      <c r="D292" s="45"/>
      <c r="E292" s="45"/>
      <c r="F292" s="45">
        <f t="shared" si="290"/>
        <v>0</v>
      </c>
      <c r="G292" s="45"/>
      <c r="H292" s="45"/>
      <c r="I292" s="45">
        <f t="shared" si="291"/>
        <v>0</v>
      </c>
      <c r="J292" s="45"/>
      <c r="K292" s="45"/>
      <c r="L292" s="45">
        <f t="shared" si="292"/>
        <v>0</v>
      </c>
      <c r="M292" s="45"/>
      <c r="N292" s="45"/>
      <c r="O292" s="393">
        <f t="shared" si="293"/>
        <v>0</v>
      </c>
      <c r="P292" s="532"/>
    </row>
    <row r="293" spans="1:16" ht="12.75" hidden="1" thickTop="1" x14ac:dyDescent="0.25">
      <c r="A293" s="94" t="s">
        <v>290</v>
      </c>
      <c r="B293" s="29" t="s">
        <v>291</v>
      </c>
      <c r="C293" s="132">
        <f t="shared" si="238"/>
        <v>0</v>
      </c>
      <c r="D293" s="45"/>
      <c r="E293" s="45"/>
      <c r="F293" s="45">
        <f t="shared" si="290"/>
        <v>0</v>
      </c>
      <c r="G293" s="45"/>
      <c r="H293" s="45"/>
      <c r="I293" s="45">
        <f t="shared" si="291"/>
        <v>0</v>
      </c>
      <c r="J293" s="45"/>
      <c r="K293" s="45"/>
      <c r="L293" s="45">
        <f t="shared" si="292"/>
        <v>0</v>
      </c>
      <c r="M293" s="45"/>
      <c r="N293" s="45"/>
      <c r="O293" s="393">
        <f t="shared" si="293"/>
        <v>0</v>
      </c>
      <c r="P293" s="532"/>
    </row>
    <row r="294" spans="1:16" ht="24.75" hidden="1" thickTop="1" x14ac:dyDescent="0.25">
      <c r="A294" s="101" t="s">
        <v>292</v>
      </c>
      <c r="B294" s="102" t="s">
        <v>293</v>
      </c>
      <c r="C294" s="539">
        <f t="shared" si="238"/>
        <v>0</v>
      </c>
      <c r="D294" s="84"/>
      <c r="E294" s="84"/>
      <c r="F294" s="84">
        <f t="shared" si="290"/>
        <v>0</v>
      </c>
      <c r="G294" s="84"/>
      <c r="H294" s="84"/>
      <c r="I294" s="84">
        <f t="shared" si="291"/>
        <v>0</v>
      </c>
      <c r="J294" s="84"/>
      <c r="K294" s="84"/>
      <c r="L294" s="84">
        <f t="shared" si="292"/>
        <v>0</v>
      </c>
      <c r="M294" s="84"/>
      <c r="N294" s="84"/>
      <c r="O294" s="435">
        <f t="shared" si="293"/>
        <v>0</v>
      </c>
      <c r="P294" s="540"/>
    </row>
    <row r="295" spans="1:16" s="19" customFormat="1" ht="13.5" hidden="1" thickTop="1" thickBot="1" x14ac:dyDescent="0.3">
      <c r="A295" s="118" t="s">
        <v>294</v>
      </c>
      <c r="B295" s="118" t="s">
        <v>295</v>
      </c>
      <c r="C295" s="142">
        <f t="shared" si="238"/>
        <v>0</v>
      </c>
      <c r="D295" s="119"/>
      <c r="E295" s="119"/>
      <c r="F295" s="119">
        <f t="shared" si="290"/>
        <v>0</v>
      </c>
      <c r="G295" s="119"/>
      <c r="H295" s="119"/>
      <c r="I295" s="119">
        <f t="shared" si="291"/>
        <v>0</v>
      </c>
      <c r="J295" s="119"/>
      <c r="K295" s="119"/>
      <c r="L295" s="119">
        <f t="shared" si="292"/>
        <v>0</v>
      </c>
      <c r="M295" s="119"/>
      <c r="N295" s="119"/>
      <c r="O295" s="436">
        <f t="shared" si="293"/>
        <v>0</v>
      </c>
      <c r="P295" s="545"/>
    </row>
    <row r="296" spans="1:16" s="19" customFormat="1" ht="48.75" hidden="1" thickTop="1" x14ac:dyDescent="0.25">
      <c r="A296" s="116" t="s">
        <v>296</v>
      </c>
      <c r="B296" s="104" t="s">
        <v>297</v>
      </c>
      <c r="C296" s="143">
        <f>SUM(F296,I296,L296,O296)</f>
        <v>0</v>
      </c>
      <c r="D296" s="179"/>
      <c r="E296" s="179"/>
      <c r="F296" s="80">
        <f t="shared" si="290"/>
        <v>0</v>
      </c>
      <c r="G296" s="80"/>
      <c r="H296" s="80"/>
      <c r="I296" s="80">
        <f t="shared" si="291"/>
        <v>0</v>
      </c>
      <c r="J296" s="80"/>
      <c r="K296" s="80"/>
      <c r="L296" s="80">
        <f t="shared" si="292"/>
        <v>0</v>
      </c>
      <c r="M296" s="80"/>
      <c r="N296" s="80"/>
      <c r="O296" s="433">
        <f t="shared" si="293"/>
        <v>0</v>
      </c>
      <c r="P296" s="538"/>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co64tOyEHpZc+tM4oVIirT8ID2fnxw+f4HiQsJ27nTcNDVPM2IBK5pJcVBx8YAUqf4LAeQ9vdzWt7a1jf9kxUQ==" saltValue="rsd5KNe/Vz+M9bTSwEzpLA==" spinCount="100000" sheet="1" objects="1" scenarios="1" formatCells="0" formatColumns="0" formatRows="0"/>
  <autoFilter ref="A18:P296">
    <filterColumn colId="2">
      <filters>
        <filter val="133 19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91.pielikums Jūrmalas pilsētas domes
2017.gada 26.oktobra saistošajiem noteikumiem Nr.31
(protokols Nr.18, 9.punkts)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U7" sqref="U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343</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344</v>
      </c>
      <c r="D3" s="779"/>
      <c r="E3" s="779"/>
      <c r="F3" s="779"/>
      <c r="G3" s="779"/>
      <c r="H3" s="779"/>
      <c r="I3" s="779"/>
      <c r="J3" s="779"/>
      <c r="K3" s="779"/>
      <c r="L3" s="779"/>
      <c r="M3" s="779"/>
      <c r="N3" s="779"/>
      <c r="O3" s="779"/>
      <c r="P3" s="780"/>
      <c r="Q3" s="296"/>
    </row>
    <row r="4" spans="1:17" ht="12.75" customHeight="1" x14ac:dyDescent="0.25">
      <c r="A4" s="4" t="s">
        <v>1</v>
      </c>
      <c r="B4" s="5"/>
      <c r="C4" s="779" t="s">
        <v>345</v>
      </c>
      <c r="D4" s="779"/>
      <c r="E4" s="779"/>
      <c r="F4" s="779"/>
      <c r="G4" s="779"/>
      <c r="H4" s="779"/>
      <c r="I4" s="779"/>
      <c r="J4" s="779"/>
      <c r="K4" s="779"/>
      <c r="L4" s="779"/>
      <c r="M4" s="779"/>
      <c r="N4" s="779"/>
      <c r="O4" s="779"/>
      <c r="P4" s="780"/>
      <c r="Q4" s="296"/>
    </row>
    <row r="5" spans="1:17" ht="12.75" customHeight="1" x14ac:dyDescent="0.25">
      <c r="A5" s="2" t="s">
        <v>2</v>
      </c>
      <c r="B5" s="3"/>
      <c r="C5" s="754" t="s">
        <v>346</v>
      </c>
      <c r="D5" s="754"/>
      <c r="E5" s="754"/>
      <c r="F5" s="754"/>
      <c r="G5" s="754"/>
      <c r="H5" s="754"/>
      <c r="I5" s="754"/>
      <c r="J5" s="754"/>
      <c r="K5" s="754"/>
      <c r="L5" s="754"/>
      <c r="M5" s="754"/>
      <c r="N5" s="754"/>
      <c r="O5" s="754"/>
      <c r="P5" s="755"/>
      <c r="Q5" s="296"/>
    </row>
    <row r="6" spans="1:17" ht="12.75" customHeight="1" x14ac:dyDescent="0.25">
      <c r="A6" s="2" t="s">
        <v>3</v>
      </c>
      <c r="B6" s="3"/>
      <c r="C6" s="754" t="s">
        <v>347</v>
      </c>
      <c r="D6" s="754"/>
      <c r="E6" s="754"/>
      <c r="F6" s="754"/>
      <c r="G6" s="754"/>
      <c r="H6" s="754"/>
      <c r="I6" s="754"/>
      <c r="J6" s="754"/>
      <c r="K6" s="754"/>
      <c r="L6" s="754"/>
      <c r="M6" s="754"/>
      <c r="N6" s="754"/>
      <c r="O6" s="754"/>
      <c r="P6" s="755"/>
      <c r="Q6" s="296"/>
    </row>
    <row r="7" spans="1:17" ht="24.75" customHeight="1" x14ac:dyDescent="0.25">
      <c r="A7" s="2" t="s">
        <v>4</v>
      </c>
      <c r="B7" s="3"/>
      <c r="C7" s="779" t="s">
        <v>348</v>
      </c>
      <c r="D7" s="779"/>
      <c r="E7" s="779"/>
      <c r="F7" s="779"/>
      <c r="G7" s="779"/>
      <c r="H7" s="779"/>
      <c r="I7" s="779"/>
      <c r="J7" s="779"/>
      <c r="K7" s="779"/>
      <c r="L7" s="779"/>
      <c r="M7" s="779"/>
      <c r="N7" s="779"/>
      <c r="O7" s="779"/>
      <c r="P7" s="780"/>
      <c r="Q7" s="296"/>
    </row>
    <row r="8" spans="1:17" ht="12.75" customHeight="1" x14ac:dyDescent="0.25">
      <c r="A8" s="7" t="s">
        <v>5</v>
      </c>
      <c r="B8" s="3"/>
      <c r="C8" s="803" t="s">
        <v>349</v>
      </c>
      <c r="D8" s="803"/>
      <c r="E8" s="803"/>
      <c r="F8" s="803"/>
      <c r="G8" s="803"/>
      <c r="H8" s="803"/>
      <c r="I8" s="803"/>
      <c r="J8" s="803"/>
      <c r="K8" s="803"/>
      <c r="L8" s="803"/>
      <c r="M8" s="803"/>
      <c r="N8" s="803"/>
      <c r="O8" s="803"/>
      <c r="P8" s="804"/>
      <c r="Q8" s="296"/>
    </row>
    <row r="9" spans="1:17" ht="12.75" customHeight="1" x14ac:dyDescent="0.25">
      <c r="A9" s="2"/>
      <c r="B9" s="3" t="s">
        <v>6</v>
      </c>
      <c r="C9" s="754" t="s">
        <v>350</v>
      </c>
      <c r="D9" s="754"/>
      <c r="E9" s="754"/>
      <c r="F9" s="754"/>
      <c r="G9" s="754"/>
      <c r="H9" s="754"/>
      <c r="I9" s="754"/>
      <c r="J9" s="754"/>
      <c r="K9" s="754"/>
      <c r="L9" s="754"/>
      <c r="M9" s="754"/>
      <c r="N9" s="754"/>
      <c r="O9" s="754"/>
      <c r="P9" s="755"/>
      <c r="Q9" s="296"/>
    </row>
    <row r="10" spans="1:17" ht="12.75" customHeight="1" x14ac:dyDescent="0.25">
      <c r="A10" s="2"/>
      <c r="B10" s="3" t="s">
        <v>7</v>
      </c>
      <c r="C10" s="754" t="s">
        <v>351</v>
      </c>
      <c r="D10" s="754"/>
      <c r="E10" s="754"/>
      <c r="F10" s="754"/>
      <c r="G10" s="754"/>
      <c r="H10" s="754"/>
      <c r="I10" s="754"/>
      <c r="J10" s="754"/>
      <c r="K10" s="754"/>
      <c r="L10" s="754"/>
      <c r="M10" s="754"/>
      <c r="N10" s="754"/>
      <c r="O10" s="754"/>
      <c r="P10" s="755"/>
      <c r="Q10" s="296"/>
    </row>
    <row r="11" spans="1:17" ht="12.75" customHeight="1" x14ac:dyDescent="0.25">
      <c r="A11" s="2"/>
      <c r="B11" s="3" t="s">
        <v>8</v>
      </c>
      <c r="C11" s="754" t="s">
        <v>352</v>
      </c>
      <c r="D11" s="754"/>
      <c r="E11" s="754"/>
      <c r="F11" s="754"/>
      <c r="G11" s="754"/>
      <c r="H11" s="754"/>
      <c r="I11" s="754"/>
      <c r="J11" s="754"/>
      <c r="K11" s="754"/>
      <c r="L11" s="754"/>
      <c r="M11" s="754"/>
      <c r="N11" s="754"/>
      <c r="O11" s="754"/>
      <c r="P11" s="755"/>
      <c r="Q11" s="296"/>
    </row>
    <row r="12" spans="1:17" ht="12.75" customHeight="1" x14ac:dyDescent="0.25">
      <c r="A12" s="2"/>
      <c r="B12" s="3" t="s">
        <v>9</v>
      </c>
      <c r="C12" s="754" t="s">
        <v>353</v>
      </c>
      <c r="D12" s="754"/>
      <c r="E12" s="754"/>
      <c r="F12" s="754"/>
      <c r="G12" s="754"/>
      <c r="H12" s="754"/>
      <c r="I12" s="754"/>
      <c r="J12" s="754"/>
      <c r="K12" s="754"/>
      <c r="L12" s="754"/>
      <c r="M12" s="754"/>
      <c r="N12" s="754"/>
      <c r="O12" s="754"/>
      <c r="P12" s="755"/>
      <c r="Q12" s="296"/>
    </row>
    <row r="13" spans="1:17" ht="12.75" customHeight="1" x14ac:dyDescent="0.25">
      <c r="A13" s="2"/>
      <c r="B13" s="3" t="s">
        <v>10</v>
      </c>
      <c r="C13" s="754" t="s">
        <v>349</v>
      </c>
      <c r="D13" s="754"/>
      <c r="E13" s="754"/>
      <c r="F13" s="754"/>
      <c r="G13" s="754"/>
      <c r="H13" s="754"/>
      <c r="I13" s="754"/>
      <c r="J13" s="754"/>
      <c r="K13" s="754"/>
      <c r="L13" s="754"/>
      <c r="M13" s="754"/>
      <c r="N13" s="754"/>
      <c r="O13" s="754"/>
      <c r="P13" s="755"/>
      <c r="Q13" s="296"/>
    </row>
    <row r="14" spans="1:17" ht="12.75" customHeight="1" x14ac:dyDescent="0.25">
      <c r="A14" s="8"/>
      <c r="B14" s="9"/>
      <c r="C14" s="754"/>
      <c r="D14" s="754"/>
      <c r="E14" s="754"/>
      <c r="F14" s="754"/>
      <c r="G14" s="754"/>
      <c r="H14" s="754"/>
      <c r="I14" s="754"/>
      <c r="J14" s="754"/>
      <c r="K14" s="754"/>
      <c r="L14" s="754"/>
      <c r="M14" s="754"/>
      <c r="N14" s="754"/>
      <c r="O14" s="754"/>
      <c r="P14" s="755"/>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39"/>
      <c r="Q15" s="297"/>
    </row>
    <row r="16" spans="1:17"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7"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17"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7" s="19" customFormat="1" x14ac:dyDescent="0.25">
      <c r="A19" s="16"/>
      <c r="B19" s="17" t="s">
        <v>19</v>
      </c>
      <c r="C19" s="181"/>
      <c r="D19" s="243"/>
      <c r="E19" s="145"/>
      <c r="F19" s="286"/>
      <c r="G19" s="208"/>
      <c r="H19" s="145"/>
      <c r="I19" s="286"/>
      <c r="J19" s="243"/>
      <c r="K19" s="18"/>
      <c r="L19" s="160"/>
      <c r="M19" s="208"/>
      <c r="N19" s="18"/>
      <c r="O19" s="145"/>
      <c r="P19" s="286"/>
      <c r="Q19" s="181"/>
    </row>
    <row r="20" spans="1:17" s="19" customFormat="1" ht="12.75" thickBot="1" x14ac:dyDescent="0.3">
      <c r="A20" s="20"/>
      <c r="B20" s="21" t="s">
        <v>20</v>
      </c>
      <c r="C20" s="182">
        <f>SUM(F20,I20,L20,O20)</f>
        <v>852379</v>
      </c>
      <c r="D20" s="128">
        <f>SUM(D21,D24,D25,D41,D42)</f>
        <v>52163</v>
      </c>
      <c r="E20" s="268">
        <f>SUM(E21,E24,E25,E41,E42)</f>
        <v>0</v>
      </c>
      <c r="F20" s="394">
        <f>SUM(F21,F24,F25,F41,F42)</f>
        <v>52163</v>
      </c>
      <c r="G20" s="209">
        <f>SUM(G21,G24,G42)</f>
        <v>788511</v>
      </c>
      <c r="H20" s="268">
        <f t="shared" ref="H20:I20" si="0">SUM(H21,H24,H42)</f>
        <v>0</v>
      </c>
      <c r="I20" s="394">
        <f t="shared" si="0"/>
        <v>788511</v>
      </c>
      <c r="J20" s="128">
        <f>SUM(J21,J26,J42)</f>
        <v>11705</v>
      </c>
      <c r="K20" s="22">
        <f t="shared" ref="K20:L20" si="1">SUM(K21,K26,K42)</f>
        <v>0</v>
      </c>
      <c r="L20" s="161">
        <f t="shared" si="1"/>
        <v>11705</v>
      </c>
      <c r="M20" s="209">
        <f>SUM(M21,M44)</f>
        <v>0</v>
      </c>
      <c r="N20" s="22">
        <f t="shared" ref="N20:O20" si="2">SUM(N21,N44)</f>
        <v>0</v>
      </c>
      <c r="O20" s="268">
        <f t="shared" si="2"/>
        <v>0</v>
      </c>
      <c r="P20" s="301"/>
      <c r="Q20" s="181"/>
    </row>
    <row r="21" spans="1:17" ht="12.75" thickTop="1" x14ac:dyDescent="0.25">
      <c r="A21" s="23"/>
      <c r="B21" s="24" t="s">
        <v>21</v>
      </c>
      <c r="C21" s="183">
        <f t="shared" ref="C21" si="3">SUM(F21,I21,L21,O21)</f>
        <v>330</v>
      </c>
      <c r="D21" s="129">
        <f t="shared" ref="D21:E21" si="4">SUM(D22:D23)</f>
        <v>0</v>
      </c>
      <c r="E21" s="269">
        <f t="shared" si="4"/>
        <v>0</v>
      </c>
      <c r="F21" s="395">
        <f>SUM(F22:F23)</f>
        <v>0</v>
      </c>
      <c r="G21" s="210">
        <f t="shared" ref="G21:O21" si="5">SUM(G22:G23)</f>
        <v>0</v>
      </c>
      <c r="H21" s="269">
        <f t="shared" si="5"/>
        <v>0</v>
      </c>
      <c r="I21" s="395">
        <f t="shared" si="5"/>
        <v>0</v>
      </c>
      <c r="J21" s="129">
        <f t="shared" si="5"/>
        <v>330</v>
      </c>
      <c r="K21" s="25">
        <f t="shared" si="5"/>
        <v>0</v>
      </c>
      <c r="L21" s="162">
        <f t="shared" si="5"/>
        <v>330</v>
      </c>
      <c r="M21" s="210">
        <f>SUM(M22:M23)</f>
        <v>0</v>
      </c>
      <c r="N21" s="25">
        <f t="shared" si="5"/>
        <v>0</v>
      </c>
      <c r="O21" s="269">
        <f t="shared" si="5"/>
        <v>0</v>
      </c>
      <c r="P21" s="302"/>
      <c r="Q21" s="296"/>
    </row>
    <row r="22" spans="1:17"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row>
    <row r="23" spans="1:17" x14ac:dyDescent="0.25">
      <c r="A23" s="29"/>
      <c r="B23" s="30" t="s">
        <v>23</v>
      </c>
      <c r="C23" s="185">
        <f t="shared" ref="C23" si="7">SUM(F23,I23,L23,O23)</f>
        <v>330</v>
      </c>
      <c r="D23" s="245"/>
      <c r="E23" s="387"/>
      <c r="F23" s="396">
        <f t="shared" ref="F23:F24" si="8">D23+E23</f>
        <v>0</v>
      </c>
      <c r="G23" s="212"/>
      <c r="H23" s="387"/>
      <c r="I23" s="396">
        <f>G23+H23</f>
        <v>0</v>
      </c>
      <c r="J23" s="245">
        <v>330</v>
      </c>
      <c r="K23" s="31">
        <v>0</v>
      </c>
      <c r="L23" s="328">
        <f>J23+K23</f>
        <v>330</v>
      </c>
      <c r="M23" s="212"/>
      <c r="N23" s="31"/>
      <c r="O23" s="146">
        <f>M23+N23</f>
        <v>0</v>
      </c>
      <c r="P23" s="375" t="s">
        <v>349</v>
      </c>
      <c r="Q23" s="296"/>
    </row>
    <row r="24" spans="1:17" s="19" customFormat="1" ht="24.75" thickBot="1" x14ac:dyDescent="0.3">
      <c r="A24" s="32">
        <v>19300</v>
      </c>
      <c r="B24" s="32" t="s">
        <v>24</v>
      </c>
      <c r="C24" s="186">
        <f>SUM(F24,I24)</f>
        <v>840674</v>
      </c>
      <c r="D24" s="246">
        <v>52163</v>
      </c>
      <c r="E24" s="388"/>
      <c r="F24" s="397">
        <f t="shared" si="8"/>
        <v>52163</v>
      </c>
      <c r="G24" s="213">
        <v>788511</v>
      </c>
      <c r="H24" s="388"/>
      <c r="I24" s="397">
        <f t="shared" ref="I24" si="9">G24+H24</f>
        <v>788511</v>
      </c>
      <c r="J24" s="285" t="s">
        <v>25</v>
      </c>
      <c r="K24" s="34" t="s">
        <v>25</v>
      </c>
      <c r="L24" s="163" t="s">
        <v>25</v>
      </c>
      <c r="M24" s="278" t="s">
        <v>25</v>
      </c>
      <c r="N24" s="147" t="s">
        <v>25</v>
      </c>
      <c r="O24" s="147" t="s">
        <v>25</v>
      </c>
      <c r="P24" s="356"/>
      <c r="Q24" s="181"/>
    </row>
    <row r="25" spans="1:17"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row>
    <row r="26" spans="1:17" s="19" customFormat="1" ht="36.75" thickTop="1" x14ac:dyDescent="0.25">
      <c r="A26" s="35">
        <v>21300</v>
      </c>
      <c r="B26" s="35" t="s">
        <v>27</v>
      </c>
      <c r="C26" s="187">
        <f>SUM(L26)</f>
        <v>11375</v>
      </c>
      <c r="D26" s="248" t="s">
        <v>25</v>
      </c>
      <c r="E26" s="122" t="s">
        <v>25</v>
      </c>
      <c r="F26" s="398" t="s">
        <v>25</v>
      </c>
      <c r="G26" s="214" t="s">
        <v>25</v>
      </c>
      <c r="H26" s="122" t="s">
        <v>25</v>
      </c>
      <c r="I26" s="398" t="s">
        <v>25</v>
      </c>
      <c r="J26" s="130">
        <f t="shared" ref="J26:K26" si="10">SUM(J27,J31,J33,J36)</f>
        <v>11375</v>
      </c>
      <c r="K26" s="38">
        <f t="shared" si="10"/>
        <v>0</v>
      </c>
      <c r="L26" s="175">
        <f>SUM(L27,L31,L33,L36)</f>
        <v>11375</v>
      </c>
      <c r="M26" s="279" t="s">
        <v>25</v>
      </c>
      <c r="N26" s="122" t="s">
        <v>25</v>
      </c>
      <c r="O26" s="122" t="s">
        <v>25</v>
      </c>
      <c r="P26" s="303"/>
      <c r="Q26" s="181"/>
    </row>
    <row r="27" spans="1:17" s="19" customFormat="1" ht="24" x14ac:dyDescent="0.25">
      <c r="A27" s="39">
        <v>21350</v>
      </c>
      <c r="B27" s="35" t="s">
        <v>28</v>
      </c>
      <c r="C27" s="187">
        <f t="shared" ref="C27:C40" si="11">SUM(L27)</f>
        <v>4711</v>
      </c>
      <c r="D27" s="248" t="s">
        <v>25</v>
      </c>
      <c r="E27" s="122" t="s">
        <v>25</v>
      </c>
      <c r="F27" s="398" t="s">
        <v>25</v>
      </c>
      <c r="G27" s="214" t="s">
        <v>25</v>
      </c>
      <c r="H27" s="122" t="s">
        <v>25</v>
      </c>
      <c r="I27" s="398" t="s">
        <v>25</v>
      </c>
      <c r="J27" s="130">
        <f t="shared" ref="J27:K27" si="12">SUM(J28:J30)</f>
        <v>4711</v>
      </c>
      <c r="K27" s="38">
        <f t="shared" si="12"/>
        <v>0</v>
      </c>
      <c r="L27" s="175">
        <f>SUM(L28:L30)</f>
        <v>4711</v>
      </c>
      <c r="M27" s="279" t="s">
        <v>25</v>
      </c>
      <c r="N27" s="122" t="s">
        <v>25</v>
      </c>
      <c r="O27" s="122" t="s">
        <v>25</v>
      </c>
      <c r="P27" s="303"/>
      <c r="Q27" s="181"/>
    </row>
    <row r="28" spans="1:17" hidden="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row>
    <row r="29" spans="1:17" x14ac:dyDescent="0.25">
      <c r="A29" s="29">
        <v>21352</v>
      </c>
      <c r="B29" s="43" t="s">
        <v>30</v>
      </c>
      <c r="C29" s="189">
        <f t="shared" si="11"/>
        <v>4711</v>
      </c>
      <c r="D29" s="250" t="s">
        <v>25</v>
      </c>
      <c r="E29" s="149" t="s">
        <v>25</v>
      </c>
      <c r="F29" s="400" t="s">
        <v>25</v>
      </c>
      <c r="G29" s="216" t="s">
        <v>25</v>
      </c>
      <c r="H29" s="149" t="s">
        <v>25</v>
      </c>
      <c r="I29" s="400" t="s">
        <v>25</v>
      </c>
      <c r="J29" s="245">
        <v>4711</v>
      </c>
      <c r="K29" s="322"/>
      <c r="L29" s="95">
        <f t="shared" si="13"/>
        <v>4711</v>
      </c>
      <c r="M29" s="281" t="s">
        <v>25</v>
      </c>
      <c r="N29" s="149" t="s">
        <v>25</v>
      </c>
      <c r="O29" s="149" t="s">
        <v>25</v>
      </c>
      <c r="P29" s="305"/>
      <c r="Q29" s="296"/>
    </row>
    <row r="30" spans="1:17" ht="24" hidden="1" x14ac:dyDescent="0.25">
      <c r="A30" s="29">
        <v>21359</v>
      </c>
      <c r="B30" s="43" t="s">
        <v>31</v>
      </c>
      <c r="C30" s="189">
        <f t="shared" si="11"/>
        <v>0</v>
      </c>
      <c r="D30" s="250" t="s">
        <v>25</v>
      </c>
      <c r="E30" s="44" t="s">
        <v>25</v>
      </c>
      <c r="F30" s="166" t="s">
        <v>25</v>
      </c>
      <c r="G30" s="216" t="s">
        <v>25</v>
      </c>
      <c r="H30" s="44" t="s">
        <v>25</v>
      </c>
      <c r="I30" s="149" t="s">
        <v>25</v>
      </c>
      <c r="J30" s="245">
        <v>0</v>
      </c>
      <c r="K30" s="322"/>
      <c r="L30" s="95">
        <f t="shared" si="13"/>
        <v>0</v>
      </c>
      <c r="M30" s="281" t="s">
        <v>25</v>
      </c>
      <c r="N30" s="149" t="s">
        <v>25</v>
      </c>
      <c r="O30" s="149" t="s">
        <v>25</v>
      </c>
      <c r="P30" s="305"/>
      <c r="Q30" s="296"/>
    </row>
    <row r="31" spans="1:17" s="19" customFormat="1" ht="36" hidden="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row>
    <row r="32" spans="1:17" ht="36" hidden="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row>
    <row r="33" spans="1:17" s="19" customFormat="1" x14ac:dyDescent="0.25">
      <c r="A33" s="39">
        <v>21380</v>
      </c>
      <c r="B33" s="35" t="s">
        <v>34</v>
      </c>
      <c r="C33" s="187">
        <f t="shared" si="11"/>
        <v>3557</v>
      </c>
      <c r="D33" s="248" t="s">
        <v>25</v>
      </c>
      <c r="E33" s="122" t="s">
        <v>25</v>
      </c>
      <c r="F33" s="398" t="s">
        <v>25</v>
      </c>
      <c r="G33" s="214" t="s">
        <v>25</v>
      </c>
      <c r="H33" s="122" t="s">
        <v>25</v>
      </c>
      <c r="I33" s="398" t="s">
        <v>25</v>
      </c>
      <c r="J33" s="130">
        <f t="shared" ref="J33:K33" si="15">SUM(J34:J35)</f>
        <v>3557</v>
      </c>
      <c r="K33" s="38">
        <f t="shared" si="15"/>
        <v>0</v>
      </c>
      <c r="L33" s="175">
        <f>SUM(L34:L35)</f>
        <v>3557</v>
      </c>
      <c r="M33" s="279" t="s">
        <v>25</v>
      </c>
      <c r="N33" s="122" t="s">
        <v>25</v>
      </c>
      <c r="O33" s="122" t="s">
        <v>25</v>
      </c>
      <c r="P33" s="303"/>
      <c r="Q33" s="181"/>
    </row>
    <row r="34" spans="1:17" x14ac:dyDescent="0.25">
      <c r="A34" s="27">
        <v>21381</v>
      </c>
      <c r="B34" s="40" t="s">
        <v>35</v>
      </c>
      <c r="C34" s="188">
        <f t="shared" si="11"/>
        <v>3557</v>
      </c>
      <c r="D34" s="249" t="s">
        <v>25</v>
      </c>
      <c r="E34" s="148" t="s">
        <v>25</v>
      </c>
      <c r="F34" s="399" t="s">
        <v>25</v>
      </c>
      <c r="G34" s="215" t="s">
        <v>25</v>
      </c>
      <c r="H34" s="148" t="s">
        <v>25</v>
      </c>
      <c r="I34" s="399" t="s">
        <v>25</v>
      </c>
      <c r="J34" s="244">
        <v>3557</v>
      </c>
      <c r="K34" s="320"/>
      <c r="L34" s="176">
        <f t="shared" ref="L34:L35" si="16">J34+K34</f>
        <v>3557</v>
      </c>
      <c r="M34" s="280" t="s">
        <v>25</v>
      </c>
      <c r="N34" s="148" t="s">
        <v>25</v>
      </c>
      <c r="O34" s="148" t="s">
        <v>25</v>
      </c>
      <c r="P34" s="304"/>
      <c r="Q34" s="296"/>
    </row>
    <row r="35" spans="1:17" ht="24" hidden="1" x14ac:dyDescent="0.25">
      <c r="A35" s="30">
        <v>21383</v>
      </c>
      <c r="B35" s="43" t="s">
        <v>36</v>
      </c>
      <c r="C35" s="189">
        <f t="shared" si="11"/>
        <v>0</v>
      </c>
      <c r="D35" s="250" t="s">
        <v>25</v>
      </c>
      <c r="E35" s="44" t="s">
        <v>25</v>
      </c>
      <c r="F35" s="166" t="s">
        <v>25</v>
      </c>
      <c r="G35" s="216" t="s">
        <v>25</v>
      </c>
      <c r="H35" s="44" t="s">
        <v>25</v>
      </c>
      <c r="I35" s="149" t="s">
        <v>25</v>
      </c>
      <c r="J35" s="321"/>
      <c r="K35" s="322"/>
      <c r="L35" s="95">
        <f t="shared" si="16"/>
        <v>0</v>
      </c>
      <c r="M35" s="281" t="s">
        <v>25</v>
      </c>
      <c r="N35" s="149" t="s">
        <v>25</v>
      </c>
      <c r="O35" s="149" t="s">
        <v>25</v>
      </c>
      <c r="P35" s="305"/>
      <c r="Q35" s="296"/>
    </row>
    <row r="36" spans="1:17" s="19" customFormat="1" ht="24" x14ac:dyDescent="0.25">
      <c r="A36" s="39">
        <v>21390</v>
      </c>
      <c r="B36" s="35" t="s">
        <v>37</v>
      </c>
      <c r="C36" s="187">
        <f t="shared" si="11"/>
        <v>3107</v>
      </c>
      <c r="D36" s="248" t="s">
        <v>25</v>
      </c>
      <c r="E36" s="122" t="s">
        <v>25</v>
      </c>
      <c r="F36" s="398" t="s">
        <v>25</v>
      </c>
      <c r="G36" s="214" t="s">
        <v>25</v>
      </c>
      <c r="H36" s="122" t="s">
        <v>25</v>
      </c>
      <c r="I36" s="398" t="s">
        <v>25</v>
      </c>
      <c r="J36" s="130">
        <f t="shared" ref="J36:K36" si="17">SUM(J37:J40)</f>
        <v>3107</v>
      </c>
      <c r="K36" s="38">
        <f t="shared" si="17"/>
        <v>0</v>
      </c>
      <c r="L36" s="175">
        <f>SUM(L37:L40)</f>
        <v>3107</v>
      </c>
      <c r="M36" s="279" t="s">
        <v>25</v>
      </c>
      <c r="N36" s="122" t="s">
        <v>25</v>
      </c>
      <c r="O36" s="122" t="s">
        <v>25</v>
      </c>
      <c r="P36" s="303"/>
      <c r="Q36" s="181"/>
    </row>
    <row r="37" spans="1:17" ht="24" hidden="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row>
    <row r="38" spans="1:17" hidden="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row>
    <row r="39" spans="1:17" hidden="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row>
    <row r="40" spans="1:17" ht="24" x14ac:dyDescent="0.25">
      <c r="A40" s="30">
        <v>21399</v>
      </c>
      <c r="B40" s="43" t="s">
        <v>41</v>
      </c>
      <c r="C40" s="189">
        <f t="shared" si="11"/>
        <v>3107</v>
      </c>
      <c r="D40" s="250" t="s">
        <v>25</v>
      </c>
      <c r="E40" s="149" t="s">
        <v>25</v>
      </c>
      <c r="F40" s="400" t="s">
        <v>25</v>
      </c>
      <c r="G40" s="216" t="s">
        <v>25</v>
      </c>
      <c r="H40" s="149" t="s">
        <v>25</v>
      </c>
      <c r="I40" s="400" t="s">
        <v>25</v>
      </c>
      <c r="J40" s="245">
        <v>3107</v>
      </c>
      <c r="K40" s="322"/>
      <c r="L40" s="95">
        <f t="shared" si="18"/>
        <v>3107</v>
      </c>
      <c r="M40" s="281" t="s">
        <v>25</v>
      </c>
      <c r="N40" s="149" t="s">
        <v>25</v>
      </c>
      <c r="O40" s="149" t="s">
        <v>25</v>
      </c>
      <c r="P40" s="305"/>
      <c r="Q40" s="296"/>
    </row>
    <row r="41" spans="1:17"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row>
    <row r="42" spans="1:17" s="19" customFormat="1" ht="24" hidden="1" x14ac:dyDescent="0.25">
      <c r="A42" s="50">
        <v>21490</v>
      </c>
      <c r="B42" s="51" t="s">
        <v>43</v>
      </c>
      <c r="C42" s="191">
        <f>SUM(F42,I42,L42)</f>
        <v>0</v>
      </c>
      <c r="D42" s="253">
        <f t="shared" ref="D42:E42" si="19">D43</f>
        <v>0</v>
      </c>
      <c r="E42" s="52">
        <f t="shared" si="19"/>
        <v>0</v>
      </c>
      <c r="F42" s="254">
        <f>F43</f>
        <v>0</v>
      </c>
      <c r="G42" s="218">
        <f t="shared" ref="G42:K42" si="20">G43</f>
        <v>0</v>
      </c>
      <c r="H42" s="52">
        <f t="shared" si="20"/>
        <v>0</v>
      </c>
      <c r="I42" s="270">
        <f t="shared" si="20"/>
        <v>0</v>
      </c>
      <c r="J42" s="253">
        <f t="shared" si="20"/>
        <v>0</v>
      </c>
      <c r="K42" s="52">
        <f t="shared" si="20"/>
        <v>0</v>
      </c>
      <c r="L42" s="254">
        <f>L43</f>
        <v>0</v>
      </c>
      <c r="M42" s="279" t="s">
        <v>25</v>
      </c>
      <c r="N42" s="122" t="s">
        <v>25</v>
      </c>
      <c r="O42" s="122" t="s">
        <v>25</v>
      </c>
      <c r="P42" s="303"/>
      <c r="Q42" s="181"/>
    </row>
    <row r="43" spans="1:17" s="19" customFormat="1" ht="24" hidden="1" x14ac:dyDescent="0.25">
      <c r="A43" s="30">
        <v>21499</v>
      </c>
      <c r="B43" s="43" t="s">
        <v>44</v>
      </c>
      <c r="C43" s="192">
        <f>SUM(F43,I43,L43)</f>
        <v>0</v>
      </c>
      <c r="D43" s="255"/>
      <c r="E43" s="49"/>
      <c r="F43" s="176">
        <f>D43+E43</f>
        <v>0</v>
      </c>
      <c r="G43" s="219"/>
      <c r="H43" s="42"/>
      <c r="I43" s="90">
        <f>G43+H43</f>
        <v>0</v>
      </c>
      <c r="J43" s="262">
        <v>0</v>
      </c>
      <c r="K43" s="42">
        <v>0</v>
      </c>
      <c r="L43" s="176">
        <f>J43+K43</f>
        <v>0</v>
      </c>
      <c r="M43" s="282" t="s">
        <v>25</v>
      </c>
      <c r="N43" s="150" t="s">
        <v>25</v>
      </c>
      <c r="O43" s="150" t="s">
        <v>25</v>
      </c>
      <c r="P43" s="376" t="s">
        <v>349</v>
      </c>
      <c r="Q43" s="181"/>
    </row>
    <row r="44" spans="1:17" ht="24" hidden="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row>
    <row r="45" spans="1:17"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91"/>
      <c r="Q45" s="296"/>
    </row>
    <row r="46" spans="1:17"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row>
    <row r="47" spans="1:17" x14ac:dyDescent="0.25">
      <c r="A47" s="60"/>
      <c r="B47" s="58"/>
      <c r="C47" s="194"/>
      <c r="D47" s="260"/>
      <c r="E47" s="391"/>
      <c r="F47" s="403"/>
      <c r="G47" s="221"/>
      <c r="H47" s="272"/>
      <c r="I47" s="403"/>
      <c r="J47" s="258"/>
      <c r="K47" s="59"/>
      <c r="L47" s="167"/>
      <c r="M47" s="284"/>
      <c r="N47" s="107"/>
      <c r="O47" s="152"/>
      <c r="P47" s="288"/>
      <c r="Q47" s="296"/>
    </row>
    <row r="48" spans="1:17" s="19" customFormat="1" x14ac:dyDescent="0.25">
      <c r="A48" s="61"/>
      <c r="B48" s="62" t="s">
        <v>48</v>
      </c>
      <c r="C48" s="195"/>
      <c r="D48" s="261"/>
      <c r="E48" s="392"/>
      <c r="F48" s="404"/>
      <c r="G48" s="222"/>
      <c r="H48" s="153"/>
      <c r="I48" s="404"/>
      <c r="J48" s="133"/>
      <c r="K48" s="108"/>
      <c r="L48" s="168"/>
      <c r="M48" s="222"/>
      <c r="N48" s="108"/>
      <c r="O48" s="153"/>
      <c r="P48" s="308"/>
      <c r="Q48" s="181"/>
    </row>
    <row r="49" spans="1:17" s="19" customFormat="1" ht="12.75" thickBot="1" x14ac:dyDescent="0.3">
      <c r="A49" s="63"/>
      <c r="B49" s="20" t="s">
        <v>49</v>
      </c>
      <c r="C49" s="196">
        <f t="shared" ref="C49:C112" si="24">SUM(F49,I49,L49,O49)</f>
        <v>852379</v>
      </c>
      <c r="D49" s="134">
        <f t="shared" ref="D49:E49" si="25">SUM(D50,D281)</f>
        <v>52163</v>
      </c>
      <c r="E49" s="117">
        <f t="shared" si="25"/>
        <v>0</v>
      </c>
      <c r="F49" s="405">
        <f>SUM(F50,F281)</f>
        <v>52163</v>
      </c>
      <c r="G49" s="223">
        <f t="shared" ref="G49:O49" si="26">SUM(G50,G281)</f>
        <v>788511</v>
      </c>
      <c r="H49" s="117">
        <f t="shared" si="26"/>
        <v>0</v>
      </c>
      <c r="I49" s="405">
        <f t="shared" si="26"/>
        <v>788511</v>
      </c>
      <c r="J49" s="134">
        <f t="shared" si="26"/>
        <v>11705</v>
      </c>
      <c r="K49" s="64">
        <f t="shared" si="26"/>
        <v>0</v>
      </c>
      <c r="L49" s="169">
        <f t="shared" si="26"/>
        <v>11705</v>
      </c>
      <c r="M49" s="223">
        <f t="shared" si="26"/>
        <v>0</v>
      </c>
      <c r="N49" s="64">
        <f t="shared" si="26"/>
        <v>0</v>
      </c>
      <c r="O49" s="117">
        <f t="shared" si="26"/>
        <v>0</v>
      </c>
      <c r="P49" s="309"/>
      <c r="Q49" s="181"/>
    </row>
    <row r="50" spans="1:17" s="19" customFormat="1" ht="36.75" thickTop="1" x14ac:dyDescent="0.25">
      <c r="A50" s="65"/>
      <c r="B50" s="66" t="s">
        <v>50</v>
      </c>
      <c r="C50" s="197">
        <f t="shared" si="24"/>
        <v>852379</v>
      </c>
      <c r="D50" s="135">
        <f t="shared" ref="D50:E50" si="27">SUM(D51,D193)</f>
        <v>52163</v>
      </c>
      <c r="E50" s="273">
        <f t="shared" si="27"/>
        <v>0</v>
      </c>
      <c r="F50" s="406">
        <f>SUM(F51,F193)</f>
        <v>52163</v>
      </c>
      <c r="G50" s="224">
        <f t="shared" ref="G50:O50" si="28">SUM(G51,G193)</f>
        <v>788511</v>
      </c>
      <c r="H50" s="273">
        <f t="shared" si="28"/>
        <v>0</v>
      </c>
      <c r="I50" s="406">
        <f t="shared" si="28"/>
        <v>788511</v>
      </c>
      <c r="J50" s="135">
        <f t="shared" si="28"/>
        <v>11705</v>
      </c>
      <c r="K50" s="67">
        <f t="shared" si="28"/>
        <v>0</v>
      </c>
      <c r="L50" s="170">
        <f t="shared" si="28"/>
        <v>11705</v>
      </c>
      <c r="M50" s="224">
        <f t="shared" si="28"/>
        <v>0</v>
      </c>
      <c r="N50" s="67">
        <f t="shared" si="28"/>
        <v>0</v>
      </c>
      <c r="O50" s="273">
        <f t="shared" si="28"/>
        <v>0</v>
      </c>
      <c r="P50" s="310"/>
      <c r="Q50" s="181"/>
    </row>
    <row r="51" spans="1:17" s="19" customFormat="1" ht="24" x14ac:dyDescent="0.25">
      <c r="A51" s="68"/>
      <c r="B51" s="16" t="s">
        <v>51</v>
      </c>
      <c r="C51" s="198">
        <f t="shared" si="24"/>
        <v>827542</v>
      </c>
      <c r="D51" s="136">
        <f t="shared" ref="D51:E51" si="29">SUM(D52,D74,D172,D186)</f>
        <v>52163</v>
      </c>
      <c r="E51" s="274">
        <f t="shared" si="29"/>
        <v>0</v>
      </c>
      <c r="F51" s="407">
        <f>SUM(F52,F74,F172,F186)</f>
        <v>52163</v>
      </c>
      <c r="G51" s="225">
        <f t="shared" ref="G51:O51" si="30">SUM(G52,G74,G172,G186)</f>
        <v>763674</v>
      </c>
      <c r="H51" s="274">
        <f t="shared" si="30"/>
        <v>0</v>
      </c>
      <c r="I51" s="407">
        <f t="shared" si="30"/>
        <v>763674</v>
      </c>
      <c r="J51" s="136">
        <f t="shared" si="30"/>
        <v>11705</v>
      </c>
      <c r="K51" s="69">
        <f t="shared" si="30"/>
        <v>0</v>
      </c>
      <c r="L51" s="171">
        <f t="shared" si="30"/>
        <v>11705</v>
      </c>
      <c r="M51" s="225">
        <f t="shared" si="30"/>
        <v>0</v>
      </c>
      <c r="N51" s="69">
        <f t="shared" si="30"/>
        <v>0</v>
      </c>
      <c r="O51" s="274">
        <f t="shared" si="30"/>
        <v>0</v>
      </c>
      <c r="P51" s="311"/>
      <c r="Q51" s="181"/>
    </row>
    <row r="52" spans="1:17" s="19" customFormat="1" x14ac:dyDescent="0.25">
      <c r="A52" s="70">
        <v>1000</v>
      </c>
      <c r="B52" s="70" t="s">
        <v>52</v>
      </c>
      <c r="C52" s="199">
        <f t="shared" si="24"/>
        <v>645652</v>
      </c>
      <c r="D52" s="137">
        <f t="shared" ref="D52:E52" si="31">SUM(D53,D66)</f>
        <v>52163</v>
      </c>
      <c r="E52" s="125">
        <f t="shared" si="31"/>
        <v>0</v>
      </c>
      <c r="F52" s="408">
        <f>SUM(F53,F66)</f>
        <v>52163</v>
      </c>
      <c r="G52" s="226">
        <f t="shared" ref="G52:O52" si="32">SUM(G53,G66)</f>
        <v>593489</v>
      </c>
      <c r="H52" s="125">
        <f t="shared" si="32"/>
        <v>0</v>
      </c>
      <c r="I52" s="408">
        <f t="shared" si="32"/>
        <v>593489</v>
      </c>
      <c r="J52" s="137">
        <f t="shared" si="32"/>
        <v>0</v>
      </c>
      <c r="K52" s="71">
        <f t="shared" si="32"/>
        <v>0</v>
      </c>
      <c r="L52" s="172">
        <f t="shared" si="32"/>
        <v>0</v>
      </c>
      <c r="M52" s="226">
        <f t="shared" si="32"/>
        <v>0</v>
      </c>
      <c r="N52" s="71">
        <f t="shared" si="32"/>
        <v>0</v>
      </c>
      <c r="O52" s="125">
        <f t="shared" si="32"/>
        <v>0</v>
      </c>
      <c r="P52" s="312"/>
      <c r="Q52" s="181"/>
    </row>
    <row r="53" spans="1:17" x14ac:dyDescent="0.25">
      <c r="A53" s="35">
        <v>1100</v>
      </c>
      <c r="B53" s="72" t="s">
        <v>53</v>
      </c>
      <c r="C53" s="187">
        <f t="shared" si="24"/>
        <v>494490</v>
      </c>
      <c r="D53" s="130">
        <f t="shared" ref="D53:E53" si="33">SUM(D54,D57,D65)</f>
        <v>21082</v>
      </c>
      <c r="E53" s="123">
        <f t="shared" si="33"/>
        <v>0</v>
      </c>
      <c r="F53" s="409">
        <f>SUM(F54,F57,F65)</f>
        <v>21082</v>
      </c>
      <c r="G53" s="227">
        <f t="shared" ref="G53:N53" si="34">SUM(G54,G57,G65)</f>
        <v>473408</v>
      </c>
      <c r="H53" s="123">
        <f t="shared" si="34"/>
        <v>0</v>
      </c>
      <c r="I53" s="409">
        <f t="shared" si="34"/>
        <v>473408</v>
      </c>
      <c r="J53" s="130">
        <f t="shared" si="34"/>
        <v>0</v>
      </c>
      <c r="K53" s="38">
        <f t="shared" si="34"/>
        <v>0</v>
      </c>
      <c r="L53" s="175">
        <f t="shared" si="34"/>
        <v>0</v>
      </c>
      <c r="M53" s="227">
        <f t="shared" si="34"/>
        <v>0</v>
      </c>
      <c r="N53" s="38">
        <f t="shared" si="34"/>
        <v>0</v>
      </c>
      <c r="O53" s="123">
        <f>SUM(O54,O57,O65)</f>
        <v>0</v>
      </c>
      <c r="P53" s="313"/>
      <c r="Q53" s="296"/>
    </row>
    <row r="54" spans="1:17" x14ac:dyDescent="0.25">
      <c r="A54" s="73">
        <v>1110</v>
      </c>
      <c r="B54" s="58" t="s">
        <v>54</v>
      </c>
      <c r="C54" s="194">
        <f>SUM(F54,I54,L54,O54)</f>
        <v>418591</v>
      </c>
      <c r="D54" s="86">
        <f>SUM(D55:D56)</f>
        <v>1944</v>
      </c>
      <c r="E54" s="154">
        <f>SUM(E55:E56)</f>
        <v>0</v>
      </c>
      <c r="F54" s="410">
        <f>SUM(F55:F56)</f>
        <v>1944</v>
      </c>
      <c r="G54" s="228">
        <f t="shared" ref="G54:H54" si="35">SUM(G55:G56)</f>
        <v>416647</v>
      </c>
      <c r="H54" s="154">
        <f t="shared" si="35"/>
        <v>0</v>
      </c>
      <c r="I54" s="410">
        <f>SUM(I55:I56)</f>
        <v>416647</v>
      </c>
      <c r="J54" s="86">
        <f t="shared" ref="J54:K54" si="36">SUM(J55:J56)</f>
        <v>0</v>
      </c>
      <c r="K54" s="74">
        <f t="shared" si="36"/>
        <v>0</v>
      </c>
      <c r="L54" s="174">
        <f>SUM(L55:L56)</f>
        <v>0</v>
      </c>
      <c r="M54" s="228">
        <f t="shared" ref="M54:N54" si="37">SUM(M55:M56)</f>
        <v>0</v>
      </c>
      <c r="N54" s="74">
        <f t="shared" si="37"/>
        <v>0</v>
      </c>
      <c r="O54" s="154">
        <f>SUM(O55:O56)</f>
        <v>0</v>
      </c>
      <c r="P54" s="291"/>
      <c r="Q54" s="296"/>
    </row>
    <row r="55" spans="1:17"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row>
    <row r="56" spans="1:17" ht="24" customHeight="1" x14ac:dyDescent="0.25">
      <c r="A56" s="30">
        <v>1119</v>
      </c>
      <c r="B56" s="43" t="s">
        <v>56</v>
      </c>
      <c r="C56" s="189">
        <f t="shared" si="24"/>
        <v>418591</v>
      </c>
      <c r="D56" s="263">
        <v>1944</v>
      </c>
      <c r="E56" s="393"/>
      <c r="F56" s="411">
        <f>D56+E56</f>
        <v>1944</v>
      </c>
      <c r="G56" s="229">
        <v>416647</v>
      </c>
      <c r="H56" s="393">
        <v>0</v>
      </c>
      <c r="I56" s="411">
        <f>G56+H56</f>
        <v>416647</v>
      </c>
      <c r="J56" s="263"/>
      <c r="K56" s="45"/>
      <c r="L56" s="95">
        <f>J56+K56</f>
        <v>0</v>
      </c>
      <c r="M56" s="229"/>
      <c r="N56" s="45"/>
      <c r="O56" s="91">
        <f>M56+N56</f>
        <v>0</v>
      </c>
      <c r="P56" s="336" t="s">
        <v>349</v>
      </c>
      <c r="Q56" s="296"/>
    </row>
    <row r="57" spans="1:17" ht="23.25" customHeight="1" x14ac:dyDescent="0.25">
      <c r="A57" s="75">
        <v>1140</v>
      </c>
      <c r="B57" s="43" t="s">
        <v>57</v>
      </c>
      <c r="C57" s="189">
        <f t="shared" si="24"/>
        <v>75374</v>
      </c>
      <c r="D57" s="132">
        <f t="shared" ref="D57:E57" si="38">SUM(D58:D64)</f>
        <v>19138</v>
      </c>
      <c r="E57" s="91">
        <f t="shared" si="38"/>
        <v>0</v>
      </c>
      <c r="F57" s="411">
        <f>SUM(F58:F64)</f>
        <v>19138</v>
      </c>
      <c r="G57" s="230">
        <f t="shared" ref="G57:N57" si="39">SUM(G58:G64)</f>
        <v>56236</v>
      </c>
      <c r="H57" s="91">
        <f t="shared" si="39"/>
        <v>0</v>
      </c>
      <c r="I57" s="411">
        <f t="shared" si="39"/>
        <v>56236</v>
      </c>
      <c r="J57" s="132">
        <f t="shared" si="39"/>
        <v>0</v>
      </c>
      <c r="K57" s="76">
        <f t="shared" si="39"/>
        <v>0</v>
      </c>
      <c r="L57" s="95">
        <f t="shared" si="39"/>
        <v>0</v>
      </c>
      <c r="M57" s="230">
        <f t="shared" si="39"/>
        <v>0</v>
      </c>
      <c r="N57" s="76">
        <f t="shared" si="39"/>
        <v>0</v>
      </c>
      <c r="O57" s="91">
        <f>SUM(O58:O64)</f>
        <v>0</v>
      </c>
      <c r="P57" s="290"/>
      <c r="Q57" s="296"/>
    </row>
    <row r="58" spans="1:17" x14ac:dyDescent="0.25">
      <c r="A58" s="30">
        <v>1141</v>
      </c>
      <c r="B58" s="43" t="s">
        <v>58</v>
      </c>
      <c r="C58" s="189">
        <f t="shared" si="24"/>
        <v>3709</v>
      </c>
      <c r="D58" s="263"/>
      <c r="E58" s="393"/>
      <c r="F58" s="411">
        <f t="shared" ref="F58:F65" si="40">D58+E58</f>
        <v>0</v>
      </c>
      <c r="G58" s="229">
        <v>3709</v>
      </c>
      <c r="H58" s="393"/>
      <c r="I58" s="411">
        <f t="shared" ref="I58:I65" si="41">G58+H58</f>
        <v>3709</v>
      </c>
      <c r="J58" s="263"/>
      <c r="K58" s="45"/>
      <c r="L58" s="95">
        <f t="shared" ref="L58:L65" si="42">J58+K58</f>
        <v>0</v>
      </c>
      <c r="M58" s="229"/>
      <c r="N58" s="45"/>
      <c r="O58" s="91">
        <f t="shared" ref="O58:O65" si="43">M58+N58</f>
        <v>0</v>
      </c>
      <c r="P58" s="290"/>
      <c r="Q58" s="296"/>
    </row>
    <row r="59" spans="1:17" ht="24.75" customHeight="1" x14ac:dyDescent="0.25">
      <c r="A59" s="30">
        <v>1142</v>
      </c>
      <c r="B59" s="43" t="s">
        <v>59</v>
      </c>
      <c r="C59" s="189">
        <f t="shared" si="24"/>
        <v>976</v>
      </c>
      <c r="D59" s="263"/>
      <c r="E59" s="393"/>
      <c r="F59" s="411">
        <f t="shared" si="40"/>
        <v>0</v>
      </c>
      <c r="G59" s="229">
        <v>976</v>
      </c>
      <c r="H59" s="393"/>
      <c r="I59" s="411">
        <f t="shared" si="41"/>
        <v>976</v>
      </c>
      <c r="J59" s="263"/>
      <c r="K59" s="45"/>
      <c r="L59" s="95">
        <f t="shared" si="42"/>
        <v>0</v>
      </c>
      <c r="M59" s="229"/>
      <c r="N59" s="45"/>
      <c r="O59" s="91">
        <f t="shared" si="43"/>
        <v>0</v>
      </c>
      <c r="P59" s="290"/>
      <c r="Q59" s="296"/>
    </row>
    <row r="60" spans="1:17" ht="24" x14ac:dyDescent="0.25">
      <c r="A60" s="30">
        <v>1145</v>
      </c>
      <c r="B60" s="43" t="s">
        <v>60</v>
      </c>
      <c r="C60" s="189">
        <f t="shared" si="24"/>
        <v>40550</v>
      </c>
      <c r="D60" s="263">
        <v>284</v>
      </c>
      <c r="E60" s="393">
        <v>0</v>
      </c>
      <c r="F60" s="411">
        <f t="shared" si="40"/>
        <v>284</v>
      </c>
      <c r="G60" s="229">
        <v>40266</v>
      </c>
      <c r="H60" s="393">
        <v>0</v>
      </c>
      <c r="I60" s="411">
        <f t="shared" si="41"/>
        <v>40266</v>
      </c>
      <c r="J60" s="263"/>
      <c r="K60" s="45"/>
      <c r="L60" s="95">
        <f t="shared" si="42"/>
        <v>0</v>
      </c>
      <c r="M60" s="229"/>
      <c r="N60" s="45"/>
      <c r="O60" s="91">
        <f t="shared" si="43"/>
        <v>0</v>
      </c>
      <c r="P60" s="336" t="s">
        <v>349</v>
      </c>
      <c r="Q60" s="296"/>
    </row>
    <row r="61" spans="1:17" ht="27.75" hidden="1" customHeight="1" x14ac:dyDescent="0.25">
      <c r="A61" s="30">
        <v>1146</v>
      </c>
      <c r="B61" s="43" t="s">
        <v>61</v>
      </c>
      <c r="C61" s="189">
        <f t="shared" si="24"/>
        <v>0</v>
      </c>
      <c r="D61" s="263"/>
      <c r="E61" s="45"/>
      <c r="F61" s="95">
        <f t="shared" si="40"/>
        <v>0</v>
      </c>
      <c r="G61" s="229"/>
      <c r="H61" s="45"/>
      <c r="I61" s="91">
        <f t="shared" si="41"/>
        <v>0</v>
      </c>
      <c r="J61" s="263"/>
      <c r="K61" s="45"/>
      <c r="L61" s="95">
        <f t="shared" si="42"/>
        <v>0</v>
      </c>
      <c r="M61" s="229"/>
      <c r="N61" s="45"/>
      <c r="O61" s="91">
        <f t="shared" si="43"/>
        <v>0</v>
      </c>
      <c r="P61" s="290"/>
      <c r="Q61" s="296"/>
    </row>
    <row r="62" spans="1:17" x14ac:dyDescent="0.25">
      <c r="A62" s="30">
        <v>1147</v>
      </c>
      <c r="B62" s="43" t="s">
        <v>62</v>
      </c>
      <c r="C62" s="189">
        <f t="shared" si="24"/>
        <v>2993</v>
      </c>
      <c r="D62" s="263"/>
      <c r="E62" s="393"/>
      <c r="F62" s="411">
        <f t="shared" si="40"/>
        <v>0</v>
      </c>
      <c r="G62" s="229">
        <v>2993</v>
      </c>
      <c r="H62" s="393"/>
      <c r="I62" s="411">
        <f t="shared" si="41"/>
        <v>2993</v>
      </c>
      <c r="J62" s="263"/>
      <c r="K62" s="45"/>
      <c r="L62" s="95">
        <f t="shared" si="42"/>
        <v>0</v>
      </c>
      <c r="M62" s="229"/>
      <c r="N62" s="45"/>
      <c r="O62" s="91">
        <f t="shared" si="43"/>
        <v>0</v>
      </c>
      <c r="P62" s="290"/>
      <c r="Q62" s="296"/>
    </row>
    <row r="63" spans="1:17" x14ac:dyDescent="0.25">
      <c r="A63" s="30">
        <v>1148</v>
      </c>
      <c r="B63" s="43" t="s">
        <v>63</v>
      </c>
      <c r="C63" s="189">
        <f t="shared" si="24"/>
        <v>18845</v>
      </c>
      <c r="D63" s="263">
        <v>18845</v>
      </c>
      <c r="E63" s="393"/>
      <c r="F63" s="411">
        <f t="shared" si="40"/>
        <v>18845</v>
      </c>
      <c r="G63" s="229"/>
      <c r="H63" s="393"/>
      <c r="I63" s="411">
        <f t="shared" si="41"/>
        <v>0</v>
      </c>
      <c r="J63" s="263"/>
      <c r="K63" s="45"/>
      <c r="L63" s="95">
        <f t="shared" si="42"/>
        <v>0</v>
      </c>
      <c r="M63" s="229"/>
      <c r="N63" s="45"/>
      <c r="O63" s="91">
        <f t="shared" si="43"/>
        <v>0</v>
      </c>
      <c r="P63" s="290"/>
      <c r="Q63" s="296"/>
    </row>
    <row r="64" spans="1:17" ht="36" x14ac:dyDescent="0.25">
      <c r="A64" s="30">
        <v>1149</v>
      </c>
      <c r="B64" s="43" t="s">
        <v>64</v>
      </c>
      <c r="C64" s="189">
        <f t="shared" si="24"/>
        <v>8301</v>
      </c>
      <c r="D64" s="263">
        <v>9</v>
      </c>
      <c r="E64" s="393"/>
      <c r="F64" s="411">
        <f t="shared" si="40"/>
        <v>9</v>
      </c>
      <c r="G64" s="229">
        <v>8292</v>
      </c>
      <c r="H64" s="393"/>
      <c r="I64" s="411">
        <f t="shared" si="41"/>
        <v>8292</v>
      </c>
      <c r="J64" s="263"/>
      <c r="K64" s="45"/>
      <c r="L64" s="95">
        <f t="shared" si="42"/>
        <v>0</v>
      </c>
      <c r="M64" s="229"/>
      <c r="N64" s="45"/>
      <c r="O64" s="91">
        <f t="shared" si="43"/>
        <v>0</v>
      </c>
      <c r="P64" s="290"/>
      <c r="Q64" s="296"/>
    </row>
    <row r="65" spans="1:17" ht="36" x14ac:dyDescent="0.25">
      <c r="A65" s="73">
        <v>1150</v>
      </c>
      <c r="B65" s="58" t="s">
        <v>65</v>
      </c>
      <c r="C65" s="194">
        <f t="shared" si="24"/>
        <v>525</v>
      </c>
      <c r="D65" s="260"/>
      <c r="E65" s="391"/>
      <c r="F65" s="410">
        <f t="shared" si="40"/>
        <v>0</v>
      </c>
      <c r="G65" s="231">
        <v>525</v>
      </c>
      <c r="H65" s="391"/>
      <c r="I65" s="410">
        <f t="shared" si="41"/>
        <v>525</v>
      </c>
      <c r="J65" s="260"/>
      <c r="K65" s="77"/>
      <c r="L65" s="174">
        <f t="shared" si="42"/>
        <v>0</v>
      </c>
      <c r="M65" s="231"/>
      <c r="N65" s="77"/>
      <c r="O65" s="154">
        <f t="shared" si="43"/>
        <v>0</v>
      </c>
      <c r="P65" s="291"/>
      <c r="Q65" s="296"/>
    </row>
    <row r="66" spans="1:17" ht="36" x14ac:dyDescent="0.25">
      <c r="A66" s="35">
        <v>1200</v>
      </c>
      <c r="B66" s="72" t="s">
        <v>66</v>
      </c>
      <c r="C66" s="187">
        <f t="shared" si="24"/>
        <v>151162</v>
      </c>
      <c r="D66" s="130">
        <f t="shared" ref="D66:E66" si="44">SUM(D67:D68)</f>
        <v>31081</v>
      </c>
      <c r="E66" s="123">
        <f t="shared" si="44"/>
        <v>0</v>
      </c>
      <c r="F66" s="409">
        <f>SUM(F67:F68)</f>
        <v>31081</v>
      </c>
      <c r="G66" s="227">
        <f t="shared" ref="G66:N66" si="45">SUM(G67:G68)</f>
        <v>120081</v>
      </c>
      <c r="H66" s="123">
        <f t="shared" si="45"/>
        <v>0</v>
      </c>
      <c r="I66" s="409">
        <f t="shared" si="45"/>
        <v>120081</v>
      </c>
      <c r="J66" s="130">
        <f t="shared" si="45"/>
        <v>0</v>
      </c>
      <c r="K66" s="38">
        <f t="shared" si="45"/>
        <v>0</v>
      </c>
      <c r="L66" s="175">
        <f t="shared" si="45"/>
        <v>0</v>
      </c>
      <c r="M66" s="227">
        <f t="shared" si="45"/>
        <v>0</v>
      </c>
      <c r="N66" s="38">
        <f t="shared" si="45"/>
        <v>0</v>
      </c>
      <c r="O66" s="123">
        <f>SUM(O67:O68)</f>
        <v>0</v>
      </c>
      <c r="P66" s="292"/>
      <c r="Q66" s="296"/>
    </row>
    <row r="67" spans="1:17" ht="24" x14ac:dyDescent="0.25">
      <c r="A67" s="338">
        <v>1210</v>
      </c>
      <c r="B67" s="40" t="s">
        <v>67</v>
      </c>
      <c r="C67" s="188">
        <f t="shared" si="24"/>
        <v>118499</v>
      </c>
      <c r="D67" s="262">
        <v>8181</v>
      </c>
      <c r="E67" s="390"/>
      <c r="F67" s="402">
        <f>D67+E67</f>
        <v>8181</v>
      </c>
      <c r="G67" s="219">
        <v>110318</v>
      </c>
      <c r="H67" s="390">
        <v>0</v>
      </c>
      <c r="I67" s="402">
        <f>G67+H67</f>
        <v>110318</v>
      </c>
      <c r="J67" s="262"/>
      <c r="K67" s="42"/>
      <c r="L67" s="176">
        <f>J67+K67</f>
        <v>0</v>
      </c>
      <c r="M67" s="219"/>
      <c r="N67" s="42"/>
      <c r="O67" s="90">
        <f>M67+N67</f>
        <v>0</v>
      </c>
      <c r="P67" s="336" t="s">
        <v>349</v>
      </c>
      <c r="Q67" s="296"/>
    </row>
    <row r="68" spans="1:17" ht="24" x14ac:dyDescent="0.25">
      <c r="A68" s="75">
        <v>1220</v>
      </c>
      <c r="B68" s="43" t="s">
        <v>68</v>
      </c>
      <c r="C68" s="189">
        <f t="shared" si="24"/>
        <v>32663</v>
      </c>
      <c r="D68" s="132">
        <f t="shared" ref="D68:E68" si="46">SUM(D69:D73)</f>
        <v>22900</v>
      </c>
      <c r="E68" s="91">
        <f t="shared" si="46"/>
        <v>0</v>
      </c>
      <c r="F68" s="411">
        <f>SUM(F69:F73)</f>
        <v>22900</v>
      </c>
      <c r="G68" s="230">
        <f t="shared" ref="G68:O68" si="47">SUM(G69:G73)</f>
        <v>9763</v>
      </c>
      <c r="H68" s="91">
        <f t="shared" si="47"/>
        <v>0</v>
      </c>
      <c r="I68" s="411">
        <f t="shared" si="47"/>
        <v>9763</v>
      </c>
      <c r="J68" s="132">
        <f t="shared" si="47"/>
        <v>0</v>
      </c>
      <c r="K68" s="76">
        <f t="shared" si="47"/>
        <v>0</v>
      </c>
      <c r="L68" s="95">
        <f t="shared" si="47"/>
        <v>0</v>
      </c>
      <c r="M68" s="230">
        <f t="shared" si="47"/>
        <v>0</v>
      </c>
      <c r="N68" s="76">
        <f t="shared" si="47"/>
        <v>0</v>
      </c>
      <c r="O68" s="91">
        <f t="shared" si="47"/>
        <v>0</v>
      </c>
      <c r="P68" s="290"/>
      <c r="Q68" s="296"/>
    </row>
    <row r="69" spans="1:17" ht="60" x14ac:dyDescent="0.25">
      <c r="A69" s="30">
        <v>1221</v>
      </c>
      <c r="B69" s="43" t="s">
        <v>69</v>
      </c>
      <c r="C69" s="189">
        <f t="shared" si="24"/>
        <v>19539</v>
      </c>
      <c r="D69" s="263">
        <v>15539</v>
      </c>
      <c r="E69" s="393">
        <v>0</v>
      </c>
      <c r="F69" s="411">
        <f t="shared" ref="F69:F73" si="48">D69+E69</f>
        <v>15539</v>
      </c>
      <c r="G69" s="229">
        <v>4000</v>
      </c>
      <c r="H69" s="393"/>
      <c r="I69" s="411">
        <f t="shared" ref="I69:I73" si="49">G69+H69</f>
        <v>4000</v>
      </c>
      <c r="J69" s="263"/>
      <c r="K69" s="45"/>
      <c r="L69" s="95">
        <f t="shared" ref="L69:L73" si="50">J69+K69</f>
        <v>0</v>
      </c>
      <c r="M69" s="229"/>
      <c r="N69" s="45"/>
      <c r="O69" s="91">
        <f t="shared" ref="O69:O73" si="51">M69+N69</f>
        <v>0</v>
      </c>
      <c r="P69" s="290" t="s">
        <v>349</v>
      </c>
      <c r="Q69" s="296"/>
    </row>
    <row r="70" spans="1:17"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row>
    <row r="71" spans="1:17"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row>
    <row r="72" spans="1:17" ht="36" x14ac:dyDescent="0.25">
      <c r="A72" s="30">
        <v>1227</v>
      </c>
      <c r="B72" s="43" t="s">
        <v>72</v>
      </c>
      <c r="C72" s="189">
        <f t="shared" si="24"/>
        <v>12270</v>
      </c>
      <c r="D72" s="263">
        <v>6934</v>
      </c>
      <c r="E72" s="393"/>
      <c r="F72" s="411">
        <f t="shared" si="48"/>
        <v>6934</v>
      </c>
      <c r="G72" s="229">
        <v>5336</v>
      </c>
      <c r="H72" s="393"/>
      <c r="I72" s="411">
        <f t="shared" si="49"/>
        <v>5336</v>
      </c>
      <c r="J72" s="263"/>
      <c r="K72" s="45"/>
      <c r="L72" s="95">
        <f t="shared" si="50"/>
        <v>0</v>
      </c>
      <c r="M72" s="229"/>
      <c r="N72" s="45"/>
      <c r="O72" s="91">
        <f t="shared" si="51"/>
        <v>0</v>
      </c>
      <c r="P72" s="290"/>
      <c r="Q72" s="296"/>
    </row>
    <row r="73" spans="1:17" ht="60" x14ac:dyDescent="0.25">
      <c r="A73" s="30">
        <v>1228</v>
      </c>
      <c r="B73" s="43" t="s">
        <v>73</v>
      </c>
      <c r="C73" s="189">
        <f t="shared" si="24"/>
        <v>854</v>
      </c>
      <c r="D73" s="263">
        <v>427</v>
      </c>
      <c r="E73" s="393"/>
      <c r="F73" s="411">
        <f t="shared" si="48"/>
        <v>427</v>
      </c>
      <c r="G73" s="229">
        <v>427</v>
      </c>
      <c r="H73" s="393"/>
      <c r="I73" s="411">
        <f t="shared" si="49"/>
        <v>427</v>
      </c>
      <c r="J73" s="263"/>
      <c r="K73" s="45"/>
      <c r="L73" s="95">
        <f t="shared" si="50"/>
        <v>0</v>
      </c>
      <c r="M73" s="229"/>
      <c r="N73" s="45"/>
      <c r="O73" s="91">
        <f t="shared" si="51"/>
        <v>0</v>
      </c>
      <c r="P73" s="290"/>
      <c r="Q73" s="296"/>
    </row>
    <row r="74" spans="1:17" x14ac:dyDescent="0.25">
      <c r="A74" s="70">
        <v>2000</v>
      </c>
      <c r="B74" s="70" t="s">
        <v>74</v>
      </c>
      <c r="C74" s="199">
        <f t="shared" si="24"/>
        <v>181890</v>
      </c>
      <c r="D74" s="137">
        <f t="shared" ref="D74:E74" si="52">SUM(D75,D82,D129,D163,D164,D171)</f>
        <v>0</v>
      </c>
      <c r="E74" s="125">
        <f t="shared" si="52"/>
        <v>0</v>
      </c>
      <c r="F74" s="408">
        <f>SUM(F75,F82,F129,F163,F164,F171)</f>
        <v>0</v>
      </c>
      <c r="G74" s="226">
        <f t="shared" ref="G74:O74" si="53">SUM(G75,G82,G129,G163,G164,G171)</f>
        <v>170185</v>
      </c>
      <c r="H74" s="125">
        <f t="shared" si="53"/>
        <v>0</v>
      </c>
      <c r="I74" s="408">
        <f t="shared" si="53"/>
        <v>170185</v>
      </c>
      <c r="J74" s="137">
        <f t="shared" si="53"/>
        <v>11705</v>
      </c>
      <c r="K74" s="71">
        <f t="shared" si="53"/>
        <v>0</v>
      </c>
      <c r="L74" s="172">
        <f t="shared" si="53"/>
        <v>11705</v>
      </c>
      <c r="M74" s="226">
        <f t="shared" si="53"/>
        <v>0</v>
      </c>
      <c r="N74" s="71">
        <f t="shared" si="53"/>
        <v>0</v>
      </c>
      <c r="O74" s="125">
        <f t="shared" si="53"/>
        <v>0</v>
      </c>
      <c r="P74" s="312"/>
      <c r="Q74" s="296"/>
    </row>
    <row r="75" spans="1:17" ht="24" x14ac:dyDescent="0.25">
      <c r="A75" s="35">
        <v>2100</v>
      </c>
      <c r="B75" s="72" t="s">
        <v>75</v>
      </c>
      <c r="C75" s="187">
        <f t="shared" si="24"/>
        <v>1214</v>
      </c>
      <c r="D75" s="130">
        <f t="shared" ref="D75:E75" si="54">SUM(D76,D79)</f>
        <v>0</v>
      </c>
      <c r="E75" s="123">
        <f t="shared" si="54"/>
        <v>0</v>
      </c>
      <c r="F75" s="409">
        <f>SUM(F76,F79)</f>
        <v>0</v>
      </c>
      <c r="G75" s="227">
        <f t="shared" ref="G75:O75" si="55">SUM(G76,G79)</f>
        <v>1156</v>
      </c>
      <c r="H75" s="123">
        <f t="shared" si="55"/>
        <v>58</v>
      </c>
      <c r="I75" s="409">
        <f t="shared" si="55"/>
        <v>1214</v>
      </c>
      <c r="J75" s="130">
        <f t="shared" si="55"/>
        <v>0</v>
      </c>
      <c r="K75" s="38">
        <f t="shared" si="55"/>
        <v>0</v>
      </c>
      <c r="L75" s="175">
        <f t="shared" si="55"/>
        <v>0</v>
      </c>
      <c r="M75" s="227">
        <f t="shared" si="55"/>
        <v>0</v>
      </c>
      <c r="N75" s="38">
        <f t="shared" si="55"/>
        <v>0</v>
      </c>
      <c r="O75" s="123">
        <f t="shared" si="55"/>
        <v>0</v>
      </c>
      <c r="P75" s="292"/>
      <c r="Q75" s="296"/>
    </row>
    <row r="76" spans="1:17" ht="24" x14ac:dyDescent="0.25">
      <c r="A76" s="338">
        <v>2110</v>
      </c>
      <c r="B76" s="40" t="s">
        <v>76</v>
      </c>
      <c r="C76" s="188">
        <f t="shared" si="24"/>
        <v>256</v>
      </c>
      <c r="D76" s="131">
        <f t="shared" ref="D76:E76" si="56">SUM(D77:D78)</f>
        <v>0</v>
      </c>
      <c r="E76" s="90">
        <f t="shared" si="56"/>
        <v>0</v>
      </c>
      <c r="F76" s="402">
        <f>SUM(F77:F78)</f>
        <v>0</v>
      </c>
      <c r="G76" s="232">
        <f t="shared" ref="G76:O76" si="57">SUM(G77:G78)</f>
        <v>256</v>
      </c>
      <c r="H76" s="90">
        <f t="shared" si="57"/>
        <v>0</v>
      </c>
      <c r="I76" s="402">
        <f t="shared" si="57"/>
        <v>256</v>
      </c>
      <c r="J76" s="131">
        <f t="shared" si="57"/>
        <v>0</v>
      </c>
      <c r="K76" s="79">
        <f t="shared" si="57"/>
        <v>0</v>
      </c>
      <c r="L76" s="176">
        <f t="shared" si="57"/>
        <v>0</v>
      </c>
      <c r="M76" s="232">
        <f t="shared" si="57"/>
        <v>0</v>
      </c>
      <c r="N76" s="79">
        <f t="shared" si="57"/>
        <v>0</v>
      </c>
      <c r="O76" s="90">
        <f t="shared" si="57"/>
        <v>0</v>
      </c>
      <c r="P76" s="289"/>
      <c r="Q76" s="296"/>
    </row>
    <row r="77" spans="1:17" hidden="1" x14ac:dyDescent="0.25">
      <c r="A77" s="30">
        <v>2111</v>
      </c>
      <c r="B77" s="43" t="s">
        <v>77</v>
      </c>
      <c r="C77" s="189">
        <f t="shared" si="24"/>
        <v>0</v>
      </c>
      <c r="D77" s="263"/>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row>
    <row r="78" spans="1:17" ht="24" x14ac:dyDescent="0.25">
      <c r="A78" s="30">
        <v>2112</v>
      </c>
      <c r="B78" s="43" t="s">
        <v>78</v>
      </c>
      <c r="C78" s="189">
        <f t="shared" si="24"/>
        <v>256</v>
      </c>
      <c r="D78" s="263"/>
      <c r="E78" s="393"/>
      <c r="F78" s="411">
        <f t="shared" si="58"/>
        <v>0</v>
      </c>
      <c r="G78" s="229">
        <v>256</v>
      </c>
      <c r="H78" s="393"/>
      <c r="I78" s="411">
        <f t="shared" si="59"/>
        <v>256</v>
      </c>
      <c r="J78" s="263"/>
      <c r="K78" s="45"/>
      <c r="L78" s="95">
        <f t="shared" si="60"/>
        <v>0</v>
      </c>
      <c r="M78" s="229"/>
      <c r="N78" s="45"/>
      <c r="O78" s="91">
        <f t="shared" si="61"/>
        <v>0</v>
      </c>
      <c r="P78" s="290"/>
      <c r="Q78" s="296"/>
    </row>
    <row r="79" spans="1:17" ht="24" x14ac:dyDescent="0.25">
      <c r="A79" s="75">
        <v>2120</v>
      </c>
      <c r="B79" s="43" t="s">
        <v>79</v>
      </c>
      <c r="C79" s="189">
        <f t="shared" si="24"/>
        <v>958</v>
      </c>
      <c r="D79" s="132">
        <f t="shared" ref="D79:E79" si="62">SUM(D80:D81)</f>
        <v>0</v>
      </c>
      <c r="E79" s="91">
        <f t="shared" si="62"/>
        <v>0</v>
      </c>
      <c r="F79" s="411">
        <f>SUM(F80:F81)</f>
        <v>0</v>
      </c>
      <c r="G79" s="230">
        <f t="shared" ref="G79:O79" si="63">SUM(G80:G81)</f>
        <v>900</v>
      </c>
      <c r="H79" s="91">
        <f t="shared" si="63"/>
        <v>58</v>
      </c>
      <c r="I79" s="411">
        <f t="shared" si="63"/>
        <v>958</v>
      </c>
      <c r="J79" s="132">
        <f t="shared" si="63"/>
        <v>0</v>
      </c>
      <c r="K79" s="76">
        <f t="shared" si="63"/>
        <v>0</v>
      </c>
      <c r="L79" s="95">
        <f t="shared" si="63"/>
        <v>0</v>
      </c>
      <c r="M79" s="230">
        <f t="shared" si="63"/>
        <v>0</v>
      </c>
      <c r="N79" s="76">
        <f t="shared" si="63"/>
        <v>0</v>
      </c>
      <c r="O79" s="91">
        <f t="shared" si="63"/>
        <v>0</v>
      </c>
      <c r="P79" s="290"/>
      <c r="Q79" s="296"/>
    </row>
    <row r="80" spans="1:17" ht="24" x14ac:dyDescent="0.25">
      <c r="A80" s="30">
        <v>2121</v>
      </c>
      <c r="B80" s="43" t="s">
        <v>77</v>
      </c>
      <c r="C80" s="189">
        <f t="shared" si="24"/>
        <v>638</v>
      </c>
      <c r="D80" s="263"/>
      <c r="E80" s="393"/>
      <c r="F80" s="411">
        <f t="shared" ref="F80:F81" si="64">D80+E80</f>
        <v>0</v>
      </c>
      <c r="G80" s="229">
        <v>580</v>
      </c>
      <c r="H80" s="393">
        <v>58</v>
      </c>
      <c r="I80" s="411">
        <f t="shared" ref="I80:I81" si="65">G80+H80</f>
        <v>638</v>
      </c>
      <c r="J80" s="263"/>
      <c r="K80" s="45"/>
      <c r="L80" s="95">
        <f t="shared" ref="L80:L81" si="66">J80+K80</f>
        <v>0</v>
      </c>
      <c r="M80" s="229"/>
      <c r="N80" s="45"/>
      <c r="O80" s="91">
        <f t="shared" ref="O80:O81" si="67">M80+N80</f>
        <v>0</v>
      </c>
      <c r="P80" s="336" t="s">
        <v>354</v>
      </c>
      <c r="Q80" s="296"/>
    </row>
    <row r="81" spans="1:17" ht="24" x14ac:dyDescent="0.25">
      <c r="A81" s="30">
        <v>2122</v>
      </c>
      <c r="B81" s="43" t="s">
        <v>78</v>
      </c>
      <c r="C81" s="189">
        <f t="shared" si="24"/>
        <v>320</v>
      </c>
      <c r="D81" s="263"/>
      <c r="E81" s="393"/>
      <c r="F81" s="411">
        <f t="shared" si="64"/>
        <v>0</v>
      </c>
      <c r="G81" s="229">
        <v>320</v>
      </c>
      <c r="H81" s="393">
        <v>0</v>
      </c>
      <c r="I81" s="411">
        <f t="shared" si="65"/>
        <v>320</v>
      </c>
      <c r="J81" s="263"/>
      <c r="K81" s="45"/>
      <c r="L81" s="95">
        <f t="shared" si="66"/>
        <v>0</v>
      </c>
      <c r="M81" s="229"/>
      <c r="N81" s="45"/>
      <c r="O81" s="91">
        <f t="shared" si="67"/>
        <v>0</v>
      </c>
      <c r="P81" s="336" t="s">
        <v>349</v>
      </c>
      <c r="Q81" s="296"/>
    </row>
    <row r="82" spans="1:17" x14ac:dyDescent="0.25">
      <c r="A82" s="35">
        <v>2200</v>
      </c>
      <c r="B82" s="72" t="s">
        <v>80</v>
      </c>
      <c r="C82" s="187">
        <f t="shared" si="24"/>
        <v>77375</v>
      </c>
      <c r="D82" s="130">
        <f t="shared" ref="D82:E82" si="68">SUM(D83,D88,D94,D102,D111,D115,D121,D127)</f>
        <v>0</v>
      </c>
      <c r="E82" s="123">
        <f t="shared" si="68"/>
        <v>0</v>
      </c>
      <c r="F82" s="409">
        <f>SUM(F83,F88,F94,F102,F111,F115,F121,F127)</f>
        <v>0</v>
      </c>
      <c r="G82" s="227">
        <f t="shared" ref="G82:O82" si="69">SUM(G83,G88,G94,G102,G111,G115,G121,G127)</f>
        <v>74151</v>
      </c>
      <c r="H82" s="123">
        <f t="shared" si="69"/>
        <v>-58</v>
      </c>
      <c r="I82" s="409">
        <f t="shared" si="69"/>
        <v>74093</v>
      </c>
      <c r="J82" s="130">
        <f t="shared" si="69"/>
        <v>3282</v>
      </c>
      <c r="K82" s="38">
        <f t="shared" si="69"/>
        <v>0</v>
      </c>
      <c r="L82" s="175">
        <f t="shared" si="69"/>
        <v>3282</v>
      </c>
      <c r="M82" s="227">
        <f t="shared" si="69"/>
        <v>0</v>
      </c>
      <c r="N82" s="38">
        <f t="shared" si="69"/>
        <v>0</v>
      </c>
      <c r="O82" s="123">
        <f t="shared" si="69"/>
        <v>0</v>
      </c>
      <c r="P82" s="314"/>
      <c r="Q82" s="296"/>
    </row>
    <row r="83" spans="1:17" ht="24" x14ac:dyDescent="0.25">
      <c r="A83" s="73">
        <v>2210</v>
      </c>
      <c r="B83" s="58" t="s">
        <v>81</v>
      </c>
      <c r="C83" s="194">
        <f t="shared" si="24"/>
        <v>3424</v>
      </c>
      <c r="D83" s="86">
        <f t="shared" ref="D83:E83" si="70">SUM(D84:D87)</f>
        <v>0</v>
      </c>
      <c r="E83" s="154">
        <f t="shared" si="70"/>
        <v>0</v>
      </c>
      <c r="F83" s="410">
        <f>SUM(F84:F87)</f>
        <v>0</v>
      </c>
      <c r="G83" s="228">
        <f t="shared" ref="G83:O83" si="71">SUM(G84:G87)</f>
        <v>3111</v>
      </c>
      <c r="H83" s="154">
        <f t="shared" si="71"/>
        <v>192</v>
      </c>
      <c r="I83" s="410">
        <f t="shared" si="71"/>
        <v>3303</v>
      </c>
      <c r="J83" s="86">
        <f t="shared" si="71"/>
        <v>121</v>
      </c>
      <c r="K83" s="74">
        <f t="shared" si="71"/>
        <v>0</v>
      </c>
      <c r="L83" s="174">
        <f t="shared" si="71"/>
        <v>121</v>
      </c>
      <c r="M83" s="228">
        <f t="shared" si="71"/>
        <v>0</v>
      </c>
      <c r="N83" s="74">
        <f t="shared" si="71"/>
        <v>0</v>
      </c>
      <c r="O83" s="154">
        <f t="shared" si="71"/>
        <v>0</v>
      </c>
      <c r="P83" s="291"/>
      <c r="Q83" s="296"/>
    </row>
    <row r="84" spans="1:17"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row>
    <row r="85" spans="1:17" ht="36" x14ac:dyDescent="0.25">
      <c r="A85" s="30">
        <v>2212</v>
      </c>
      <c r="B85" s="43" t="s">
        <v>83</v>
      </c>
      <c r="C85" s="189">
        <f t="shared" si="24"/>
        <v>2384</v>
      </c>
      <c r="D85" s="263"/>
      <c r="E85" s="393"/>
      <c r="F85" s="411">
        <f t="shared" si="72"/>
        <v>0</v>
      </c>
      <c r="G85" s="229">
        <v>2313</v>
      </c>
      <c r="H85" s="393">
        <v>0</v>
      </c>
      <c r="I85" s="411">
        <f t="shared" si="73"/>
        <v>2313</v>
      </c>
      <c r="J85" s="263">
        <v>71</v>
      </c>
      <c r="K85" s="45"/>
      <c r="L85" s="95">
        <f t="shared" si="74"/>
        <v>71</v>
      </c>
      <c r="M85" s="229"/>
      <c r="N85" s="45"/>
      <c r="O85" s="91">
        <f t="shared" si="75"/>
        <v>0</v>
      </c>
      <c r="P85" s="290"/>
      <c r="Q85" s="296"/>
    </row>
    <row r="86" spans="1:17" ht="24" x14ac:dyDescent="0.25">
      <c r="A86" s="30">
        <v>2214</v>
      </c>
      <c r="B86" s="43" t="s">
        <v>84</v>
      </c>
      <c r="C86" s="189">
        <f t="shared" si="24"/>
        <v>878</v>
      </c>
      <c r="D86" s="263"/>
      <c r="E86" s="393"/>
      <c r="F86" s="411">
        <f t="shared" si="72"/>
        <v>0</v>
      </c>
      <c r="G86" s="229">
        <v>636</v>
      </c>
      <c r="H86" s="393">
        <v>192</v>
      </c>
      <c r="I86" s="411">
        <f t="shared" si="73"/>
        <v>828</v>
      </c>
      <c r="J86" s="263">
        <v>50</v>
      </c>
      <c r="K86" s="45">
        <v>0</v>
      </c>
      <c r="L86" s="95">
        <f t="shared" si="74"/>
        <v>50</v>
      </c>
      <c r="M86" s="229"/>
      <c r="N86" s="45"/>
      <c r="O86" s="91">
        <f t="shared" si="75"/>
        <v>0</v>
      </c>
      <c r="P86" s="336" t="s">
        <v>355</v>
      </c>
      <c r="Q86" s="296"/>
    </row>
    <row r="87" spans="1:17" x14ac:dyDescent="0.25">
      <c r="A87" s="30">
        <v>2219</v>
      </c>
      <c r="B87" s="43" t="s">
        <v>85</v>
      </c>
      <c r="C87" s="189">
        <f t="shared" si="24"/>
        <v>162</v>
      </c>
      <c r="D87" s="263"/>
      <c r="E87" s="393"/>
      <c r="F87" s="411">
        <f t="shared" si="72"/>
        <v>0</v>
      </c>
      <c r="G87" s="229">
        <v>162</v>
      </c>
      <c r="H87" s="393"/>
      <c r="I87" s="411">
        <f t="shared" si="73"/>
        <v>162</v>
      </c>
      <c r="J87" s="263"/>
      <c r="K87" s="45"/>
      <c r="L87" s="95">
        <f t="shared" si="74"/>
        <v>0</v>
      </c>
      <c r="M87" s="229"/>
      <c r="N87" s="45"/>
      <c r="O87" s="91">
        <f t="shared" si="75"/>
        <v>0</v>
      </c>
      <c r="P87" s="290"/>
      <c r="Q87" s="296"/>
    </row>
    <row r="88" spans="1:17" ht="24" x14ac:dyDescent="0.25">
      <c r="A88" s="75">
        <v>2220</v>
      </c>
      <c r="B88" s="43" t="s">
        <v>86</v>
      </c>
      <c r="C88" s="189">
        <f t="shared" si="24"/>
        <v>18619</v>
      </c>
      <c r="D88" s="132">
        <f t="shared" ref="D88:E88" si="76">SUM(D89:D93)</f>
        <v>0</v>
      </c>
      <c r="E88" s="91">
        <f t="shared" si="76"/>
        <v>0</v>
      </c>
      <c r="F88" s="411">
        <f>SUM(F89:F93)</f>
        <v>0</v>
      </c>
      <c r="G88" s="230">
        <f t="shared" ref="G88:O88" si="77">SUM(G89:G93)</f>
        <v>17079</v>
      </c>
      <c r="H88" s="91">
        <f t="shared" si="77"/>
        <v>0</v>
      </c>
      <c r="I88" s="411">
        <f t="shared" si="77"/>
        <v>17079</v>
      </c>
      <c r="J88" s="132">
        <f t="shared" si="77"/>
        <v>1540</v>
      </c>
      <c r="K88" s="76">
        <f t="shared" si="77"/>
        <v>0</v>
      </c>
      <c r="L88" s="95">
        <f t="shared" si="77"/>
        <v>1540</v>
      </c>
      <c r="M88" s="230">
        <f t="shared" si="77"/>
        <v>0</v>
      </c>
      <c r="N88" s="76">
        <f t="shared" si="77"/>
        <v>0</v>
      </c>
      <c r="O88" s="91">
        <f t="shared" si="77"/>
        <v>0</v>
      </c>
      <c r="P88" s="290"/>
      <c r="Q88" s="296"/>
    </row>
    <row r="89" spans="1:17" ht="24" hidden="1" x14ac:dyDescent="0.25">
      <c r="A89" s="30">
        <v>2221</v>
      </c>
      <c r="B89" s="43" t="s">
        <v>305</v>
      </c>
      <c r="C89" s="189">
        <f t="shared" si="24"/>
        <v>0</v>
      </c>
      <c r="D89" s="263"/>
      <c r="E89" s="45"/>
      <c r="F89" s="95">
        <f t="shared" ref="F89:F93" si="78">D89+E89</f>
        <v>0</v>
      </c>
      <c r="G89" s="229"/>
      <c r="H89" s="45"/>
      <c r="I89" s="91">
        <f t="shared" ref="I89:I93" si="79">G89+H89</f>
        <v>0</v>
      </c>
      <c r="J89" s="263"/>
      <c r="K89" s="45"/>
      <c r="L89" s="95">
        <f t="shared" ref="L89:L93" si="80">J89+K89</f>
        <v>0</v>
      </c>
      <c r="M89" s="229"/>
      <c r="N89" s="45"/>
      <c r="O89" s="91">
        <f t="shared" ref="O89:O93" si="81">M89+N89</f>
        <v>0</v>
      </c>
      <c r="P89" s="290"/>
      <c r="Q89" s="296"/>
    </row>
    <row r="90" spans="1:17" x14ac:dyDescent="0.25">
      <c r="A90" s="30">
        <v>2222</v>
      </c>
      <c r="B90" s="43" t="s">
        <v>87</v>
      </c>
      <c r="C90" s="189">
        <f t="shared" si="24"/>
        <v>4172</v>
      </c>
      <c r="D90" s="263"/>
      <c r="E90" s="393"/>
      <c r="F90" s="411">
        <f t="shared" si="78"/>
        <v>0</v>
      </c>
      <c r="G90" s="229">
        <v>3862</v>
      </c>
      <c r="H90" s="393"/>
      <c r="I90" s="411">
        <f t="shared" si="79"/>
        <v>3862</v>
      </c>
      <c r="J90" s="263">
        <v>310</v>
      </c>
      <c r="K90" s="45"/>
      <c r="L90" s="95">
        <f t="shared" si="80"/>
        <v>310</v>
      </c>
      <c r="M90" s="229"/>
      <c r="N90" s="45"/>
      <c r="O90" s="91">
        <f t="shared" si="81"/>
        <v>0</v>
      </c>
      <c r="P90" s="290"/>
      <c r="Q90" s="296"/>
    </row>
    <row r="91" spans="1:17" x14ac:dyDescent="0.25">
      <c r="A91" s="30">
        <v>2223</v>
      </c>
      <c r="B91" s="43" t="s">
        <v>88</v>
      </c>
      <c r="C91" s="189">
        <f t="shared" si="24"/>
        <v>13648</v>
      </c>
      <c r="D91" s="263"/>
      <c r="E91" s="393"/>
      <c r="F91" s="411">
        <f t="shared" si="78"/>
        <v>0</v>
      </c>
      <c r="G91" s="229">
        <v>12648</v>
      </c>
      <c r="H91" s="393"/>
      <c r="I91" s="411">
        <f t="shared" si="79"/>
        <v>12648</v>
      </c>
      <c r="J91" s="263">
        <v>1000</v>
      </c>
      <c r="K91" s="45"/>
      <c r="L91" s="95">
        <f t="shared" si="80"/>
        <v>1000</v>
      </c>
      <c r="M91" s="229"/>
      <c r="N91" s="45"/>
      <c r="O91" s="91">
        <f t="shared" si="81"/>
        <v>0</v>
      </c>
      <c r="P91" s="290"/>
      <c r="Q91" s="296"/>
    </row>
    <row r="92" spans="1:17" ht="48" x14ac:dyDescent="0.25">
      <c r="A92" s="30">
        <v>2224</v>
      </c>
      <c r="B92" s="43" t="s">
        <v>89</v>
      </c>
      <c r="C92" s="189">
        <f t="shared" si="24"/>
        <v>799</v>
      </c>
      <c r="D92" s="263"/>
      <c r="E92" s="393"/>
      <c r="F92" s="411">
        <f t="shared" si="78"/>
        <v>0</v>
      </c>
      <c r="G92" s="229">
        <v>569</v>
      </c>
      <c r="H92" s="393"/>
      <c r="I92" s="411">
        <f t="shared" si="79"/>
        <v>569</v>
      </c>
      <c r="J92" s="263">
        <v>230</v>
      </c>
      <c r="K92" s="45"/>
      <c r="L92" s="95">
        <f t="shared" si="80"/>
        <v>230</v>
      </c>
      <c r="M92" s="229"/>
      <c r="N92" s="45"/>
      <c r="O92" s="91">
        <f t="shared" si="81"/>
        <v>0</v>
      </c>
      <c r="P92" s="290"/>
      <c r="Q92" s="296"/>
    </row>
    <row r="93" spans="1:17"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row>
    <row r="94" spans="1:17" ht="36" x14ac:dyDescent="0.25">
      <c r="A94" s="75">
        <v>2230</v>
      </c>
      <c r="B94" s="43" t="s">
        <v>91</v>
      </c>
      <c r="C94" s="189">
        <f t="shared" si="24"/>
        <v>2762</v>
      </c>
      <c r="D94" s="132">
        <f t="shared" ref="D94:E94" si="82">SUM(D95:D101)</f>
        <v>0</v>
      </c>
      <c r="E94" s="91">
        <f t="shared" si="82"/>
        <v>0</v>
      </c>
      <c r="F94" s="411">
        <f>SUM(F95:F101)</f>
        <v>0</v>
      </c>
      <c r="G94" s="230">
        <f t="shared" ref="G94:N94" si="83">SUM(G95:G101)</f>
        <v>2252</v>
      </c>
      <c r="H94" s="91">
        <f t="shared" si="83"/>
        <v>0</v>
      </c>
      <c r="I94" s="411">
        <f t="shared" si="83"/>
        <v>2252</v>
      </c>
      <c r="J94" s="132">
        <f t="shared" si="83"/>
        <v>510</v>
      </c>
      <c r="K94" s="76">
        <f t="shared" si="83"/>
        <v>0</v>
      </c>
      <c r="L94" s="95">
        <f t="shared" si="83"/>
        <v>510</v>
      </c>
      <c r="M94" s="230">
        <f t="shared" si="83"/>
        <v>0</v>
      </c>
      <c r="N94" s="76">
        <f t="shared" si="83"/>
        <v>0</v>
      </c>
      <c r="O94" s="91">
        <f>SUM(O95:O101)</f>
        <v>0</v>
      </c>
      <c r="P94" s="290"/>
      <c r="Q94" s="296"/>
    </row>
    <row r="95" spans="1:17"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row>
    <row r="96" spans="1:17"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row>
    <row r="97" spans="1:17"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row>
    <row r="98" spans="1:17" ht="36" x14ac:dyDescent="0.25">
      <c r="A98" s="30">
        <v>2234</v>
      </c>
      <c r="B98" s="43" t="s">
        <v>95</v>
      </c>
      <c r="C98" s="189">
        <f t="shared" si="24"/>
        <v>50</v>
      </c>
      <c r="D98" s="263"/>
      <c r="E98" s="393"/>
      <c r="F98" s="411">
        <f t="shared" si="84"/>
        <v>0</v>
      </c>
      <c r="G98" s="229">
        <v>50</v>
      </c>
      <c r="H98" s="393"/>
      <c r="I98" s="411">
        <f t="shared" si="85"/>
        <v>50</v>
      </c>
      <c r="J98" s="263"/>
      <c r="K98" s="45"/>
      <c r="L98" s="95">
        <f t="shared" si="86"/>
        <v>0</v>
      </c>
      <c r="M98" s="229"/>
      <c r="N98" s="45"/>
      <c r="O98" s="91">
        <f t="shared" si="87"/>
        <v>0</v>
      </c>
      <c r="P98" s="290"/>
      <c r="Q98" s="296"/>
    </row>
    <row r="99" spans="1:17" ht="24" x14ac:dyDescent="0.25">
      <c r="A99" s="30">
        <v>2235</v>
      </c>
      <c r="B99" s="43" t="s">
        <v>96</v>
      </c>
      <c r="C99" s="189">
        <f t="shared" si="24"/>
        <v>1145</v>
      </c>
      <c r="D99" s="263"/>
      <c r="E99" s="393"/>
      <c r="F99" s="411">
        <f t="shared" si="84"/>
        <v>0</v>
      </c>
      <c r="G99" s="229">
        <v>645</v>
      </c>
      <c r="H99" s="393"/>
      <c r="I99" s="411">
        <f t="shared" si="85"/>
        <v>645</v>
      </c>
      <c r="J99" s="263">
        <v>500</v>
      </c>
      <c r="K99" s="45"/>
      <c r="L99" s="95">
        <f t="shared" si="86"/>
        <v>500</v>
      </c>
      <c r="M99" s="229"/>
      <c r="N99" s="45"/>
      <c r="O99" s="91">
        <f t="shared" si="87"/>
        <v>0</v>
      </c>
      <c r="P99" s="290"/>
      <c r="Q99" s="296"/>
    </row>
    <row r="100" spans="1:17" x14ac:dyDescent="0.25">
      <c r="A100" s="30">
        <v>2236</v>
      </c>
      <c r="B100" s="43" t="s">
        <v>97</v>
      </c>
      <c r="C100" s="189">
        <f t="shared" si="24"/>
        <v>10</v>
      </c>
      <c r="D100" s="263"/>
      <c r="E100" s="393"/>
      <c r="F100" s="411">
        <f t="shared" si="84"/>
        <v>0</v>
      </c>
      <c r="G100" s="229"/>
      <c r="H100" s="393"/>
      <c r="I100" s="411">
        <f t="shared" si="85"/>
        <v>0</v>
      </c>
      <c r="J100" s="263">
        <v>10</v>
      </c>
      <c r="K100" s="45"/>
      <c r="L100" s="95">
        <f t="shared" si="86"/>
        <v>10</v>
      </c>
      <c r="M100" s="229"/>
      <c r="N100" s="45"/>
      <c r="O100" s="91">
        <f t="shared" si="87"/>
        <v>0</v>
      </c>
      <c r="P100" s="290"/>
      <c r="Q100" s="296"/>
    </row>
    <row r="101" spans="1:17" ht="24" x14ac:dyDescent="0.25">
      <c r="A101" s="30">
        <v>2239</v>
      </c>
      <c r="B101" s="43" t="s">
        <v>98</v>
      </c>
      <c r="C101" s="189">
        <f t="shared" si="24"/>
        <v>1557</v>
      </c>
      <c r="D101" s="263"/>
      <c r="E101" s="393"/>
      <c r="F101" s="411">
        <f t="shared" si="84"/>
        <v>0</v>
      </c>
      <c r="G101" s="229">
        <v>1557</v>
      </c>
      <c r="H101" s="393">
        <v>0</v>
      </c>
      <c r="I101" s="411">
        <f t="shared" si="85"/>
        <v>1557</v>
      </c>
      <c r="J101" s="263"/>
      <c r="K101" s="45"/>
      <c r="L101" s="95">
        <f t="shared" si="86"/>
        <v>0</v>
      </c>
      <c r="M101" s="229"/>
      <c r="N101" s="45"/>
      <c r="O101" s="91">
        <f t="shared" si="87"/>
        <v>0</v>
      </c>
      <c r="P101" s="336" t="s">
        <v>349</v>
      </c>
      <c r="Q101" s="296"/>
    </row>
    <row r="102" spans="1:17" ht="36" x14ac:dyDescent="0.25">
      <c r="A102" s="75">
        <v>2240</v>
      </c>
      <c r="B102" s="43" t="s">
        <v>99</v>
      </c>
      <c r="C102" s="189">
        <f t="shared" si="24"/>
        <v>25798</v>
      </c>
      <c r="D102" s="132">
        <f t="shared" ref="D102:E102" si="88">SUM(D103:D110)</f>
        <v>0</v>
      </c>
      <c r="E102" s="91">
        <f t="shared" si="88"/>
        <v>0</v>
      </c>
      <c r="F102" s="411">
        <f>SUM(F103:F110)</f>
        <v>0</v>
      </c>
      <c r="G102" s="230">
        <f t="shared" ref="G102:N102" si="89">SUM(G103:G110)</f>
        <v>23937</v>
      </c>
      <c r="H102" s="91">
        <f t="shared" si="89"/>
        <v>750</v>
      </c>
      <c r="I102" s="411">
        <f t="shared" si="89"/>
        <v>24687</v>
      </c>
      <c r="J102" s="132">
        <f t="shared" si="89"/>
        <v>1111</v>
      </c>
      <c r="K102" s="76">
        <f t="shared" si="89"/>
        <v>0</v>
      </c>
      <c r="L102" s="95">
        <f t="shared" si="89"/>
        <v>1111</v>
      </c>
      <c r="M102" s="230">
        <f t="shared" si="89"/>
        <v>0</v>
      </c>
      <c r="N102" s="76">
        <f t="shared" si="89"/>
        <v>0</v>
      </c>
      <c r="O102" s="91">
        <f>SUM(O103:O110)</f>
        <v>0</v>
      </c>
      <c r="P102" s="290"/>
      <c r="Q102" s="296"/>
    </row>
    <row r="103" spans="1:17" x14ac:dyDescent="0.25">
      <c r="A103" s="30">
        <v>2241</v>
      </c>
      <c r="B103" s="43" t="s">
        <v>100</v>
      </c>
      <c r="C103" s="189">
        <f t="shared" si="24"/>
        <v>6068</v>
      </c>
      <c r="D103" s="263"/>
      <c r="E103" s="393"/>
      <c r="F103" s="411">
        <f t="shared" ref="F103:F110" si="90">D103+E103</f>
        <v>0</v>
      </c>
      <c r="G103" s="229">
        <v>5789</v>
      </c>
      <c r="H103" s="393">
        <v>0</v>
      </c>
      <c r="I103" s="411">
        <f t="shared" ref="I103:I110" si="91">G103+H103</f>
        <v>5789</v>
      </c>
      <c r="J103" s="263">
        <v>279</v>
      </c>
      <c r="K103" s="45"/>
      <c r="L103" s="95">
        <f t="shared" ref="L103:L110" si="92">J103+K103</f>
        <v>279</v>
      </c>
      <c r="M103" s="229"/>
      <c r="N103" s="45"/>
      <c r="O103" s="91">
        <f t="shared" ref="O103:O110" si="93">M103+N103</f>
        <v>0</v>
      </c>
      <c r="P103" s="336" t="s">
        <v>349</v>
      </c>
      <c r="Q103" s="296"/>
    </row>
    <row r="104" spans="1:17" ht="24" x14ac:dyDescent="0.25">
      <c r="A104" s="30">
        <v>2242</v>
      </c>
      <c r="B104" s="43" t="s">
        <v>101</v>
      </c>
      <c r="C104" s="189">
        <f t="shared" si="24"/>
        <v>3931</v>
      </c>
      <c r="D104" s="263"/>
      <c r="E104" s="393"/>
      <c r="F104" s="411">
        <f t="shared" si="90"/>
        <v>0</v>
      </c>
      <c r="G104" s="229">
        <v>2682</v>
      </c>
      <c r="H104" s="393">
        <v>750</v>
      </c>
      <c r="I104" s="411">
        <f t="shared" si="91"/>
        <v>3432</v>
      </c>
      <c r="J104" s="263">
        <v>499</v>
      </c>
      <c r="K104" s="45"/>
      <c r="L104" s="95">
        <f t="shared" si="92"/>
        <v>499</v>
      </c>
      <c r="M104" s="229"/>
      <c r="N104" s="45"/>
      <c r="O104" s="91">
        <f t="shared" si="93"/>
        <v>0</v>
      </c>
      <c r="P104" s="336" t="s">
        <v>356</v>
      </c>
      <c r="Q104" s="296"/>
    </row>
    <row r="105" spans="1:17" ht="24" x14ac:dyDescent="0.25">
      <c r="A105" s="30">
        <v>2243</v>
      </c>
      <c r="B105" s="43" t="s">
        <v>102</v>
      </c>
      <c r="C105" s="189">
        <f t="shared" si="24"/>
        <v>1294</v>
      </c>
      <c r="D105" s="263"/>
      <c r="E105" s="393"/>
      <c r="F105" s="411">
        <f t="shared" si="90"/>
        <v>0</v>
      </c>
      <c r="G105" s="229">
        <v>1104</v>
      </c>
      <c r="H105" s="393"/>
      <c r="I105" s="411">
        <f t="shared" si="91"/>
        <v>1104</v>
      </c>
      <c r="J105" s="263">
        <v>190</v>
      </c>
      <c r="K105" s="45"/>
      <c r="L105" s="95">
        <f t="shared" si="92"/>
        <v>190</v>
      </c>
      <c r="M105" s="229"/>
      <c r="N105" s="45"/>
      <c r="O105" s="91">
        <f t="shared" si="93"/>
        <v>0</v>
      </c>
      <c r="P105" s="336" t="s">
        <v>349</v>
      </c>
      <c r="Q105" s="296"/>
    </row>
    <row r="106" spans="1:17" x14ac:dyDescent="0.25">
      <c r="A106" s="30">
        <v>2244</v>
      </c>
      <c r="B106" s="43" t="s">
        <v>103</v>
      </c>
      <c r="C106" s="189">
        <f t="shared" si="24"/>
        <v>12005</v>
      </c>
      <c r="D106" s="263"/>
      <c r="E106" s="393"/>
      <c r="F106" s="411">
        <f t="shared" si="90"/>
        <v>0</v>
      </c>
      <c r="G106" s="229">
        <v>12005</v>
      </c>
      <c r="H106" s="393">
        <v>0</v>
      </c>
      <c r="I106" s="411">
        <f t="shared" si="91"/>
        <v>12005</v>
      </c>
      <c r="J106" s="263"/>
      <c r="K106" s="45"/>
      <c r="L106" s="95">
        <f t="shared" si="92"/>
        <v>0</v>
      </c>
      <c r="M106" s="229"/>
      <c r="N106" s="45"/>
      <c r="O106" s="91">
        <f t="shared" si="93"/>
        <v>0</v>
      </c>
      <c r="P106" s="336" t="s">
        <v>349</v>
      </c>
      <c r="Q106" s="296"/>
    </row>
    <row r="107" spans="1:17"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row>
    <row r="108" spans="1:17" x14ac:dyDescent="0.25">
      <c r="A108" s="30">
        <v>2247</v>
      </c>
      <c r="B108" s="43" t="s">
        <v>105</v>
      </c>
      <c r="C108" s="189">
        <f t="shared" si="24"/>
        <v>1787</v>
      </c>
      <c r="D108" s="263"/>
      <c r="E108" s="393"/>
      <c r="F108" s="411">
        <f t="shared" si="90"/>
        <v>0</v>
      </c>
      <c r="G108" s="229">
        <v>1787</v>
      </c>
      <c r="H108" s="393"/>
      <c r="I108" s="411">
        <f t="shared" si="91"/>
        <v>1787</v>
      </c>
      <c r="J108" s="263"/>
      <c r="K108" s="45"/>
      <c r="L108" s="95">
        <f t="shared" si="92"/>
        <v>0</v>
      </c>
      <c r="M108" s="229"/>
      <c r="N108" s="45"/>
      <c r="O108" s="91">
        <f t="shared" si="93"/>
        <v>0</v>
      </c>
      <c r="P108" s="290"/>
      <c r="Q108" s="296"/>
    </row>
    <row r="109" spans="1:17"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row>
    <row r="110" spans="1:17" ht="24" x14ac:dyDescent="0.25">
      <c r="A110" s="30">
        <v>2249</v>
      </c>
      <c r="B110" s="43" t="s">
        <v>107</v>
      </c>
      <c r="C110" s="189">
        <f t="shared" si="24"/>
        <v>713</v>
      </c>
      <c r="D110" s="263"/>
      <c r="E110" s="393"/>
      <c r="F110" s="411">
        <f t="shared" si="90"/>
        <v>0</v>
      </c>
      <c r="G110" s="229">
        <v>570</v>
      </c>
      <c r="H110" s="393"/>
      <c r="I110" s="411">
        <f t="shared" si="91"/>
        <v>570</v>
      </c>
      <c r="J110" s="263">
        <v>143</v>
      </c>
      <c r="K110" s="45"/>
      <c r="L110" s="95">
        <f t="shared" si="92"/>
        <v>143</v>
      </c>
      <c r="M110" s="229"/>
      <c r="N110" s="45"/>
      <c r="O110" s="91">
        <f t="shared" si="93"/>
        <v>0</v>
      </c>
      <c r="P110" s="290"/>
      <c r="Q110" s="296"/>
    </row>
    <row r="111" spans="1:17" x14ac:dyDescent="0.25">
      <c r="A111" s="75">
        <v>2250</v>
      </c>
      <c r="B111" s="43" t="s">
        <v>108</v>
      </c>
      <c r="C111" s="189">
        <f t="shared" si="24"/>
        <v>1002</v>
      </c>
      <c r="D111" s="132">
        <f t="shared" ref="D111:E111" si="94">SUM(D112:D114)</f>
        <v>0</v>
      </c>
      <c r="E111" s="91">
        <f t="shared" si="94"/>
        <v>0</v>
      </c>
      <c r="F111" s="411">
        <f>SUM(F112:F114)</f>
        <v>0</v>
      </c>
      <c r="G111" s="230">
        <f t="shared" ref="G111:N111" si="95">SUM(G112:G114)</f>
        <v>1002</v>
      </c>
      <c r="H111" s="91">
        <f t="shared" si="95"/>
        <v>0</v>
      </c>
      <c r="I111" s="411">
        <f t="shared" si="95"/>
        <v>1002</v>
      </c>
      <c r="J111" s="132">
        <f t="shared" si="95"/>
        <v>0</v>
      </c>
      <c r="K111" s="76">
        <f t="shared" si="95"/>
        <v>0</v>
      </c>
      <c r="L111" s="95">
        <f t="shared" si="95"/>
        <v>0</v>
      </c>
      <c r="M111" s="230">
        <f t="shared" si="95"/>
        <v>0</v>
      </c>
      <c r="N111" s="76">
        <f t="shared" si="95"/>
        <v>0</v>
      </c>
      <c r="O111" s="91">
        <f>SUM(O112:O114)</f>
        <v>0</v>
      </c>
      <c r="P111" s="290"/>
      <c r="Q111" s="296"/>
    </row>
    <row r="112" spans="1:17" hidden="1" x14ac:dyDescent="0.25">
      <c r="A112" s="30">
        <v>2251</v>
      </c>
      <c r="B112" s="43" t="s">
        <v>109</v>
      </c>
      <c r="C112" s="189">
        <f t="shared" si="24"/>
        <v>0</v>
      </c>
      <c r="D112" s="263"/>
      <c r="E112" s="45"/>
      <c r="F112" s="95">
        <f t="shared" ref="F112:F114" si="96">D112+E112</f>
        <v>0</v>
      </c>
      <c r="G112" s="229"/>
      <c r="H112" s="45"/>
      <c r="I112" s="91">
        <f t="shared" ref="I112:I114" si="97">G112+H112</f>
        <v>0</v>
      </c>
      <c r="J112" s="263"/>
      <c r="K112" s="45"/>
      <c r="L112" s="95">
        <f t="shared" ref="L112:L114" si="98">J112+K112</f>
        <v>0</v>
      </c>
      <c r="M112" s="229"/>
      <c r="N112" s="45"/>
      <c r="O112" s="91">
        <f t="shared" ref="O112:O114" si="99">M112+N112</f>
        <v>0</v>
      </c>
      <c r="P112" s="290"/>
      <c r="Q112" s="296"/>
    </row>
    <row r="113" spans="1:17"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row>
    <row r="114" spans="1:17" ht="24" x14ac:dyDescent="0.25">
      <c r="A114" s="30">
        <v>2259</v>
      </c>
      <c r="B114" s="43" t="s">
        <v>111</v>
      </c>
      <c r="C114" s="189">
        <f t="shared" si="100"/>
        <v>1002</v>
      </c>
      <c r="D114" s="263"/>
      <c r="E114" s="393"/>
      <c r="F114" s="411">
        <f t="shared" si="96"/>
        <v>0</v>
      </c>
      <c r="G114" s="229">
        <v>1002</v>
      </c>
      <c r="H114" s="393">
        <v>0</v>
      </c>
      <c r="I114" s="411">
        <f t="shared" si="97"/>
        <v>1002</v>
      </c>
      <c r="J114" s="263"/>
      <c r="K114" s="45"/>
      <c r="L114" s="95">
        <f t="shared" si="98"/>
        <v>0</v>
      </c>
      <c r="M114" s="229"/>
      <c r="N114" s="45"/>
      <c r="O114" s="91">
        <f t="shared" si="99"/>
        <v>0</v>
      </c>
      <c r="P114" s="336" t="s">
        <v>349</v>
      </c>
      <c r="Q114" s="296"/>
    </row>
    <row r="115" spans="1:17" x14ac:dyDescent="0.25">
      <c r="A115" s="75">
        <v>2260</v>
      </c>
      <c r="B115" s="43" t="s">
        <v>112</v>
      </c>
      <c r="C115" s="189">
        <f t="shared" si="100"/>
        <v>47</v>
      </c>
      <c r="D115" s="132">
        <f t="shared" ref="D115:E115" si="101">SUM(D116:D120)</f>
        <v>0</v>
      </c>
      <c r="E115" s="91">
        <f t="shared" si="101"/>
        <v>0</v>
      </c>
      <c r="F115" s="411">
        <f>SUM(F116:F120)</f>
        <v>0</v>
      </c>
      <c r="G115" s="230">
        <f t="shared" ref="G115:N115" si="102">SUM(G116:G120)</f>
        <v>47</v>
      </c>
      <c r="H115" s="91">
        <f t="shared" si="102"/>
        <v>0</v>
      </c>
      <c r="I115" s="411">
        <f t="shared" si="102"/>
        <v>47</v>
      </c>
      <c r="J115" s="132">
        <f t="shared" si="102"/>
        <v>0</v>
      </c>
      <c r="K115" s="76">
        <f t="shared" si="102"/>
        <v>0</v>
      </c>
      <c r="L115" s="95">
        <f t="shared" si="102"/>
        <v>0</v>
      </c>
      <c r="M115" s="230">
        <f t="shared" si="102"/>
        <v>0</v>
      </c>
      <c r="N115" s="76">
        <f t="shared" si="102"/>
        <v>0</v>
      </c>
      <c r="O115" s="91">
        <f>SUM(O116:O120)</f>
        <v>0</v>
      </c>
      <c r="P115" s="290"/>
      <c r="Q115" s="296"/>
    </row>
    <row r="116" spans="1:17"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row>
    <row r="117" spans="1:17" hidden="1" x14ac:dyDescent="0.25">
      <c r="A117" s="30">
        <v>2262</v>
      </c>
      <c r="B117" s="43" t="s">
        <v>114</v>
      </c>
      <c r="C117" s="189">
        <f t="shared" si="100"/>
        <v>0</v>
      </c>
      <c r="D117" s="263"/>
      <c r="E117" s="45"/>
      <c r="F117" s="95">
        <f t="shared" si="103"/>
        <v>0</v>
      </c>
      <c r="G117" s="229"/>
      <c r="H117" s="45"/>
      <c r="I117" s="91">
        <f t="shared" si="104"/>
        <v>0</v>
      </c>
      <c r="J117" s="263"/>
      <c r="K117" s="45"/>
      <c r="L117" s="95">
        <f t="shared" si="105"/>
        <v>0</v>
      </c>
      <c r="M117" s="229"/>
      <c r="N117" s="45"/>
      <c r="O117" s="91">
        <f t="shared" si="106"/>
        <v>0</v>
      </c>
      <c r="P117" s="290"/>
      <c r="Q117" s="296"/>
    </row>
    <row r="118" spans="1:17"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row>
    <row r="119" spans="1:17"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row>
    <row r="120" spans="1:17" x14ac:dyDescent="0.25">
      <c r="A120" s="30">
        <v>2269</v>
      </c>
      <c r="B120" s="43" t="s">
        <v>117</v>
      </c>
      <c r="C120" s="189">
        <f t="shared" si="100"/>
        <v>47</v>
      </c>
      <c r="D120" s="263"/>
      <c r="E120" s="393"/>
      <c r="F120" s="411">
        <f t="shared" si="103"/>
        <v>0</v>
      </c>
      <c r="G120" s="229">
        <v>47</v>
      </c>
      <c r="H120" s="393"/>
      <c r="I120" s="411">
        <f t="shared" si="104"/>
        <v>47</v>
      </c>
      <c r="J120" s="263"/>
      <c r="K120" s="45"/>
      <c r="L120" s="95">
        <f t="shared" si="105"/>
        <v>0</v>
      </c>
      <c r="M120" s="229"/>
      <c r="N120" s="45"/>
      <c r="O120" s="91">
        <f t="shared" si="106"/>
        <v>0</v>
      </c>
      <c r="P120" s="290"/>
      <c r="Q120" s="296"/>
    </row>
    <row r="121" spans="1:17" x14ac:dyDescent="0.25">
      <c r="A121" s="75">
        <v>2270</v>
      </c>
      <c r="B121" s="43" t="s">
        <v>118</v>
      </c>
      <c r="C121" s="189">
        <f t="shared" si="100"/>
        <v>25723</v>
      </c>
      <c r="D121" s="132">
        <f t="shared" ref="D121:E121" si="107">SUM(D122:D126)</f>
        <v>0</v>
      </c>
      <c r="E121" s="91">
        <f t="shared" si="107"/>
        <v>0</v>
      </c>
      <c r="F121" s="411">
        <f>SUM(F122:F126)</f>
        <v>0</v>
      </c>
      <c r="G121" s="230">
        <f t="shared" ref="G121:N121" si="108">SUM(G122:G126)</f>
        <v>26723</v>
      </c>
      <c r="H121" s="91">
        <f t="shared" si="108"/>
        <v>-1000</v>
      </c>
      <c r="I121" s="411">
        <f t="shared" si="108"/>
        <v>25723</v>
      </c>
      <c r="J121" s="132">
        <f t="shared" si="108"/>
        <v>0</v>
      </c>
      <c r="K121" s="76">
        <f t="shared" si="108"/>
        <v>0</v>
      </c>
      <c r="L121" s="95">
        <f t="shared" si="108"/>
        <v>0</v>
      </c>
      <c r="M121" s="230">
        <f t="shared" si="108"/>
        <v>0</v>
      </c>
      <c r="N121" s="76">
        <f t="shared" si="108"/>
        <v>0</v>
      </c>
      <c r="O121" s="91">
        <f>SUM(O122:O126)</f>
        <v>0</v>
      </c>
      <c r="P121" s="290"/>
      <c r="Q121" s="296"/>
    </row>
    <row r="122" spans="1:17"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row>
    <row r="123" spans="1:17"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row>
    <row r="124" spans="1:17" ht="24" x14ac:dyDescent="0.25">
      <c r="A124" s="30">
        <v>2275</v>
      </c>
      <c r="B124" s="43" t="s">
        <v>120</v>
      </c>
      <c r="C124" s="189">
        <f t="shared" si="100"/>
        <v>24217</v>
      </c>
      <c r="D124" s="263"/>
      <c r="E124" s="393"/>
      <c r="F124" s="411">
        <f t="shared" si="109"/>
        <v>0</v>
      </c>
      <c r="G124" s="229">
        <v>25217</v>
      </c>
      <c r="H124" s="393">
        <v>-1000</v>
      </c>
      <c r="I124" s="411">
        <f t="shared" si="110"/>
        <v>24217</v>
      </c>
      <c r="J124" s="263"/>
      <c r="K124" s="45"/>
      <c r="L124" s="95">
        <f t="shared" si="111"/>
        <v>0</v>
      </c>
      <c r="M124" s="229"/>
      <c r="N124" s="45"/>
      <c r="O124" s="91">
        <f t="shared" si="112"/>
        <v>0</v>
      </c>
      <c r="P124" s="336" t="s">
        <v>357</v>
      </c>
      <c r="Q124" s="296"/>
    </row>
    <row r="125" spans="1:17"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row>
    <row r="126" spans="1:17" ht="24" x14ac:dyDescent="0.25">
      <c r="A126" s="30">
        <v>2279</v>
      </c>
      <c r="B126" s="43" t="s">
        <v>122</v>
      </c>
      <c r="C126" s="189">
        <f t="shared" si="100"/>
        <v>1506</v>
      </c>
      <c r="D126" s="263"/>
      <c r="E126" s="393"/>
      <c r="F126" s="411">
        <f t="shared" si="109"/>
        <v>0</v>
      </c>
      <c r="G126" s="229">
        <v>1506</v>
      </c>
      <c r="H126" s="393"/>
      <c r="I126" s="411">
        <f t="shared" si="110"/>
        <v>1506</v>
      </c>
      <c r="J126" s="263"/>
      <c r="K126" s="45"/>
      <c r="L126" s="95">
        <f t="shared" si="111"/>
        <v>0</v>
      </c>
      <c r="M126" s="229"/>
      <c r="N126" s="45"/>
      <c r="O126" s="91">
        <f t="shared" si="112"/>
        <v>0</v>
      </c>
      <c r="P126" s="290"/>
      <c r="Q126" s="296"/>
    </row>
    <row r="127" spans="1:17" ht="24" hidden="1" x14ac:dyDescent="0.25">
      <c r="A127" s="338">
        <v>2280</v>
      </c>
      <c r="B127" s="40" t="s">
        <v>123</v>
      </c>
      <c r="C127" s="188">
        <f t="shared" si="100"/>
        <v>0</v>
      </c>
      <c r="D127" s="131">
        <f t="shared" ref="D127:O127" si="113">SUM(D128)</f>
        <v>0</v>
      </c>
      <c r="E127" s="79">
        <f>SUM(E128)</f>
        <v>0</v>
      </c>
      <c r="F127" s="176">
        <f t="shared" si="113"/>
        <v>0</v>
      </c>
      <c r="G127" s="232">
        <f t="shared" si="113"/>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row>
    <row r="128" spans="1:17"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row>
    <row r="129" spans="1:17" ht="38.25" customHeight="1" x14ac:dyDescent="0.25">
      <c r="A129" s="35">
        <v>2300</v>
      </c>
      <c r="B129" s="72" t="s">
        <v>125</v>
      </c>
      <c r="C129" s="187">
        <f t="shared" si="100"/>
        <v>102917</v>
      </c>
      <c r="D129" s="130">
        <f t="shared" ref="D129:E129" si="114">SUM(D130,D135,D139,D140,D143,D150,D158,D159,D162)</f>
        <v>0</v>
      </c>
      <c r="E129" s="123">
        <f t="shared" si="114"/>
        <v>0</v>
      </c>
      <c r="F129" s="409">
        <f>SUM(F130,F135,F139,F140,F143,F150,F158,F159,F162)</f>
        <v>0</v>
      </c>
      <c r="G129" s="227">
        <f t="shared" ref="G129:N129" si="115">SUM(G130,G135,G139,G140,G143,G150,G158,G159,G162)</f>
        <v>94494</v>
      </c>
      <c r="H129" s="123">
        <f t="shared" si="115"/>
        <v>0</v>
      </c>
      <c r="I129" s="409">
        <f t="shared" si="115"/>
        <v>94494</v>
      </c>
      <c r="J129" s="130">
        <f t="shared" si="115"/>
        <v>8423</v>
      </c>
      <c r="K129" s="38">
        <f t="shared" si="115"/>
        <v>0</v>
      </c>
      <c r="L129" s="175">
        <f t="shared" si="115"/>
        <v>8423</v>
      </c>
      <c r="M129" s="227">
        <f t="shared" si="115"/>
        <v>0</v>
      </c>
      <c r="N129" s="38">
        <f t="shared" si="115"/>
        <v>0</v>
      </c>
      <c r="O129" s="123">
        <f>SUM(O130,O135,O139,O140,O143,O150,O158,O159,O162)</f>
        <v>0</v>
      </c>
      <c r="P129" s="292"/>
      <c r="Q129" s="296"/>
    </row>
    <row r="130" spans="1:17" ht="24" x14ac:dyDescent="0.25">
      <c r="A130" s="338">
        <v>2310</v>
      </c>
      <c r="B130" s="40" t="s">
        <v>126</v>
      </c>
      <c r="C130" s="188">
        <f t="shared" si="100"/>
        <v>11817</v>
      </c>
      <c r="D130" s="131">
        <f t="shared" ref="D130:O130" si="116">SUM(D131:D134)</f>
        <v>0</v>
      </c>
      <c r="E130" s="90">
        <f t="shared" si="116"/>
        <v>0</v>
      </c>
      <c r="F130" s="402">
        <f t="shared" si="116"/>
        <v>0</v>
      </c>
      <c r="G130" s="232">
        <f t="shared" si="116"/>
        <v>11498</v>
      </c>
      <c r="H130" s="90">
        <f t="shared" si="116"/>
        <v>0</v>
      </c>
      <c r="I130" s="402">
        <f t="shared" si="116"/>
        <v>11498</v>
      </c>
      <c r="J130" s="131">
        <f t="shared" si="116"/>
        <v>319</v>
      </c>
      <c r="K130" s="79">
        <f t="shared" si="116"/>
        <v>0</v>
      </c>
      <c r="L130" s="176">
        <f t="shared" si="116"/>
        <v>319</v>
      </c>
      <c r="M130" s="232">
        <f t="shared" si="116"/>
        <v>0</v>
      </c>
      <c r="N130" s="79">
        <f t="shared" si="116"/>
        <v>0</v>
      </c>
      <c r="O130" s="90">
        <f t="shared" si="116"/>
        <v>0</v>
      </c>
      <c r="P130" s="289"/>
      <c r="Q130" s="296"/>
    </row>
    <row r="131" spans="1:17" x14ac:dyDescent="0.25">
      <c r="A131" s="30">
        <v>2311</v>
      </c>
      <c r="B131" s="43" t="s">
        <v>127</v>
      </c>
      <c r="C131" s="189">
        <f t="shared" si="100"/>
        <v>2327</v>
      </c>
      <c r="D131" s="263"/>
      <c r="E131" s="393"/>
      <c r="F131" s="411">
        <f t="shared" ref="F131:F134" si="117">D131+E131</f>
        <v>0</v>
      </c>
      <c r="G131" s="229">
        <v>2008</v>
      </c>
      <c r="H131" s="393"/>
      <c r="I131" s="411">
        <f t="shared" ref="I131:I134" si="118">G131+H131</f>
        <v>2008</v>
      </c>
      <c r="J131" s="263">
        <v>319</v>
      </c>
      <c r="K131" s="45"/>
      <c r="L131" s="95">
        <f t="shared" ref="L131:L134" si="119">J131+K131</f>
        <v>319</v>
      </c>
      <c r="M131" s="229"/>
      <c r="N131" s="45"/>
      <c r="O131" s="91">
        <f t="shared" ref="O131:O134" si="120">M131+N131</f>
        <v>0</v>
      </c>
      <c r="P131" s="290"/>
      <c r="Q131" s="296"/>
    </row>
    <row r="132" spans="1:17" x14ac:dyDescent="0.25">
      <c r="A132" s="30">
        <v>2312</v>
      </c>
      <c r="B132" s="43" t="s">
        <v>128</v>
      </c>
      <c r="C132" s="189">
        <f t="shared" si="100"/>
        <v>8550</v>
      </c>
      <c r="D132" s="263"/>
      <c r="E132" s="393"/>
      <c r="F132" s="411">
        <f t="shared" si="117"/>
        <v>0</v>
      </c>
      <c r="G132" s="229">
        <v>8550</v>
      </c>
      <c r="H132" s="393">
        <v>0</v>
      </c>
      <c r="I132" s="411">
        <f t="shared" si="118"/>
        <v>8550</v>
      </c>
      <c r="J132" s="263"/>
      <c r="K132" s="45"/>
      <c r="L132" s="95">
        <f t="shared" si="119"/>
        <v>0</v>
      </c>
      <c r="M132" s="229"/>
      <c r="N132" s="45"/>
      <c r="O132" s="91">
        <f t="shared" si="120"/>
        <v>0</v>
      </c>
      <c r="P132" s="336" t="s">
        <v>349</v>
      </c>
      <c r="Q132" s="296"/>
    </row>
    <row r="133" spans="1:17" hidden="1" x14ac:dyDescent="0.25">
      <c r="A133" s="30">
        <v>2313</v>
      </c>
      <c r="B133" s="43" t="s">
        <v>129</v>
      </c>
      <c r="C133" s="189">
        <f t="shared" si="100"/>
        <v>0</v>
      </c>
      <c r="D133" s="263"/>
      <c r="E133" s="45"/>
      <c r="F133" s="95">
        <f t="shared" si="117"/>
        <v>0</v>
      </c>
      <c r="G133" s="229"/>
      <c r="H133" s="45"/>
      <c r="I133" s="91">
        <f t="shared" si="118"/>
        <v>0</v>
      </c>
      <c r="J133" s="263"/>
      <c r="K133" s="45"/>
      <c r="L133" s="95">
        <f t="shared" si="119"/>
        <v>0</v>
      </c>
      <c r="M133" s="229"/>
      <c r="N133" s="45"/>
      <c r="O133" s="91">
        <f t="shared" si="120"/>
        <v>0</v>
      </c>
      <c r="P133" s="290"/>
      <c r="Q133" s="296"/>
    </row>
    <row r="134" spans="1:17" ht="47.25" customHeight="1" x14ac:dyDescent="0.25">
      <c r="A134" s="30">
        <v>2314</v>
      </c>
      <c r="B134" s="43" t="s">
        <v>307</v>
      </c>
      <c r="C134" s="189">
        <f t="shared" si="100"/>
        <v>940</v>
      </c>
      <c r="D134" s="263"/>
      <c r="E134" s="393"/>
      <c r="F134" s="411">
        <f t="shared" si="117"/>
        <v>0</v>
      </c>
      <c r="G134" s="229">
        <v>940</v>
      </c>
      <c r="H134" s="393"/>
      <c r="I134" s="411">
        <f t="shared" si="118"/>
        <v>940</v>
      </c>
      <c r="J134" s="263"/>
      <c r="K134" s="45"/>
      <c r="L134" s="95">
        <f t="shared" si="119"/>
        <v>0</v>
      </c>
      <c r="M134" s="229"/>
      <c r="N134" s="45"/>
      <c r="O134" s="91">
        <f t="shared" si="120"/>
        <v>0</v>
      </c>
      <c r="P134" s="290"/>
      <c r="Q134" s="296"/>
    </row>
    <row r="135" spans="1:17" x14ac:dyDescent="0.25">
      <c r="A135" s="75">
        <v>2320</v>
      </c>
      <c r="B135" s="43" t="s">
        <v>130</v>
      </c>
      <c r="C135" s="189">
        <f t="shared" si="100"/>
        <v>20707</v>
      </c>
      <c r="D135" s="132">
        <f t="shared" ref="D135" si="121">SUM(D136:D138)</f>
        <v>0</v>
      </c>
      <c r="E135" s="91">
        <f>SUM(E136:E138)</f>
        <v>0</v>
      </c>
      <c r="F135" s="411">
        <f>SUM(F136:F138)</f>
        <v>0</v>
      </c>
      <c r="G135" s="230">
        <f t="shared" ref="G135" si="122">SUM(G136:G138)</f>
        <v>19570</v>
      </c>
      <c r="H135" s="91">
        <f>SUM(H136:H138)</f>
        <v>0</v>
      </c>
      <c r="I135" s="411">
        <f t="shared" ref="I135:N135" si="123">SUM(I136:I138)</f>
        <v>19570</v>
      </c>
      <c r="J135" s="132">
        <f t="shared" si="123"/>
        <v>1137</v>
      </c>
      <c r="K135" s="76">
        <f t="shared" si="123"/>
        <v>0</v>
      </c>
      <c r="L135" s="95">
        <f t="shared" si="123"/>
        <v>1137</v>
      </c>
      <c r="M135" s="230">
        <f t="shared" si="123"/>
        <v>0</v>
      </c>
      <c r="N135" s="76">
        <f t="shared" si="123"/>
        <v>0</v>
      </c>
      <c r="O135" s="91">
        <f>SUM(O136:O138)</f>
        <v>0</v>
      </c>
      <c r="P135" s="290"/>
      <c r="Q135" s="296"/>
    </row>
    <row r="136" spans="1:17" x14ac:dyDescent="0.25">
      <c r="A136" s="30">
        <v>2321</v>
      </c>
      <c r="B136" s="43" t="s">
        <v>131</v>
      </c>
      <c r="C136" s="189">
        <f t="shared" si="100"/>
        <v>13876</v>
      </c>
      <c r="D136" s="263"/>
      <c r="E136" s="393"/>
      <c r="F136" s="411">
        <f t="shared" ref="F136:F139" si="124">D136+E136</f>
        <v>0</v>
      </c>
      <c r="G136" s="229">
        <v>13576</v>
      </c>
      <c r="H136" s="393"/>
      <c r="I136" s="411">
        <f t="shared" ref="I136:I139" si="125">G136+H136</f>
        <v>13576</v>
      </c>
      <c r="J136" s="263">
        <v>300</v>
      </c>
      <c r="K136" s="45"/>
      <c r="L136" s="95">
        <f t="shared" ref="L136:L139" si="126">J136+K136</f>
        <v>300</v>
      </c>
      <c r="M136" s="229"/>
      <c r="N136" s="45"/>
      <c r="O136" s="91">
        <f t="shared" ref="O136:O139" si="127">M136+N136</f>
        <v>0</v>
      </c>
      <c r="P136" s="336" t="s">
        <v>349</v>
      </c>
      <c r="Q136" s="296"/>
    </row>
    <row r="137" spans="1:17" x14ac:dyDescent="0.25">
      <c r="A137" s="30">
        <v>2322</v>
      </c>
      <c r="B137" s="43" t="s">
        <v>132</v>
      </c>
      <c r="C137" s="189">
        <f t="shared" si="100"/>
        <v>6831</v>
      </c>
      <c r="D137" s="263"/>
      <c r="E137" s="393"/>
      <c r="F137" s="411">
        <f t="shared" si="124"/>
        <v>0</v>
      </c>
      <c r="G137" s="229">
        <v>5994</v>
      </c>
      <c r="H137" s="393"/>
      <c r="I137" s="411">
        <f t="shared" si="125"/>
        <v>5994</v>
      </c>
      <c r="J137" s="263">
        <v>837</v>
      </c>
      <c r="K137" s="45"/>
      <c r="L137" s="95">
        <f t="shared" si="126"/>
        <v>837</v>
      </c>
      <c r="M137" s="229"/>
      <c r="N137" s="45"/>
      <c r="O137" s="91">
        <f t="shared" si="127"/>
        <v>0</v>
      </c>
      <c r="P137" s="336" t="s">
        <v>349</v>
      </c>
      <c r="Q137" s="296"/>
    </row>
    <row r="138" spans="1:17" ht="10.5" hidden="1" customHeight="1" x14ac:dyDescent="0.25">
      <c r="A138" s="30">
        <v>2329</v>
      </c>
      <c r="B138" s="43" t="s">
        <v>133</v>
      </c>
      <c r="C138" s="189">
        <f t="shared" si="100"/>
        <v>0</v>
      </c>
      <c r="D138" s="263"/>
      <c r="E138" s="45"/>
      <c r="F138" s="95">
        <f t="shared" si="124"/>
        <v>0</v>
      </c>
      <c r="G138" s="229"/>
      <c r="H138" s="45"/>
      <c r="I138" s="91">
        <f t="shared" si="125"/>
        <v>0</v>
      </c>
      <c r="J138" s="263"/>
      <c r="K138" s="45"/>
      <c r="L138" s="95">
        <f t="shared" si="126"/>
        <v>0</v>
      </c>
      <c r="M138" s="229"/>
      <c r="N138" s="45"/>
      <c r="O138" s="91">
        <f t="shared" si="127"/>
        <v>0</v>
      </c>
      <c r="P138" s="290"/>
      <c r="Q138" s="296"/>
    </row>
    <row r="139" spans="1:17" hidden="1" x14ac:dyDescent="0.25">
      <c r="A139" s="75">
        <v>2330</v>
      </c>
      <c r="B139" s="43" t="s">
        <v>134</v>
      </c>
      <c r="C139" s="189">
        <f t="shared" si="100"/>
        <v>0</v>
      </c>
      <c r="D139" s="263"/>
      <c r="E139" s="45"/>
      <c r="F139" s="95">
        <f t="shared" si="124"/>
        <v>0</v>
      </c>
      <c r="G139" s="229"/>
      <c r="H139" s="45"/>
      <c r="I139" s="91">
        <f t="shared" si="125"/>
        <v>0</v>
      </c>
      <c r="J139" s="263"/>
      <c r="K139" s="45"/>
      <c r="L139" s="95">
        <f t="shared" si="126"/>
        <v>0</v>
      </c>
      <c r="M139" s="229"/>
      <c r="N139" s="45"/>
      <c r="O139" s="91">
        <f t="shared" si="127"/>
        <v>0</v>
      </c>
      <c r="P139" s="290"/>
      <c r="Q139" s="296"/>
    </row>
    <row r="140" spans="1:17" ht="48" x14ac:dyDescent="0.25">
      <c r="A140" s="75">
        <v>2340</v>
      </c>
      <c r="B140" s="43" t="s">
        <v>135</v>
      </c>
      <c r="C140" s="189">
        <f t="shared" si="100"/>
        <v>1566</v>
      </c>
      <c r="D140" s="132">
        <f t="shared" ref="D140" si="128">SUM(D141:D142)</f>
        <v>0</v>
      </c>
      <c r="E140" s="91">
        <f>SUM(E141:E142)</f>
        <v>0</v>
      </c>
      <c r="F140" s="411">
        <f>SUM(F141:F142)</f>
        <v>0</v>
      </c>
      <c r="G140" s="230">
        <f t="shared" ref="G140:N140" si="129">SUM(G141:G142)</f>
        <v>1566</v>
      </c>
      <c r="H140" s="91">
        <f t="shared" si="129"/>
        <v>0</v>
      </c>
      <c r="I140" s="411">
        <f t="shared" si="129"/>
        <v>1566</v>
      </c>
      <c r="J140" s="132">
        <f t="shared" si="129"/>
        <v>0</v>
      </c>
      <c r="K140" s="76">
        <f t="shared" si="129"/>
        <v>0</v>
      </c>
      <c r="L140" s="95">
        <f t="shared" si="129"/>
        <v>0</v>
      </c>
      <c r="M140" s="230">
        <f t="shared" si="129"/>
        <v>0</v>
      </c>
      <c r="N140" s="76">
        <f t="shared" si="129"/>
        <v>0</v>
      </c>
      <c r="O140" s="91">
        <f>SUM(O141:O142)</f>
        <v>0</v>
      </c>
      <c r="P140" s="290"/>
      <c r="Q140" s="296"/>
    </row>
    <row r="141" spans="1:17" x14ac:dyDescent="0.25">
      <c r="A141" s="30">
        <v>2341</v>
      </c>
      <c r="B141" s="43" t="s">
        <v>136</v>
      </c>
      <c r="C141" s="189">
        <f t="shared" si="100"/>
        <v>1566</v>
      </c>
      <c r="D141" s="263"/>
      <c r="E141" s="393"/>
      <c r="F141" s="411">
        <f t="shared" ref="F141:F142" si="130">D141+E141</f>
        <v>0</v>
      </c>
      <c r="G141" s="229">
        <v>1566</v>
      </c>
      <c r="H141" s="393"/>
      <c r="I141" s="411">
        <f t="shared" ref="I141:I142" si="131">G141+H141</f>
        <v>1566</v>
      </c>
      <c r="J141" s="263"/>
      <c r="K141" s="45"/>
      <c r="L141" s="95">
        <f t="shared" ref="L141:L142" si="132">J141+K141</f>
        <v>0</v>
      </c>
      <c r="M141" s="229"/>
      <c r="N141" s="45"/>
      <c r="O141" s="91">
        <f t="shared" ref="O141:O142" si="133">M141+N141</f>
        <v>0</v>
      </c>
      <c r="P141" s="290"/>
      <c r="Q141" s="296"/>
    </row>
    <row r="142" spans="1:17" ht="24" hidden="1" x14ac:dyDescent="0.25">
      <c r="A142" s="30">
        <v>2344</v>
      </c>
      <c r="B142" s="43" t="s">
        <v>137</v>
      </c>
      <c r="C142" s="189">
        <f t="shared" si="100"/>
        <v>0</v>
      </c>
      <c r="D142" s="263"/>
      <c r="E142" s="45"/>
      <c r="F142" s="95">
        <f t="shared" si="130"/>
        <v>0</v>
      </c>
      <c r="G142" s="229"/>
      <c r="H142" s="45"/>
      <c r="I142" s="91">
        <f t="shared" si="131"/>
        <v>0</v>
      </c>
      <c r="J142" s="263"/>
      <c r="K142" s="45"/>
      <c r="L142" s="95">
        <f t="shared" si="132"/>
        <v>0</v>
      </c>
      <c r="M142" s="229"/>
      <c r="N142" s="45"/>
      <c r="O142" s="91">
        <f t="shared" si="133"/>
        <v>0</v>
      </c>
      <c r="P142" s="290"/>
      <c r="Q142" s="296"/>
    </row>
    <row r="143" spans="1:17" ht="24" x14ac:dyDescent="0.25">
      <c r="A143" s="73">
        <v>2350</v>
      </c>
      <c r="B143" s="58" t="s">
        <v>138</v>
      </c>
      <c r="C143" s="194">
        <f t="shared" si="100"/>
        <v>13339</v>
      </c>
      <c r="D143" s="86">
        <f t="shared" ref="D143" si="134">SUM(D144:D149)</f>
        <v>0</v>
      </c>
      <c r="E143" s="154">
        <f>SUM(E144:E149)</f>
        <v>0</v>
      </c>
      <c r="F143" s="410">
        <f>SUM(F144:F149)</f>
        <v>0</v>
      </c>
      <c r="G143" s="228">
        <f t="shared" ref="G143:N143" si="135">SUM(G144:G149)</f>
        <v>11942</v>
      </c>
      <c r="H143" s="154">
        <f t="shared" si="135"/>
        <v>0</v>
      </c>
      <c r="I143" s="410">
        <f t="shared" si="135"/>
        <v>11942</v>
      </c>
      <c r="J143" s="86">
        <f t="shared" si="135"/>
        <v>1397</v>
      </c>
      <c r="K143" s="74">
        <f t="shared" si="135"/>
        <v>0</v>
      </c>
      <c r="L143" s="174">
        <f t="shared" si="135"/>
        <v>1397</v>
      </c>
      <c r="M143" s="228">
        <f t="shared" si="135"/>
        <v>0</v>
      </c>
      <c r="N143" s="74">
        <f t="shared" si="135"/>
        <v>0</v>
      </c>
      <c r="O143" s="154">
        <f>SUM(O144:O149)</f>
        <v>0</v>
      </c>
      <c r="P143" s="291"/>
      <c r="Q143" s="296"/>
    </row>
    <row r="144" spans="1:17" x14ac:dyDescent="0.25">
      <c r="A144" s="27">
        <v>2351</v>
      </c>
      <c r="B144" s="40" t="s">
        <v>139</v>
      </c>
      <c r="C144" s="188">
        <f t="shared" si="100"/>
        <v>7033</v>
      </c>
      <c r="D144" s="262"/>
      <c r="E144" s="390"/>
      <c r="F144" s="402">
        <f t="shared" ref="F144:F149" si="136">D144+E144</f>
        <v>0</v>
      </c>
      <c r="G144" s="219">
        <v>6594</v>
      </c>
      <c r="H144" s="390">
        <v>0</v>
      </c>
      <c r="I144" s="402">
        <f t="shared" ref="I144:I149" si="137">G144+H144</f>
        <v>6594</v>
      </c>
      <c r="J144" s="262">
        <v>439</v>
      </c>
      <c r="K144" s="42"/>
      <c r="L144" s="176">
        <f t="shared" ref="L144:L149" si="138">J144+K144</f>
        <v>439</v>
      </c>
      <c r="M144" s="219"/>
      <c r="N144" s="42"/>
      <c r="O144" s="90">
        <f t="shared" ref="O144:O149" si="139">M144+N144</f>
        <v>0</v>
      </c>
      <c r="P144" s="289" t="s">
        <v>349</v>
      </c>
      <c r="Q144" s="296"/>
    </row>
    <row r="145" spans="1:17" x14ac:dyDescent="0.25">
      <c r="A145" s="30">
        <v>2352</v>
      </c>
      <c r="B145" s="43" t="s">
        <v>140</v>
      </c>
      <c r="C145" s="189">
        <f t="shared" si="100"/>
        <v>4385</v>
      </c>
      <c r="D145" s="263"/>
      <c r="E145" s="393"/>
      <c r="F145" s="411">
        <f t="shared" si="136"/>
        <v>0</v>
      </c>
      <c r="G145" s="229">
        <v>3946</v>
      </c>
      <c r="H145" s="393"/>
      <c r="I145" s="411">
        <f t="shared" si="137"/>
        <v>3946</v>
      </c>
      <c r="J145" s="263">
        <v>439</v>
      </c>
      <c r="K145" s="45"/>
      <c r="L145" s="95">
        <f t="shared" si="138"/>
        <v>439</v>
      </c>
      <c r="M145" s="229"/>
      <c r="N145" s="45"/>
      <c r="O145" s="91">
        <f t="shared" si="139"/>
        <v>0</v>
      </c>
      <c r="P145" s="290"/>
      <c r="Q145" s="296"/>
    </row>
    <row r="146" spans="1:17" ht="24" x14ac:dyDescent="0.25">
      <c r="A146" s="30">
        <v>2353</v>
      </c>
      <c r="B146" s="43" t="s">
        <v>141</v>
      </c>
      <c r="C146" s="189">
        <f t="shared" si="100"/>
        <v>122</v>
      </c>
      <c r="D146" s="263"/>
      <c r="E146" s="393"/>
      <c r="F146" s="411">
        <f t="shared" si="136"/>
        <v>0</v>
      </c>
      <c r="G146" s="229">
        <v>122</v>
      </c>
      <c r="H146" s="393"/>
      <c r="I146" s="411">
        <f t="shared" si="137"/>
        <v>122</v>
      </c>
      <c r="J146" s="263"/>
      <c r="K146" s="45"/>
      <c r="L146" s="95">
        <f t="shared" si="138"/>
        <v>0</v>
      </c>
      <c r="M146" s="229"/>
      <c r="N146" s="45"/>
      <c r="O146" s="91">
        <f t="shared" si="139"/>
        <v>0</v>
      </c>
      <c r="P146" s="290"/>
      <c r="Q146" s="296"/>
    </row>
    <row r="147" spans="1:17" ht="24" x14ac:dyDescent="0.25">
      <c r="A147" s="30">
        <v>2354</v>
      </c>
      <c r="B147" s="43" t="s">
        <v>142</v>
      </c>
      <c r="C147" s="189">
        <f t="shared" si="100"/>
        <v>1045</v>
      </c>
      <c r="D147" s="263"/>
      <c r="E147" s="393"/>
      <c r="F147" s="411">
        <f t="shared" si="136"/>
        <v>0</v>
      </c>
      <c r="G147" s="229">
        <v>583</v>
      </c>
      <c r="H147" s="393">
        <v>0</v>
      </c>
      <c r="I147" s="411">
        <f t="shared" si="137"/>
        <v>583</v>
      </c>
      <c r="J147" s="263">
        <v>462</v>
      </c>
      <c r="K147" s="45"/>
      <c r="L147" s="95">
        <f t="shared" si="138"/>
        <v>462</v>
      </c>
      <c r="M147" s="229"/>
      <c r="N147" s="45"/>
      <c r="O147" s="91">
        <f t="shared" si="139"/>
        <v>0</v>
      </c>
      <c r="P147" s="336" t="s">
        <v>349</v>
      </c>
      <c r="Q147" s="296"/>
    </row>
    <row r="148" spans="1:17" ht="24" x14ac:dyDescent="0.25">
      <c r="A148" s="30">
        <v>2355</v>
      </c>
      <c r="B148" s="43" t="s">
        <v>143</v>
      </c>
      <c r="C148" s="189">
        <f t="shared" si="100"/>
        <v>754</v>
      </c>
      <c r="D148" s="263"/>
      <c r="E148" s="393"/>
      <c r="F148" s="411">
        <f t="shared" si="136"/>
        <v>0</v>
      </c>
      <c r="G148" s="229">
        <v>697</v>
      </c>
      <c r="H148" s="393"/>
      <c r="I148" s="411">
        <f t="shared" si="137"/>
        <v>697</v>
      </c>
      <c r="J148" s="263">
        <v>57</v>
      </c>
      <c r="K148" s="45"/>
      <c r="L148" s="95">
        <f t="shared" si="138"/>
        <v>57</v>
      </c>
      <c r="M148" s="229"/>
      <c r="N148" s="45"/>
      <c r="O148" s="91">
        <f t="shared" si="139"/>
        <v>0</v>
      </c>
      <c r="P148" s="290"/>
      <c r="Q148" s="296"/>
    </row>
    <row r="149" spans="1:17" ht="24" hidden="1" x14ac:dyDescent="0.25">
      <c r="A149" s="30">
        <v>2359</v>
      </c>
      <c r="B149" s="43" t="s">
        <v>144</v>
      </c>
      <c r="C149" s="189">
        <f t="shared" si="100"/>
        <v>0</v>
      </c>
      <c r="D149" s="263"/>
      <c r="E149" s="45"/>
      <c r="F149" s="95">
        <f t="shared" si="136"/>
        <v>0</v>
      </c>
      <c r="G149" s="229"/>
      <c r="H149" s="45"/>
      <c r="I149" s="91">
        <f t="shared" si="137"/>
        <v>0</v>
      </c>
      <c r="J149" s="263"/>
      <c r="K149" s="45"/>
      <c r="L149" s="95">
        <f t="shared" si="138"/>
        <v>0</v>
      </c>
      <c r="M149" s="229"/>
      <c r="N149" s="45"/>
      <c r="O149" s="91">
        <f t="shared" si="139"/>
        <v>0</v>
      </c>
      <c r="P149" s="290"/>
      <c r="Q149" s="296"/>
    </row>
    <row r="150" spans="1:17" ht="24.75" customHeight="1" x14ac:dyDescent="0.25">
      <c r="A150" s="75">
        <v>2360</v>
      </c>
      <c r="B150" s="43" t="s">
        <v>145</v>
      </c>
      <c r="C150" s="189">
        <f t="shared" si="100"/>
        <v>49239</v>
      </c>
      <c r="D150" s="132">
        <f t="shared" ref="D150" si="140">SUM(D151:D157)</f>
        <v>0</v>
      </c>
      <c r="E150" s="91">
        <f>SUM(E151:E157)</f>
        <v>0</v>
      </c>
      <c r="F150" s="411">
        <f>SUM(F151:F157)</f>
        <v>0</v>
      </c>
      <c r="G150" s="230">
        <f t="shared" ref="G150:N150" si="141">SUM(G151:G157)</f>
        <v>43904</v>
      </c>
      <c r="H150" s="91">
        <f t="shared" si="141"/>
        <v>0</v>
      </c>
      <c r="I150" s="411">
        <f t="shared" si="141"/>
        <v>43904</v>
      </c>
      <c r="J150" s="132">
        <f t="shared" si="141"/>
        <v>5335</v>
      </c>
      <c r="K150" s="76">
        <f t="shared" si="141"/>
        <v>0</v>
      </c>
      <c r="L150" s="95">
        <f t="shared" si="141"/>
        <v>5335</v>
      </c>
      <c r="M150" s="230">
        <f t="shared" si="141"/>
        <v>0</v>
      </c>
      <c r="N150" s="76">
        <f t="shared" si="141"/>
        <v>0</v>
      </c>
      <c r="O150" s="91">
        <f>SUM(O151:O157)</f>
        <v>0</v>
      </c>
      <c r="P150" s="290"/>
      <c r="Q150" s="296"/>
    </row>
    <row r="151" spans="1:17" x14ac:dyDescent="0.25">
      <c r="A151" s="29">
        <v>2361</v>
      </c>
      <c r="B151" s="43" t="s">
        <v>146</v>
      </c>
      <c r="C151" s="189">
        <f t="shared" si="100"/>
        <v>7190</v>
      </c>
      <c r="D151" s="263"/>
      <c r="E151" s="393"/>
      <c r="F151" s="411">
        <f t="shared" ref="F151:F158" si="142">D151+E151</f>
        <v>0</v>
      </c>
      <c r="G151" s="229">
        <v>6500</v>
      </c>
      <c r="H151" s="393">
        <v>0</v>
      </c>
      <c r="I151" s="411">
        <f t="shared" ref="I151:I158" si="143">G151+H151</f>
        <v>6500</v>
      </c>
      <c r="J151" s="263">
        <v>690</v>
      </c>
      <c r="K151" s="45"/>
      <c r="L151" s="95">
        <f t="shared" ref="L151:L158" si="144">J151+K151</f>
        <v>690</v>
      </c>
      <c r="M151" s="229"/>
      <c r="N151" s="45"/>
      <c r="O151" s="91">
        <f t="shared" ref="O151:O158" si="145">M151+N151</f>
        <v>0</v>
      </c>
      <c r="P151" s="336" t="s">
        <v>349</v>
      </c>
      <c r="Q151" s="296"/>
    </row>
    <row r="152" spans="1:17" ht="24" x14ac:dyDescent="0.25">
      <c r="A152" s="29">
        <v>2362</v>
      </c>
      <c r="B152" s="43" t="s">
        <v>147</v>
      </c>
      <c r="C152" s="189">
        <f t="shared" si="100"/>
        <v>1473</v>
      </c>
      <c r="D152" s="263"/>
      <c r="E152" s="393"/>
      <c r="F152" s="411">
        <f t="shared" si="142"/>
        <v>0</v>
      </c>
      <c r="G152" s="229">
        <v>1003</v>
      </c>
      <c r="H152" s="393"/>
      <c r="I152" s="411">
        <f t="shared" si="143"/>
        <v>1003</v>
      </c>
      <c r="J152" s="263">
        <v>470</v>
      </c>
      <c r="K152" s="45"/>
      <c r="L152" s="95">
        <f t="shared" si="144"/>
        <v>470</v>
      </c>
      <c r="M152" s="229"/>
      <c r="N152" s="45"/>
      <c r="O152" s="91">
        <f t="shared" si="145"/>
        <v>0</v>
      </c>
      <c r="P152" s="290"/>
      <c r="Q152" s="296"/>
    </row>
    <row r="153" spans="1:17" x14ac:dyDescent="0.25">
      <c r="A153" s="29">
        <v>2363</v>
      </c>
      <c r="B153" s="43" t="s">
        <v>148</v>
      </c>
      <c r="C153" s="189">
        <f t="shared" si="100"/>
        <v>38798</v>
      </c>
      <c r="D153" s="263"/>
      <c r="E153" s="393"/>
      <c r="F153" s="411">
        <f t="shared" si="142"/>
        <v>0</v>
      </c>
      <c r="G153" s="229">
        <v>34758</v>
      </c>
      <c r="H153" s="393"/>
      <c r="I153" s="411">
        <f t="shared" si="143"/>
        <v>34758</v>
      </c>
      <c r="J153" s="263">
        <v>4040</v>
      </c>
      <c r="K153" s="45">
        <v>0</v>
      </c>
      <c r="L153" s="95">
        <f t="shared" si="144"/>
        <v>4040</v>
      </c>
      <c r="M153" s="229"/>
      <c r="N153" s="45"/>
      <c r="O153" s="91">
        <f t="shared" si="145"/>
        <v>0</v>
      </c>
      <c r="P153" s="290">
        <v>0</v>
      </c>
      <c r="Q153" s="296"/>
    </row>
    <row r="154" spans="1:17" hidden="1" x14ac:dyDescent="0.25">
      <c r="A154" s="29">
        <v>2364</v>
      </c>
      <c r="B154" s="43" t="s">
        <v>149</v>
      </c>
      <c r="C154" s="189">
        <f t="shared" si="100"/>
        <v>0</v>
      </c>
      <c r="D154" s="263"/>
      <c r="E154" s="45"/>
      <c r="F154" s="95">
        <f t="shared" si="142"/>
        <v>0</v>
      </c>
      <c r="G154" s="229"/>
      <c r="H154" s="45"/>
      <c r="I154" s="91">
        <f t="shared" si="143"/>
        <v>0</v>
      </c>
      <c r="J154" s="263"/>
      <c r="K154" s="45"/>
      <c r="L154" s="95">
        <f t="shared" si="144"/>
        <v>0</v>
      </c>
      <c r="M154" s="229"/>
      <c r="N154" s="45"/>
      <c r="O154" s="91">
        <f t="shared" si="145"/>
        <v>0</v>
      </c>
      <c r="P154" s="290"/>
      <c r="Q154" s="296"/>
    </row>
    <row r="155" spans="1:17" ht="12.75" hidden="1" customHeight="1" x14ac:dyDescent="0.25">
      <c r="A155" s="29">
        <v>2365</v>
      </c>
      <c r="B155" s="43" t="s">
        <v>150</v>
      </c>
      <c r="C155" s="189">
        <f t="shared" si="100"/>
        <v>0</v>
      </c>
      <c r="D155" s="263"/>
      <c r="E155" s="45"/>
      <c r="F155" s="95">
        <f t="shared" si="142"/>
        <v>0</v>
      </c>
      <c r="G155" s="229"/>
      <c r="H155" s="45"/>
      <c r="I155" s="91">
        <f t="shared" si="143"/>
        <v>0</v>
      </c>
      <c r="J155" s="263"/>
      <c r="K155" s="45"/>
      <c r="L155" s="95">
        <f t="shared" si="144"/>
        <v>0</v>
      </c>
      <c r="M155" s="229"/>
      <c r="N155" s="45"/>
      <c r="O155" s="91">
        <f t="shared" si="145"/>
        <v>0</v>
      </c>
      <c r="P155" s="290"/>
      <c r="Q155" s="296"/>
    </row>
    <row r="156" spans="1:17" ht="36" x14ac:dyDescent="0.25">
      <c r="A156" s="29">
        <v>2366</v>
      </c>
      <c r="B156" s="43" t="s">
        <v>151</v>
      </c>
      <c r="C156" s="189">
        <f t="shared" si="100"/>
        <v>143</v>
      </c>
      <c r="D156" s="263"/>
      <c r="E156" s="393"/>
      <c r="F156" s="411">
        <f t="shared" si="142"/>
        <v>0</v>
      </c>
      <c r="G156" s="229">
        <v>143</v>
      </c>
      <c r="H156" s="393"/>
      <c r="I156" s="411">
        <f t="shared" si="143"/>
        <v>143</v>
      </c>
      <c r="J156" s="263"/>
      <c r="K156" s="45"/>
      <c r="L156" s="95">
        <f t="shared" si="144"/>
        <v>0</v>
      </c>
      <c r="M156" s="229"/>
      <c r="N156" s="45"/>
      <c r="O156" s="91">
        <f t="shared" si="145"/>
        <v>0</v>
      </c>
      <c r="P156" s="290"/>
      <c r="Q156" s="296"/>
    </row>
    <row r="157" spans="1:17" ht="48" x14ac:dyDescent="0.25">
      <c r="A157" s="29">
        <v>2369</v>
      </c>
      <c r="B157" s="43" t="s">
        <v>152</v>
      </c>
      <c r="C157" s="189">
        <f t="shared" si="100"/>
        <v>1635</v>
      </c>
      <c r="D157" s="263"/>
      <c r="E157" s="393"/>
      <c r="F157" s="411">
        <f t="shared" si="142"/>
        <v>0</v>
      </c>
      <c r="G157" s="229">
        <v>1500</v>
      </c>
      <c r="H157" s="393"/>
      <c r="I157" s="411">
        <f t="shared" si="143"/>
        <v>1500</v>
      </c>
      <c r="J157" s="263">
        <v>135</v>
      </c>
      <c r="K157" s="45"/>
      <c r="L157" s="95">
        <f t="shared" si="144"/>
        <v>135</v>
      </c>
      <c r="M157" s="229"/>
      <c r="N157" s="45"/>
      <c r="O157" s="91">
        <f t="shared" si="145"/>
        <v>0</v>
      </c>
      <c r="P157" s="290"/>
      <c r="Q157" s="296"/>
    </row>
    <row r="158" spans="1:17" x14ac:dyDescent="0.25">
      <c r="A158" s="73">
        <v>2370</v>
      </c>
      <c r="B158" s="58" t="s">
        <v>153</v>
      </c>
      <c r="C158" s="194">
        <f t="shared" si="100"/>
        <v>6249</v>
      </c>
      <c r="D158" s="260"/>
      <c r="E158" s="391"/>
      <c r="F158" s="410">
        <f t="shared" si="142"/>
        <v>0</v>
      </c>
      <c r="G158" s="231">
        <v>6014</v>
      </c>
      <c r="H158" s="391"/>
      <c r="I158" s="410">
        <f t="shared" si="143"/>
        <v>6014</v>
      </c>
      <c r="J158" s="260">
        <v>235</v>
      </c>
      <c r="K158" s="77"/>
      <c r="L158" s="174">
        <f t="shared" si="144"/>
        <v>235</v>
      </c>
      <c r="M158" s="231"/>
      <c r="N158" s="77"/>
      <c r="O158" s="154">
        <f t="shared" si="145"/>
        <v>0</v>
      </c>
      <c r="P158" s="291"/>
      <c r="Q158" s="296"/>
    </row>
    <row r="159" spans="1:17" hidden="1" x14ac:dyDescent="0.25">
      <c r="A159" s="73">
        <v>2380</v>
      </c>
      <c r="B159" s="58" t="s">
        <v>154</v>
      </c>
      <c r="C159" s="194">
        <f t="shared" si="100"/>
        <v>0</v>
      </c>
      <c r="D159" s="86">
        <f t="shared" ref="D159:E159" si="146">SUM(D160:D161)</f>
        <v>0</v>
      </c>
      <c r="E159" s="74">
        <f t="shared" si="146"/>
        <v>0</v>
      </c>
      <c r="F159" s="174">
        <f>SUM(F160:F161)</f>
        <v>0</v>
      </c>
      <c r="G159" s="228">
        <f t="shared" ref="G159:N159" si="147">SUM(G160:G161)</f>
        <v>0</v>
      </c>
      <c r="H159" s="74">
        <f t="shared" si="147"/>
        <v>0</v>
      </c>
      <c r="I159" s="154">
        <f t="shared" si="147"/>
        <v>0</v>
      </c>
      <c r="J159" s="86">
        <f t="shared" si="147"/>
        <v>0</v>
      </c>
      <c r="K159" s="74">
        <f t="shared" si="147"/>
        <v>0</v>
      </c>
      <c r="L159" s="174">
        <f t="shared" si="147"/>
        <v>0</v>
      </c>
      <c r="M159" s="228">
        <f t="shared" si="147"/>
        <v>0</v>
      </c>
      <c r="N159" s="74">
        <f t="shared" si="147"/>
        <v>0</v>
      </c>
      <c r="O159" s="154">
        <f>SUM(O160:O161)</f>
        <v>0</v>
      </c>
      <c r="P159" s="291"/>
      <c r="Q159" s="296"/>
    </row>
    <row r="160" spans="1:17" hidden="1" x14ac:dyDescent="0.25">
      <c r="A160" s="26">
        <v>2381</v>
      </c>
      <c r="B160" s="40" t="s">
        <v>155</v>
      </c>
      <c r="C160" s="188">
        <f t="shared" si="100"/>
        <v>0</v>
      </c>
      <c r="D160" s="262"/>
      <c r="E160" s="42"/>
      <c r="F160" s="176">
        <f t="shared" ref="F160:F163" si="148">D160+E160</f>
        <v>0</v>
      </c>
      <c r="G160" s="219"/>
      <c r="H160" s="42"/>
      <c r="I160" s="90">
        <f t="shared" ref="I160:I163" si="149">G160+H160</f>
        <v>0</v>
      </c>
      <c r="J160" s="262"/>
      <c r="K160" s="42"/>
      <c r="L160" s="176">
        <f t="shared" ref="L160:L163" si="150">J160+K160</f>
        <v>0</v>
      </c>
      <c r="M160" s="219"/>
      <c r="N160" s="42"/>
      <c r="O160" s="90">
        <f t="shared" ref="O160:O163" si="151">M160+N160</f>
        <v>0</v>
      </c>
      <c r="P160" s="289"/>
      <c r="Q160" s="296"/>
    </row>
    <row r="161" spans="1:17" ht="24" hidden="1" x14ac:dyDescent="0.25">
      <c r="A161" s="29">
        <v>2389</v>
      </c>
      <c r="B161" s="43" t="s">
        <v>156</v>
      </c>
      <c r="C161" s="189">
        <f t="shared" si="100"/>
        <v>0</v>
      </c>
      <c r="D161" s="263"/>
      <c r="E161" s="45"/>
      <c r="F161" s="95">
        <f t="shared" si="148"/>
        <v>0</v>
      </c>
      <c r="G161" s="229"/>
      <c r="H161" s="45"/>
      <c r="I161" s="91">
        <f t="shared" si="149"/>
        <v>0</v>
      </c>
      <c r="J161" s="263"/>
      <c r="K161" s="45"/>
      <c r="L161" s="95">
        <f t="shared" si="150"/>
        <v>0</v>
      </c>
      <c r="M161" s="229"/>
      <c r="N161" s="45"/>
      <c r="O161" s="91">
        <f t="shared" si="151"/>
        <v>0</v>
      </c>
      <c r="P161" s="290"/>
      <c r="Q161" s="296"/>
    </row>
    <row r="162" spans="1:17" hidden="1" x14ac:dyDescent="0.25">
      <c r="A162" s="73">
        <v>2390</v>
      </c>
      <c r="B162" s="58" t="s">
        <v>157</v>
      </c>
      <c r="C162" s="194">
        <f t="shared" si="100"/>
        <v>0</v>
      </c>
      <c r="D162" s="260"/>
      <c r="E162" s="77"/>
      <c r="F162" s="174">
        <f t="shared" si="148"/>
        <v>0</v>
      </c>
      <c r="G162" s="231"/>
      <c r="H162" s="77"/>
      <c r="I162" s="154">
        <f t="shared" si="149"/>
        <v>0</v>
      </c>
      <c r="J162" s="260"/>
      <c r="K162" s="77"/>
      <c r="L162" s="174">
        <f t="shared" si="150"/>
        <v>0</v>
      </c>
      <c r="M162" s="231"/>
      <c r="N162" s="77"/>
      <c r="O162" s="154">
        <f t="shared" si="151"/>
        <v>0</v>
      </c>
      <c r="P162" s="291"/>
      <c r="Q162" s="296"/>
    </row>
    <row r="163" spans="1:17" hidden="1" x14ac:dyDescent="0.25">
      <c r="A163" s="35">
        <v>2400</v>
      </c>
      <c r="B163" s="72" t="s">
        <v>158</v>
      </c>
      <c r="C163" s="187">
        <f t="shared" si="100"/>
        <v>0</v>
      </c>
      <c r="D163" s="247"/>
      <c r="E163" s="80"/>
      <c r="F163" s="175">
        <f t="shared" si="148"/>
        <v>0</v>
      </c>
      <c r="G163" s="233"/>
      <c r="H163" s="80"/>
      <c r="I163" s="123">
        <f t="shared" si="149"/>
        <v>0</v>
      </c>
      <c r="J163" s="247"/>
      <c r="K163" s="80"/>
      <c r="L163" s="175">
        <f t="shared" si="150"/>
        <v>0</v>
      </c>
      <c r="M163" s="233"/>
      <c r="N163" s="80"/>
      <c r="O163" s="123">
        <f t="shared" si="151"/>
        <v>0</v>
      </c>
      <c r="P163" s="292"/>
      <c r="Q163" s="296"/>
    </row>
    <row r="164" spans="1:17" ht="24" x14ac:dyDescent="0.25">
      <c r="A164" s="35">
        <v>2500</v>
      </c>
      <c r="B164" s="72" t="s">
        <v>159</v>
      </c>
      <c r="C164" s="187">
        <f t="shared" si="100"/>
        <v>384</v>
      </c>
      <c r="D164" s="130">
        <f t="shared" ref="D164:E164" si="152">SUM(D165,D170)</f>
        <v>0</v>
      </c>
      <c r="E164" s="123">
        <f t="shared" si="152"/>
        <v>0</v>
      </c>
      <c r="F164" s="409">
        <f>SUM(F165,F170)</f>
        <v>0</v>
      </c>
      <c r="G164" s="227">
        <f t="shared" ref="G164:O164" si="153">SUM(G165,G170)</f>
        <v>384</v>
      </c>
      <c r="H164" s="123">
        <f t="shared" si="153"/>
        <v>0</v>
      </c>
      <c r="I164" s="409">
        <f t="shared" si="153"/>
        <v>384</v>
      </c>
      <c r="J164" s="130">
        <f t="shared" si="153"/>
        <v>0</v>
      </c>
      <c r="K164" s="38">
        <f t="shared" si="153"/>
        <v>0</v>
      </c>
      <c r="L164" s="175">
        <f t="shared" si="153"/>
        <v>0</v>
      </c>
      <c r="M164" s="227">
        <f t="shared" si="153"/>
        <v>0</v>
      </c>
      <c r="N164" s="38">
        <f t="shared" si="153"/>
        <v>0</v>
      </c>
      <c r="O164" s="123">
        <f t="shared" si="153"/>
        <v>0</v>
      </c>
      <c r="P164" s="313"/>
      <c r="Q164" s="296"/>
    </row>
    <row r="165" spans="1:17" ht="16.5" customHeight="1" x14ac:dyDescent="0.25">
      <c r="A165" s="338">
        <v>2510</v>
      </c>
      <c r="B165" s="40" t="s">
        <v>160</v>
      </c>
      <c r="C165" s="188">
        <f t="shared" si="100"/>
        <v>384</v>
      </c>
      <c r="D165" s="131">
        <f t="shared" ref="D165:E165" si="154">SUM(D166:D169)</f>
        <v>0</v>
      </c>
      <c r="E165" s="90">
        <f t="shared" si="154"/>
        <v>0</v>
      </c>
      <c r="F165" s="402">
        <f>SUM(F166:F169)</f>
        <v>0</v>
      </c>
      <c r="G165" s="232">
        <f t="shared" ref="G165:O165" si="155">SUM(G166:G169)</f>
        <v>384</v>
      </c>
      <c r="H165" s="90">
        <f t="shared" si="155"/>
        <v>0</v>
      </c>
      <c r="I165" s="402">
        <f t="shared" si="155"/>
        <v>384</v>
      </c>
      <c r="J165" s="131">
        <f t="shared" si="155"/>
        <v>0</v>
      </c>
      <c r="K165" s="79">
        <f t="shared" si="155"/>
        <v>0</v>
      </c>
      <c r="L165" s="176">
        <f t="shared" si="155"/>
        <v>0</v>
      </c>
      <c r="M165" s="232">
        <f t="shared" si="155"/>
        <v>0</v>
      </c>
      <c r="N165" s="79">
        <f t="shared" si="155"/>
        <v>0</v>
      </c>
      <c r="O165" s="155">
        <f t="shared" si="155"/>
        <v>0</v>
      </c>
      <c r="P165" s="294"/>
      <c r="Q165" s="296"/>
    </row>
    <row r="166" spans="1:17" ht="24" hidden="1" x14ac:dyDescent="0.25">
      <c r="A166" s="30">
        <v>2512</v>
      </c>
      <c r="B166" s="43" t="s">
        <v>161</v>
      </c>
      <c r="C166" s="189">
        <f t="shared" si="100"/>
        <v>0</v>
      </c>
      <c r="D166" s="263"/>
      <c r="E166" s="45"/>
      <c r="F166" s="95">
        <f t="shared" ref="F166:F171" si="156">D166+E166</f>
        <v>0</v>
      </c>
      <c r="G166" s="229"/>
      <c r="H166" s="45"/>
      <c r="I166" s="91">
        <f t="shared" ref="I166:I171" si="157">G166+H166</f>
        <v>0</v>
      </c>
      <c r="J166" s="263"/>
      <c r="K166" s="45"/>
      <c r="L166" s="95">
        <f t="shared" ref="L166:L171" si="158">J166+K166</f>
        <v>0</v>
      </c>
      <c r="M166" s="229"/>
      <c r="N166" s="45"/>
      <c r="O166" s="91">
        <f t="shared" ref="O166:O171" si="159">M166+N166</f>
        <v>0</v>
      </c>
      <c r="P166" s="290"/>
      <c r="Q166" s="296"/>
    </row>
    <row r="167" spans="1:17" ht="36" hidden="1" x14ac:dyDescent="0.25">
      <c r="A167" s="30">
        <v>2513</v>
      </c>
      <c r="B167" s="43" t="s">
        <v>162</v>
      </c>
      <c r="C167" s="189">
        <f t="shared" si="100"/>
        <v>0</v>
      </c>
      <c r="D167" s="263"/>
      <c r="E167" s="45"/>
      <c r="F167" s="95">
        <f t="shared" si="156"/>
        <v>0</v>
      </c>
      <c r="G167" s="229"/>
      <c r="H167" s="45"/>
      <c r="I167" s="91">
        <f t="shared" si="157"/>
        <v>0</v>
      </c>
      <c r="J167" s="263"/>
      <c r="K167" s="45"/>
      <c r="L167" s="95">
        <f t="shared" si="158"/>
        <v>0</v>
      </c>
      <c r="M167" s="229"/>
      <c r="N167" s="45"/>
      <c r="O167" s="91">
        <f t="shared" si="159"/>
        <v>0</v>
      </c>
      <c r="P167" s="290"/>
      <c r="Q167" s="296"/>
    </row>
    <row r="168" spans="1:17" ht="24" x14ac:dyDescent="0.25">
      <c r="A168" s="30">
        <v>2515</v>
      </c>
      <c r="B168" s="43" t="s">
        <v>163</v>
      </c>
      <c r="C168" s="189">
        <f t="shared" si="100"/>
        <v>210</v>
      </c>
      <c r="D168" s="263"/>
      <c r="E168" s="393"/>
      <c r="F168" s="411">
        <f t="shared" si="156"/>
        <v>0</v>
      </c>
      <c r="G168" s="229">
        <v>210</v>
      </c>
      <c r="H168" s="393"/>
      <c r="I168" s="411">
        <f t="shared" si="157"/>
        <v>210</v>
      </c>
      <c r="J168" s="263"/>
      <c r="K168" s="45"/>
      <c r="L168" s="95">
        <f t="shared" si="158"/>
        <v>0</v>
      </c>
      <c r="M168" s="229"/>
      <c r="N168" s="45"/>
      <c r="O168" s="91">
        <f t="shared" si="159"/>
        <v>0</v>
      </c>
      <c r="P168" s="290"/>
      <c r="Q168" s="296"/>
    </row>
    <row r="169" spans="1:17" ht="24" x14ac:dyDescent="0.25">
      <c r="A169" s="30">
        <v>2519</v>
      </c>
      <c r="B169" s="43" t="s">
        <v>164</v>
      </c>
      <c r="C169" s="189">
        <f t="shared" si="100"/>
        <v>174</v>
      </c>
      <c r="D169" s="263"/>
      <c r="E169" s="393"/>
      <c r="F169" s="411">
        <f t="shared" si="156"/>
        <v>0</v>
      </c>
      <c r="G169" s="229">
        <v>174</v>
      </c>
      <c r="H169" s="393"/>
      <c r="I169" s="411">
        <f t="shared" si="157"/>
        <v>174</v>
      </c>
      <c r="J169" s="263"/>
      <c r="K169" s="45"/>
      <c r="L169" s="95">
        <f t="shared" si="158"/>
        <v>0</v>
      </c>
      <c r="M169" s="229"/>
      <c r="N169" s="45"/>
      <c r="O169" s="91">
        <f t="shared" si="159"/>
        <v>0</v>
      </c>
      <c r="P169" s="290"/>
      <c r="Q169" s="296"/>
    </row>
    <row r="170" spans="1:17" ht="24" hidden="1" x14ac:dyDescent="0.25">
      <c r="A170" s="75">
        <v>2520</v>
      </c>
      <c r="B170" s="43" t="s">
        <v>165</v>
      </c>
      <c r="C170" s="189">
        <f t="shared" si="100"/>
        <v>0</v>
      </c>
      <c r="D170" s="263"/>
      <c r="E170" s="45"/>
      <c r="F170" s="95">
        <f t="shared" si="156"/>
        <v>0</v>
      </c>
      <c r="G170" s="229"/>
      <c r="H170" s="45"/>
      <c r="I170" s="91">
        <f t="shared" si="157"/>
        <v>0</v>
      </c>
      <c r="J170" s="263"/>
      <c r="K170" s="45"/>
      <c r="L170" s="95">
        <f t="shared" si="158"/>
        <v>0</v>
      </c>
      <c r="M170" s="229"/>
      <c r="N170" s="45"/>
      <c r="O170" s="91">
        <f t="shared" si="159"/>
        <v>0</v>
      </c>
      <c r="P170" s="290"/>
      <c r="Q170" s="296"/>
    </row>
    <row r="171" spans="1:17" s="81" customFormat="1" ht="48" hidden="1" x14ac:dyDescent="0.25">
      <c r="A171" s="17">
        <v>2800</v>
      </c>
      <c r="B171" s="40" t="s">
        <v>166</v>
      </c>
      <c r="C171" s="188">
        <f t="shared" si="100"/>
        <v>0</v>
      </c>
      <c r="D171" s="262"/>
      <c r="E171" s="42"/>
      <c r="F171" s="327">
        <f t="shared" si="156"/>
        <v>0</v>
      </c>
      <c r="G171" s="211"/>
      <c r="H171" s="28"/>
      <c r="I171" s="333">
        <f t="shared" si="157"/>
        <v>0</v>
      </c>
      <c r="J171" s="244"/>
      <c r="K171" s="28"/>
      <c r="L171" s="327">
        <f t="shared" si="158"/>
        <v>0</v>
      </c>
      <c r="M171" s="211"/>
      <c r="N171" s="28"/>
      <c r="O171" s="333">
        <f t="shared" si="159"/>
        <v>0</v>
      </c>
      <c r="P171" s="287"/>
      <c r="Q171" s="299"/>
    </row>
    <row r="172" spans="1:17" hidden="1" x14ac:dyDescent="0.25">
      <c r="A172" s="70">
        <v>3000</v>
      </c>
      <c r="B172" s="70" t="s">
        <v>167</v>
      </c>
      <c r="C172" s="199">
        <f t="shared" si="100"/>
        <v>0</v>
      </c>
      <c r="D172" s="137">
        <f t="shared" ref="D172:E172" si="160">SUM(D173,D183)</f>
        <v>0</v>
      </c>
      <c r="E172" s="71">
        <f t="shared" si="160"/>
        <v>0</v>
      </c>
      <c r="F172" s="172">
        <f>SUM(F173,F183)</f>
        <v>0</v>
      </c>
      <c r="G172" s="226">
        <f t="shared" ref="G172:N172" si="161">SUM(G173,G183)</f>
        <v>0</v>
      </c>
      <c r="H172" s="71">
        <f t="shared" si="161"/>
        <v>0</v>
      </c>
      <c r="I172" s="125">
        <f t="shared" si="161"/>
        <v>0</v>
      </c>
      <c r="J172" s="137">
        <f t="shared" si="161"/>
        <v>0</v>
      </c>
      <c r="K172" s="71">
        <f t="shared" si="161"/>
        <v>0</v>
      </c>
      <c r="L172" s="172">
        <f t="shared" si="161"/>
        <v>0</v>
      </c>
      <c r="M172" s="226">
        <f t="shared" si="161"/>
        <v>0</v>
      </c>
      <c r="N172" s="71">
        <f t="shared" si="161"/>
        <v>0</v>
      </c>
      <c r="O172" s="125">
        <f>SUM(O173,O183)</f>
        <v>0</v>
      </c>
      <c r="P172" s="312"/>
      <c r="Q172" s="296"/>
    </row>
    <row r="173" spans="1:17" ht="24" hidden="1" x14ac:dyDescent="0.25">
      <c r="A173" s="35">
        <v>3200</v>
      </c>
      <c r="B173" s="82" t="s">
        <v>168</v>
      </c>
      <c r="C173" s="187">
        <f t="shared" si="100"/>
        <v>0</v>
      </c>
      <c r="D173" s="130">
        <f t="shared" ref="D173:E173" si="162">SUM(D174,D178)</f>
        <v>0</v>
      </c>
      <c r="E173" s="38">
        <f t="shared" si="162"/>
        <v>0</v>
      </c>
      <c r="F173" s="175">
        <f>SUM(F174,F178)</f>
        <v>0</v>
      </c>
      <c r="G173" s="227">
        <f t="shared" ref="G173:O173" si="163">SUM(G174,G178)</f>
        <v>0</v>
      </c>
      <c r="H173" s="38">
        <f t="shared" si="163"/>
        <v>0</v>
      </c>
      <c r="I173" s="123">
        <f t="shared" si="163"/>
        <v>0</v>
      </c>
      <c r="J173" s="130">
        <f t="shared" si="163"/>
        <v>0</v>
      </c>
      <c r="K173" s="38">
        <f t="shared" si="163"/>
        <v>0</v>
      </c>
      <c r="L173" s="175">
        <f t="shared" si="163"/>
        <v>0</v>
      </c>
      <c r="M173" s="227">
        <f t="shared" si="163"/>
        <v>0</v>
      </c>
      <c r="N173" s="38">
        <f t="shared" si="163"/>
        <v>0</v>
      </c>
      <c r="O173" s="124">
        <f t="shared" si="163"/>
        <v>0</v>
      </c>
      <c r="P173" s="313"/>
      <c r="Q173" s="296"/>
    </row>
    <row r="174" spans="1:17" ht="36" hidden="1" x14ac:dyDescent="0.25">
      <c r="A174" s="338">
        <v>3260</v>
      </c>
      <c r="B174" s="40" t="s">
        <v>169</v>
      </c>
      <c r="C174" s="188">
        <f t="shared" si="100"/>
        <v>0</v>
      </c>
      <c r="D174" s="131">
        <f t="shared" ref="D174:E174" si="164">SUM(D175:D177)</f>
        <v>0</v>
      </c>
      <c r="E174" s="79">
        <f t="shared" si="164"/>
        <v>0</v>
      </c>
      <c r="F174" s="176">
        <f>SUM(F175:F177)</f>
        <v>0</v>
      </c>
      <c r="G174" s="232">
        <f t="shared" ref="G174:N174" si="165">SUM(G175:G177)</f>
        <v>0</v>
      </c>
      <c r="H174" s="79">
        <f t="shared" si="165"/>
        <v>0</v>
      </c>
      <c r="I174" s="90">
        <f t="shared" si="165"/>
        <v>0</v>
      </c>
      <c r="J174" s="131">
        <f t="shared" si="165"/>
        <v>0</v>
      </c>
      <c r="K174" s="79">
        <f t="shared" si="165"/>
        <v>0</v>
      </c>
      <c r="L174" s="176">
        <f t="shared" si="165"/>
        <v>0</v>
      </c>
      <c r="M174" s="232">
        <f t="shared" si="165"/>
        <v>0</v>
      </c>
      <c r="N174" s="79">
        <f t="shared" si="165"/>
        <v>0</v>
      </c>
      <c r="O174" s="90">
        <f>SUM(O175:O177)</f>
        <v>0</v>
      </c>
      <c r="P174" s="289"/>
      <c r="Q174" s="296"/>
    </row>
    <row r="175" spans="1:17" ht="24" hidden="1" x14ac:dyDescent="0.25">
      <c r="A175" s="30">
        <v>3261</v>
      </c>
      <c r="B175" s="43" t="s">
        <v>170</v>
      </c>
      <c r="C175" s="189">
        <f t="shared" si="100"/>
        <v>0</v>
      </c>
      <c r="D175" s="263"/>
      <c r="E175" s="45"/>
      <c r="F175" s="95">
        <f t="shared" ref="F175:F177" si="166">D175+E175</f>
        <v>0</v>
      </c>
      <c r="G175" s="229"/>
      <c r="H175" s="45"/>
      <c r="I175" s="91">
        <f t="shared" ref="I175:I177" si="167">G175+H175</f>
        <v>0</v>
      </c>
      <c r="J175" s="263"/>
      <c r="K175" s="45"/>
      <c r="L175" s="95">
        <f t="shared" ref="L175:L177" si="168">J175+K175</f>
        <v>0</v>
      </c>
      <c r="M175" s="229"/>
      <c r="N175" s="45"/>
      <c r="O175" s="91">
        <f t="shared" ref="O175:O177" si="169">M175+N175</f>
        <v>0</v>
      </c>
      <c r="P175" s="290"/>
      <c r="Q175" s="296"/>
    </row>
    <row r="176" spans="1:17" ht="36" hidden="1" x14ac:dyDescent="0.25">
      <c r="A176" s="30">
        <v>3262</v>
      </c>
      <c r="B176" s="43" t="s">
        <v>171</v>
      </c>
      <c r="C176" s="189">
        <f t="shared" si="100"/>
        <v>0</v>
      </c>
      <c r="D176" s="263"/>
      <c r="E176" s="45"/>
      <c r="F176" s="95">
        <f t="shared" si="166"/>
        <v>0</v>
      </c>
      <c r="G176" s="229"/>
      <c r="H176" s="45"/>
      <c r="I176" s="91">
        <f t="shared" si="167"/>
        <v>0</v>
      </c>
      <c r="J176" s="263"/>
      <c r="K176" s="45"/>
      <c r="L176" s="95">
        <f t="shared" si="168"/>
        <v>0</v>
      </c>
      <c r="M176" s="229"/>
      <c r="N176" s="45"/>
      <c r="O176" s="91">
        <f t="shared" si="169"/>
        <v>0</v>
      </c>
      <c r="P176" s="290"/>
      <c r="Q176" s="296"/>
    </row>
    <row r="177" spans="1:17" ht="24" hidden="1" x14ac:dyDescent="0.25">
      <c r="A177" s="30">
        <v>3263</v>
      </c>
      <c r="B177" s="43" t="s">
        <v>172</v>
      </c>
      <c r="C177" s="189">
        <f t="shared" ref="C177:C240" si="170">SUM(F177,I177,L177,O177)</f>
        <v>0</v>
      </c>
      <c r="D177" s="263"/>
      <c r="E177" s="45"/>
      <c r="F177" s="95">
        <f t="shared" si="166"/>
        <v>0</v>
      </c>
      <c r="G177" s="229"/>
      <c r="H177" s="45"/>
      <c r="I177" s="91">
        <f t="shared" si="167"/>
        <v>0</v>
      </c>
      <c r="J177" s="263"/>
      <c r="K177" s="45"/>
      <c r="L177" s="95">
        <f t="shared" si="168"/>
        <v>0</v>
      </c>
      <c r="M177" s="229"/>
      <c r="N177" s="45"/>
      <c r="O177" s="91">
        <f t="shared" si="169"/>
        <v>0</v>
      </c>
      <c r="P177" s="290"/>
      <c r="Q177" s="296"/>
    </row>
    <row r="178" spans="1:17" ht="84" hidden="1" x14ac:dyDescent="0.25">
      <c r="A178" s="338">
        <v>3290</v>
      </c>
      <c r="B178" s="40" t="s">
        <v>300</v>
      </c>
      <c r="C178" s="200">
        <f t="shared" si="170"/>
        <v>0</v>
      </c>
      <c r="D178" s="131">
        <f t="shared" ref="D178:E178" si="171">SUM(D179:D182)</f>
        <v>0</v>
      </c>
      <c r="E178" s="79">
        <f t="shared" si="171"/>
        <v>0</v>
      </c>
      <c r="F178" s="176">
        <f>SUM(F179:F182)</f>
        <v>0</v>
      </c>
      <c r="G178" s="232">
        <f t="shared" ref="G178:O178" si="172">SUM(G179:G182)</f>
        <v>0</v>
      </c>
      <c r="H178" s="79">
        <f t="shared" si="172"/>
        <v>0</v>
      </c>
      <c r="I178" s="90">
        <f t="shared" si="172"/>
        <v>0</v>
      </c>
      <c r="J178" s="131">
        <f t="shared" si="172"/>
        <v>0</v>
      </c>
      <c r="K178" s="79">
        <f t="shared" si="172"/>
        <v>0</v>
      </c>
      <c r="L178" s="176">
        <f t="shared" si="172"/>
        <v>0</v>
      </c>
      <c r="M178" s="232">
        <f t="shared" si="172"/>
        <v>0</v>
      </c>
      <c r="N178" s="79">
        <f t="shared" si="172"/>
        <v>0</v>
      </c>
      <c r="O178" s="156">
        <f t="shared" si="172"/>
        <v>0</v>
      </c>
      <c r="P178" s="293"/>
      <c r="Q178" s="296"/>
    </row>
    <row r="179" spans="1:17" ht="72" hidden="1" x14ac:dyDescent="0.25">
      <c r="A179" s="30">
        <v>3291</v>
      </c>
      <c r="B179" s="43" t="s">
        <v>173</v>
      </c>
      <c r="C179" s="189">
        <f t="shared" si="170"/>
        <v>0</v>
      </c>
      <c r="D179" s="263"/>
      <c r="E179" s="45"/>
      <c r="F179" s="95">
        <f t="shared" ref="F179:F182" si="173">D179+E179</f>
        <v>0</v>
      </c>
      <c r="G179" s="229"/>
      <c r="H179" s="45"/>
      <c r="I179" s="91">
        <f t="shared" ref="I179:I182" si="174">G179+H179</f>
        <v>0</v>
      </c>
      <c r="J179" s="263"/>
      <c r="K179" s="45"/>
      <c r="L179" s="95">
        <f t="shared" ref="L179:L182" si="175">J179+K179</f>
        <v>0</v>
      </c>
      <c r="M179" s="229"/>
      <c r="N179" s="45"/>
      <c r="O179" s="91">
        <f t="shared" ref="O179:O182" si="176">M179+N179</f>
        <v>0</v>
      </c>
      <c r="P179" s="290"/>
      <c r="Q179" s="296"/>
    </row>
    <row r="180" spans="1:17" ht="72" hidden="1" x14ac:dyDescent="0.25">
      <c r="A180" s="30">
        <v>3292</v>
      </c>
      <c r="B180" s="43" t="s">
        <v>174</v>
      </c>
      <c r="C180" s="189">
        <f t="shared" si="170"/>
        <v>0</v>
      </c>
      <c r="D180" s="263"/>
      <c r="E180" s="45"/>
      <c r="F180" s="95">
        <f t="shared" si="173"/>
        <v>0</v>
      </c>
      <c r="G180" s="229"/>
      <c r="H180" s="45"/>
      <c r="I180" s="91">
        <f t="shared" si="174"/>
        <v>0</v>
      </c>
      <c r="J180" s="263"/>
      <c r="K180" s="45"/>
      <c r="L180" s="95">
        <f t="shared" si="175"/>
        <v>0</v>
      </c>
      <c r="M180" s="229"/>
      <c r="N180" s="45"/>
      <c r="O180" s="91">
        <f t="shared" si="176"/>
        <v>0</v>
      </c>
      <c r="P180" s="290"/>
      <c r="Q180" s="296"/>
    </row>
    <row r="181" spans="1:17" ht="72" hidden="1" x14ac:dyDescent="0.25">
      <c r="A181" s="30">
        <v>3293</v>
      </c>
      <c r="B181" s="43" t="s">
        <v>175</v>
      </c>
      <c r="C181" s="189">
        <f t="shared" si="170"/>
        <v>0</v>
      </c>
      <c r="D181" s="263"/>
      <c r="E181" s="45"/>
      <c r="F181" s="95">
        <f t="shared" si="173"/>
        <v>0</v>
      </c>
      <c r="G181" s="229"/>
      <c r="H181" s="45"/>
      <c r="I181" s="91">
        <f t="shared" si="174"/>
        <v>0</v>
      </c>
      <c r="J181" s="263"/>
      <c r="K181" s="45"/>
      <c r="L181" s="95">
        <f t="shared" si="175"/>
        <v>0</v>
      </c>
      <c r="M181" s="229"/>
      <c r="N181" s="45"/>
      <c r="O181" s="91">
        <f t="shared" si="176"/>
        <v>0</v>
      </c>
      <c r="P181" s="290"/>
      <c r="Q181" s="296"/>
    </row>
    <row r="182" spans="1:17" ht="60" hidden="1" x14ac:dyDescent="0.25">
      <c r="A182" s="83">
        <v>3294</v>
      </c>
      <c r="B182" s="43" t="s">
        <v>176</v>
      </c>
      <c r="C182" s="200">
        <f t="shared" si="170"/>
        <v>0</v>
      </c>
      <c r="D182" s="264"/>
      <c r="E182" s="84"/>
      <c r="F182" s="331">
        <f t="shared" si="173"/>
        <v>0</v>
      </c>
      <c r="G182" s="234"/>
      <c r="H182" s="84"/>
      <c r="I182" s="156">
        <f t="shared" si="174"/>
        <v>0</v>
      </c>
      <c r="J182" s="264"/>
      <c r="K182" s="84"/>
      <c r="L182" s="331">
        <f t="shared" si="175"/>
        <v>0</v>
      </c>
      <c r="M182" s="234"/>
      <c r="N182" s="84"/>
      <c r="O182" s="156">
        <f t="shared" si="176"/>
        <v>0</v>
      </c>
      <c r="P182" s="293"/>
      <c r="Q182" s="296"/>
    </row>
    <row r="183" spans="1:17" ht="48" hidden="1" x14ac:dyDescent="0.25">
      <c r="A183" s="51">
        <v>3300</v>
      </c>
      <c r="B183" s="82" t="s">
        <v>177</v>
      </c>
      <c r="C183" s="201">
        <f t="shared" si="170"/>
        <v>0</v>
      </c>
      <c r="D183" s="138">
        <f t="shared" ref="D183:E183" si="177">SUM(D184:D185)</f>
        <v>0</v>
      </c>
      <c r="E183" s="85">
        <f t="shared" si="177"/>
        <v>0</v>
      </c>
      <c r="F183" s="173">
        <f>SUM(F184:F185)</f>
        <v>0</v>
      </c>
      <c r="G183" s="235">
        <f t="shared" ref="G183:O183" si="178">SUM(G184:G185)</f>
        <v>0</v>
      </c>
      <c r="H183" s="85">
        <f t="shared" si="178"/>
        <v>0</v>
      </c>
      <c r="I183" s="124">
        <f t="shared" si="178"/>
        <v>0</v>
      </c>
      <c r="J183" s="138">
        <f t="shared" si="178"/>
        <v>0</v>
      </c>
      <c r="K183" s="85">
        <f t="shared" si="178"/>
        <v>0</v>
      </c>
      <c r="L183" s="173">
        <f t="shared" si="178"/>
        <v>0</v>
      </c>
      <c r="M183" s="235">
        <f t="shared" si="178"/>
        <v>0</v>
      </c>
      <c r="N183" s="85">
        <f t="shared" si="178"/>
        <v>0</v>
      </c>
      <c r="O183" s="124">
        <f t="shared" si="178"/>
        <v>0</v>
      </c>
      <c r="P183" s="313"/>
      <c r="Q183" s="296"/>
    </row>
    <row r="184" spans="1:17" ht="48" hidden="1" x14ac:dyDescent="0.25">
      <c r="A184" s="57">
        <v>3310</v>
      </c>
      <c r="B184" s="58" t="s">
        <v>178</v>
      </c>
      <c r="C184" s="194">
        <f t="shared" si="170"/>
        <v>0</v>
      </c>
      <c r="D184" s="260"/>
      <c r="E184" s="77"/>
      <c r="F184" s="174">
        <f t="shared" ref="F184:F185" si="179">D184+E184</f>
        <v>0</v>
      </c>
      <c r="G184" s="231"/>
      <c r="H184" s="77"/>
      <c r="I184" s="154">
        <f t="shared" ref="I184:I185" si="180">G184+H184</f>
        <v>0</v>
      </c>
      <c r="J184" s="260"/>
      <c r="K184" s="77"/>
      <c r="L184" s="174">
        <f t="shared" ref="L184:L185" si="181">J184+K184</f>
        <v>0</v>
      </c>
      <c r="M184" s="231"/>
      <c r="N184" s="77"/>
      <c r="O184" s="154">
        <f t="shared" ref="O184:O185" si="182">M184+N184</f>
        <v>0</v>
      </c>
      <c r="P184" s="291"/>
      <c r="Q184" s="296"/>
    </row>
    <row r="185" spans="1:17" ht="60" hidden="1" x14ac:dyDescent="0.25">
      <c r="A185" s="27">
        <v>3320</v>
      </c>
      <c r="B185" s="40" t="s">
        <v>179</v>
      </c>
      <c r="C185" s="188">
        <f t="shared" si="170"/>
        <v>0</v>
      </c>
      <c r="D185" s="262"/>
      <c r="E185" s="42"/>
      <c r="F185" s="176">
        <f t="shared" si="179"/>
        <v>0</v>
      </c>
      <c r="G185" s="219"/>
      <c r="H185" s="42"/>
      <c r="I185" s="90">
        <f t="shared" si="180"/>
        <v>0</v>
      </c>
      <c r="J185" s="262"/>
      <c r="K185" s="42"/>
      <c r="L185" s="176">
        <f t="shared" si="181"/>
        <v>0</v>
      </c>
      <c r="M185" s="219"/>
      <c r="N185" s="42"/>
      <c r="O185" s="90">
        <f t="shared" si="182"/>
        <v>0</v>
      </c>
      <c r="P185" s="289"/>
      <c r="Q185" s="296"/>
    </row>
    <row r="186" spans="1:17" hidden="1" x14ac:dyDescent="0.25">
      <c r="A186" s="87">
        <v>4000</v>
      </c>
      <c r="B186" s="70" t="s">
        <v>180</v>
      </c>
      <c r="C186" s="199">
        <f t="shared" si="170"/>
        <v>0</v>
      </c>
      <c r="D186" s="137">
        <f t="shared" ref="D186:E186" si="183">SUM(D187,D190)</f>
        <v>0</v>
      </c>
      <c r="E186" s="71">
        <f t="shared" si="183"/>
        <v>0</v>
      </c>
      <c r="F186" s="172">
        <f>SUM(F187,F190)</f>
        <v>0</v>
      </c>
      <c r="G186" s="226">
        <f t="shared" ref="G186:N186" si="184">SUM(G187,G190)</f>
        <v>0</v>
      </c>
      <c r="H186" s="71">
        <f t="shared" si="184"/>
        <v>0</v>
      </c>
      <c r="I186" s="125">
        <f t="shared" si="184"/>
        <v>0</v>
      </c>
      <c r="J186" s="137">
        <f t="shared" si="184"/>
        <v>0</v>
      </c>
      <c r="K186" s="71">
        <f t="shared" si="184"/>
        <v>0</v>
      </c>
      <c r="L186" s="172">
        <f t="shared" si="184"/>
        <v>0</v>
      </c>
      <c r="M186" s="226">
        <f t="shared" si="184"/>
        <v>0</v>
      </c>
      <c r="N186" s="71">
        <f t="shared" si="184"/>
        <v>0</v>
      </c>
      <c r="O186" s="125">
        <f>SUM(O187,O190)</f>
        <v>0</v>
      </c>
      <c r="P186" s="312"/>
      <c r="Q186" s="296"/>
    </row>
    <row r="187" spans="1:17" ht="24" hidden="1" x14ac:dyDescent="0.25">
      <c r="A187" s="88">
        <v>4200</v>
      </c>
      <c r="B187" s="72" t="s">
        <v>181</v>
      </c>
      <c r="C187" s="187">
        <f t="shared" si="170"/>
        <v>0</v>
      </c>
      <c r="D187" s="130">
        <f t="shared" ref="D187:E187" si="185">SUM(D188,D189)</f>
        <v>0</v>
      </c>
      <c r="E187" s="38">
        <f t="shared" si="185"/>
        <v>0</v>
      </c>
      <c r="F187" s="175">
        <f>SUM(F188,F189)</f>
        <v>0</v>
      </c>
      <c r="G187" s="227">
        <f t="shared" ref="G187:N187" si="186">SUM(G188,G189)</f>
        <v>0</v>
      </c>
      <c r="H187" s="38">
        <f t="shared" si="186"/>
        <v>0</v>
      </c>
      <c r="I187" s="123">
        <f t="shared" si="186"/>
        <v>0</v>
      </c>
      <c r="J187" s="130">
        <f t="shared" si="186"/>
        <v>0</v>
      </c>
      <c r="K187" s="38">
        <f t="shared" si="186"/>
        <v>0</v>
      </c>
      <c r="L187" s="175">
        <f t="shared" si="186"/>
        <v>0</v>
      </c>
      <c r="M187" s="227">
        <f t="shared" si="186"/>
        <v>0</v>
      </c>
      <c r="N187" s="38">
        <f t="shared" si="186"/>
        <v>0</v>
      </c>
      <c r="O187" s="123">
        <f>SUM(O188,O189)</f>
        <v>0</v>
      </c>
      <c r="P187" s="292"/>
      <c r="Q187" s="296"/>
    </row>
    <row r="188" spans="1:17" ht="36" hidden="1" x14ac:dyDescent="0.25">
      <c r="A188" s="338">
        <v>4240</v>
      </c>
      <c r="B188" s="40" t="s">
        <v>182</v>
      </c>
      <c r="C188" s="188">
        <f t="shared" si="170"/>
        <v>0</v>
      </c>
      <c r="D188" s="262"/>
      <c r="E188" s="42"/>
      <c r="F188" s="176">
        <f t="shared" ref="F188:F189" si="187">D188+E188</f>
        <v>0</v>
      </c>
      <c r="G188" s="219"/>
      <c r="H188" s="42"/>
      <c r="I188" s="90">
        <f t="shared" ref="I188:I189" si="188">G188+H188</f>
        <v>0</v>
      </c>
      <c r="J188" s="262"/>
      <c r="K188" s="42"/>
      <c r="L188" s="176">
        <f t="shared" ref="L188:L189" si="189">J188+K188</f>
        <v>0</v>
      </c>
      <c r="M188" s="219"/>
      <c r="N188" s="42"/>
      <c r="O188" s="90">
        <f t="shared" ref="O188:O189" si="190">M188+N188</f>
        <v>0</v>
      </c>
      <c r="P188" s="289"/>
      <c r="Q188" s="296"/>
    </row>
    <row r="189" spans="1:17" ht="24" hidden="1" x14ac:dyDescent="0.25">
      <c r="A189" s="75">
        <v>4250</v>
      </c>
      <c r="B189" s="43" t="s">
        <v>183</v>
      </c>
      <c r="C189" s="189">
        <f t="shared" si="170"/>
        <v>0</v>
      </c>
      <c r="D189" s="263"/>
      <c r="E189" s="45"/>
      <c r="F189" s="95">
        <f t="shared" si="187"/>
        <v>0</v>
      </c>
      <c r="G189" s="229"/>
      <c r="H189" s="45"/>
      <c r="I189" s="91">
        <f t="shared" si="188"/>
        <v>0</v>
      </c>
      <c r="J189" s="263"/>
      <c r="K189" s="45"/>
      <c r="L189" s="95">
        <f t="shared" si="189"/>
        <v>0</v>
      </c>
      <c r="M189" s="229"/>
      <c r="N189" s="45"/>
      <c r="O189" s="91">
        <f t="shared" si="190"/>
        <v>0</v>
      </c>
      <c r="P189" s="290"/>
      <c r="Q189" s="296"/>
    </row>
    <row r="190" spans="1:17" hidden="1" x14ac:dyDescent="0.25">
      <c r="A190" s="35">
        <v>4300</v>
      </c>
      <c r="B190" s="72" t="s">
        <v>184</v>
      </c>
      <c r="C190" s="187">
        <f t="shared" si="170"/>
        <v>0</v>
      </c>
      <c r="D190" s="130">
        <f t="shared" ref="D190:E190" si="191">SUM(D191)</f>
        <v>0</v>
      </c>
      <c r="E190" s="38">
        <f t="shared" si="191"/>
        <v>0</v>
      </c>
      <c r="F190" s="175">
        <f>SUM(F191)</f>
        <v>0</v>
      </c>
      <c r="G190" s="227">
        <f t="shared" ref="G190:N190" si="192">SUM(G191)</f>
        <v>0</v>
      </c>
      <c r="H190" s="38">
        <f t="shared" si="192"/>
        <v>0</v>
      </c>
      <c r="I190" s="123">
        <f t="shared" si="192"/>
        <v>0</v>
      </c>
      <c r="J190" s="130">
        <f t="shared" si="192"/>
        <v>0</v>
      </c>
      <c r="K190" s="38">
        <f t="shared" si="192"/>
        <v>0</v>
      </c>
      <c r="L190" s="175">
        <f t="shared" si="192"/>
        <v>0</v>
      </c>
      <c r="M190" s="227">
        <f t="shared" si="192"/>
        <v>0</v>
      </c>
      <c r="N190" s="38">
        <f t="shared" si="192"/>
        <v>0</v>
      </c>
      <c r="O190" s="123">
        <f>SUM(O191)</f>
        <v>0</v>
      </c>
      <c r="P190" s="292"/>
      <c r="Q190" s="296"/>
    </row>
    <row r="191" spans="1:17" ht="24" hidden="1" x14ac:dyDescent="0.25">
      <c r="A191" s="338">
        <v>4310</v>
      </c>
      <c r="B191" s="40" t="s">
        <v>185</v>
      </c>
      <c r="C191" s="188">
        <f t="shared" si="170"/>
        <v>0</v>
      </c>
      <c r="D191" s="131">
        <f t="shared" ref="D191:E191" si="193">SUM(D192:D192)</f>
        <v>0</v>
      </c>
      <c r="E191" s="79">
        <f t="shared" si="193"/>
        <v>0</v>
      </c>
      <c r="F191" s="176">
        <f>SUM(F192:F192)</f>
        <v>0</v>
      </c>
      <c r="G191" s="232">
        <f t="shared" ref="G191:N191" si="194">SUM(G192:G192)</f>
        <v>0</v>
      </c>
      <c r="H191" s="79">
        <f t="shared" si="194"/>
        <v>0</v>
      </c>
      <c r="I191" s="90">
        <f t="shared" si="194"/>
        <v>0</v>
      </c>
      <c r="J191" s="131">
        <f t="shared" si="194"/>
        <v>0</v>
      </c>
      <c r="K191" s="79">
        <f t="shared" si="194"/>
        <v>0</v>
      </c>
      <c r="L191" s="176">
        <f t="shared" si="194"/>
        <v>0</v>
      </c>
      <c r="M191" s="232">
        <f t="shared" si="194"/>
        <v>0</v>
      </c>
      <c r="N191" s="79">
        <f t="shared" si="194"/>
        <v>0</v>
      </c>
      <c r="O191" s="90">
        <f>SUM(O192:O192)</f>
        <v>0</v>
      </c>
      <c r="P191" s="289"/>
      <c r="Q191" s="296"/>
    </row>
    <row r="192" spans="1:17" ht="36" hidden="1" x14ac:dyDescent="0.25">
      <c r="A192" s="30">
        <v>4311</v>
      </c>
      <c r="B192" s="43" t="s">
        <v>186</v>
      </c>
      <c r="C192" s="189">
        <f t="shared" si="170"/>
        <v>0</v>
      </c>
      <c r="D192" s="263"/>
      <c r="E192" s="45"/>
      <c r="F192" s="95">
        <f>D192+E192</f>
        <v>0</v>
      </c>
      <c r="G192" s="229"/>
      <c r="H192" s="45"/>
      <c r="I192" s="91">
        <f>G192+H192</f>
        <v>0</v>
      </c>
      <c r="J192" s="263"/>
      <c r="K192" s="45"/>
      <c r="L192" s="95">
        <f>J192+K192</f>
        <v>0</v>
      </c>
      <c r="M192" s="229"/>
      <c r="N192" s="45"/>
      <c r="O192" s="91">
        <f>M192+N192</f>
        <v>0</v>
      </c>
      <c r="P192" s="290"/>
      <c r="Q192" s="296"/>
    </row>
    <row r="193" spans="1:17" s="19" customFormat="1" ht="24" x14ac:dyDescent="0.25">
      <c r="A193" s="89"/>
      <c r="B193" s="17" t="s">
        <v>187</v>
      </c>
      <c r="C193" s="198">
        <f t="shared" si="170"/>
        <v>24837</v>
      </c>
      <c r="D193" s="136">
        <f t="shared" ref="D193:E193" si="195">SUM(D194,D229,D268)</f>
        <v>0</v>
      </c>
      <c r="E193" s="274">
        <f t="shared" si="195"/>
        <v>0</v>
      </c>
      <c r="F193" s="407">
        <f>SUM(F194,F229,F268)</f>
        <v>0</v>
      </c>
      <c r="G193" s="225">
        <f t="shared" ref="G193:N193" si="196">SUM(G194,G229,G268)</f>
        <v>24837</v>
      </c>
      <c r="H193" s="274">
        <f t="shared" si="196"/>
        <v>0</v>
      </c>
      <c r="I193" s="407">
        <f t="shared" si="196"/>
        <v>24837</v>
      </c>
      <c r="J193" s="136">
        <f t="shared" si="196"/>
        <v>0</v>
      </c>
      <c r="K193" s="69">
        <f t="shared" si="196"/>
        <v>0</v>
      </c>
      <c r="L193" s="171">
        <f t="shared" si="196"/>
        <v>0</v>
      </c>
      <c r="M193" s="225">
        <f t="shared" si="196"/>
        <v>0</v>
      </c>
      <c r="N193" s="69">
        <f t="shared" si="196"/>
        <v>0</v>
      </c>
      <c r="O193" s="157">
        <f>SUM(O194,O229,O268)</f>
        <v>0</v>
      </c>
      <c r="P193" s="315"/>
      <c r="Q193" s="181"/>
    </row>
    <row r="194" spans="1:17" x14ac:dyDescent="0.25">
      <c r="A194" s="70">
        <v>5000</v>
      </c>
      <c r="B194" s="70" t="s">
        <v>188</v>
      </c>
      <c r="C194" s="199">
        <f t="shared" si="170"/>
        <v>24837</v>
      </c>
      <c r="D194" s="137">
        <f t="shared" ref="D194:E194" si="197">D195+D203</f>
        <v>0</v>
      </c>
      <c r="E194" s="125">
        <f t="shared" si="197"/>
        <v>0</v>
      </c>
      <c r="F194" s="408">
        <f>F195+F203</f>
        <v>0</v>
      </c>
      <c r="G194" s="226">
        <f t="shared" ref="G194:N194" si="198">G195+G203</f>
        <v>24837</v>
      </c>
      <c r="H194" s="125">
        <f t="shared" si="198"/>
        <v>0</v>
      </c>
      <c r="I194" s="408">
        <f t="shared" si="198"/>
        <v>24837</v>
      </c>
      <c r="J194" s="137">
        <f t="shared" si="198"/>
        <v>0</v>
      </c>
      <c r="K194" s="71">
        <f t="shared" si="198"/>
        <v>0</v>
      </c>
      <c r="L194" s="172">
        <f t="shared" si="198"/>
        <v>0</v>
      </c>
      <c r="M194" s="226">
        <f t="shared" si="198"/>
        <v>0</v>
      </c>
      <c r="N194" s="71">
        <f t="shared" si="198"/>
        <v>0</v>
      </c>
      <c r="O194" s="125">
        <f>O195+O203</f>
        <v>0</v>
      </c>
      <c r="P194" s="312"/>
      <c r="Q194" s="296"/>
    </row>
    <row r="195" spans="1:17" x14ac:dyDescent="0.25">
      <c r="A195" s="35">
        <v>5100</v>
      </c>
      <c r="B195" s="72" t="s">
        <v>189</v>
      </c>
      <c r="C195" s="187">
        <f t="shared" si="170"/>
        <v>210</v>
      </c>
      <c r="D195" s="130">
        <f t="shared" ref="D195:E195" si="199">D196+D197+D200+D201+D202</f>
        <v>0</v>
      </c>
      <c r="E195" s="123">
        <f t="shared" si="199"/>
        <v>0</v>
      </c>
      <c r="F195" s="409">
        <f>F196+F197+F200+F201+F202</f>
        <v>0</v>
      </c>
      <c r="G195" s="227">
        <f t="shared" ref="G195:N195" si="200">G196+G197+G200+G201+G202</f>
        <v>210</v>
      </c>
      <c r="H195" s="123">
        <f t="shared" si="200"/>
        <v>0</v>
      </c>
      <c r="I195" s="409">
        <f t="shared" si="200"/>
        <v>210</v>
      </c>
      <c r="J195" s="130">
        <f t="shared" si="200"/>
        <v>0</v>
      </c>
      <c r="K195" s="38">
        <f t="shared" si="200"/>
        <v>0</v>
      </c>
      <c r="L195" s="175">
        <f t="shared" si="200"/>
        <v>0</v>
      </c>
      <c r="M195" s="227">
        <f t="shared" si="200"/>
        <v>0</v>
      </c>
      <c r="N195" s="38">
        <f t="shared" si="200"/>
        <v>0</v>
      </c>
      <c r="O195" s="123">
        <f>O196+O197+O200+O201+O202</f>
        <v>0</v>
      </c>
      <c r="P195" s="292"/>
      <c r="Q195" s="296"/>
    </row>
    <row r="196" spans="1:17" hidden="1" x14ac:dyDescent="0.25">
      <c r="A196" s="338">
        <v>5110</v>
      </c>
      <c r="B196" s="40" t="s">
        <v>190</v>
      </c>
      <c r="C196" s="188">
        <f t="shared" si="170"/>
        <v>0</v>
      </c>
      <c r="D196" s="262"/>
      <c r="E196" s="42"/>
      <c r="F196" s="176">
        <f>D196+E196</f>
        <v>0</v>
      </c>
      <c r="G196" s="219"/>
      <c r="H196" s="42"/>
      <c r="I196" s="90">
        <f>G196+H196</f>
        <v>0</v>
      </c>
      <c r="J196" s="262"/>
      <c r="K196" s="42"/>
      <c r="L196" s="176">
        <f>J196+K196</f>
        <v>0</v>
      </c>
      <c r="M196" s="219"/>
      <c r="N196" s="42"/>
      <c r="O196" s="90">
        <f>M196+N196</f>
        <v>0</v>
      </c>
      <c r="P196" s="289"/>
      <c r="Q196" s="296"/>
    </row>
    <row r="197" spans="1:17" ht="24" x14ac:dyDescent="0.25">
      <c r="A197" s="75">
        <v>5120</v>
      </c>
      <c r="B197" s="43" t="s">
        <v>191</v>
      </c>
      <c r="C197" s="189">
        <f t="shared" si="170"/>
        <v>210</v>
      </c>
      <c r="D197" s="132">
        <f t="shared" ref="D197:E197" si="201">D198+D199</f>
        <v>0</v>
      </c>
      <c r="E197" s="91">
        <f t="shared" si="201"/>
        <v>0</v>
      </c>
      <c r="F197" s="411">
        <f>F198+F199</f>
        <v>0</v>
      </c>
      <c r="G197" s="230">
        <f t="shared" ref="G197:O197" si="202">G198+G199</f>
        <v>210</v>
      </c>
      <c r="H197" s="91">
        <f t="shared" si="202"/>
        <v>0</v>
      </c>
      <c r="I197" s="411">
        <f t="shared" si="202"/>
        <v>210</v>
      </c>
      <c r="J197" s="132">
        <f t="shared" si="202"/>
        <v>0</v>
      </c>
      <c r="K197" s="76">
        <f t="shared" si="202"/>
        <v>0</v>
      </c>
      <c r="L197" s="95">
        <f t="shared" si="202"/>
        <v>0</v>
      </c>
      <c r="M197" s="230">
        <f t="shared" si="202"/>
        <v>0</v>
      </c>
      <c r="N197" s="76">
        <f t="shared" si="202"/>
        <v>0</v>
      </c>
      <c r="O197" s="91">
        <f t="shared" si="202"/>
        <v>0</v>
      </c>
      <c r="P197" s="290"/>
      <c r="Q197" s="296"/>
    </row>
    <row r="198" spans="1:17" x14ac:dyDescent="0.25">
      <c r="A198" s="30">
        <v>5121</v>
      </c>
      <c r="B198" s="43" t="s">
        <v>192</v>
      </c>
      <c r="C198" s="189">
        <f t="shared" si="170"/>
        <v>210</v>
      </c>
      <c r="D198" s="263"/>
      <c r="E198" s="393"/>
      <c r="F198" s="411">
        <f t="shared" ref="F198:F202" si="203">D198+E198</f>
        <v>0</v>
      </c>
      <c r="G198" s="229">
        <v>210</v>
      </c>
      <c r="H198" s="393">
        <v>0</v>
      </c>
      <c r="I198" s="411">
        <f t="shared" ref="I198:I202" si="204">G198+H198</f>
        <v>210</v>
      </c>
      <c r="J198" s="263"/>
      <c r="K198" s="45"/>
      <c r="L198" s="95">
        <f t="shared" ref="L198:L202" si="205">J198+K198</f>
        <v>0</v>
      </c>
      <c r="M198" s="229"/>
      <c r="N198" s="45"/>
      <c r="O198" s="91">
        <f t="shared" ref="O198:O202" si="206">M198+N198</f>
        <v>0</v>
      </c>
      <c r="P198" s="336" t="s">
        <v>349</v>
      </c>
      <c r="Q198" s="296"/>
    </row>
    <row r="199" spans="1:17" ht="24" hidden="1" x14ac:dyDescent="0.25">
      <c r="A199" s="30">
        <v>5129</v>
      </c>
      <c r="B199" s="43" t="s">
        <v>193</v>
      </c>
      <c r="C199" s="189">
        <f t="shared" si="170"/>
        <v>0</v>
      </c>
      <c r="D199" s="263"/>
      <c r="E199" s="45"/>
      <c r="F199" s="95">
        <f t="shared" si="203"/>
        <v>0</v>
      </c>
      <c r="G199" s="229"/>
      <c r="H199" s="45"/>
      <c r="I199" s="91">
        <f t="shared" si="204"/>
        <v>0</v>
      </c>
      <c r="J199" s="263"/>
      <c r="K199" s="45"/>
      <c r="L199" s="95">
        <f t="shared" si="205"/>
        <v>0</v>
      </c>
      <c r="M199" s="229"/>
      <c r="N199" s="45"/>
      <c r="O199" s="91">
        <f t="shared" si="206"/>
        <v>0</v>
      </c>
      <c r="P199" s="290"/>
      <c r="Q199" s="296"/>
    </row>
    <row r="200" spans="1:17" hidden="1" x14ac:dyDescent="0.25">
      <c r="A200" s="75">
        <v>5130</v>
      </c>
      <c r="B200" s="43" t="s">
        <v>194</v>
      </c>
      <c r="C200" s="189">
        <f t="shared" si="170"/>
        <v>0</v>
      </c>
      <c r="D200" s="263"/>
      <c r="E200" s="45"/>
      <c r="F200" s="95">
        <f t="shared" si="203"/>
        <v>0</v>
      </c>
      <c r="G200" s="229"/>
      <c r="H200" s="45"/>
      <c r="I200" s="91">
        <f t="shared" si="204"/>
        <v>0</v>
      </c>
      <c r="J200" s="263"/>
      <c r="K200" s="45"/>
      <c r="L200" s="95">
        <f t="shared" si="205"/>
        <v>0</v>
      </c>
      <c r="M200" s="229"/>
      <c r="N200" s="45"/>
      <c r="O200" s="91">
        <f t="shared" si="206"/>
        <v>0</v>
      </c>
      <c r="P200" s="290"/>
      <c r="Q200" s="296"/>
    </row>
    <row r="201" spans="1:17" hidden="1" x14ac:dyDescent="0.25">
      <c r="A201" s="75">
        <v>5140</v>
      </c>
      <c r="B201" s="43" t="s">
        <v>195</v>
      </c>
      <c r="C201" s="189">
        <f t="shared" si="170"/>
        <v>0</v>
      </c>
      <c r="D201" s="263"/>
      <c r="E201" s="45"/>
      <c r="F201" s="95">
        <f t="shared" si="203"/>
        <v>0</v>
      </c>
      <c r="G201" s="229"/>
      <c r="H201" s="45"/>
      <c r="I201" s="91">
        <f t="shared" si="204"/>
        <v>0</v>
      </c>
      <c r="J201" s="263"/>
      <c r="K201" s="45"/>
      <c r="L201" s="95">
        <f t="shared" si="205"/>
        <v>0</v>
      </c>
      <c r="M201" s="229"/>
      <c r="N201" s="45"/>
      <c r="O201" s="91">
        <f t="shared" si="206"/>
        <v>0</v>
      </c>
      <c r="P201" s="290"/>
      <c r="Q201" s="296"/>
    </row>
    <row r="202" spans="1:17" ht="24" hidden="1" x14ac:dyDescent="0.25">
      <c r="A202" s="75">
        <v>5170</v>
      </c>
      <c r="B202" s="43" t="s">
        <v>196</v>
      </c>
      <c r="C202" s="189">
        <f t="shared" si="170"/>
        <v>0</v>
      </c>
      <c r="D202" s="263"/>
      <c r="E202" s="45"/>
      <c r="F202" s="95">
        <f t="shared" si="203"/>
        <v>0</v>
      </c>
      <c r="G202" s="229"/>
      <c r="H202" s="45"/>
      <c r="I202" s="91">
        <f t="shared" si="204"/>
        <v>0</v>
      </c>
      <c r="J202" s="263"/>
      <c r="K202" s="45"/>
      <c r="L202" s="95">
        <f t="shared" si="205"/>
        <v>0</v>
      </c>
      <c r="M202" s="229"/>
      <c r="N202" s="45"/>
      <c r="O202" s="91">
        <f t="shared" si="206"/>
        <v>0</v>
      </c>
      <c r="P202" s="290"/>
      <c r="Q202" s="296"/>
    </row>
    <row r="203" spans="1:17" x14ac:dyDescent="0.25">
      <c r="A203" s="35">
        <v>5200</v>
      </c>
      <c r="B203" s="72" t="s">
        <v>197</v>
      </c>
      <c r="C203" s="187">
        <f t="shared" si="170"/>
        <v>24627</v>
      </c>
      <c r="D203" s="130">
        <f t="shared" ref="D203:E203" si="207">D204+D214+D215+D224+D225+D226+D228</f>
        <v>0</v>
      </c>
      <c r="E203" s="123">
        <f t="shared" si="207"/>
        <v>0</v>
      </c>
      <c r="F203" s="409">
        <f>F204+F214+F215+F224+F225+F226+F228</f>
        <v>0</v>
      </c>
      <c r="G203" s="227">
        <f t="shared" ref="G203:O203" si="208">G204+G214+G215+G224+G225+G226+G228</f>
        <v>24627</v>
      </c>
      <c r="H203" s="123">
        <f t="shared" si="208"/>
        <v>0</v>
      </c>
      <c r="I203" s="409">
        <f t="shared" si="208"/>
        <v>24627</v>
      </c>
      <c r="J203" s="130">
        <f t="shared" si="208"/>
        <v>0</v>
      </c>
      <c r="K203" s="38">
        <f t="shared" si="208"/>
        <v>0</v>
      </c>
      <c r="L203" s="175">
        <f t="shared" si="208"/>
        <v>0</v>
      </c>
      <c r="M203" s="227">
        <f t="shared" si="208"/>
        <v>0</v>
      </c>
      <c r="N203" s="38">
        <f t="shared" si="208"/>
        <v>0</v>
      </c>
      <c r="O203" s="123">
        <f t="shared" si="208"/>
        <v>0</v>
      </c>
      <c r="P203" s="292"/>
      <c r="Q203" s="296"/>
    </row>
    <row r="204" spans="1:17" hidden="1" x14ac:dyDescent="0.25">
      <c r="A204" s="73">
        <v>5210</v>
      </c>
      <c r="B204" s="58" t="s">
        <v>198</v>
      </c>
      <c r="C204" s="194">
        <f t="shared" si="170"/>
        <v>0</v>
      </c>
      <c r="D204" s="86">
        <f>SUM(D205:D213)</f>
        <v>0</v>
      </c>
      <c r="E204" s="74">
        <f>SUM(E205:E213)</f>
        <v>0</v>
      </c>
      <c r="F204" s="174">
        <f t="shared" ref="F204:N204" si="209">SUM(F205:F213)</f>
        <v>0</v>
      </c>
      <c r="G204" s="228">
        <f t="shared" si="209"/>
        <v>0</v>
      </c>
      <c r="H204" s="74">
        <f t="shared" si="209"/>
        <v>0</v>
      </c>
      <c r="I204" s="154">
        <f t="shared" si="209"/>
        <v>0</v>
      </c>
      <c r="J204" s="86">
        <f t="shared" si="209"/>
        <v>0</v>
      </c>
      <c r="K204" s="74">
        <f t="shared" si="209"/>
        <v>0</v>
      </c>
      <c r="L204" s="174">
        <f t="shared" si="209"/>
        <v>0</v>
      </c>
      <c r="M204" s="228">
        <f t="shared" si="209"/>
        <v>0</v>
      </c>
      <c r="N204" s="74">
        <f t="shared" si="209"/>
        <v>0</v>
      </c>
      <c r="O204" s="154">
        <f>SUM(O205:O213)</f>
        <v>0</v>
      </c>
      <c r="P204" s="291"/>
      <c r="Q204" s="296"/>
    </row>
    <row r="205" spans="1:17" hidden="1" x14ac:dyDescent="0.25">
      <c r="A205" s="27">
        <v>5211</v>
      </c>
      <c r="B205" s="40" t="s">
        <v>199</v>
      </c>
      <c r="C205" s="188">
        <f t="shared" si="170"/>
        <v>0</v>
      </c>
      <c r="D205" s="262"/>
      <c r="E205" s="42"/>
      <c r="F205" s="176">
        <f t="shared" ref="F205:F214" si="210">D205+E205</f>
        <v>0</v>
      </c>
      <c r="G205" s="219"/>
      <c r="H205" s="42"/>
      <c r="I205" s="90">
        <f t="shared" ref="I205:I214" si="211">G205+H205</f>
        <v>0</v>
      </c>
      <c r="J205" s="262"/>
      <c r="K205" s="42"/>
      <c r="L205" s="176">
        <f t="shared" ref="L205:L214" si="212">J205+K205</f>
        <v>0</v>
      </c>
      <c r="M205" s="219"/>
      <c r="N205" s="42"/>
      <c r="O205" s="90">
        <f t="shared" ref="O205:O214" si="213">M205+N205</f>
        <v>0</v>
      </c>
      <c r="P205" s="289"/>
      <c r="Q205" s="296"/>
    </row>
    <row r="206" spans="1:17" hidden="1" x14ac:dyDescent="0.25">
      <c r="A206" s="30">
        <v>5212</v>
      </c>
      <c r="B206" s="43" t="s">
        <v>200</v>
      </c>
      <c r="C206" s="189">
        <f t="shared" si="170"/>
        <v>0</v>
      </c>
      <c r="D206" s="263"/>
      <c r="E206" s="45"/>
      <c r="F206" s="95">
        <f t="shared" si="210"/>
        <v>0</v>
      </c>
      <c r="G206" s="229"/>
      <c r="H206" s="45"/>
      <c r="I206" s="91">
        <f t="shared" si="211"/>
        <v>0</v>
      </c>
      <c r="J206" s="263"/>
      <c r="K206" s="45"/>
      <c r="L206" s="95">
        <f t="shared" si="212"/>
        <v>0</v>
      </c>
      <c r="M206" s="229"/>
      <c r="N206" s="45"/>
      <c r="O206" s="91">
        <f t="shared" si="213"/>
        <v>0</v>
      </c>
      <c r="P206" s="290"/>
      <c r="Q206" s="296"/>
    </row>
    <row r="207" spans="1:17" hidden="1" x14ac:dyDescent="0.25">
      <c r="A207" s="30">
        <v>5213</v>
      </c>
      <c r="B207" s="43" t="s">
        <v>201</v>
      </c>
      <c r="C207" s="189">
        <f t="shared" si="170"/>
        <v>0</v>
      </c>
      <c r="D207" s="263"/>
      <c r="E207" s="45"/>
      <c r="F207" s="95">
        <f t="shared" si="210"/>
        <v>0</v>
      </c>
      <c r="G207" s="229"/>
      <c r="H207" s="45"/>
      <c r="I207" s="91">
        <f t="shared" si="211"/>
        <v>0</v>
      </c>
      <c r="J207" s="263"/>
      <c r="K207" s="45"/>
      <c r="L207" s="95">
        <f t="shared" si="212"/>
        <v>0</v>
      </c>
      <c r="M207" s="229"/>
      <c r="N207" s="45"/>
      <c r="O207" s="91">
        <f t="shared" si="213"/>
        <v>0</v>
      </c>
      <c r="P207" s="290"/>
      <c r="Q207" s="296"/>
    </row>
    <row r="208" spans="1:17" hidden="1" x14ac:dyDescent="0.25">
      <c r="A208" s="30">
        <v>5214</v>
      </c>
      <c r="B208" s="43" t="s">
        <v>202</v>
      </c>
      <c r="C208" s="189">
        <f t="shared" si="170"/>
        <v>0</v>
      </c>
      <c r="D208" s="263"/>
      <c r="E208" s="45"/>
      <c r="F208" s="95">
        <f t="shared" si="210"/>
        <v>0</v>
      </c>
      <c r="G208" s="229"/>
      <c r="H208" s="45"/>
      <c r="I208" s="91">
        <f t="shared" si="211"/>
        <v>0</v>
      </c>
      <c r="J208" s="263"/>
      <c r="K208" s="45"/>
      <c r="L208" s="95">
        <f t="shared" si="212"/>
        <v>0</v>
      </c>
      <c r="M208" s="229"/>
      <c r="N208" s="45"/>
      <c r="O208" s="91">
        <f t="shared" si="213"/>
        <v>0</v>
      </c>
      <c r="P208" s="290"/>
      <c r="Q208" s="296"/>
    </row>
    <row r="209" spans="1:17" hidden="1" x14ac:dyDescent="0.25">
      <c r="A209" s="30">
        <v>5215</v>
      </c>
      <c r="B209" s="43" t="s">
        <v>203</v>
      </c>
      <c r="C209" s="189">
        <f t="shared" si="170"/>
        <v>0</v>
      </c>
      <c r="D209" s="263"/>
      <c r="E209" s="45"/>
      <c r="F209" s="95">
        <f t="shared" si="210"/>
        <v>0</v>
      </c>
      <c r="G209" s="229"/>
      <c r="H209" s="45"/>
      <c r="I209" s="91">
        <f t="shared" si="211"/>
        <v>0</v>
      </c>
      <c r="J209" s="263"/>
      <c r="K209" s="45"/>
      <c r="L209" s="95">
        <f t="shared" si="212"/>
        <v>0</v>
      </c>
      <c r="M209" s="229"/>
      <c r="N209" s="45"/>
      <c r="O209" s="91">
        <f t="shared" si="213"/>
        <v>0</v>
      </c>
      <c r="P209" s="290"/>
      <c r="Q209" s="296"/>
    </row>
    <row r="210" spans="1:17" ht="24" hidden="1" x14ac:dyDescent="0.25">
      <c r="A210" s="30">
        <v>5216</v>
      </c>
      <c r="B210" s="43" t="s">
        <v>204</v>
      </c>
      <c r="C210" s="189">
        <f t="shared" si="170"/>
        <v>0</v>
      </c>
      <c r="D210" s="263"/>
      <c r="E210" s="45"/>
      <c r="F210" s="95">
        <f t="shared" si="210"/>
        <v>0</v>
      </c>
      <c r="G210" s="229"/>
      <c r="H210" s="45"/>
      <c r="I210" s="91">
        <f t="shared" si="211"/>
        <v>0</v>
      </c>
      <c r="J210" s="263"/>
      <c r="K210" s="45"/>
      <c r="L210" s="95">
        <f t="shared" si="212"/>
        <v>0</v>
      </c>
      <c r="M210" s="229"/>
      <c r="N210" s="45"/>
      <c r="O210" s="91">
        <f t="shared" si="213"/>
        <v>0</v>
      </c>
      <c r="P210" s="290"/>
      <c r="Q210" s="296"/>
    </row>
    <row r="211" spans="1:17" hidden="1" x14ac:dyDescent="0.25">
      <c r="A211" s="30">
        <v>5217</v>
      </c>
      <c r="B211" s="43" t="s">
        <v>205</v>
      </c>
      <c r="C211" s="189">
        <f t="shared" si="170"/>
        <v>0</v>
      </c>
      <c r="D211" s="263"/>
      <c r="E211" s="45"/>
      <c r="F211" s="95">
        <f t="shared" si="210"/>
        <v>0</v>
      </c>
      <c r="G211" s="229"/>
      <c r="H211" s="45"/>
      <c r="I211" s="91">
        <f t="shared" si="211"/>
        <v>0</v>
      </c>
      <c r="J211" s="263"/>
      <c r="K211" s="45"/>
      <c r="L211" s="95">
        <f t="shared" si="212"/>
        <v>0</v>
      </c>
      <c r="M211" s="229"/>
      <c r="N211" s="45"/>
      <c r="O211" s="91">
        <f t="shared" si="213"/>
        <v>0</v>
      </c>
      <c r="P211" s="290"/>
      <c r="Q211" s="296"/>
    </row>
    <row r="212" spans="1:17" hidden="1" x14ac:dyDescent="0.25">
      <c r="A212" s="30">
        <v>5218</v>
      </c>
      <c r="B212" s="43" t="s">
        <v>206</v>
      </c>
      <c r="C212" s="189">
        <f t="shared" si="170"/>
        <v>0</v>
      </c>
      <c r="D212" s="263"/>
      <c r="E212" s="45"/>
      <c r="F212" s="95">
        <f t="shared" si="210"/>
        <v>0</v>
      </c>
      <c r="G212" s="229"/>
      <c r="H212" s="45"/>
      <c r="I212" s="91">
        <f t="shared" si="211"/>
        <v>0</v>
      </c>
      <c r="J212" s="263"/>
      <c r="K212" s="45"/>
      <c r="L212" s="95">
        <f t="shared" si="212"/>
        <v>0</v>
      </c>
      <c r="M212" s="229"/>
      <c r="N212" s="45"/>
      <c r="O212" s="91">
        <f t="shared" si="213"/>
        <v>0</v>
      </c>
      <c r="P212" s="290"/>
      <c r="Q212" s="296"/>
    </row>
    <row r="213" spans="1:17" hidden="1" x14ac:dyDescent="0.25">
      <c r="A213" s="30">
        <v>5219</v>
      </c>
      <c r="B213" s="43" t="s">
        <v>207</v>
      </c>
      <c r="C213" s="189">
        <f t="shared" si="170"/>
        <v>0</v>
      </c>
      <c r="D213" s="263"/>
      <c r="E213" s="45"/>
      <c r="F213" s="95">
        <f t="shared" si="210"/>
        <v>0</v>
      </c>
      <c r="G213" s="229"/>
      <c r="H213" s="45"/>
      <c r="I213" s="91">
        <f t="shared" si="211"/>
        <v>0</v>
      </c>
      <c r="J213" s="263"/>
      <c r="K213" s="45"/>
      <c r="L213" s="95">
        <f t="shared" si="212"/>
        <v>0</v>
      </c>
      <c r="M213" s="229"/>
      <c r="N213" s="45"/>
      <c r="O213" s="91">
        <f t="shared" si="213"/>
        <v>0</v>
      </c>
      <c r="P213" s="290"/>
      <c r="Q213" s="296"/>
    </row>
    <row r="214" spans="1:17" ht="13.5" hidden="1" customHeight="1" x14ac:dyDescent="0.25">
      <c r="A214" s="75">
        <v>5220</v>
      </c>
      <c r="B214" s="43" t="s">
        <v>208</v>
      </c>
      <c r="C214" s="189">
        <f t="shared" si="170"/>
        <v>0</v>
      </c>
      <c r="D214" s="263"/>
      <c r="E214" s="45"/>
      <c r="F214" s="95">
        <f t="shared" si="210"/>
        <v>0</v>
      </c>
      <c r="G214" s="229"/>
      <c r="H214" s="45"/>
      <c r="I214" s="91">
        <f t="shared" si="211"/>
        <v>0</v>
      </c>
      <c r="J214" s="263"/>
      <c r="K214" s="45"/>
      <c r="L214" s="95">
        <f t="shared" si="212"/>
        <v>0</v>
      </c>
      <c r="M214" s="229"/>
      <c r="N214" s="45"/>
      <c r="O214" s="91">
        <f t="shared" si="213"/>
        <v>0</v>
      </c>
      <c r="P214" s="290"/>
      <c r="Q214" s="296"/>
    </row>
    <row r="215" spans="1:17" x14ac:dyDescent="0.25">
      <c r="A215" s="75">
        <v>5230</v>
      </c>
      <c r="B215" s="43" t="s">
        <v>209</v>
      </c>
      <c r="C215" s="189">
        <f t="shared" si="170"/>
        <v>19246</v>
      </c>
      <c r="D215" s="132">
        <f t="shared" ref="D215:E215" si="214">SUM(D216:D223)</f>
        <v>0</v>
      </c>
      <c r="E215" s="91">
        <f t="shared" si="214"/>
        <v>0</v>
      </c>
      <c r="F215" s="411">
        <f>SUM(F216:F223)</f>
        <v>0</v>
      </c>
      <c r="G215" s="230">
        <f t="shared" ref="G215:N215" si="215">SUM(G216:G223)</f>
        <v>19246</v>
      </c>
      <c r="H215" s="91">
        <f t="shared" si="215"/>
        <v>0</v>
      </c>
      <c r="I215" s="411">
        <f t="shared" si="215"/>
        <v>19246</v>
      </c>
      <c r="J215" s="132">
        <f t="shared" si="215"/>
        <v>0</v>
      </c>
      <c r="K215" s="76">
        <f t="shared" si="215"/>
        <v>0</v>
      </c>
      <c r="L215" s="95">
        <f t="shared" si="215"/>
        <v>0</v>
      </c>
      <c r="M215" s="230">
        <f t="shared" si="215"/>
        <v>0</v>
      </c>
      <c r="N215" s="76">
        <f t="shared" si="215"/>
        <v>0</v>
      </c>
      <c r="O215" s="91">
        <f>SUM(O216:O223)</f>
        <v>0</v>
      </c>
      <c r="P215" s="290"/>
      <c r="Q215" s="296"/>
    </row>
    <row r="216" spans="1:17" hidden="1" x14ac:dyDescent="0.25">
      <c r="A216" s="30">
        <v>5231</v>
      </c>
      <c r="B216" s="43" t="s">
        <v>210</v>
      </c>
      <c r="C216" s="189">
        <f t="shared" si="170"/>
        <v>0</v>
      </c>
      <c r="D216" s="263"/>
      <c r="E216" s="45"/>
      <c r="F216" s="95">
        <f t="shared" ref="F216:F225" si="216">D216+E216</f>
        <v>0</v>
      </c>
      <c r="G216" s="229"/>
      <c r="H216" s="45"/>
      <c r="I216" s="91">
        <f t="shared" ref="I216:I225" si="217">G216+H216</f>
        <v>0</v>
      </c>
      <c r="J216" s="263"/>
      <c r="K216" s="45"/>
      <c r="L216" s="95">
        <f t="shared" ref="L216:L225" si="218">J216+K216</f>
        <v>0</v>
      </c>
      <c r="M216" s="229"/>
      <c r="N216" s="45"/>
      <c r="O216" s="91">
        <f t="shared" ref="O216:O225" si="219">M216+N216</f>
        <v>0</v>
      </c>
      <c r="P216" s="290"/>
      <c r="Q216" s="296"/>
    </row>
    <row r="217" spans="1:17" x14ac:dyDescent="0.25">
      <c r="A217" s="30">
        <v>5232</v>
      </c>
      <c r="B217" s="43" t="s">
        <v>211</v>
      </c>
      <c r="C217" s="189">
        <f t="shared" si="170"/>
        <v>5000</v>
      </c>
      <c r="D217" s="263"/>
      <c r="E217" s="393"/>
      <c r="F217" s="411">
        <f t="shared" si="216"/>
        <v>0</v>
      </c>
      <c r="G217" s="229">
        <v>5000</v>
      </c>
      <c r="H217" s="393">
        <v>0</v>
      </c>
      <c r="I217" s="411">
        <f t="shared" si="217"/>
        <v>5000</v>
      </c>
      <c r="J217" s="263"/>
      <c r="K217" s="45"/>
      <c r="L217" s="95">
        <f t="shared" si="218"/>
        <v>0</v>
      </c>
      <c r="M217" s="229"/>
      <c r="N217" s="45"/>
      <c r="O217" s="91">
        <f t="shared" si="219"/>
        <v>0</v>
      </c>
      <c r="P217" s="290" t="s">
        <v>349</v>
      </c>
      <c r="Q217" s="296"/>
    </row>
    <row r="218" spans="1:17" x14ac:dyDescent="0.25">
      <c r="A218" s="30">
        <v>5233</v>
      </c>
      <c r="B218" s="43" t="s">
        <v>212</v>
      </c>
      <c r="C218" s="189">
        <f t="shared" si="170"/>
        <v>800</v>
      </c>
      <c r="D218" s="263"/>
      <c r="E218" s="393"/>
      <c r="F218" s="411">
        <f t="shared" si="216"/>
        <v>0</v>
      </c>
      <c r="G218" s="229">
        <v>800</v>
      </c>
      <c r="H218" s="393"/>
      <c r="I218" s="411">
        <f t="shared" si="217"/>
        <v>800</v>
      </c>
      <c r="J218" s="263"/>
      <c r="K218" s="45"/>
      <c r="L218" s="95">
        <f t="shared" si="218"/>
        <v>0</v>
      </c>
      <c r="M218" s="229"/>
      <c r="N218" s="45"/>
      <c r="O218" s="91">
        <f t="shared" si="219"/>
        <v>0</v>
      </c>
      <c r="P218" s="290"/>
      <c r="Q218" s="296"/>
    </row>
    <row r="219" spans="1:17" ht="24" hidden="1" x14ac:dyDescent="0.25">
      <c r="A219" s="30">
        <v>5234</v>
      </c>
      <c r="B219" s="43" t="s">
        <v>213</v>
      </c>
      <c r="C219" s="189">
        <f t="shared" si="170"/>
        <v>0</v>
      </c>
      <c r="D219" s="263"/>
      <c r="E219" s="45"/>
      <c r="F219" s="95">
        <f t="shared" si="216"/>
        <v>0</v>
      </c>
      <c r="G219" s="229"/>
      <c r="H219" s="45"/>
      <c r="I219" s="91">
        <f t="shared" si="217"/>
        <v>0</v>
      </c>
      <c r="J219" s="263"/>
      <c r="K219" s="45"/>
      <c r="L219" s="95">
        <f t="shared" si="218"/>
        <v>0</v>
      </c>
      <c r="M219" s="229"/>
      <c r="N219" s="45"/>
      <c r="O219" s="91">
        <f t="shared" si="219"/>
        <v>0</v>
      </c>
      <c r="P219" s="290"/>
      <c r="Q219" s="296"/>
    </row>
    <row r="220" spans="1:17" ht="14.25" hidden="1" customHeight="1" x14ac:dyDescent="0.25">
      <c r="A220" s="30">
        <v>5236</v>
      </c>
      <c r="B220" s="43" t="s">
        <v>214</v>
      </c>
      <c r="C220" s="189">
        <f t="shared" si="170"/>
        <v>0</v>
      </c>
      <c r="D220" s="263"/>
      <c r="E220" s="45"/>
      <c r="F220" s="95">
        <f t="shared" si="216"/>
        <v>0</v>
      </c>
      <c r="G220" s="229"/>
      <c r="H220" s="45"/>
      <c r="I220" s="91">
        <f t="shared" si="217"/>
        <v>0</v>
      </c>
      <c r="J220" s="263"/>
      <c r="K220" s="45"/>
      <c r="L220" s="95">
        <f t="shared" si="218"/>
        <v>0</v>
      </c>
      <c r="M220" s="229"/>
      <c r="N220" s="45"/>
      <c r="O220" s="91">
        <f t="shared" si="219"/>
        <v>0</v>
      </c>
      <c r="P220" s="290"/>
      <c r="Q220" s="296"/>
    </row>
    <row r="221" spans="1:17" ht="14.25" hidden="1" customHeight="1" x14ac:dyDescent="0.25">
      <c r="A221" s="30">
        <v>5237</v>
      </c>
      <c r="B221" s="43" t="s">
        <v>215</v>
      </c>
      <c r="C221" s="189">
        <f t="shared" si="170"/>
        <v>0</v>
      </c>
      <c r="D221" s="263"/>
      <c r="E221" s="45"/>
      <c r="F221" s="95">
        <f t="shared" si="216"/>
        <v>0</v>
      </c>
      <c r="G221" s="229"/>
      <c r="H221" s="45"/>
      <c r="I221" s="91">
        <f t="shared" si="217"/>
        <v>0</v>
      </c>
      <c r="J221" s="263"/>
      <c r="K221" s="45"/>
      <c r="L221" s="95">
        <f t="shared" si="218"/>
        <v>0</v>
      </c>
      <c r="M221" s="229"/>
      <c r="N221" s="45"/>
      <c r="O221" s="91">
        <f t="shared" si="219"/>
        <v>0</v>
      </c>
      <c r="P221" s="290"/>
      <c r="Q221" s="296"/>
    </row>
    <row r="222" spans="1:17" ht="24" x14ac:dyDescent="0.25">
      <c r="A222" s="30">
        <v>5238</v>
      </c>
      <c r="B222" s="43" t="s">
        <v>216</v>
      </c>
      <c r="C222" s="189">
        <f t="shared" si="170"/>
        <v>7264</v>
      </c>
      <c r="D222" s="263"/>
      <c r="E222" s="393"/>
      <c r="F222" s="411">
        <f t="shared" si="216"/>
        <v>0</v>
      </c>
      <c r="G222" s="229">
        <v>7264</v>
      </c>
      <c r="H222" s="393"/>
      <c r="I222" s="411">
        <f t="shared" si="217"/>
        <v>7264</v>
      </c>
      <c r="J222" s="263"/>
      <c r="K222" s="45"/>
      <c r="L222" s="95">
        <f t="shared" si="218"/>
        <v>0</v>
      </c>
      <c r="M222" s="229"/>
      <c r="N222" s="45"/>
      <c r="O222" s="91">
        <f t="shared" si="219"/>
        <v>0</v>
      </c>
      <c r="P222" s="290"/>
      <c r="Q222" s="296"/>
    </row>
    <row r="223" spans="1:17" ht="24" x14ac:dyDescent="0.25">
      <c r="A223" s="30">
        <v>5239</v>
      </c>
      <c r="B223" s="43" t="s">
        <v>217</v>
      </c>
      <c r="C223" s="189">
        <f t="shared" si="170"/>
        <v>6182</v>
      </c>
      <c r="D223" s="263"/>
      <c r="E223" s="393"/>
      <c r="F223" s="411">
        <f t="shared" si="216"/>
        <v>0</v>
      </c>
      <c r="G223" s="229">
        <v>6182</v>
      </c>
      <c r="H223" s="393">
        <v>0</v>
      </c>
      <c r="I223" s="411">
        <f t="shared" si="217"/>
        <v>6182</v>
      </c>
      <c r="J223" s="263"/>
      <c r="K223" s="45"/>
      <c r="L223" s="95">
        <f t="shared" si="218"/>
        <v>0</v>
      </c>
      <c r="M223" s="229"/>
      <c r="N223" s="45"/>
      <c r="O223" s="91">
        <f t="shared" si="219"/>
        <v>0</v>
      </c>
      <c r="P223" s="336" t="s">
        <v>349</v>
      </c>
      <c r="Q223" s="296"/>
    </row>
    <row r="224" spans="1:17" ht="24" hidden="1" x14ac:dyDescent="0.25">
      <c r="A224" s="75">
        <v>5240</v>
      </c>
      <c r="B224" s="43" t="s">
        <v>218</v>
      </c>
      <c r="C224" s="189">
        <f t="shared" si="170"/>
        <v>0</v>
      </c>
      <c r="D224" s="263"/>
      <c r="E224" s="45"/>
      <c r="F224" s="95">
        <f t="shared" si="216"/>
        <v>0</v>
      </c>
      <c r="G224" s="229"/>
      <c r="H224" s="45"/>
      <c r="I224" s="91">
        <f t="shared" si="217"/>
        <v>0</v>
      </c>
      <c r="J224" s="263"/>
      <c r="K224" s="45"/>
      <c r="L224" s="95">
        <f t="shared" si="218"/>
        <v>0</v>
      </c>
      <c r="M224" s="229"/>
      <c r="N224" s="45"/>
      <c r="O224" s="91">
        <f t="shared" si="219"/>
        <v>0</v>
      </c>
      <c r="P224" s="290"/>
      <c r="Q224" s="296"/>
    </row>
    <row r="225" spans="1:17" x14ac:dyDescent="0.25">
      <c r="A225" s="75">
        <v>5250</v>
      </c>
      <c r="B225" s="43" t="s">
        <v>219</v>
      </c>
      <c r="C225" s="189">
        <f t="shared" si="170"/>
        <v>5381</v>
      </c>
      <c r="D225" s="263"/>
      <c r="E225" s="393"/>
      <c r="F225" s="411">
        <f t="shared" si="216"/>
        <v>0</v>
      </c>
      <c r="G225" s="229">
        <v>5381</v>
      </c>
      <c r="H225" s="393"/>
      <c r="I225" s="411">
        <f t="shared" si="217"/>
        <v>5381</v>
      </c>
      <c r="J225" s="263"/>
      <c r="K225" s="45"/>
      <c r="L225" s="95">
        <f t="shared" si="218"/>
        <v>0</v>
      </c>
      <c r="M225" s="229"/>
      <c r="N225" s="45"/>
      <c r="O225" s="91">
        <f t="shared" si="219"/>
        <v>0</v>
      </c>
      <c r="P225" s="336" t="s">
        <v>349</v>
      </c>
      <c r="Q225" s="296"/>
    </row>
    <row r="226" spans="1:17" hidden="1" x14ac:dyDescent="0.25">
      <c r="A226" s="75">
        <v>5260</v>
      </c>
      <c r="B226" s="43" t="s">
        <v>220</v>
      </c>
      <c r="C226" s="189">
        <f t="shared" si="170"/>
        <v>0</v>
      </c>
      <c r="D226" s="132">
        <f t="shared" ref="D226:E226" si="220">SUM(D227)</f>
        <v>0</v>
      </c>
      <c r="E226" s="76">
        <f t="shared" si="220"/>
        <v>0</v>
      </c>
      <c r="F226" s="95">
        <f>SUM(F227)</f>
        <v>0</v>
      </c>
      <c r="G226" s="230">
        <f t="shared" ref="G226:N226" si="221">SUM(G227)</f>
        <v>0</v>
      </c>
      <c r="H226" s="76">
        <f t="shared" si="221"/>
        <v>0</v>
      </c>
      <c r="I226" s="91">
        <f t="shared" si="221"/>
        <v>0</v>
      </c>
      <c r="J226" s="132">
        <f t="shared" si="221"/>
        <v>0</v>
      </c>
      <c r="K226" s="76">
        <f t="shared" si="221"/>
        <v>0</v>
      </c>
      <c r="L226" s="95">
        <f t="shared" si="221"/>
        <v>0</v>
      </c>
      <c r="M226" s="230">
        <f t="shared" si="221"/>
        <v>0</v>
      </c>
      <c r="N226" s="76">
        <f t="shared" si="221"/>
        <v>0</v>
      </c>
      <c r="O226" s="91">
        <f>SUM(O227)</f>
        <v>0</v>
      </c>
      <c r="P226" s="290"/>
      <c r="Q226" s="296"/>
    </row>
    <row r="227" spans="1:17" ht="24" hidden="1" x14ac:dyDescent="0.25">
      <c r="A227" s="30">
        <v>5269</v>
      </c>
      <c r="B227" s="43" t="s">
        <v>221</v>
      </c>
      <c r="C227" s="189">
        <f t="shared" si="170"/>
        <v>0</v>
      </c>
      <c r="D227" s="263"/>
      <c r="E227" s="45"/>
      <c r="F227" s="95">
        <f t="shared" ref="F227:F228" si="222">D227+E227</f>
        <v>0</v>
      </c>
      <c r="G227" s="229"/>
      <c r="H227" s="45"/>
      <c r="I227" s="91">
        <f t="shared" ref="I227:I228" si="223">G227+H227</f>
        <v>0</v>
      </c>
      <c r="J227" s="263"/>
      <c r="K227" s="45"/>
      <c r="L227" s="95">
        <f t="shared" ref="L227:L228" si="224">J227+K227</f>
        <v>0</v>
      </c>
      <c r="M227" s="229"/>
      <c r="N227" s="45"/>
      <c r="O227" s="91">
        <f t="shared" ref="O227:O228" si="225">M227+N227</f>
        <v>0</v>
      </c>
      <c r="P227" s="290"/>
      <c r="Q227" s="296"/>
    </row>
    <row r="228" spans="1:17" ht="24" hidden="1" x14ac:dyDescent="0.25">
      <c r="A228" s="73">
        <v>5270</v>
      </c>
      <c r="B228" s="58" t="s">
        <v>222</v>
      </c>
      <c r="C228" s="194">
        <f t="shared" si="170"/>
        <v>0</v>
      </c>
      <c r="D228" s="260"/>
      <c r="E228" s="77"/>
      <c r="F228" s="174">
        <f t="shared" si="222"/>
        <v>0</v>
      </c>
      <c r="G228" s="231"/>
      <c r="H228" s="77"/>
      <c r="I228" s="154">
        <f t="shared" si="223"/>
        <v>0</v>
      </c>
      <c r="J228" s="260"/>
      <c r="K228" s="77"/>
      <c r="L228" s="174">
        <f t="shared" si="224"/>
        <v>0</v>
      </c>
      <c r="M228" s="231"/>
      <c r="N228" s="77"/>
      <c r="O228" s="154">
        <f t="shared" si="225"/>
        <v>0</v>
      </c>
      <c r="P228" s="291"/>
      <c r="Q228" s="296"/>
    </row>
    <row r="229" spans="1:17" hidden="1" x14ac:dyDescent="0.25">
      <c r="A229" s="70">
        <v>6000</v>
      </c>
      <c r="B229" s="70" t="s">
        <v>223</v>
      </c>
      <c r="C229" s="199">
        <f t="shared" si="170"/>
        <v>0</v>
      </c>
      <c r="D229" s="137">
        <f t="shared" ref="D229:E229" si="226">D230+D250+D258</f>
        <v>0</v>
      </c>
      <c r="E229" s="71">
        <f t="shared" si="226"/>
        <v>0</v>
      </c>
      <c r="F229" s="172">
        <f>F230+F250+F258</f>
        <v>0</v>
      </c>
      <c r="G229" s="226">
        <f t="shared" ref="G229:N229" si="227">G230+G250+G258</f>
        <v>0</v>
      </c>
      <c r="H229" s="71">
        <f t="shared" si="227"/>
        <v>0</v>
      </c>
      <c r="I229" s="125">
        <f t="shared" si="227"/>
        <v>0</v>
      </c>
      <c r="J229" s="137">
        <f t="shared" si="227"/>
        <v>0</v>
      </c>
      <c r="K229" s="71">
        <f t="shared" si="227"/>
        <v>0</v>
      </c>
      <c r="L229" s="172">
        <f t="shared" si="227"/>
        <v>0</v>
      </c>
      <c r="M229" s="226">
        <f t="shared" si="227"/>
        <v>0</v>
      </c>
      <c r="N229" s="71">
        <f t="shared" si="227"/>
        <v>0</v>
      </c>
      <c r="O229" s="125">
        <f>O230+O250+O258</f>
        <v>0</v>
      </c>
      <c r="P229" s="312"/>
      <c r="Q229" s="296"/>
    </row>
    <row r="230" spans="1:17" ht="14.25" hidden="1" customHeight="1" x14ac:dyDescent="0.25">
      <c r="A230" s="51">
        <v>6200</v>
      </c>
      <c r="B230" s="82" t="s">
        <v>224</v>
      </c>
      <c r="C230" s="201">
        <f t="shared" si="170"/>
        <v>0</v>
      </c>
      <c r="D230" s="138">
        <f t="shared" ref="D230:E230" si="228">SUM(D231,D232,D234,D237,D243,D244,D245)</f>
        <v>0</v>
      </c>
      <c r="E230" s="85">
        <f t="shared" si="228"/>
        <v>0</v>
      </c>
      <c r="F230" s="173">
        <f>SUM(F231,F232,F234,F237,F243,F244,F245)</f>
        <v>0</v>
      </c>
      <c r="G230" s="235">
        <f t="shared" ref="G230:N230" si="229">SUM(G231,G232,G234,G237,G243,G244,G245)</f>
        <v>0</v>
      </c>
      <c r="H230" s="85">
        <f t="shared" si="229"/>
        <v>0</v>
      </c>
      <c r="I230" s="124">
        <f t="shared" si="229"/>
        <v>0</v>
      </c>
      <c r="J230" s="138">
        <f t="shared" si="229"/>
        <v>0</v>
      </c>
      <c r="K230" s="85">
        <f t="shared" si="229"/>
        <v>0</v>
      </c>
      <c r="L230" s="173">
        <f t="shared" si="229"/>
        <v>0</v>
      </c>
      <c r="M230" s="235">
        <f t="shared" si="229"/>
        <v>0</v>
      </c>
      <c r="N230" s="85">
        <f t="shared" si="229"/>
        <v>0</v>
      </c>
      <c r="O230" s="124">
        <f>SUM(O231,O232,O234,O237,O243,O244,O245)</f>
        <v>0</v>
      </c>
      <c r="P230" s="313"/>
      <c r="Q230" s="296"/>
    </row>
    <row r="231" spans="1:17" ht="24" hidden="1" x14ac:dyDescent="0.25">
      <c r="A231" s="338">
        <v>6220</v>
      </c>
      <c r="B231" s="40" t="s">
        <v>225</v>
      </c>
      <c r="C231" s="188">
        <f t="shared" si="170"/>
        <v>0</v>
      </c>
      <c r="D231" s="262"/>
      <c r="E231" s="42"/>
      <c r="F231" s="176">
        <f>D231+E231</f>
        <v>0</v>
      </c>
      <c r="G231" s="219"/>
      <c r="H231" s="42"/>
      <c r="I231" s="90">
        <f>G231+H231</f>
        <v>0</v>
      </c>
      <c r="J231" s="262"/>
      <c r="K231" s="42"/>
      <c r="L231" s="176">
        <f>J231+K231</f>
        <v>0</v>
      </c>
      <c r="M231" s="219"/>
      <c r="N231" s="42"/>
      <c r="O231" s="90">
        <f>M231+N231</f>
        <v>0</v>
      </c>
      <c r="P231" s="289"/>
      <c r="Q231" s="296"/>
    </row>
    <row r="232" spans="1:17" hidden="1" x14ac:dyDescent="0.25">
      <c r="A232" s="75">
        <v>6230</v>
      </c>
      <c r="B232" s="43" t="s">
        <v>226</v>
      </c>
      <c r="C232" s="189">
        <f t="shared" si="170"/>
        <v>0</v>
      </c>
      <c r="D232" s="132">
        <f t="shared" ref="D232:O232" si="230">SUM(D233)</f>
        <v>0</v>
      </c>
      <c r="E232" s="76">
        <f t="shared" si="230"/>
        <v>0</v>
      </c>
      <c r="F232" s="95">
        <f t="shared" si="230"/>
        <v>0</v>
      </c>
      <c r="G232" s="230">
        <f t="shared" si="230"/>
        <v>0</v>
      </c>
      <c r="H232" s="76">
        <f t="shared" si="230"/>
        <v>0</v>
      </c>
      <c r="I232" s="91">
        <f t="shared" si="230"/>
        <v>0</v>
      </c>
      <c r="J232" s="132">
        <f t="shared" si="230"/>
        <v>0</v>
      </c>
      <c r="K232" s="76">
        <f t="shared" si="230"/>
        <v>0</v>
      </c>
      <c r="L232" s="95">
        <f t="shared" si="230"/>
        <v>0</v>
      </c>
      <c r="M232" s="230">
        <f t="shared" si="230"/>
        <v>0</v>
      </c>
      <c r="N232" s="76">
        <f t="shared" si="230"/>
        <v>0</v>
      </c>
      <c r="O232" s="91">
        <f t="shared" si="230"/>
        <v>0</v>
      </c>
      <c r="P232" s="290"/>
      <c r="Q232" s="296"/>
    </row>
    <row r="233" spans="1:17" ht="24" hidden="1" x14ac:dyDescent="0.25">
      <c r="A233" s="30">
        <v>6239</v>
      </c>
      <c r="B233" s="40" t="s">
        <v>227</v>
      </c>
      <c r="C233" s="189">
        <f t="shared" si="170"/>
        <v>0</v>
      </c>
      <c r="D233" s="262"/>
      <c r="E233" s="42"/>
      <c r="F233" s="176">
        <f>D233+E233</f>
        <v>0</v>
      </c>
      <c r="G233" s="219"/>
      <c r="H233" s="42"/>
      <c r="I233" s="90">
        <f>G233+H233</f>
        <v>0</v>
      </c>
      <c r="J233" s="262"/>
      <c r="K233" s="42"/>
      <c r="L233" s="176">
        <f>J233+K233</f>
        <v>0</v>
      </c>
      <c r="M233" s="219"/>
      <c r="N233" s="42"/>
      <c r="O233" s="90">
        <f>M233+N233</f>
        <v>0</v>
      </c>
      <c r="P233" s="289"/>
      <c r="Q233" s="296"/>
    </row>
    <row r="234" spans="1:17" ht="24" hidden="1" x14ac:dyDescent="0.25">
      <c r="A234" s="75">
        <v>6240</v>
      </c>
      <c r="B234" s="43" t="s">
        <v>228</v>
      </c>
      <c r="C234" s="189">
        <f t="shared" si="170"/>
        <v>0</v>
      </c>
      <c r="D234" s="132">
        <f t="shared" ref="D234:E234" si="231">SUM(D235:D236)</f>
        <v>0</v>
      </c>
      <c r="E234" s="76">
        <f t="shared" si="231"/>
        <v>0</v>
      </c>
      <c r="F234" s="95">
        <f>SUM(F235:F236)</f>
        <v>0</v>
      </c>
      <c r="G234" s="230">
        <f t="shared" ref="G234:N234" si="232">SUM(G235:G236)</f>
        <v>0</v>
      </c>
      <c r="H234" s="76">
        <f t="shared" si="232"/>
        <v>0</v>
      </c>
      <c r="I234" s="91">
        <f t="shared" si="232"/>
        <v>0</v>
      </c>
      <c r="J234" s="132">
        <f t="shared" si="232"/>
        <v>0</v>
      </c>
      <c r="K234" s="76">
        <f t="shared" si="232"/>
        <v>0</v>
      </c>
      <c r="L234" s="95">
        <f t="shared" si="232"/>
        <v>0</v>
      </c>
      <c r="M234" s="230">
        <f t="shared" si="232"/>
        <v>0</v>
      </c>
      <c r="N234" s="76">
        <f t="shared" si="232"/>
        <v>0</v>
      </c>
      <c r="O234" s="91">
        <f>SUM(O235:O236)</f>
        <v>0</v>
      </c>
      <c r="P234" s="290"/>
      <c r="Q234" s="296"/>
    </row>
    <row r="235" spans="1:17" hidden="1" x14ac:dyDescent="0.25">
      <c r="A235" s="30">
        <v>6241</v>
      </c>
      <c r="B235" s="43" t="s">
        <v>229</v>
      </c>
      <c r="C235" s="189">
        <f t="shared" si="170"/>
        <v>0</v>
      </c>
      <c r="D235" s="263"/>
      <c r="E235" s="45"/>
      <c r="F235" s="95">
        <f t="shared" ref="F235:F236" si="233">D235+E235</f>
        <v>0</v>
      </c>
      <c r="G235" s="229"/>
      <c r="H235" s="45"/>
      <c r="I235" s="91">
        <f t="shared" ref="I235:I236" si="234">G235+H235</f>
        <v>0</v>
      </c>
      <c r="J235" s="263"/>
      <c r="K235" s="45"/>
      <c r="L235" s="95">
        <f t="shared" ref="L235:L236" si="235">J235+K235</f>
        <v>0</v>
      </c>
      <c r="M235" s="229"/>
      <c r="N235" s="45"/>
      <c r="O235" s="91">
        <f t="shared" ref="O235:O236" si="236">M235+N235</f>
        <v>0</v>
      </c>
      <c r="P235" s="290"/>
      <c r="Q235" s="296"/>
    </row>
    <row r="236" spans="1:17" hidden="1" x14ac:dyDescent="0.25">
      <c r="A236" s="30">
        <v>6242</v>
      </c>
      <c r="B236" s="43" t="s">
        <v>230</v>
      </c>
      <c r="C236" s="189">
        <f t="shared" si="170"/>
        <v>0</v>
      </c>
      <c r="D236" s="263"/>
      <c r="E236" s="45"/>
      <c r="F236" s="95">
        <f t="shared" si="233"/>
        <v>0</v>
      </c>
      <c r="G236" s="229"/>
      <c r="H236" s="45"/>
      <c r="I236" s="91">
        <f t="shared" si="234"/>
        <v>0</v>
      </c>
      <c r="J236" s="263"/>
      <c r="K236" s="45"/>
      <c r="L236" s="95">
        <f t="shared" si="235"/>
        <v>0</v>
      </c>
      <c r="M236" s="229"/>
      <c r="N236" s="45"/>
      <c r="O236" s="91">
        <f t="shared" si="236"/>
        <v>0</v>
      </c>
      <c r="P236" s="290"/>
      <c r="Q236" s="296"/>
    </row>
    <row r="237" spans="1:17" ht="25.5" hidden="1" customHeight="1" x14ac:dyDescent="0.25">
      <c r="A237" s="75">
        <v>6250</v>
      </c>
      <c r="B237" s="43" t="s">
        <v>231</v>
      </c>
      <c r="C237" s="189">
        <f t="shared" si="170"/>
        <v>0</v>
      </c>
      <c r="D237" s="132">
        <f t="shared" ref="D237:E237" si="237">SUM(D238:D242)</f>
        <v>0</v>
      </c>
      <c r="E237" s="76">
        <f t="shared" si="237"/>
        <v>0</v>
      </c>
      <c r="F237" s="95">
        <f>SUM(F238:F242)</f>
        <v>0</v>
      </c>
      <c r="G237" s="230">
        <f t="shared" ref="G237:N237" si="238">SUM(G238:G242)</f>
        <v>0</v>
      </c>
      <c r="H237" s="76">
        <f t="shared" si="238"/>
        <v>0</v>
      </c>
      <c r="I237" s="91">
        <f t="shared" si="238"/>
        <v>0</v>
      </c>
      <c r="J237" s="132">
        <f t="shared" si="238"/>
        <v>0</v>
      </c>
      <c r="K237" s="76">
        <f t="shared" si="238"/>
        <v>0</v>
      </c>
      <c r="L237" s="95">
        <f t="shared" si="238"/>
        <v>0</v>
      </c>
      <c r="M237" s="230">
        <f t="shared" si="238"/>
        <v>0</v>
      </c>
      <c r="N237" s="76">
        <f t="shared" si="238"/>
        <v>0</v>
      </c>
      <c r="O237" s="91">
        <f>SUM(O238:O242)</f>
        <v>0</v>
      </c>
      <c r="P237" s="290"/>
      <c r="Q237" s="296"/>
    </row>
    <row r="238" spans="1:17" ht="14.25" hidden="1" customHeight="1" x14ac:dyDescent="0.25">
      <c r="A238" s="30">
        <v>6252</v>
      </c>
      <c r="B238" s="43" t="s">
        <v>232</v>
      </c>
      <c r="C238" s="189">
        <f t="shared" si="170"/>
        <v>0</v>
      </c>
      <c r="D238" s="263"/>
      <c r="E238" s="45"/>
      <c r="F238" s="95">
        <f t="shared" ref="F238:F244" si="239">D238+E238</f>
        <v>0</v>
      </c>
      <c r="G238" s="229"/>
      <c r="H238" s="45"/>
      <c r="I238" s="91">
        <f t="shared" ref="I238:I244" si="240">G238+H238</f>
        <v>0</v>
      </c>
      <c r="J238" s="263"/>
      <c r="K238" s="45"/>
      <c r="L238" s="95">
        <f t="shared" ref="L238:L244" si="241">J238+K238</f>
        <v>0</v>
      </c>
      <c r="M238" s="229"/>
      <c r="N238" s="45"/>
      <c r="O238" s="91">
        <f t="shared" ref="O238:O244" si="242">M238+N238</f>
        <v>0</v>
      </c>
      <c r="P238" s="290"/>
      <c r="Q238" s="296"/>
    </row>
    <row r="239" spans="1:17" ht="14.25" hidden="1" customHeight="1" x14ac:dyDescent="0.25">
      <c r="A239" s="30">
        <v>6253</v>
      </c>
      <c r="B239" s="43" t="s">
        <v>233</v>
      </c>
      <c r="C239" s="189">
        <f t="shared" si="170"/>
        <v>0</v>
      </c>
      <c r="D239" s="263"/>
      <c r="E239" s="45"/>
      <c r="F239" s="95">
        <f t="shared" si="239"/>
        <v>0</v>
      </c>
      <c r="G239" s="229"/>
      <c r="H239" s="45"/>
      <c r="I239" s="91">
        <f t="shared" si="240"/>
        <v>0</v>
      </c>
      <c r="J239" s="263"/>
      <c r="K239" s="45"/>
      <c r="L239" s="95">
        <f t="shared" si="241"/>
        <v>0</v>
      </c>
      <c r="M239" s="229"/>
      <c r="N239" s="45"/>
      <c r="O239" s="91">
        <f t="shared" si="242"/>
        <v>0</v>
      </c>
      <c r="P239" s="290"/>
      <c r="Q239" s="296"/>
    </row>
    <row r="240" spans="1:17" ht="24" hidden="1" x14ac:dyDescent="0.25">
      <c r="A240" s="30">
        <v>6254</v>
      </c>
      <c r="B240" s="43" t="s">
        <v>234</v>
      </c>
      <c r="C240" s="189">
        <f t="shared" si="170"/>
        <v>0</v>
      </c>
      <c r="D240" s="263"/>
      <c r="E240" s="45"/>
      <c r="F240" s="95">
        <f t="shared" si="239"/>
        <v>0</v>
      </c>
      <c r="G240" s="229"/>
      <c r="H240" s="45"/>
      <c r="I240" s="91">
        <f t="shared" si="240"/>
        <v>0</v>
      </c>
      <c r="J240" s="263"/>
      <c r="K240" s="45"/>
      <c r="L240" s="95">
        <f t="shared" si="241"/>
        <v>0</v>
      </c>
      <c r="M240" s="229"/>
      <c r="N240" s="45"/>
      <c r="O240" s="91">
        <f t="shared" si="242"/>
        <v>0</v>
      </c>
      <c r="P240" s="290"/>
      <c r="Q240" s="296"/>
    </row>
    <row r="241" spans="1:17" ht="24" hidden="1" x14ac:dyDescent="0.25">
      <c r="A241" s="30">
        <v>6255</v>
      </c>
      <c r="B241" s="43" t="s">
        <v>235</v>
      </c>
      <c r="C241" s="189">
        <f t="shared" ref="C241:C295" si="243">SUM(F241,I241,L241,O241)</f>
        <v>0</v>
      </c>
      <c r="D241" s="263"/>
      <c r="E241" s="45"/>
      <c r="F241" s="95">
        <f t="shared" si="239"/>
        <v>0</v>
      </c>
      <c r="G241" s="229"/>
      <c r="H241" s="45"/>
      <c r="I241" s="91">
        <f t="shared" si="240"/>
        <v>0</v>
      </c>
      <c r="J241" s="263"/>
      <c r="K241" s="45"/>
      <c r="L241" s="95">
        <f t="shared" si="241"/>
        <v>0</v>
      </c>
      <c r="M241" s="229"/>
      <c r="N241" s="45"/>
      <c r="O241" s="91">
        <f t="shared" si="242"/>
        <v>0</v>
      </c>
      <c r="P241" s="290"/>
      <c r="Q241" s="296"/>
    </row>
    <row r="242" spans="1:17" hidden="1" x14ac:dyDescent="0.25">
      <c r="A242" s="30">
        <v>6259</v>
      </c>
      <c r="B242" s="43" t="s">
        <v>236</v>
      </c>
      <c r="C242" s="189">
        <f t="shared" si="243"/>
        <v>0</v>
      </c>
      <c r="D242" s="263"/>
      <c r="E242" s="45"/>
      <c r="F242" s="95">
        <f t="shared" si="239"/>
        <v>0</v>
      </c>
      <c r="G242" s="229"/>
      <c r="H242" s="45"/>
      <c r="I242" s="91">
        <f t="shared" si="240"/>
        <v>0</v>
      </c>
      <c r="J242" s="263"/>
      <c r="K242" s="45"/>
      <c r="L242" s="95">
        <f t="shared" si="241"/>
        <v>0</v>
      </c>
      <c r="M242" s="229"/>
      <c r="N242" s="45"/>
      <c r="O242" s="91">
        <f t="shared" si="242"/>
        <v>0</v>
      </c>
      <c r="P242" s="290"/>
      <c r="Q242" s="296"/>
    </row>
    <row r="243" spans="1:17" ht="24" hidden="1" x14ac:dyDescent="0.25">
      <c r="A243" s="75">
        <v>6260</v>
      </c>
      <c r="B243" s="43" t="s">
        <v>237</v>
      </c>
      <c r="C243" s="189">
        <f t="shared" si="243"/>
        <v>0</v>
      </c>
      <c r="D243" s="263"/>
      <c r="E243" s="45"/>
      <c r="F243" s="95">
        <f t="shared" si="239"/>
        <v>0</v>
      </c>
      <c r="G243" s="229"/>
      <c r="H243" s="45"/>
      <c r="I243" s="91">
        <f t="shared" si="240"/>
        <v>0</v>
      </c>
      <c r="J243" s="263"/>
      <c r="K243" s="45"/>
      <c r="L243" s="95">
        <f t="shared" si="241"/>
        <v>0</v>
      </c>
      <c r="M243" s="229"/>
      <c r="N243" s="45"/>
      <c r="O243" s="91">
        <f t="shared" si="242"/>
        <v>0</v>
      </c>
      <c r="P243" s="290"/>
      <c r="Q243" s="296"/>
    </row>
    <row r="244" spans="1:17" hidden="1" x14ac:dyDescent="0.25">
      <c r="A244" s="75">
        <v>6270</v>
      </c>
      <c r="B244" s="43" t="s">
        <v>238</v>
      </c>
      <c r="C244" s="189">
        <f t="shared" si="243"/>
        <v>0</v>
      </c>
      <c r="D244" s="263"/>
      <c r="E244" s="45"/>
      <c r="F244" s="95">
        <f t="shared" si="239"/>
        <v>0</v>
      </c>
      <c r="G244" s="229"/>
      <c r="H244" s="45"/>
      <c r="I244" s="91">
        <f t="shared" si="240"/>
        <v>0</v>
      </c>
      <c r="J244" s="263"/>
      <c r="K244" s="45"/>
      <c r="L244" s="95">
        <f t="shared" si="241"/>
        <v>0</v>
      </c>
      <c r="M244" s="229"/>
      <c r="N244" s="45"/>
      <c r="O244" s="91">
        <f t="shared" si="242"/>
        <v>0</v>
      </c>
      <c r="P244" s="290"/>
      <c r="Q244" s="296"/>
    </row>
    <row r="245" spans="1:17" ht="24" hidden="1" x14ac:dyDescent="0.25">
      <c r="A245" s="338">
        <v>6290</v>
      </c>
      <c r="B245" s="40" t="s">
        <v>239</v>
      </c>
      <c r="C245" s="200">
        <f t="shared" si="243"/>
        <v>0</v>
      </c>
      <c r="D245" s="131">
        <f t="shared" ref="D245:E245" si="244">SUM(D246:D249)</f>
        <v>0</v>
      </c>
      <c r="E245" s="79">
        <f t="shared" si="244"/>
        <v>0</v>
      </c>
      <c r="F245" s="176">
        <f>SUM(F246:F249)</f>
        <v>0</v>
      </c>
      <c r="G245" s="232">
        <f t="shared" ref="G245:O245" si="245">SUM(G246:G249)</f>
        <v>0</v>
      </c>
      <c r="H245" s="79">
        <f t="shared" si="245"/>
        <v>0</v>
      </c>
      <c r="I245" s="90">
        <f t="shared" si="245"/>
        <v>0</v>
      </c>
      <c r="J245" s="131">
        <f t="shared" si="245"/>
        <v>0</v>
      </c>
      <c r="K245" s="79">
        <f t="shared" si="245"/>
        <v>0</v>
      </c>
      <c r="L245" s="176">
        <f t="shared" si="245"/>
        <v>0</v>
      </c>
      <c r="M245" s="232">
        <f t="shared" si="245"/>
        <v>0</v>
      </c>
      <c r="N245" s="79">
        <f t="shared" si="245"/>
        <v>0</v>
      </c>
      <c r="O245" s="90">
        <f t="shared" si="245"/>
        <v>0</v>
      </c>
      <c r="P245" s="293"/>
      <c r="Q245" s="296"/>
    </row>
    <row r="246" spans="1:17" hidden="1" x14ac:dyDescent="0.25">
      <c r="A246" s="30">
        <v>6291</v>
      </c>
      <c r="B246" s="43" t="s">
        <v>240</v>
      </c>
      <c r="C246" s="189">
        <f t="shared" si="243"/>
        <v>0</v>
      </c>
      <c r="D246" s="263"/>
      <c r="E246" s="45"/>
      <c r="F246" s="95">
        <f t="shared" ref="F246:F249" si="246">D246+E246</f>
        <v>0</v>
      </c>
      <c r="G246" s="229"/>
      <c r="H246" s="45"/>
      <c r="I246" s="91">
        <f t="shared" ref="I246:I249" si="247">G246+H246</f>
        <v>0</v>
      </c>
      <c r="J246" s="263"/>
      <c r="K246" s="45"/>
      <c r="L246" s="95">
        <f t="shared" ref="L246:L249" si="248">J246+K246</f>
        <v>0</v>
      </c>
      <c r="M246" s="229"/>
      <c r="N246" s="45"/>
      <c r="O246" s="91">
        <f t="shared" ref="O246:O249" si="249">M246+N246</f>
        <v>0</v>
      </c>
      <c r="P246" s="290"/>
      <c r="Q246" s="296"/>
    </row>
    <row r="247" spans="1:17" hidden="1" x14ac:dyDescent="0.25">
      <c r="A247" s="30">
        <v>6292</v>
      </c>
      <c r="B247" s="43" t="s">
        <v>241</v>
      </c>
      <c r="C247" s="189">
        <f t="shared" si="243"/>
        <v>0</v>
      </c>
      <c r="D247" s="263"/>
      <c r="E247" s="45"/>
      <c r="F247" s="95">
        <f t="shared" si="246"/>
        <v>0</v>
      </c>
      <c r="G247" s="229"/>
      <c r="H247" s="45"/>
      <c r="I247" s="91">
        <f t="shared" si="247"/>
        <v>0</v>
      </c>
      <c r="J247" s="263"/>
      <c r="K247" s="45"/>
      <c r="L247" s="95">
        <f t="shared" si="248"/>
        <v>0</v>
      </c>
      <c r="M247" s="229"/>
      <c r="N247" s="45"/>
      <c r="O247" s="91">
        <f t="shared" si="249"/>
        <v>0</v>
      </c>
      <c r="P247" s="290"/>
      <c r="Q247" s="296"/>
    </row>
    <row r="248" spans="1:17" ht="72" hidden="1" x14ac:dyDescent="0.25">
      <c r="A248" s="30">
        <v>6296</v>
      </c>
      <c r="B248" s="43" t="s">
        <v>242</v>
      </c>
      <c r="C248" s="189">
        <f t="shared" si="243"/>
        <v>0</v>
      </c>
      <c r="D248" s="263"/>
      <c r="E248" s="45"/>
      <c r="F248" s="95">
        <f t="shared" si="246"/>
        <v>0</v>
      </c>
      <c r="G248" s="229"/>
      <c r="H248" s="45"/>
      <c r="I248" s="91">
        <f t="shared" si="247"/>
        <v>0</v>
      </c>
      <c r="J248" s="263"/>
      <c r="K248" s="45"/>
      <c r="L248" s="95">
        <f t="shared" si="248"/>
        <v>0</v>
      </c>
      <c r="M248" s="229"/>
      <c r="N248" s="45"/>
      <c r="O248" s="91">
        <f t="shared" si="249"/>
        <v>0</v>
      </c>
      <c r="P248" s="290"/>
      <c r="Q248" s="296"/>
    </row>
    <row r="249" spans="1:17" ht="39.75" hidden="1" customHeight="1" x14ac:dyDescent="0.25">
      <c r="A249" s="30">
        <v>6299</v>
      </c>
      <c r="B249" s="43" t="s">
        <v>243</v>
      </c>
      <c r="C249" s="189">
        <f t="shared" si="243"/>
        <v>0</v>
      </c>
      <c r="D249" s="263"/>
      <c r="E249" s="45"/>
      <c r="F249" s="95">
        <f t="shared" si="246"/>
        <v>0</v>
      </c>
      <c r="G249" s="229"/>
      <c r="H249" s="45"/>
      <c r="I249" s="91">
        <f t="shared" si="247"/>
        <v>0</v>
      </c>
      <c r="J249" s="263"/>
      <c r="K249" s="45"/>
      <c r="L249" s="95">
        <f t="shared" si="248"/>
        <v>0</v>
      </c>
      <c r="M249" s="229"/>
      <c r="N249" s="45"/>
      <c r="O249" s="91">
        <f t="shared" si="249"/>
        <v>0</v>
      </c>
      <c r="P249" s="290"/>
      <c r="Q249" s="296"/>
    </row>
    <row r="250" spans="1:17" hidden="1" x14ac:dyDescent="0.25">
      <c r="A250" s="35">
        <v>6300</v>
      </c>
      <c r="B250" s="72" t="s">
        <v>244</v>
      </c>
      <c r="C250" s="187">
        <f t="shared" si="243"/>
        <v>0</v>
      </c>
      <c r="D250" s="130">
        <f t="shared" ref="D250:E250" si="250">SUM(D251,D256,D257)</f>
        <v>0</v>
      </c>
      <c r="E250" s="38">
        <f t="shared" si="250"/>
        <v>0</v>
      </c>
      <c r="F250" s="175">
        <f>SUM(F251,F256,F257)</f>
        <v>0</v>
      </c>
      <c r="G250" s="227">
        <f t="shared" ref="G250:O250" si="251">SUM(G251,G256,G257)</f>
        <v>0</v>
      </c>
      <c r="H250" s="38">
        <f t="shared" si="251"/>
        <v>0</v>
      </c>
      <c r="I250" s="123">
        <f t="shared" si="251"/>
        <v>0</v>
      </c>
      <c r="J250" s="130">
        <f t="shared" si="251"/>
        <v>0</v>
      </c>
      <c r="K250" s="38">
        <f t="shared" si="251"/>
        <v>0</v>
      </c>
      <c r="L250" s="175">
        <f t="shared" si="251"/>
        <v>0</v>
      </c>
      <c r="M250" s="227">
        <f t="shared" si="251"/>
        <v>0</v>
      </c>
      <c r="N250" s="38">
        <f t="shared" si="251"/>
        <v>0</v>
      </c>
      <c r="O250" s="123">
        <f t="shared" si="251"/>
        <v>0</v>
      </c>
      <c r="P250" s="314"/>
      <c r="Q250" s="296"/>
    </row>
    <row r="251" spans="1:17" ht="24" hidden="1" x14ac:dyDescent="0.25">
      <c r="A251" s="338">
        <v>6320</v>
      </c>
      <c r="B251" s="40" t="s">
        <v>245</v>
      </c>
      <c r="C251" s="200">
        <f t="shared" si="243"/>
        <v>0</v>
      </c>
      <c r="D251" s="131">
        <f t="shared" ref="D251:E251" si="252">SUM(D252:D255)</f>
        <v>0</v>
      </c>
      <c r="E251" s="79">
        <f t="shared" si="252"/>
        <v>0</v>
      </c>
      <c r="F251" s="176">
        <f>SUM(F252:F255)</f>
        <v>0</v>
      </c>
      <c r="G251" s="232">
        <f t="shared" ref="G251:O251" si="253">SUM(G252:G255)</f>
        <v>0</v>
      </c>
      <c r="H251" s="79">
        <f t="shared" si="253"/>
        <v>0</v>
      </c>
      <c r="I251" s="90">
        <f t="shared" si="253"/>
        <v>0</v>
      </c>
      <c r="J251" s="131">
        <f t="shared" si="253"/>
        <v>0</v>
      </c>
      <c r="K251" s="79">
        <f t="shared" si="253"/>
        <v>0</v>
      </c>
      <c r="L251" s="176">
        <f t="shared" si="253"/>
        <v>0</v>
      </c>
      <c r="M251" s="232">
        <f t="shared" si="253"/>
        <v>0</v>
      </c>
      <c r="N251" s="79">
        <f t="shared" si="253"/>
        <v>0</v>
      </c>
      <c r="O251" s="90">
        <f t="shared" si="253"/>
        <v>0</v>
      </c>
      <c r="P251" s="289"/>
      <c r="Q251" s="296"/>
    </row>
    <row r="252" spans="1:17" hidden="1" x14ac:dyDescent="0.25">
      <c r="A252" s="30">
        <v>6322</v>
      </c>
      <c r="B252" s="43" t="s">
        <v>246</v>
      </c>
      <c r="C252" s="189">
        <f t="shared" si="243"/>
        <v>0</v>
      </c>
      <c r="D252" s="263"/>
      <c r="E252" s="45"/>
      <c r="F252" s="95">
        <f t="shared" ref="F252:F257" si="254">D252+E252</f>
        <v>0</v>
      </c>
      <c r="G252" s="229"/>
      <c r="H252" s="45"/>
      <c r="I252" s="91">
        <f t="shared" ref="I252:I257" si="255">G252+H252</f>
        <v>0</v>
      </c>
      <c r="J252" s="263"/>
      <c r="K252" s="45"/>
      <c r="L252" s="95">
        <f t="shared" ref="L252:L257" si="256">J252+K252</f>
        <v>0</v>
      </c>
      <c r="M252" s="229"/>
      <c r="N252" s="45"/>
      <c r="O252" s="91">
        <f t="shared" ref="O252:O257" si="257">M252+N252</f>
        <v>0</v>
      </c>
      <c r="P252" s="290"/>
      <c r="Q252" s="296"/>
    </row>
    <row r="253" spans="1:17" ht="24" hidden="1" x14ac:dyDescent="0.25">
      <c r="A253" s="30">
        <v>6323</v>
      </c>
      <c r="B253" s="43" t="s">
        <v>247</v>
      </c>
      <c r="C253" s="189">
        <f t="shared" si="243"/>
        <v>0</v>
      </c>
      <c r="D253" s="263"/>
      <c r="E253" s="45"/>
      <c r="F253" s="95">
        <f t="shared" si="254"/>
        <v>0</v>
      </c>
      <c r="G253" s="229"/>
      <c r="H253" s="45"/>
      <c r="I253" s="91">
        <f t="shared" si="255"/>
        <v>0</v>
      </c>
      <c r="J253" s="263"/>
      <c r="K253" s="45"/>
      <c r="L253" s="95">
        <f t="shared" si="256"/>
        <v>0</v>
      </c>
      <c r="M253" s="229"/>
      <c r="N253" s="45"/>
      <c r="O253" s="91">
        <f t="shared" si="257"/>
        <v>0</v>
      </c>
      <c r="P253" s="290"/>
      <c r="Q253" s="296"/>
    </row>
    <row r="254" spans="1:17" ht="24" hidden="1" x14ac:dyDescent="0.25">
      <c r="A254" s="30">
        <v>6324</v>
      </c>
      <c r="B254" s="43" t="s">
        <v>301</v>
      </c>
      <c r="C254" s="189">
        <f t="shared" si="243"/>
        <v>0</v>
      </c>
      <c r="D254" s="263"/>
      <c r="E254" s="45"/>
      <c r="F254" s="95">
        <f t="shared" si="254"/>
        <v>0</v>
      </c>
      <c r="G254" s="229"/>
      <c r="H254" s="45"/>
      <c r="I254" s="91">
        <f t="shared" si="255"/>
        <v>0</v>
      </c>
      <c r="J254" s="263"/>
      <c r="K254" s="45"/>
      <c r="L254" s="95">
        <f t="shared" si="256"/>
        <v>0</v>
      </c>
      <c r="M254" s="229"/>
      <c r="N254" s="45"/>
      <c r="O254" s="91">
        <f t="shared" si="257"/>
        <v>0</v>
      </c>
      <c r="P254" s="290"/>
      <c r="Q254" s="296"/>
    </row>
    <row r="255" spans="1:17" hidden="1" x14ac:dyDescent="0.25">
      <c r="A255" s="27">
        <v>6329</v>
      </c>
      <c r="B255" s="40" t="s">
        <v>302</v>
      </c>
      <c r="C255" s="188">
        <f t="shared" si="243"/>
        <v>0</v>
      </c>
      <c r="D255" s="262"/>
      <c r="E255" s="42"/>
      <c r="F255" s="176">
        <f t="shared" si="254"/>
        <v>0</v>
      </c>
      <c r="G255" s="219"/>
      <c r="H255" s="42"/>
      <c r="I255" s="90">
        <f t="shared" si="255"/>
        <v>0</v>
      </c>
      <c r="J255" s="262"/>
      <c r="K255" s="42"/>
      <c r="L255" s="176">
        <f t="shared" si="256"/>
        <v>0</v>
      </c>
      <c r="M255" s="219"/>
      <c r="N255" s="42"/>
      <c r="O255" s="90">
        <f t="shared" si="257"/>
        <v>0</v>
      </c>
      <c r="P255" s="289"/>
      <c r="Q255" s="296"/>
    </row>
    <row r="256" spans="1:17" ht="24" hidden="1" x14ac:dyDescent="0.25">
      <c r="A256" s="92">
        <v>6330</v>
      </c>
      <c r="B256" s="93" t="s">
        <v>248</v>
      </c>
      <c r="C256" s="200">
        <f t="shared" si="243"/>
        <v>0</v>
      </c>
      <c r="D256" s="264"/>
      <c r="E256" s="84"/>
      <c r="F256" s="331">
        <f t="shared" si="254"/>
        <v>0</v>
      </c>
      <c r="G256" s="234"/>
      <c r="H256" s="84"/>
      <c r="I256" s="156">
        <f t="shared" si="255"/>
        <v>0</v>
      </c>
      <c r="J256" s="264"/>
      <c r="K256" s="84"/>
      <c r="L256" s="331">
        <f t="shared" si="256"/>
        <v>0</v>
      </c>
      <c r="M256" s="234"/>
      <c r="N256" s="84"/>
      <c r="O256" s="156">
        <f t="shared" si="257"/>
        <v>0</v>
      </c>
      <c r="P256" s="293"/>
      <c r="Q256" s="296"/>
    </row>
    <row r="257" spans="1:17" hidden="1" x14ac:dyDescent="0.25">
      <c r="A257" s="75">
        <v>6360</v>
      </c>
      <c r="B257" s="43" t="s">
        <v>249</v>
      </c>
      <c r="C257" s="189">
        <f t="shared" si="243"/>
        <v>0</v>
      </c>
      <c r="D257" s="263"/>
      <c r="E257" s="45"/>
      <c r="F257" s="95">
        <f t="shared" si="254"/>
        <v>0</v>
      </c>
      <c r="G257" s="229"/>
      <c r="H257" s="45"/>
      <c r="I257" s="91">
        <f t="shared" si="255"/>
        <v>0</v>
      </c>
      <c r="J257" s="263"/>
      <c r="K257" s="45"/>
      <c r="L257" s="95">
        <f t="shared" si="256"/>
        <v>0</v>
      </c>
      <c r="M257" s="229"/>
      <c r="N257" s="45"/>
      <c r="O257" s="91">
        <f t="shared" si="257"/>
        <v>0</v>
      </c>
      <c r="P257" s="290"/>
      <c r="Q257" s="296"/>
    </row>
    <row r="258" spans="1:17" ht="36" hidden="1" x14ac:dyDescent="0.25">
      <c r="A258" s="35">
        <v>6400</v>
      </c>
      <c r="B258" s="72" t="s">
        <v>250</v>
      </c>
      <c r="C258" s="187">
        <f t="shared" si="243"/>
        <v>0</v>
      </c>
      <c r="D258" s="130">
        <f t="shared" ref="D258:E258" si="258">SUM(D259,D263)</f>
        <v>0</v>
      </c>
      <c r="E258" s="38">
        <f t="shared" si="258"/>
        <v>0</v>
      </c>
      <c r="F258" s="175">
        <f>SUM(F259,F263)</f>
        <v>0</v>
      </c>
      <c r="G258" s="227">
        <f t="shared" ref="G258:O258" si="259">SUM(G259,G263)</f>
        <v>0</v>
      </c>
      <c r="H258" s="38">
        <f t="shared" si="259"/>
        <v>0</v>
      </c>
      <c r="I258" s="123">
        <f t="shared" si="259"/>
        <v>0</v>
      </c>
      <c r="J258" s="130">
        <f t="shared" si="259"/>
        <v>0</v>
      </c>
      <c r="K258" s="38">
        <f t="shared" si="259"/>
        <v>0</v>
      </c>
      <c r="L258" s="175">
        <f t="shared" si="259"/>
        <v>0</v>
      </c>
      <c r="M258" s="227">
        <f t="shared" si="259"/>
        <v>0</v>
      </c>
      <c r="N258" s="38">
        <f t="shared" si="259"/>
        <v>0</v>
      </c>
      <c r="O258" s="123">
        <f t="shared" si="259"/>
        <v>0</v>
      </c>
      <c r="P258" s="314"/>
      <c r="Q258" s="296"/>
    </row>
    <row r="259" spans="1:17" ht="24" hidden="1" x14ac:dyDescent="0.25">
      <c r="A259" s="338">
        <v>6410</v>
      </c>
      <c r="B259" s="40" t="s">
        <v>251</v>
      </c>
      <c r="C259" s="188">
        <f t="shared" si="243"/>
        <v>0</v>
      </c>
      <c r="D259" s="131">
        <f t="shared" ref="D259:E259" si="260">SUM(D260:D262)</f>
        <v>0</v>
      </c>
      <c r="E259" s="79">
        <f t="shared" si="260"/>
        <v>0</v>
      </c>
      <c r="F259" s="176">
        <f>SUM(F260:F262)</f>
        <v>0</v>
      </c>
      <c r="G259" s="232">
        <f t="shared" ref="G259:O259" si="261">SUM(G260:G262)</f>
        <v>0</v>
      </c>
      <c r="H259" s="79">
        <f t="shared" si="261"/>
        <v>0</v>
      </c>
      <c r="I259" s="90">
        <f t="shared" si="261"/>
        <v>0</v>
      </c>
      <c r="J259" s="131">
        <f t="shared" si="261"/>
        <v>0</v>
      </c>
      <c r="K259" s="79">
        <f t="shared" si="261"/>
        <v>0</v>
      </c>
      <c r="L259" s="176">
        <f t="shared" si="261"/>
        <v>0</v>
      </c>
      <c r="M259" s="232">
        <f t="shared" si="261"/>
        <v>0</v>
      </c>
      <c r="N259" s="79">
        <f t="shared" si="261"/>
        <v>0</v>
      </c>
      <c r="O259" s="155">
        <f t="shared" si="261"/>
        <v>0</v>
      </c>
      <c r="P259" s="294"/>
      <c r="Q259" s="296"/>
    </row>
    <row r="260" spans="1:17" hidden="1" x14ac:dyDescent="0.25">
      <c r="A260" s="30">
        <v>6411</v>
      </c>
      <c r="B260" s="94" t="s">
        <v>252</v>
      </c>
      <c r="C260" s="189">
        <f t="shared" si="243"/>
        <v>0</v>
      </c>
      <c r="D260" s="263"/>
      <c r="E260" s="45"/>
      <c r="F260" s="95">
        <f t="shared" ref="F260:F262" si="262">D260+E260</f>
        <v>0</v>
      </c>
      <c r="G260" s="229"/>
      <c r="H260" s="45"/>
      <c r="I260" s="91">
        <f t="shared" ref="I260:I262" si="263">G260+H260</f>
        <v>0</v>
      </c>
      <c r="J260" s="263"/>
      <c r="K260" s="45"/>
      <c r="L260" s="95">
        <f t="shared" ref="L260:L262" si="264">J260+K260</f>
        <v>0</v>
      </c>
      <c r="M260" s="229"/>
      <c r="N260" s="45"/>
      <c r="O260" s="91">
        <f t="shared" ref="O260:O262" si="265">M260+N260</f>
        <v>0</v>
      </c>
      <c r="P260" s="290"/>
      <c r="Q260" s="296"/>
    </row>
    <row r="261" spans="1:17" ht="36" hidden="1" x14ac:dyDescent="0.25">
      <c r="A261" s="30">
        <v>6412</v>
      </c>
      <c r="B261" s="43" t="s">
        <v>253</v>
      </c>
      <c r="C261" s="189">
        <f t="shared" si="243"/>
        <v>0</v>
      </c>
      <c r="D261" s="263"/>
      <c r="E261" s="45"/>
      <c r="F261" s="95">
        <f t="shared" si="262"/>
        <v>0</v>
      </c>
      <c r="G261" s="229"/>
      <c r="H261" s="45"/>
      <c r="I261" s="91">
        <f t="shared" si="263"/>
        <v>0</v>
      </c>
      <c r="J261" s="263"/>
      <c r="K261" s="45"/>
      <c r="L261" s="95">
        <f t="shared" si="264"/>
        <v>0</v>
      </c>
      <c r="M261" s="229"/>
      <c r="N261" s="45"/>
      <c r="O261" s="91">
        <f t="shared" si="265"/>
        <v>0</v>
      </c>
      <c r="P261" s="290"/>
      <c r="Q261" s="296"/>
    </row>
    <row r="262" spans="1:17" ht="36" hidden="1" x14ac:dyDescent="0.25">
      <c r="A262" s="30">
        <v>6419</v>
      </c>
      <c r="B262" s="43" t="s">
        <v>254</v>
      </c>
      <c r="C262" s="189">
        <f t="shared" si="243"/>
        <v>0</v>
      </c>
      <c r="D262" s="263"/>
      <c r="E262" s="45"/>
      <c r="F262" s="95">
        <f t="shared" si="262"/>
        <v>0</v>
      </c>
      <c r="G262" s="229"/>
      <c r="H262" s="45"/>
      <c r="I262" s="91">
        <f t="shared" si="263"/>
        <v>0</v>
      </c>
      <c r="J262" s="263"/>
      <c r="K262" s="45"/>
      <c r="L262" s="95">
        <f t="shared" si="264"/>
        <v>0</v>
      </c>
      <c r="M262" s="229"/>
      <c r="N262" s="45"/>
      <c r="O262" s="91">
        <f t="shared" si="265"/>
        <v>0</v>
      </c>
      <c r="P262" s="290"/>
      <c r="Q262" s="296"/>
    </row>
    <row r="263" spans="1:17" ht="36" hidden="1" x14ac:dyDescent="0.25">
      <c r="A263" s="75">
        <v>6420</v>
      </c>
      <c r="B263" s="43" t="s">
        <v>255</v>
      </c>
      <c r="C263" s="189">
        <f t="shared" si="243"/>
        <v>0</v>
      </c>
      <c r="D263" s="132">
        <f t="shared" ref="D263:E263" si="266">SUM(D264:D267)</f>
        <v>0</v>
      </c>
      <c r="E263" s="76">
        <f t="shared" si="266"/>
        <v>0</v>
      </c>
      <c r="F263" s="95">
        <f>SUM(F264:F267)</f>
        <v>0</v>
      </c>
      <c r="G263" s="230">
        <f t="shared" ref="G263:N263" si="267">SUM(G264:G267)</f>
        <v>0</v>
      </c>
      <c r="H263" s="76">
        <f t="shared" si="267"/>
        <v>0</v>
      </c>
      <c r="I263" s="91">
        <f t="shared" si="267"/>
        <v>0</v>
      </c>
      <c r="J263" s="132">
        <f t="shared" si="267"/>
        <v>0</v>
      </c>
      <c r="K263" s="76">
        <f t="shared" si="267"/>
        <v>0</v>
      </c>
      <c r="L263" s="95">
        <f t="shared" si="267"/>
        <v>0</v>
      </c>
      <c r="M263" s="230">
        <f t="shared" si="267"/>
        <v>0</v>
      </c>
      <c r="N263" s="76">
        <f t="shared" si="267"/>
        <v>0</v>
      </c>
      <c r="O263" s="91">
        <f>SUM(O264:O267)</f>
        <v>0</v>
      </c>
      <c r="P263" s="290"/>
      <c r="Q263" s="296"/>
    </row>
    <row r="264" spans="1:17" hidden="1" x14ac:dyDescent="0.25">
      <c r="A264" s="30">
        <v>6421</v>
      </c>
      <c r="B264" s="43" t="s">
        <v>256</v>
      </c>
      <c r="C264" s="189">
        <f t="shared" si="243"/>
        <v>0</v>
      </c>
      <c r="D264" s="263"/>
      <c r="E264" s="45"/>
      <c r="F264" s="95">
        <f t="shared" ref="F264:F267" si="268">D264+E264</f>
        <v>0</v>
      </c>
      <c r="G264" s="229"/>
      <c r="H264" s="45"/>
      <c r="I264" s="91">
        <f t="shared" ref="I264:I267" si="269">G264+H264</f>
        <v>0</v>
      </c>
      <c r="J264" s="263"/>
      <c r="K264" s="45"/>
      <c r="L264" s="95">
        <f t="shared" ref="L264:L267" si="270">J264+K264</f>
        <v>0</v>
      </c>
      <c r="M264" s="229"/>
      <c r="N264" s="45"/>
      <c r="O264" s="91">
        <f t="shared" ref="O264:O267" si="271">M264+N264</f>
        <v>0</v>
      </c>
      <c r="P264" s="290"/>
      <c r="Q264" s="296"/>
    </row>
    <row r="265" spans="1:17" hidden="1" x14ac:dyDescent="0.25">
      <c r="A265" s="30">
        <v>6422</v>
      </c>
      <c r="B265" s="43" t="s">
        <v>257</v>
      </c>
      <c r="C265" s="189">
        <f t="shared" si="243"/>
        <v>0</v>
      </c>
      <c r="D265" s="263"/>
      <c r="E265" s="45"/>
      <c r="F265" s="95">
        <f t="shared" si="268"/>
        <v>0</v>
      </c>
      <c r="G265" s="229"/>
      <c r="H265" s="45"/>
      <c r="I265" s="91">
        <f t="shared" si="269"/>
        <v>0</v>
      </c>
      <c r="J265" s="263"/>
      <c r="K265" s="45"/>
      <c r="L265" s="95">
        <f t="shared" si="270"/>
        <v>0</v>
      </c>
      <c r="M265" s="229"/>
      <c r="N265" s="45"/>
      <c r="O265" s="91">
        <f t="shared" si="271"/>
        <v>0</v>
      </c>
      <c r="P265" s="290"/>
      <c r="Q265" s="296"/>
    </row>
    <row r="266" spans="1:17" ht="24" hidden="1" x14ac:dyDescent="0.25">
      <c r="A266" s="30">
        <v>6423</v>
      </c>
      <c r="B266" s="43" t="s">
        <v>258</v>
      </c>
      <c r="C266" s="189">
        <f t="shared" si="243"/>
        <v>0</v>
      </c>
      <c r="D266" s="263"/>
      <c r="E266" s="45"/>
      <c r="F266" s="95">
        <f t="shared" si="268"/>
        <v>0</v>
      </c>
      <c r="G266" s="229"/>
      <c r="H266" s="45"/>
      <c r="I266" s="91">
        <f t="shared" si="269"/>
        <v>0</v>
      </c>
      <c r="J266" s="263"/>
      <c r="K266" s="45"/>
      <c r="L266" s="95">
        <f t="shared" si="270"/>
        <v>0</v>
      </c>
      <c r="M266" s="229"/>
      <c r="N266" s="45"/>
      <c r="O266" s="91">
        <f t="shared" si="271"/>
        <v>0</v>
      </c>
      <c r="P266" s="290"/>
      <c r="Q266" s="296"/>
    </row>
    <row r="267" spans="1:17" ht="36" hidden="1" x14ac:dyDescent="0.25">
      <c r="A267" s="30">
        <v>6424</v>
      </c>
      <c r="B267" s="43" t="s">
        <v>259</v>
      </c>
      <c r="C267" s="189">
        <f t="shared" si="243"/>
        <v>0</v>
      </c>
      <c r="D267" s="263"/>
      <c r="E267" s="45"/>
      <c r="F267" s="95">
        <f t="shared" si="268"/>
        <v>0</v>
      </c>
      <c r="G267" s="229"/>
      <c r="H267" s="45"/>
      <c r="I267" s="91">
        <f t="shared" si="269"/>
        <v>0</v>
      </c>
      <c r="J267" s="263"/>
      <c r="K267" s="45"/>
      <c r="L267" s="95">
        <f t="shared" si="270"/>
        <v>0</v>
      </c>
      <c r="M267" s="229"/>
      <c r="N267" s="45"/>
      <c r="O267" s="91">
        <f t="shared" si="271"/>
        <v>0</v>
      </c>
      <c r="P267" s="290"/>
      <c r="Q267" s="296"/>
    </row>
    <row r="268" spans="1:17" ht="36" hidden="1" x14ac:dyDescent="0.25">
      <c r="A268" s="97">
        <v>7000</v>
      </c>
      <c r="B268" s="97" t="s">
        <v>260</v>
      </c>
      <c r="C268" s="202">
        <f>SUM(F268,I268,L268,O268)</f>
        <v>0</v>
      </c>
      <c r="D268" s="139">
        <f t="shared" ref="D268:E268" si="272">SUM(D269,D279)</f>
        <v>0</v>
      </c>
      <c r="E268" s="98">
        <f t="shared" si="272"/>
        <v>0</v>
      </c>
      <c r="F268" s="265">
        <f>SUM(F269,F279)</f>
        <v>0</v>
      </c>
      <c r="G268" s="236">
        <f t="shared" ref="G268:N268" si="273">SUM(G269,G279)</f>
        <v>0</v>
      </c>
      <c r="H268" s="98">
        <f t="shared" si="273"/>
        <v>0</v>
      </c>
      <c r="I268" s="275">
        <f t="shared" si="273"/>
        <v>0</v>
      </c>
      <c r="J268" s="139">
        <f t="shared" si="273"/>
        <v>0</v>
      </c>
      <c r="K268" s="98">
        <f t="shared" si="273"/>
        <v>0</v>
      </c>
      <c r="L268" s="265">
        <f t="shared" si="273"/>
        <v>0</v>
      </c>
      <c r="M268" s="236">
        <f t="shared" si="273"/>
        <v>0</v>
      </c>
      <c r="N268" s="98">
        <f t="shared" si="273"/>
        <v>0</v>
      </c>
      <c r="O268" s="158">
        <f>SUM(O269,O279)</f>
        <v>0</v>
      </c>
      <c r="P268" s="316"/>
      <c r="Q268" s="296"/>
    </row>
    <row r="269" spans="1:17" ht="24" hidden="1" x14ac:dyDescent="0.25">
      <c r="A269" s="35">
        <v>7200</v>
      </c>
      <c r="B269" s="72" t="s">
        <v>261</v>
      </c>
      <c r="C269" s="187">
        <f t="shared" si="243"/>
        <v>0</v>
      </c>
      <c r="D269" s="130">
        <f t="shared" ref="D269:E269" si="274">SUM(D270,D271,D274,D275,D278)</f>
        <v>0</v>
      </c>
      <c r="E269" s="38">
        <f t="shared" si="274"/>
        <v>0</v>
      </c>
      <c r="F269" s="175">
        <f>SUM(F270,F271,F274,F275,F278)</f>
        <v>0</v>
      </c>
      <c r="G269" s="227"/>
      <c r="H269" s="38"/>
      <c r="I269" s="123">
        <f>SUM(I270,I271,I274,I275,I278)</f>
        <v>0</v>
      </c>
      <c r="J269" s="130"/>
      <c r="K269" s="38"/>
      <c r="L269" s="175">
        <f>SUM(L270,L271,L274,L275,L278)</f>
        <v>0</v>
      </c>
      <c r="M269" s="227"/>
      <c r="N269" s="38"/>
      <c r="O269" s="124">
        <f>SUM(O270,O271,O274,O275,O278)</f>
        <v>0</v>
      </c>
      <c r="P269" s="313"/>
      <c r="Q269" s="296"/>
    </row>
    <row r="270" spans="1:17" ht="24" hidden="1" x14ac:dyDescent="0.25">
      <c r="A270" s="338">
        <v>7210</v>
      </c>
      <c r="B270" s="40" t="s">
        <v>262</v>
      </c>
      <c r="C270" s="188">
        <f t="shared" si="243"/>
        <v>0</v>
      </c>
      <c r="D270" s="262"/>
      <c r="E270" s="42"/>
      <c r="F270" s="176">
        <f>D270+E270</f>
        <v>0</v>
      </c>
      <c r="G270" s="219"/>
      <c r="H270" s="42"/>
      <c r="I270" s="90">
        <f>G270+H270</f>
        <v>0</v>
      </c>
      <c r="J270" s="262"/>
      <c r="K270" s="42"/>
      <c r="L270" s="176">
        <f>J270+K270</f>
        <v>0</v>
      </c>
      <c r="M270" s="219"/>
      <c r="N270" s="42"/>
      <c r="O270" s="90">
        <f>M270+N270</f>
        <v>0</v>
      </c>
      <c r="P270" s="289"/>
      <c r="Q270" s="296"/>
    </row>
    <row r="271" spans="1:17" s="96" customFormat="1" ht="36" hidden="1" x14ac:dyDescent="0.25">
      <c r="A271" s="75">
        <v>7220</v>
      </c>
      <c r="B271" s="43" t="s">
        <v>263</v>
      </c>
      <c r="C271" s="189">
        <f t="shared" si="243"/>
        <v>0</v>
      </c>
      <c r="D271" s="132">
        <f t="shared" ref="D271:E271" si="275">SUM(D272:D273)</f>
        <v>0</v>
      </c>
      <c r="E271" s="76">
        <f t="shared" si="275"/>
        <v>0</v>
      </c>
      <c r="F271" s="95">
        <f>SUM(F272:F273)</f>
        <v>0</v>
      </c>
      <c r="G271" s="230">
        <f t="shared" ref="G271:O271" si="276">SUM(G272:G273)</f>
        <v>0</v>
      </c>
      <c r="H271" s="76">
        <f t="shared" si="276"/>
        <v>0</v>
      </c>
      <c r="I271" s="91">
        <f t="shared" si="276"/>
        <v>0</v>
      </c>
      <c r="J271" s="132">
        <f t="shared" si="276"/>
        <v>0</v>
      </c>
      <c r="K271" s="76">
        <f t="shared" si="276"/>
        <v>0</v>
      </c>
      <c r="L271" s="95">
        <f t="shared" si="276"/>
        <v>0</v>
      </c>
      <c r="M271" s="230">
        <f t="shared" si="276"/>
        <v>0</v>
      </c>
      <c r="N271" s="76">
        <f t="shared" si="276"/>
        <v>0</v>
      </c>
      <c r="O271" s="91">
        <f t="shared" si="276"/>
        <v>0</v>
      </c>
      <c r="P271" s="290"/>
      <c r="Q271" s="300"/>
    </row>
    <row r="272" spans="1:17" s="96" customFormat="1" ht="36" hidden="1" x14ac:dyDescent="0.25">
      <c r="A272" s="30">
        <v>7221</v>
      </c>
      <c r="B272" s="43" t="s">
        <v>264</v>
      </c>
      <c r="C272" s="189">
        <f t="shared" si="243"/>
        <v>0</v>
      </c>
      <c r="D272" s="263"/>
      <c r="E272" s="45"/>
      <c r="F272" s="95">
        <f t="shared" ref="F272:F274" si="277">D272+E272</f>
        <v>0</v>
      </c>
      <c r="G272" s="229"/>
      <c r="H272" s="45"/>
      <c r="I272" s="91">
        <f t="shared" ref="I272:I274" si="278">G272+H272</f>
        <v>0</v>
      </c>
      <c r="J272" s="263"/>
      <c r="K272" s="45"/>
      <c r="L272" s="95">
        <f t="shared" ref="L272:L274" si="279">J272+K272</f>
        <v>0</v>
      </c>
      <c r="M272" s="229"/>
      <c r="N272" s="45"/>
      <c r="O272" s="91">
        <f t="shared" ref="O272:O274" si="280">M272+N272</f>
        <v>0</v>
      </c>
      <c r="P272" s="290"/>
      <c r="Q272" s="300"/>
    </row>
    <row r="273" spans="1:17" s="96" customFormat="1" ht="36" hidden="1" x14ac:dyDescent="0.25">
      <c r="A273" s="30">
        <v>7222</v>
      </c>
      <c r="B273" s="43" t="s">
        <v>265</v>
      </c>
      <c r="C273" s="189">
        <f t="shared" si="243"/>
        <v>0</v>
      </c>
      <c r="D273" s="263"/>
      <c r="E273" s="45"/>
      <c r="F273" s="95">
        <f t="shared" si="277"/>
        <v>0</v>
      </c>
      <c r="G273" s="229"/>
      <c r="H273" s="45"/>
      <c r="I273" s="91">
        <f t="shared" si="278"/>
        <v>0</v>
      </c>
      <c r="J273" s="263"/>
      <c r="K273" s="45"/>
      <c r="L273" s="95">
        <f t="shared" si="279"/>
        <v>0</v>
      </c>
      <c r="M273" s="229"/>
      <c r="N273" s="45"/>
      <c r="O273" s="91">
        <f t="shared" si="280"/>
        <v>0</v>
      </c>
      <c r="P273" s="290"/>
      <c r="Q273" s="300"/>
    </row>
    <row r="274" spans="1:17" ht="24" hidden="1" x14ac:dyDescent="0.25">
      <c r="A274" s="75">
        <v>7230</v>
      </c>
      <c r="B274" s="43" t="s">
        <v>308</v>
      </c>
      <c r="C274" s="189">
        <f t="shared" si="243"/>
        <v>0</v>
      </c>
      <c r="D274" s="263"/>
      <c r="E274" s="45"/>
      <c r="F274" s="95">
        <f t="shared" si="277"/>
        <v>0</v>
      </c>
      <c r="G274" s="229"/>
      <c r="H274" s="45"/>
      <c r="I274" s="91">
        <f t="shared" si="278"/>
        <v>0</v>
      </c>
      <c r="J274" s="263"/>
      <c r="K274" s="45"/>
      <c r="L274" s="95">
        <f t="shared" si="279"/>
        <v>0</v>
      </c>
      <c r="M274" s="229"/>
      <c r="N274" s="45"/>
      <c r="O274" s="91">
        <f t="shared" si="280"/>
        <v>0</v>
      </c>
      <c r="P274" s="290"/>
      <c r="Q274" s="296"/>
    </row>
    <row r="275" spans="1:17" ht="24" hidden="1" x14ac:dyDescent="0.25">
      <c r="A275" s="75">
        <v>7240</v>
      </c>
      <c r="B275" s="43" t="s">
        <v>266</v>
      </c>
      <c r="C275" s="189">
        <f t="shared" si="243"/>
        <v>0</v>
      </c>
      <c r="D275" s="132">
        <f t="shared" ref="D275:E275" si="281">SUM(D276:D277)</f>
        <v>0</v>
      </c>
      <c r="E275" s="76">
        <f t="shared" si="281"/>
        <v>0</v>
      </c>
      <c r="F275" s="95">
        <f>SUM(F276:F277)</f>
        <v>0</v>
      </c>
      <c r="G275" s="230">
        <f t="shared" ref="G275:O275" si="282">SUM(G276:G277)</f>
        <v>0</v>
      </c>
      <c r="H275" s="76">
        <f t="shared" si="282"/>
        <v>0</v>
      </c>
      <c r="I275" s="91">
        <f t="shared" si="282"/>
        <v>0</v>
      </c>
      <c r="J275" s="132">
        <f t="shared" si="282"/>
        <v>0</v>
      </c>
      <c r="K275" s="76">
        <f t="shared" si="282"/>
        <v>0</v>
      </c>
      <c r="L275" s="95">
        <f t="shared" si="282"/>
        <v>0</v>
      </c>
      <c r="M275" s="230">
        <f t="shared" si="282"/>
        <v>0</v>
      </c>
      <c r="N275" s="76">
        <f t="shared" si="282"/>
        <v>0</v>
      </c>
      <c r="O275" s="91">
        <f t="shared" si="282"/>
        <v>0</v>
      </c>
      <c r="P275" s="290"/>
      <c r="Q275" s="296"/>
    </row>
    <row r="276" spans="1:17" ht="48" hidden="1" x14ac:dyDescent="0.25">
      <c r="A276" s="30">
        <v>7245</v>
      </c>
      <c r="B276" s="43" t="s">
        <v>267</v>
      </c>
      <c r="C276" s="189">
        <f t="shared" si="243"/>
        <v>0</v>
      </c>
      <c r="D276" s="263"/>
      <c r="E276" s="45"/>
      <c r="F276" s="95">
        <f t="shared" ref="F276:F278" si="283">D276+E276</f>
        <v>0</v>
      </c>
      <c r="G276" s="229"/>
      <c r="H276" s="45"/>
      <c r="I276" s="91">
        <f t="shared" ref="I276:I278" si="284">G276+H276</f>
        <v>0</v>
      </c>
      <c r="J276" s="263"/>
      <c r="K276" s="45"/>
      <c r="L276" s="95">
        <f t="shared" ref="L276:L278" si="285">J276+K276</f>
        <v>0</v>
      </c>
      <c r="M276" s="229"/>
      <c r="N276" s="45"/>
      <c r="O276" s="91">
        <f t="shared" ref="O276:O278" si="286">M276+N276</f>
        <v>0</v>
      </c>
      <c r="P276" s="290"/>
      <c r="Q276" s="296"/>
    </row>
    <row r="277" spans="1:17" ht="96" hidden="1" x14ac:dyDescent="0.25">
      <c r="A277" s="30">
        <v>7246</v>
      </c>
      <c r="B277" s="43" t="s">
        <v>268</v>
      </c>
      <c r="C277" s="189">
        <f t="shared" si="243"/>
        <v>0</v>
      </c>
      <c r="D277" s="263"/>
      <c r="E277" s="45"/>
      <c r="F277" s="95">
        <f t="shared" si="283"/>
        <v>0</v>
      </c>
      <c r="G277" s="229"/>
      <c r="H277" s="45"/>
      <c r="I277" s="91">
        <f t="shared" si="284"/>
        <v>0</v>
      </c>
      <c r="J277" s="263"/>
      <c r="K277" s="45"/>
      <c r="L277" s="95">
        <f t="shared" si="285"/>
        <v>0</v>
      </c>
      <c r="M277" s="229"/>
      <c r="N277" s="45"/>
      <c r="O277" s="91">
        <f t="shared" si="286"/>
        <v>0</v>
      </c>
      <c r="P277" s="290"/>
      <c r="Q277" s="296"/>
    </row>
    <row r="278" spans="1:17" ht="24" hidden="1" x14ac:dyDescent="0.25">
      <c r="A278" s="92">
        <v>7260</v>
      </c>
      <c r="B278" s="40" t="s">
        <v>269</v>
      </c>
      <c r="C278" s="188">
        <f t="shared" si="243"/>
        <v>0</v>
      </c>
      <c r="D278" s="262"/>
      <c r="E278" s="42"/>
      <c r="F278" s="176">
        <f t="shared" si="283"/>
        <v>0</v>
      </c>
      <c r="G278" s="219"/>
      <c r="H278" s="42"/>
      <c r="I278" s="90">
        <f t="shared" si="284"/>
        <v>0</v>
      </c>
      <c r="J278" s="262"/>
      <c r="K278" s="42"/>
      <c r="L278" s="176">
        <f t="shared" si="285"/>
        <v>0</v>
      </c>
      <c r="M278" s="219"/>
      <c r="N278" s="42"/>
      <c r="O278" s="90">
        <f t="shared" si="286"/>
        <v>0</v>
      </c>
      <c r="P278" s="289"/>
      <c r="Q278" s="296"/>
    </row>
    <row r="279" spans="1:17" hidden="1" x14ac:dyDescent="0.25">
      <c r="A279" s="55">
        <v>7700</v>
      </c>
      <c r="B279" s="105" t="s">
        <v>298</v>
      </c>
      <c r="C279" s="203">
        <f t="shared" si="243"/>
        <v>0</v>
      </c>
      <c r="D279" s="140">
        <f t="shared" ref="D279:O279" si="287">D280</f>
        <v>0</v>
      </c>
      <c r="E279" s="106">
        <f t="shared" si="287"/>
        <v>0</v>
      </c>
      <c r="F279" s="177">
        <f t="shared" si="287"/>
        <v>0</v>
      </c>
      <c r="G279" s="237">
        <f t="shared" si="287"/>
        <v>0</v>
      </c>
      <c r="H279" s="106">
        <f t="shared" si="287"/>
        <v>0</v>
      </c>
      <c r="I279" s="276">
        <f t="shared" si="287"/>
        <v>0</v>
      </c>
      <c r="J279" s="140">
        <f t="shared" si="287"/>
        <v>0</v>
      </c>
      <c r="K279" s="106">
        <f t="shared" si="287"/>
        <v>0</v>
      </c>
      <c r="L279" s="177">
        <f t="shared" si="287"/>
        <v>0</v>
      </c>
      <c r="M279" s="237">
        <f t="shared" si="287"/>
        <v>0</v>
      </c>
      <c r="N279" s="106">
        <f t="shared" si="287"/>
        <v>0</v>
      </c>
      <c r="O279" s="276">
        <f t="shared" si="287"/>
        <v>0</v>
      </c>
      <c r="P279" s="314"/>
      <c r="Q279" s="296"/>
    </row>
    <row r="280" spans="1:17" hidden="1" x14ac:dyDescent="0.25">
      <c r="A280" s="73">
        <v>7720</v>
      </c>
      <c r="B280" s="40" t="s">
        <v>299</v>
      </c>
      <c r="C280" s="190">
        <f t="shared" si="243"/>
        <v>0</v>
      </c>
      <c r="D280" s="255"/>
      <c r="E280" s="49"/>
      <c r="F280" s="332">
        <f>D280+E280</f>
        <v>0</v>
      </c>
      <c r="G280" s="238"/>
      <c r="H280" s="49"/>
      <c r="I280" s="155">
        <f>G280+H280</f>
        <v>0</v>
      </c>
      <c r="J280" s="255"/>
      <c r="K280" s="49"/>
      <c r="L280" s="332">
        <f>J280+K280</f>
        <v>0</v>
      </c>
      <c r="M280" s="238"/>
      <c r="N280" s="49"/>
      <c r="O280" s="155">
        <f>M280+N280</f>
        <v>0</v>
      </c>
      <c r="P280" s="294"/>
      <c r="Q280" s="296"/>
    </row>
    <row r="281" spans="1:17" hidden="1" x14ac:dyDescent="0.25">
      <c r="A281" s="94"/>
      <c r="B281" s="43" t="s">
        <v>270</v>
      </c>
      <c r="C281" s="189">
        <f t="shared" si="243"/>
        <v>0</v>
      </c>
      <c r="D281" s="132">
        <f t="shared" ref="D281:E281" si="288">SUM(D282:D283)</f>
        <v>0</v>
      </c>
      <c r="E281" s="76">
        <f t="shared" si="288"/>
        <v>0</v>
      </c>
      <c r="F281" s="95">
        <f>SUM(F282:F283)</f>
        <v>0</v>
      </c>
      <c r="G281" s="230">
        <f t="shared" ref="G281:O281" si="289">SUM(G282:G283)</f>
        <v>0</v>
      </c>
      <c r="H281" s="76">
        <f t="shared" si="289"/>
        <v>0</v>
      </c>
      <c r="I281" s="91">
        <f t="shared" si="289"/>
        <v>0</v>
      </c>
      <c r="J281" s="132">
        <f t="shared" si="289"/>
        <v>0</v>
      </c>
      <c r="K281" s="76">
        <f t="shared" si="289"/>
        <v>0</v>
      </c>
      <c r="L281" s="95">
        <f t="shared" si="289"/>
        <v>0</v>
      </c>
      <c r="M281" s="230">
        <f t="shared" si="289"/>
        <v>0</v>
      </c>
      <c r="N281" s="76">
        <f t="shared" si="289"/>
        <v>0</v>
      </c>
      <c r="O281" s="91">
        <f t="shared" si="289"/>
        <v>0</v>
      </c>
      <c r="P281" s="290"/>
      <c r="Q281" s="296"/>
    </row>
    <row r="282" spans="1:17" hidden="1" x14ac:dyDescent="0.25">
      <c r="A282" s="94" t="s">
        <v>271</v>
      </c>
      <c r="B282" s="30" t="s">
        <v>272</v>
      </c>
      <c r="C282" s="189">
        <f t="shared" si="243"/>
        <v>0</v>
      </c>
      <c r="D282" s="263"/>
      <c r="E282" s="45"/>
      <c r="F282" s="95">
        <f>E282+D282</f>
        <v>0</v>
      </c>
      <c r="G282" s="229"/>
      <c r="H282" s="45"/>
      <c r="I282" s="91">
        <f>H282+G282</f>
        <v>0</v>
      </c>
      <c r="J282" s="263">
        <v>0</v>
      </c>
      <c r="K282" s="45"/>
      <c r="L282" s="95">
        <f>K282+J282</f>
        <v>0</v>
      </c>
      <c r="M282" s="229"/>
      <c r="N282" s="45"/>
      <c r="O282" s="91">
        <f>N282+M282</f>
        <v>0</v>
      </c>
      <c r="P282" s="290"/>
      <c r="Q282" s="296"/>
    </row>
    <row r="283" spans="1:17" ht="24" hidden="1" x14ac:dyDescent="0.25">
      <c r="A283" s="94" t="s">
        <v>273</v>
      </c>
      <c r="B283" s="99" t="s">
        <v>274</v>
      </c>
      <c r="C283" s="188">
        <f t="shared" si="243"/>
        <v>0</v>
      </c>
      <c r="D283" s="262"/>
      <c r="E283" s="42"/>
      <c r="F283" s="176">
        <f>E283+D283</f>
        <v>0</v>
      </c>
      <c r="G283" s="219"/>
      <c r="H283" s="42"/>
      <c r="I283" s="90">
        <f>H283+G283</f>
        <v>0</v>
      </c>
      <c r="J283" s="262">
        <v>0</v>
      </c>
      <c r="K283" s="42"/>
      <c r="L283" s="176">
        <f>K283+J283</f>
        <v>0</v>
      </c>
      <c r="M283" s="219"/>
      <c r="N283" s="42"/>
      <c r="O283" s="90">
        <f>N283+M283</f>
        <v>0</v>
      </c>
      <c r="P283" s="289"/>
      <c r="Q283" s="296"/>
    </row>
    <row r="284" spans="1:17" ht="12.75" thickBot="1" x14ac:dyDescent="0.3">
      <c r="A284" s="110"/>
      <c r="B284" s="110" t="s">
        <v>275</v>
      </c>
      <c r="C284" s="204">
        <f t="shared" si="243"/>
        <v>852379</v>
      </c>
      <c r="D284" s="141">
        <f t="shared" ref="D284:O284" si="290">SUM(D281,D268,D229,D194,D186,D172,D74,D52)</f>
        <v>52163</v>
      </c>
      <c r="E284" s="277">
        <f t="shared" si="290"/>
        <v>0</v>
      </c>
      <c r="F284" s="413">
        <f t="shared" si="290"/>
        <v>52163</v>
      </c>
      <c r="G284" s="239">
        <f t="shared" si="290"/>
        <v>788511</v>
      </c>
      <c r="H284" s="277">
        <f t="shared" si="290"/>
        <v>0</v>
      </c>
      <c r="I284" s="413">
        <f t="shared" si="290"/>
        <v>788511</v>
      </c>
      <c r="J284" s="141">
        <f t="shared" si="290"/>
        <v>11705</v>
      </c>
      <c r="K284" s="111">
        <f t="shared" si="290"/>
        <v>0</v>
      </c>
      <c r="L284" s="112">
        <f t="shared" si="290"/>
        <v>11705</v>
      </c>
      <c r="M284" s="239">
        <f t="shared" si="290"/>
        <v>0</v>
      </c>
      <c r="N284" s="111">
        <f t="shared" si="290"/>
        <v>0</v>
      </c>
      <c r="O284" s="277">
        <f t="shared" si="290"/>
        <v>0</v>
      </c>
      <c r="P284" s="317"/>
      <c r="Q284" s="296"/>
    </row>
    <row r="285" spans="1:17" s="19" customFormat="1" ht="13.5" thickTop="1" thickBot="1" x14ac:dyDescent="0.3">
      <c r="A285" s="744" t="s">
        <v>276</v>
      </c>
      <c r="B285" s="745"/>
      <c r="C285" s="205">
        <f t="shared" si="243"/>
        <v>-330</v>
      </c>
      <c r="D285" s="142">
        <f>SUM(D24,D25,D41,D42)-D50</f>
        <v>0</v>
      </c>
      <c r="E285" s="126">
        <f t="shared" ref="E285:F285" si="291">SUM(E24,E25,E41,E42)-E50</f>
        <v>0</v>
      </c>
      <c r="F285" s="414">
        <f t="shared" si="291"/>
        <v>0</v>
      </c>
      <c r="G285" s="240">
        <f>SUM(G24,G42)-G50</f>
        <v>0</v>
      </c>
      <c r="H285" s="126">
        <f t="shared" ref="H285:I285" si="292">SUM(H24,H42)-H50</f>
        <v>0</v>
      </c>
      <c r="I285" s="414">
        <f t="shared" si="292"/>
        <v>0</v>
      </c>
      <c r="J285" s="142">
        <f>SUM(J26,J42)-J50</f>
        <v>-330</v>
      </c>
      <c r="K285" s="114">
        <f t="shared" ref="K285:L285" si="293">SUM(K26,K42)-K50</f>
        <v>0</v>
      </c>
      <c r="L285" s="115">
        <f t="shared" si="293"/>
        <v>-330</v>
      </c>
      <c r="M285" s="240">
        <f>SUM(M44)-M50</f>
        <v>0</v>
      </c>
      <c r="N285" s="114">
        <f t="shared" ref="N285:O285" si="294">SUM(N44)-N50</f>
        <v>0</v>
      </c>
      <c r="O285" s="126">
        <f t="shared" si="294"/>
        <v>0</v>
      </c>
      <c r="P285" s="295"/>
      <c r="Q285" s="181"/>
    </row>
    <row r="286" spans="1:17" s="19" customFormat="1" ht="12.75" thickTop="1" x14ac:dyDescent="0.25">
      <c r="A286" s="746" t="s">
        <v>277</v>
      </c>
      <c r="B286" s="747"/>
      <c r="C286" s="206">
        <f t="shared" si="243"/>
        <v>330</v>
      </c>
      <c r="D286" s="143">
        <f>SUM(D287,D288)-D295+D296</f>
        <v>0</v>
      </c>
      <c r="E286" s="113">
        <f t="shared" ref="E286:O286" si="295">SUM(E287,E288)-E295+E296</f>
        <v>0</v>
      </c>
      <c r="F286" s="415">
        <f t="shared" si="295"/>
        <v>0</v>
      </c>
      <c r="G286" s="241">
        <f t="shared" si="295"/>
        <v>0</v>
      </c>
      <c r="H286" s="113">
        <f t="shared" si="295"/>
        <v>0</v>
      </c>
      <c r="I286" s="415">
        <f t="shared" si="295"/>
        <v>0</v>
      </c>
      <c r="J286" s="143">
        <f t="shared" si="295"/>
        <v>330</v>
      </c>
      <c r="K286" s="103">
        <f t="shared" si="295"/>
        <v>0</v>
      </c>
      <c r="L286" s="109">
        <f t="shared" si="295"/>
        <v>330</v>
      </c>
      <c r="M286" s="241">
        <f t="shared" si="295"/>
        <v>0</v>
      </c>
      <c r="N286" s="103">
        <f t="shared" si="295"/>
        <v>0</v>
      </c>
      <c r="O286" s="113">
        <f t="shared" si="295"/>
        <v>0</v>
      </c>
      <c r="P286" s="318"/>
      <c r="Q286" s="181"/>
    </row>
    <row r="287" spans="1:17" s="19" customFormat="1" ht="12.75" thickBot="1" x14ac:dyDescent="0.3">
      <c r="A287" s="63" t="s">
        <v>278</v>
      </c>
      <c r="B287" s="63" t="s">
        <v>279</v>
      </c>
      <c r="C287" s="196">
        <f t="shared" si="243"/>
        <v>330</v>
      </c>
      <c r="D287" s="134">
        <f t="shared" ref="D287:O287" si="296">D21-D281</f>
        <v>0</v>
      </c>
      <c r="E287" s="117">
        <f t="shared" si="296"/>
        <v>0</v>
      </c>
      <c r="F287" s="405">
        <f t="shared" si="296"/>
        <v>0</v>
      </c>
      <c r="G287" s="223">
        <f t="shared" si="296"/>
        <v>0</v>
      </c>
      <c r="H287" s="117">
        <f t="shared" si="296"/>
        <v>0</v>
      </c>
      <c r="I287" s="405">
        <f t="shared" si="296"/>
        <v>0</v>
      </c>
      <c r="J287" s="134">
        <f t="shared" si="296"/>
        <v>330</v>
      </c>
      <c r="K287" s="64">
        <f t="shared" si="296"/>
        <v>0</v>
      </c>
      <c r="L287" s="169">
        <f t="shared" si="296"/>
        <v>330</v>
      </c>
      <c r="M287" s="223">
        <f t="shared" si="296"/>
        <v>0</v>
      </c>
      <c r="N287" s="64">
        <f t="shared" si="296"/>
        <v>0</v>
      </c>
      <c r="O287" s="117">
        <f t="shared" si="296"/>
        <v>0</v>
      </c>
      <c r="P287" s="309"/>
      <c r="Q287" s="181"/>
    </row>
    <row r="288" spans="1:17" s="19" customFormat="1" ht="12.75" hidden="1" thickTop="1" x14ac:dyDescent="0.25">
      <c r="A288" s="116" t="s">
        <v>280</v>
      </c>
      <c r="B288" s="116" t="s">
        <v>281</v>
      </c>
      <c r="C288" s="206">
        <f t="shared" si="243"/>
        <v>0</v>
      </c>
      <c r="D288" s="143">
        <f t="shared" ref="D288:O288" si="297">SUM(D289,D291,D293)-SUM(D290,D292,D294)</f>
        <v>0</v>
      </c>
      <c r="E288" s="103">
        <f t="shared" si="297"/>
        <v>0</v>
      </c>
      <c r="F288" s="109">
        <f t="shared" si="297"/>
        <v>0</v>
      </c>
      <c r="G288" s="241">
        <f t="shared" si="297"/>
        <v>0</v>
      </c>
      <c r="H288" s="103">
        <f t="shared" si="297"/>
        <v>0</v>
      </c>
      <c r="I288" s="113">
        <f t="shared" si="297"/>
        <v>0</v>
      </c>
      <c r="J288" s="143">
        <f t="shared" si="297"/>
        <v>0</v>
      </c>
      <c r="K288" s="103">
        <f t="shared" si="297"/>
        <v>0</v>
      </c>
      <c r="L288" s="109">
        <f t="shared" si="297"/>
        <v>0</v>
      </c>
      <c r="M288" s="241">
        <f t="shared" si="297"/>
        <v>0</v>
      </c>
      <c r="N288" s="103">
        <f t="shared" si="297"/>
        <v>0</v>
      </c>
      <c r="O288" s="113">
        <f t="shared" si="297"/>
        <v>0</v>
      </c>
      <c r="P288" s="318"/>
      <c r="Q288" s="181"/>
    </row>
    <row r="289" spans="1:17" ht="12.75" hidden="1" thickTop="1" x14ac:dyDescent="0.25">
      <c r="A289" s="100" t="s">
        <v>282</v>
      </c>
      <c r="B289" s="60" t="s">
        <v>283</v>
      </c>
      <c r="C289" s="190">
        <f t="shared" si="243"/>
        <v>0</v>
      </c>
      <c r="D289" s="255"/>
      <c r="E289" s="49"/>
      <c r="F289" s="332">
        <f t="shared" ref="F289:F296" si="298">E289+D289</f>
        <v>0</v>
      </c>
      <c r="G289" s="238"/>
      <c r="H289" s="49"/>
      <c r="I289" s="155">
        <f t="shared" ref="I289:I296" si="299">H289+G289</f>
        <v>0</v>
      </c>
      <c r="J289" s="255"/>
      <c r="K289" s="49"/>
      <c r="L289" s="332">
        <f t="shared" ref="L289:L296" si="300">K289+J289</f>
        <v>0</v>
      </c>
      <c r="M289" s="238"/>
      <c r="N289" s="49"/>
      <c r="O289" s="155">
        <f t="shared" ref="O289:O296" si="301">N289+M289</f>
        <v>0</v>
      </c>
      <c r="P289" s="294"/>
      <c r="Q289" s="296"/>
    </row>
    <row r="290" spans="1:17" ht="24.75" hidden="1" thickTop="1" x14ac:dyDescent="0.25">
      <c r="A290" s="94" t="s">
        <v>284</v>
      </c>
      <c r="B290" s="29" t="s">
        <v>285</v>
      </c>
      <c r="C290" s="189">
        <f t="shared" si="243"/>
        <v>0</v>
      </c>
      <c r="D290" s="263"/>
      <c r="E290" s="45"/>
      <c r="F290" s="95">
        <f t="shared" si="298"/>
        <v>0</v>
      </c>
      <c r="G290" s="229"/>
      <c r="H290" s="45"/>
      <c r="I290" s="91">
        <f t="shared" si="299"/>
        <v>0</v>
      </c>
      <c r="J290" s="263"/>
      <c r="K290" s="45"/>
      <c r="L290" s="95">
        <f t="shared" si="300"/>
        <v>0</v>
      </c>
      <c r="M290" s="229"/>
      <c r="N290" s="45"/>
      <c r="O290" s="91">
        <f t="shared" si="301"/>
        <v>0</v>
      </c>
      <c r="P290" s="290"/>
      <c r="Q290" s="296"/>
    </row>
    <row r="291" spans="1:17" ht="12.75" hidden="1" thickTop="1" x14ac:dyDescent="0.25">
      <c r="A291" s="94" t="s">
        <v>286</v>
      </c>
      <c r="B291" s="29" t="s">
        <v>287</v>
      </c>
      <c r="C291" s="189">
        <f t="shared" si="243"/>
        <v>0</v>
      </c>
      <c r="D291" s="263"/>
      <c r="E291" s="45"/>
      <c r="F291" s="95">
        <f t="shared" si="298"/>
        <v>0</v>
      </c>
      <c r="G291" s="229"/>
      <c r="H291" s="45"/>
      <c r="I291" s="91">
        <f t="shared" si="299"/>
        <v>0</v>
      </c>
      <c r="J291" s="263"/>
      <c r="K291" s="45"/>
      <c r="L291" s="95">
        <f t="shared" si="300"/>
        <v>0</v>
      </c>
      <c r="M291" s="229"/>
      <c r="N291" s="45"/>
      <c r="O291" s="91">
        <f t="shared" si="301"/>
        <v>0</v>
      </c>
      <c r="P291" s="290"/>
      <c r="Q291" s="296"/>
    </row>
    <row r="292" spans="1:17" ht="24.75" hidden="1" thickTop="1" x14ac:dyDescent="0.25">
      <c r="A292" s="94" t="s">
        <v>288</v>
      </c>
      <c r="B292" s="29" t="s">
        <v>289</v>
      </c>
      <c r="C292" s="189">
        <f>SUM(F292,I292,L292,O292)</f>
        <v>0</v>
      </c>
      <c r="D292" s="263"/>
      <c r="E292" s="45"/>
      <c r="F292" s="95">
        <f t="shared" si="298"/>
        <v>0</v>
      </c>
      <c r="G292" s="229"/>
      <c r="H292" s="45"/>
      <c r="I292" s="91">
        <f t="shared" si="299"/>
        <v>0</v>
      </c>
      <c r="J292" s="263"/>
      <c r="K292" s="45"/>
      <c r="L292" s="95">
        <f t="shared" si="300"/>
        <v>0</v>
      </c>
      <c r="M292" s="229"/>
      <c r="N292" s="45"/>
      <c r="O292" s="91">
        <f t="shared" si="301"/>
        <v>0</v>
      </c>
      <c r="P292" s="290"/>
      <c r="Q292" s="296"/>
    </row>
    <row r="293" spans="1:17" ht="12.75" hidden="1" thickTop="1" x14ac:dyDescent="0.25">
      <c r="A293" s="94" t="s">
        <v>290</v>
      </c>
      <c r="B293" s="29" t="s">
        <v>291</v>
      </c>
      <c r="C293" s="189">
        <f t="shared" si="243"/>
        <v>0</v>
      </c>
      <c r="D293" s="263"/>
      <c r="E293" s="45"/>
      <c r="F293" s="95">
        <f t="shared" si="298"/>
        <v>0</v>
      </c>
      <c r="G293" s="229"/>
      <c r="H293" s="45"/>
      <c r="I293" s="91">
        <f t="shared" si="299"/>
        <v>0</v>
      </c>
      <c r="J293" s="263"/>
      <c r="K293" s="45"/>
      <c r="L293" s="95">
        <f t="shared" si="300"/>
        <v>0</v>
      </c>
      <c r="M293" s="229"/>
      <c r="N293" s="45"/>
      <c r="O293" s="91">
        <f t="shared" si="301"/>
        <v>0</v>
      </c>
      <c r="P293" s="290"/>
      <c r="Q293" s="296"/>
    </row>
    <row r="294" spans="1:17" ht="24.75" hidden="1" thickTop="1" x14ac:dyDescent="0.25">
      <c r="A294" s="101" t="s">
        <v>292</v>
      </c>
      <c r="B294" s="102" t="s">
        <v>293</v>
      </c>
      <c r="C294" s="200">
        <f t="shared" si="243"/>
        <v>0</v>
      </c>
      <c r="D294" s="264"/>
      <c r="E294" s="84"/>
      <c r="F294" s="331">
        <f t="shared" si="298"/>
        <v>0</v>
      </c>
      <c r="G294" s="234"/>
      <c r="H294" s="84"/>
      <c r="I294" s="156">
        <f t="shared" si="299"/>
        <v>0</v>
      </c>
      <c r="J294" s="264"/>
      <c r="K294" s="84"/>
      <c r="L294" s="331">
        <f t="shared" si="300"/>
        <v>0</v>
      </c>
      <c r="M294" s="234"/>
      <c r="N294" s="84"/>
      <c r="O294" s="156">
        <f t="shared" si="301"/>
        <v>0</v>
      </c>
      <c r="P294" s="293"/>
      <c r="Q294" s="296"/>
    </row>
    <row r="295" spans="1:17" s="19" customFormat="1" ht="13.5" hidden="1" thickTop="1" thickBot="1" x14ac:dyDescent="0.3">
      <c r="A295" s="118" t="s">
        <v>294</v>
      </c>
      <c r="B295" s="118" t="s">
        <v>295</v>
      </c>
      <c r="C295" s="205">
        <f t="shared" si="243"/>
        <v>0</v>
      </c>
      <c r="D295" s="266"/>
      <c r="E295" s="119"/>
      <c r="F295" s="115">
        <f t="shared" si="298"/>
        <v>0</v>
      </c>
      <c r="G295" s="242"/>
      <c r="H295" s="119"/>
      <c r="I295" s="126">
        <f t="shared" si="299"/>
        <v>0</v>
      </c>
      <c r="J295" s="266"/>
      <c r="K295" s="119"/>
      <c r="L295" s="115">
        <f t="shared" si="300"/>
        <v>0</v>
      </c>
      <c r="M295" s="242"/>
      <c r="N295" s="119"/>
      <c r="O295" s="126">
        <f t="shared" si="301"/>
        <v>0</v>
      </c>
      <c r="P295" s="295"/>
      <c r="Q295" s="181"/>
    </row>
    <row r="296" spans="1:17" s="19" customFormat="1" ht="48.75" hidden="1" thickTop="1" x14ac:dyDescent="0.25">
      <c r="A296" s="116" t="s">
        <v>296</v>
      </c>
      <c r="B296" s="104" t="s">
        <v>297</v>
      </c>
      <c r="C296" s="206">
        <f>SUM(F296,I296,L296,O296)</f>
        <v>0</v>
      </c>
      <c r="D296" s="267"/>
      <c r="E296" s="179"/>
      <c r="F296" s="175">
        <f t="shared" si="298"/>
        <v>0</v>
      </c>
      <c r="G296" s="233"/>
      <c r="H296" s="80"/>
      <c r="I296" s="123">
        <f t="shared" si="299"/>
        <v>0</v>
      </c>
      <c r="J296" s="247"/>
      <c r="K296" s="80"/>
      <c r="L296" s="175">
        <f t="shared" si="300"/>
        <v>0</v>
      </c>
      <c r="M296" s="233"/>
      <c r="N296" s="80"/>
      <c r="O296" s="123">
        <f t="shared" si="301"/>
        <v>0</v>
      </c>
      <c r="P296" s="292"/>
      <c r="Q296" s="181"/>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qxI+25nwOUJMR9JbIDlYfwC9cZKUz9qAetAhmtvLlGevL3rvp3+zD+bJh0TyZY8+VUdhW+BzYyOLu7JDyaJ1dw==" saltValue="EU1R8Vi1khFB7vAvYhUYhw==" spinCount="100000" sheet="1" objects="1" scenarios="1" formatCells="0" formatColumns="0" formatRows="0"/>
  <autoFilter ref="A18:P296">
    <filterColumn colId="2">
      <filters blank="1">
        <filter val="1 002"/>
        <filter val="1 045"/>
        <filter val="1 145"/>
        <filter val="1 214"/>
        <filter val="1 294"/>
        <filter val="1 473"/>
        <filter val="1 506"/>
        <filter val="1 557"/>
        <filter val="1 566"/>
        <filter val="1 635"/>
        <filter val="1 787"/>
        <filter val="10"/>
        <filter val="102 917"/>
        <filter val="11 375"/>
        <filter val="11 817"/>
        <filter val="118 499"/>
        <filter val="12 005"/>
        <filter val="12 270"/>
        <filter val="122"/>
        <filter val="13 339"/>
        <filter val="13 648"/>
        <filter val="13 876"/>
        <filter val="143"/>
        <filter val="151 162"/>
        <filter val="162"/>
        <filter val="174"/>
        <filter val="18 619"/>
        <filter val="18 845"/>
        <filter val="181 890"/>
        <filter val="19 246"/>
        <filter val="19 539"/>
        <filter val="2 327"/>
        <filter val="2 384"/>
        <filter val="2 762"/>
        <filter val="2 993"/>
        <filter val="20 707"/>
        <filter val="210"/>
        <filter val="24 217"/>
        <filter val="24 627"/>
        <filter val="24 837"/>
        <filter val="25 723"/>
        <filter val="25 798"/>
        <filter val="256"/>
        <filter val="3 107"/>
        <filter val="3 424"/>
        <filter val="3 557"/>
        <filter val="3 709"/>
        <filter val="3 931"/>
        <filter val="32 663"/>
        <filter val="320"/>
        <filter val="330"/>
        <filter val="-330"/>
        <filter val="38 798"/>
        <filter val="384"/>
        <filter val="4 172"/>
        <filter val="4 385"/>
        <filter val="4 711"/>
        <filter val="40 550"/>
        <filter val="418 591"/>
        <filter val="47"/>
        <filter val="49 239"/>
        <filter val="494 490"/>
        <filter val="5 000"/>
        <filter val="5 381"/>
        <filter val="50"/>
        <filter val="525"/>
        <filter val="6 068"/>
        <filter val="6 182"/>
        <filter val="6 249"/>
        <filter val="6 831"/>
        <filter val="638"/>
        <filter val="645 652"/>
        <filter val="7 033"/>
        <filter val="7 190"/>
        <filter val="7 264"/>
        <filter val="713"/>
        <filter val="75 374"/>
        <filter val="754"/>
        <filter val="77 375"/>
        <filter val="799"/>
        <filter val="8 301"/>
        <filter val="8 550"/>
        <filter val="800"/>
        <filter val="827 542"/>
        <filter val="840 674"/>
        <filter val="852 379"/>
        <filter val="854"/>
        <filter val="878"/>
        <filter val="940"/>
        <filter val="958"/>
        <filter val="976"/>
      </filters>
    </filterColumn>
  </autoFilter>
  <mergeCells count="33">
    <mergeCell ref="A285:B285"/>
    <mergeCell ref="A286:B286"/>
    <mergeCell ref="H16:H17"/>
    <mergeCell ref="I16:I17"/>
    <mergeCell ref="J16:J17"/>
    <mergeCell ref="C13:P13"/>
    <mergeCell ref="C14:P14"/>
    <mergeCell ref="A15:A17"/>
    <mergeCell ref="B15:B17"/>
    <mergeCell ref="C15:O15"/>
    <mergeCell ref="C16:C17"/>
    <mergeCell ref="D16:D17"/>
    <mergeCell ref="E16:E17"/>
    <mergeCell ref="F16:F17"/>
    <mergeCell ref="G16:G17"/>
    <mergeCell ref="N16:N17"/>
    <mergeCell ref="O16:O17"/>
    <mergeCell ref="P16:P17"/>
    <mergeCell ref="K16:K17"/>
    <mergeCell ref="L16:L17"/>
    <mergeCell ref="M16:M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109.pielikums Jūrmalas pilsētas domes
2017.gada 26.oktobra saistošajiem noteikumiem Nr.31
(protokols Nr.18, 9.punkts)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22"/>
  <sheetViews>
    <sheetView view="pageLayout" zoomScaleNormal="100" workbookViewId="0">
      <selection activeCell="C10" sqref="C10:I10"/>
    </sheetView>
  </sheetViews>
  <sheetFormatPr defaultColWidth="9.140625" defaultRowHeight="12" outlineLevelCol="1" x14ac:dyDescent="0.25"/>
  <cols>
    <col min="1" max="1" width="4.7109375" style="627" customWidth="1"/>
    <col min="2" max="2" width="20" style="501" customWidth="1"/>
    <col min="3" max="3" width="30.85546875" style="501" customWidth="1"/>
    <col min="4" max="4" width="10.28515625" style="501" customWidth="1"/>
    <col min="5" max="5" width="11.42578125" style="501" hidden="1" customWidth="1" outlineLevel="1"/>
    <col min="6" max="6" width="11.42578125" style="628" hidden="1" customWidth="1" outlineLevel="1"/>
    <col min="7" max="7" width="11.42578125" style="501" customWidth="1" collapsed="1"/>
    <col min="8" max="8" width="29.28515625" style="501" hidden="1" customWidth="1" outlineLevel="1"/>
    <col min="9" max="9" width="17.5703125" style="628" customWidth="1" collapsed="1"/>
    <col min="10" max="10" width="10" style="501" customWidth="1"/>
    <col min="11" max="15" width="9.140625" style="501" customWidth="1"/>
    <col min="16" max="16" width="4.85546875" style="501" customWidth="1"/>
    <col min="17" max="16384" width="9.140625" style="501"/>
  </cols>
  <sheetData>
    <row r="1" spans="1:12" x14ac:dyDescent="0.2">
      <c r="I1" s="465" t="s">
        <v>562</v>
      </c>
    </row>
    <row r="2" spans="1:12" x14ac:dyDescent="0.2">
      <c r="I2" s="465" t="s">
        <v>401</v>
      </c>
    </row>
    <row r="3" spans="1:12" x14ac:dyDescent="0.2">
      <c r="I3" s="465" t="s">
        <v>402</v>
      </c>
    </row>
    <row r="4" spans="1:12" x14ac:dyDescent="0.25">
      <c r="A4" s="821" t="s">
        <v>0</v>
      </c>
      <c r="B4" s="821"/>
      <c r="C4" s="821" t="s">
        <v>393</v>
      </c>
      <c r="D4" s="821"/>
      <c r="E4" s="821"/>
      <c r="F4" s="821"/>
      <c r="G4" s="821"/>
      <c r="H4" s="821"/>
      <c r="I4" s="821"/>
    </row>
    <row r="5" spans="1:12" x14ac:dyDescent="0.25">
      <c r="A5" s="821" t="s">
        <v>1</v>
      </c>
      <c r="B5" s="821"/>
      <c r="C5" s="821">
        <v>90000056357</v>
      </c>
      <c r="D5" s="821"/>
      <c r="E5" s="821"/>
      <c r="F5" s="821"/>
      <c r="G5" s="821"/>
      <c r="H5" s="821"/>
      <c r="I5" s="821"/>
    </row>
    <row r="6" spans="1:12" ht="15.75" x14ac:dyDescent="0.25">
      <c r="A6" s="845" t="s">
        <v>497</v>
      </c>
      <c r="B6" s="845"/>
      <c r="C6" s="845"/>
      <c r="D6" s="845"/>
      <c r="E6" s="845"/>
      <c r="F6" s="845"/>
      <c r="G6" s="845"/>
      <c r="H6" s="845"/>
      <c r="I6" s="845"/>
    </row>
    <row r="7" spans="1:12" ht="9.75" customHeight="1" x14ac:dyDescent="0.25">
      <c r="A7" s="629"/>
      <c r="B7" s="629"/>
      <c r="C7" s="629"/>
      <c r="D7" s="629"/>
      <c r="E7" s="629"/>
      <c r="F7" s="630"/>
      <c r="G7" s="629"/>
      <c r="H7" s="629"/>
      <c r="I7" s="630"/>
    </row>
    <row r="8" spans="1:12" ht="15.75" x14ac:dyDescent="0.25">
      <c r="A8" s="821" t="s">
        <v>404</v>
      </c>
      <c r="B8" s="821"/>
      <c r="C8" s="846" t="s">
        <v>563</v>
      </c>
      <c r="D8" s="846"/>
      <c r="E8" s="846"/>
      <c r="F8" s="846"/>
      <c r="G8" s="846"/>
      <c r="H8" s="846"/>
      <c r="I8" s="846"/>
    </row>
    <row r="9" spans="1:12" ht="9" customHeight="1" x14ac:dyDescent="0.25">
      <c r="B9" s="631"/>
      <c r="C9" s="632"/>
      <c r="D9" s="632"/>
      <c r="E9" s="632"/>
      <c r="F9" s="633"/>
      <c r="G9" s="632"/>
      <c r="H9" s="632"/>
      <c r="I9" s="633"/>
    </row>
    <row r="10" spans="1:12" x14ac:dyDescent="0.25">
      <c r="A10" s="821" t="s">
        <v>406</v>
      </c>
      <c r="B10" s="821"/>
      <c r="C10" s="821" t="s">
        <v>564</v>
      </c>
      <c r="D10" s="821"/>
      <c r="E10" s="821"/>
      <c r="F10" s="821"/>
      <c r="G10" s="821"/>
      <c r="H10" s="821"/>
      <c r="I10" s="821"/>
    </row>
    <row r="11" spans="1:12" x14ac:dyDescent="0.25">
      <c r="A11" s="821" t="s">
        <v>408</v>
      </c>
      <c r="B11" s="821"/>
      <c r="C11" s="844" t="s">
        <v>565</v>
      </c>
      <c r="D11" s="844"/>
      <c r="E11" s="844"/>
      <c r="F11" s="844"/>
      <c r="G11" s="844"/>
      <c r="H11" s="844"/>
      <c r="I11" s="844"/>
    </row>
    <row r="12" spans="1:12" ht="49.5" customHeight="1" x14ac:dyDescent="0.25">
      <c r="A12" s="634" t="s">
        <v>410</v>
      </c>
      <c r="B12" s="807" t="s">
        <v>411</v>
      </c>
      <c r="C12" s="807"/>
      <c r="D12" s="634" t="s">
        <v>415</v>
      </c>
      <c r="E12" s="634" t="s">
        <v>416</v>
      </c>
      <c r="F12" s="635" t="s">
        <v>417</v>
      </c>
      <c r="G12" s="636" t="s">
        <v>418</v>
      </c>
      <c r="H12" s="636" t="s">
        <v>316</v>
      </c>
      <c r="I12" s="637" t="s">
        <v>419</v>
      </c>
    </row>
    <row r="13" spans="1:12" x14ac:dyDescent="0.25">
      <c r="A13" s="808" t="s">
        <v>423</v>
      </c>
      <c r="B13" s="808"/>
      <c r="C13" s="808"/>
      <c r="D13" s="589"/>
      <c r="E13" s="589">
        <f>SUM(E14:E17)</f>
        <v>389584</v>
      </c>
      <c r="F13" s="638">
        <f t="shared" ref="F13:G13" si="0">SUM(F14:F17)</f>
        <v>0</v>
      </c>
      <c r="G13" s="589">
        <f t="shared" si="0"/>
        <v>389584</v>
      </c>
      <c r="H13" s="589"/>
      <c r="I13" s="639"/>
      <c r="K13" s="640"/>
      <c r="L13" s="640"/>
    </row>
    <row r="14" spans="1:12" x14ac:dyDescent="0.25">
      <c r="A14" s="847">
        <v>1</v>
      </c>
      <c r="B14" s="809" t="s">
        <v>566</v>
      </c>
      <c r="C14" s="809"/>
      <c r="D14" s="641">
        <v>5250</v>
      </c>
      <c r="E14" s="592">
        <v>370603</v>
      </c>
      <c r="F14" s="593"/>
      <c r="G14" s="592">
        <f>E14+F14</f>
        <v>370603</v>
      </c>
      <c r="H14" s="642"/>
      <c r="I14" s="828" t="s">
        <v>567</v>
      </c>
      <c r="K14" s="640"/>
      <c r="L14" s="640"/>
    </row>
    <row r="15" spans="1:12" x14ac:dyDescent="0.25">
      <c r="A15" s="847"/>
      <c r="B15" s="809"/>
      <c r="C15" s="809"/>
      <c r="D15" s="641">
        <v>2241</v>
      </c>
      <c r="E15" s="592">
        <f>5991-10</f>
        <v>5981</v>
      </c>
      <c r="F15" s="593"/>
      <c r="G15" s="592">
        <f t="shared" ref="G15:G17" si="1">E15+F15</f>
        <v>5981</v>
      </c>
      <c r="H15" s="643"/>
      <c r="I15" s="830"/>
      <c r="K15" s="640"/>
      <c r="L15" s="640"/>
    </row>
    <row r="16" spans="1:12" ht="12" customHeight="1" x14ac:dyDescent="0.25">
      <c r="A16" s="847"/>
      <c r="B16" s="809"/>
      <c r="C16" s="809"/>
      <c r="D16" s="641">
        <v>2239</v>
      </c>
      <c r="E16" s="592">
        <v>1000</v>
      </c>
      <c r="F16" s="592"/>
      <c r="G16" s="592">
        <f t="shared" si="1"/>
        <v>1000</v>
      </c>
      <c r="H16" s="592"/>
      <c r="I16" s="830"/>
      <c r="K16" s="640"/>
      <c r="L16" s="640"/>
    </row>
    <row r="17" spans="1:12" x14ac:dyDescent="0.25">
      <c r="A17" s="847"/>
      <c r="B17" s="809"/>
      <c r="C17" s="809"/>
      <c r="D17" s="641">
        <v>2241</v>
      </c>
      <c r="E17" s="592">
        <v>12000</v>
      </c>
      <c r="F17" s="593"/>
      <c r="G17" s="592">
        <f t="shared" si="1"/>
        <v>12000</v>
      </c>
      <c r="H17" s="643"/>
      <c r="I17" s="829"/>
      <c r="K17" s="640"/>
      <c r="L17" s="640"/>
    </row>
    <row r="18" spans="1:12" ht="9.75" customHeight="1" x14ac:dyDescent="0.25">
      <c r="A18" s="644"/>
      <c r="B18" s="645"/>
      <c r="C18" s="645"/>
      <c r="D18" s="599"/>
      <c r="E18" s="599"/>
      <c r="F18" s="646"/>
      <c r="G18" s="599"/>
      <c r="H18" s="599"/>
      <c r="I18" s="646"/>
      <c r="K18" s="640"/>
      <c r="L18" s="640"/>
    </row>
    <row r="19" spans="1:12" x14ac:dyDescent="0.25">
      <c r="A19" s="821" t="s">
        <v>406</v>
      </c>
      <c r="B19" s="821"/>
      <c r="C19" s="631" t="s">
        <v>568</v>
      </c>
      <c r="D19" s="631"/>
      <c r="E19" s="631"/>
      <c r="F19" s="647"/>
      <c r="G19" s="631"/>
      <c r="H19" s="631"/>
      <c r="I19" s="647"/>
      <c r="K19" s="640"/>
      <c r="L19" s="640"/>
    </row>
    <row r="20" spans="1:12" x14ac:dyDescent="0.25">
      <c r="A20" s="821" t="s">
        <v>408</v>
      </c>
      <c r="B20" s="821"/>
      <c r="C20" s="632" t="s">
        <v>569</v>
      </c>
      <c r="D20" s="632"/>
      <c r="E20" s="632"/>
      <c r="F20" s="633"/>
      <c r="G20" s="632"/>
      <c r="H20" s="632"/>
      <c r="I20" s="633"/>
      <c r="K20" s="640"/>
      <c r="L20" s="640"/>
    </row>
    <row r="21" spans="1:12" ht="50.25" customHeight="1" x14ac:dyDescent="0.25">
      <c r="A21" s="634" t="s">
        <v>410</v>
      </c>
      <c r="B21" s="807" t="s">
        <v>411</v>
      </c>
      <c r="C21" s="807"/>
      <c r="D21" s="634" t="s">
        <v>415</v>
      </c>
      <c r="E21" s="634" t="s">
        <v>416</v>
      </c>
      <c r="F21" s="635" t="s">
        <v>417</v>
      </c>
      <c r="G21" s="636" t="s">
        <v>418</v>
      </c>
      <c r="H21" s="636" t="s">
        <v>316</v>
      </c>
      <c r="I21" s="637" t="s">
        <v>419</v>
      </c>
      <c r="K21" s="640"/>
      <c r="L21" s="640"/>
    </row>
    <row r="22" spans="1:12" x14ac:dyDescent="0.25">
      <c r="A22" s="808" t="s">
        <v>423</v>
      </c>
      <c r="B22" s="808"/>
      <c r="C22" s="808"/>
      <c r="D22" s="589"/>
      <c r="E22" s="589">
        <f>SUM(E23:E25)</f>
        <v>41331</v>
      </c>
      <c r="F22" s="589">
        <f t="shared" ref="F22:G22" si="2">SUM(F23:F25)</f>
        <v>0</v>
      </c>
      <c r="G22" s="589">
        <f t="shared" si="2"/>
        <v>41331</v>
      </c>
      <c r="H22" s="589"/>
      <c r="I22" s="648"/>
      <c r="K22" s="640"/>
      <c r="L22" s="640"/>
    </row>
    <row r="23" spans="1:12" ht="15" customHeight="1" x14ac:dyDescent="0.25">
      <c r="A23" s="594">
        <v>1</v>
      </c>
      <c r="B23" s="809" t="s">
        <v>570</v>
      </c>
      <c r="C23" s="809"/>
      <c r="D23" s="641">
        <v>5240</v>
      </c>
      <c r="E23" s="592">
        <v>0</v>
      </c>
      <c r="F23" s="649"/>
      <c r="G23" s="650">
        <f t="shared" ref="G23:G25" si="3">E23+F23</f>
        <v>0</v>
      </c>
      <c r="H23" s="651"/>
      <c r="I23" s="652" t="s">
        <v>571</v>
      </c>
      <c r="K23" s="640"/>
      <c r="L23" s="640"/>
    </row>
    <row r="24" spans="1:12" ht="25.5" customHeight="1" x14ac:dyDescent="0.25">
      <c r="A24" s="594">
        <v>2</v>
      </c>
      <c r="B24" s="810" t="s">
        <v>572</v>
      </c>
      <c r="C24" s="811"/>
      <c r="D24" s="641">
        <v>5250</v>
      </c>
      <c r="E24" s="592">
        <v>15642</v>
      </c>
      <c r="F24" s="593"/>
      <c r="G24" s="592">
        <f t="shared" si="3"/>
        <v>15642</v>
      </c>
      <c r="H24" s="651"/>
      <c r="I24" s="653" t="s">
        <v>571</v>
      </c>
      <c r="K24" s="640"/>
      <c r="L24" s="640"/>
    </row>
    <row r="25" spans="1:12" x14ac:dyDescent="0.25">
      <c r="A25" s="594">
        <v>3</v>
      </c>
      <c r="B25" s="810" t="s">
        <v>573</v>
      </c>
      <c r="C25" s="811"/>
      <c r="D25" s="641">
        <v>5250</v>
      </c>
      <c r="E25" s="592">
        <v>25689</v>
      </c>
      <c r="F25" s="593"/>
      <c r="G25" s="592">
        <f t="shared" si="3"/>
        <v>25689</v>
      </c>
      <c r="H25" s="643"/>
      <c r="I25" s="653" t="s">
        <v>571</v>
      </c>
      <c r="K25" s="640"/>
      <c r="L25" s="640"/>
    </row>
    <row r="26" spans="1:12" ht="14.25" customHeight="1" x14ac:dyDescent="0.25">
      <c r="A26" s="644"/>
      <c r="B26" s="645"/>
      <c r="C26" s="645"/>
      <c r="D26" s="654"/>
      <c r="E26" s="655"/>
      <c r="F26" s="656"/>
      <c r="G26" s="655"/>
      <c r="H26" s="655"/>
      <c r="I26" s="657"/>
      <c r="K26" s="640"/>
      <c r="L26" s="640"/>
    </row>
    <row r="27" spans="1:12" x14ac:dyDescent="0.25">
      <c r="A27" s="821" t="s">
        <v>406</v>
      </c>
      <c r="B27" s="821"/>
      <c r="C27" s="631" t="s">
        <v>574</v>
      </c>
      <c r="D27" s="631"/>
      <c r="E27" s="631"/>
      <c r="F27" s="647"/>
      <c r="G27" s="631"/>
      <c r="H27" s="631"/>
      <c r="I27" s="647"/>
      <c r="K27" s="640"/>
      <c r="L27" s="640"/>
    </row>
    <row r="28" spans="1:12" x14ac:dyDescent="0.25">
      <c r="A28" s="821" t="s">
        <v>408</v>
      </c>
      <c r="B28" s="821"/>
      <c r="C28" s="632" t="s">
        <v>575</v>
      </c>
      <c r="D28" s="632"/>
      <c r="E28" s="632"/>
      <c r="F28" s="633"/>
      <c r="G28" s="632"/>
      <c r="H28" s="632"/>
      <c r="I28" s="633"/>
      <c r="K28" s="640"/>
      <c r="L28" s="640"/>
    </row>
    <row r="29" spans="1:12" ht="49.5" customHeight="1" x14ac:dyDescent="0.25">
      <c r="A29" s="634" t="s">
        <v>410</v>
      </c>
      <c r="B29" s="807" t="s">
        <v>411</v>
      </c>
      <c r="C29" s="807"/>
      <c r="D29" s="634" t="s">
        <v>415</v>
      </c>
      <c r="E29" s="634" t="s">
        <v>416</v>
      </c>
      <c r="F29" s="635" t="s">
        <v>417</v>
      </c>
      <c r="G29" s="636" t="s">
        <v>418</v>
      </c>
      <c r="H29" s="636" t="s">
        <v>316</v>
      </c>
      <c r="I29" s="637" t="s">
        <v>419</v>
      </c>
      <c r="K29" s="640"/>
      <c r="L29" s="640"/>
    </row>
    <row r="30" spans="1:12" ht="14.25" customHeight="1" x14ac:dyDescent="0.25">
      <c r="A30" s="808" t="s">
        <v>423</v>
      </c>
      <c r="B30" s="808"/>
      <c r="C30" s="808"/>
      <c r="D30" s="589"/>
      <c r="E30" s="589">
        <f>E31</f>
        <v>37106</v>
      </c>
      <c r="F30" s="638">
        <f t="shared" ref="F30:G30" si="4">F31</f>
        <v>0</v>
      </c>
      <c r="G30" s="589">
        <f t="shared" si="4"/>
        <v>37106</v>
      </c>
      <c r="H30" s="589"/>
      <c r="I30" s="648"/>
      <c r="K30" s="640"/>
      <c r="L30" s="640"/>
    </row>
    <row r="31" spans="1:12" ht="14.25" customHeight="1" x14ac:dyDescent="0.25">
      <c r="A31" s="594">
        <v>1</v>
      </c>
      <c r="B31" s="831" t="s">
        <v>576</v>
      </c>
      <c r="C31" s="831"/>
      <c r="D31" s="658">
        <v>5250</v>
      </c>
      <c r="E31" s="596">
        <f>34313+2793</f>
        <v>37106</v>
      </c>
      <c r="F31" s="649"/>
      <c r="G31" s="596">
        <f>E31+F31</f>
        <v>37106</v>
      </c>
      <c r="H31" s="643"/>
      <c r="I31" s="652" t="s">
        <v>577</v>
      </c>
      <c r="K31" s="640"/>
      <c r="L31" s="640"/>
    </row>
    <row r="32" spans="1:12" ht="14.25" customHeight="1" x14ac:dyDescent="0.25">
      <c r="A32" s="659"/>
      <c r="B32" s="660"/>
      <c r="C32" s="660"/>
      <c r="D32" s="661"/>
      <c r="E32" s="661"/>
      <c r="F32" s="662"/>
      <c r="G32" s="661"/>
      <c r="H32" s="661"/>
      <c r="I32" s="662"/>
      <c r="K32" s="640"/>
      <c r="L32" s="640"/>
    </row>
    <row r="33" spans="1:12" x14ac:dyDescent="0.25">
      <c r="A33" s="821" t="s">
        <v>406</v>
      </c>
      <c r="B33" s="821"/>
      <c r="C33" s="631" t="s">
        <v>532</v>
      </c>
      <c r="D33" s="631"/>
      <c r="E33" s="631"/>
      <c r="F33" s="647"/>
      <c r="G33" s="631"/>
      <c r="H33" s="631"/>
      <c r="I33" s="647"/>
      <c r="K33" s="640"/>
      <c r="L33" s="640"/>
    </row>
    <row r="34" spans="1:12" x14ac:dyDescent="0.25">
      <c r="A34" s="821" t="s">
        <v>408</v>
      </c>
      <c r="B34" s="821"/>
      <c r="C34" s="632" t="s">
        <v>409</v>
      </c>
      <c r="D34" s="632"/>
      <c r="E34" s="632"/>
      <c r="F34" s="633"/>
      <c r="G34" s="632"/>
      <c r="H34" s="632"/>
      <c r="I34" s="633"/>
      <c r="K34" s="640"/>
      <c r="L34" s="640"/>
    </row>
    <row r="35" spans="1:12" ht="48.75" customHeight="1" x14ac:dyDescent="0.25">
      <c r="A35" s="634" t="s">
        <v>410</v>
      </c>
      <c r="B35" s="807" t="s">
        <v>411</v>
      </c>
      <c r="C35" s="807"/>
      <c r="D35" s="634" t="s">
        <v>415</v>
      </c>
      <c r="E35" s="634" t="s">
        <v>416</v>
      </c>
      <c r="F35" s="635" t="s">
        <v>417</v>
      </c>
      <c r="G35" s="636" t="s">
        <v>418</v>
      </c>
      <c r="H35" s="636" t="s">
        <v>316</v>
      </c>
      <c r="I35" s="637" t="s">
        <v>419</v>
      </c>
      <c r="K35" s="640"/>
      <c r="L35" s="640"/>
    </row>
    <row r="36" spans="1:12" x14ac:dyDescent="0.25">
      <c r="A36" s="808" t="s">
        <v>423</v>
      </c>
      <c r="B36" s="808"/>
      <c r="C36" s="808"/>
      <c r="D36" s="589"/>
      <c r="E36" s="589">
        <f>SUM(E37:E50)</f>
        <v>7543998</v>
      </c>
      <c r="F36" s="589">
        <f t="shared" ref="F36:G36" si="5">SUM(F37:F50)</f>
        <v>-10906</v>
      </c>
      <c r="G36" s="589">
        <f t="shared" si="5"/>
        <v>7533092</v>
      </c>
      <c r="H36" s="589"/>
      <c r="I36" s="639"/>
      <c r="K36" s="640"/>
      <c r="L36" s="640"/>
    </row>
    <row r="37" spans="1:12" ht="14.25" customHeight="1" x14ac:dyDescent="0.25">
      <c r="A37" s="594">
        <v>1</v>
      </c>
      <c r="B37" s="809" t="s">
        <v>578</v>
      </c>
      <c r="C37" s="809"/>
      <c r="D37" s="641">
        <v>5240</v>
      </c>
      <c r="E37" s="592">
        <v>49965</v>
      </c>
      <c r="F37" s="593"/>
      <c r="G37" s="592">
        <f t="shared" ref="G37:G50" si="6">E37+F37</f>
        <v>49965</v>
      </c>
      <c r="H37" s="592"/>
      <c r="I37" s="653" t="s">
        <v>579</v>
      </c>
      <c r="K37" s="640"/>
      <c r="L37" s="640"/>
    </row>
    <row r="38" spans="1:12" ht="27" customHeight="1" x14ac:dyDescent="0.25">
      <c r="A38" s="816">
        <v>2</v>
      </c>
      <c r="B38" s="809" t="s">
        <v>580</v>
      </c>
      <c r="C38" s="809"/>
      <c r="D38" s="663">
        <v>5240</v>
      </c>
      <c r="E38" s="592">
        <v>4255528</v>
      </c>
      <c r="F38" s="664"/>
      <c r="G38" s="592">
        <f t="shared" si="6"/>
        <v>4255528</v>
      </c>
      <c r="H38" s="592"/>
      <c r="I38" s="653" t="s">
        <v>581</v>
      </c>
      <c r="K38" s="640"/>
      <c r="L38" s="640"/>
    </row>
    <row r="39" spans="1:12" ht="24" x14ac:dyDescent="0.25">
      <c r="A39" s="816"/>
      <c r="B39" s="809"/>
      <c r="C39" s="809"/>
      <c r="D39" s="641">
        <v>5250</v>
      </c>
      <c r="E39" s="592">
        <v>1655789</v>
      </c>
      <c r="F39" s="592">
        <v>-10906</v>
      </c>
      <c r="G39" s="592">
        <f t="shared" si="6"/>
        <v>1644883</v>
      </c>
      <c r="H39" s="642" t="s">
        <v>582</v>
      </c>
      <c r="I39" s="653" t="s">
        <v>583</v>
      </c>
      <c r="K39" s="640"/>
      <c r="L39" s="640"/>
    </row>
    <row r="40" spans="1:12" x14ac:dyDescent="0.25">
      <c r="A40" s="842">
        <v>3</v>
      </c>
      <c r="B40" s="812" t="s">
        <v>584</v>
      </c>
      <c r="C40" s="813"/>
      <c r="D40" s="641">
        <v>5250</v>
      </c>
      <c r="E40" s="592">
        <v>217639</v>
      </c>
      <c r="F40" s="593"/>
      <c r="G40" s="592">
        <f t="shared" si="6"/>
        <v>217639</v>
      </c>
      <c r="H40" s="651"/>
      <c r="I40" s="828" t="s">
        <v>585</v>
      </c>
      <c r="K40" s="640"/>
      <c r="L40" s="640"/>
    </row>
    <row r="41" spans="1:12" x14ac:dyDescent="0.25">
      <c r="A41" s="843"/>
      <c r="B41" s="834"/>
      <c r="C41" s="835"/>
      <c r="D41" s="641">
        <v>2241</v>
      </c>
      <c r="E41" s="592">
        <v>13222</v>
      </c>
      <c r="F41" s="593"/>
      <c r="G41" s="592">
        <f t="shared" si="6"/>
        <v>13222</v>
      </c>
      <c r="H41" s="651"/>
      <c r="I41" s="829"/>
      <c r="K41" s="640"/>
      <c r="L41" s="640"/>
    </row>
    <row r="42" spans="1:12" x14ac:dyDescent="0.25">
      <c r="A42" s="665">
        <v>4</v>
      </c>
      <c r="B42" s="809" t="s">
        <v>586</v>
      </c>
      <c r="C42" s="809"/>
      <c r="D42" s="641">
        <v>2241</v>
      </c>
      <c r="E42" s="592">
        <v>153081</v>
      </c>
      <c r="F42" s="593"/>
      <c r="G42" s="592">
        <f t="shared" si="6"/>
        <v>153081</v>
      </c>
      <c r="H42" s="651"/>
      <c r="I42" s="653" t="s">
        <v>587</v>
      </c>
      <c r="K42" s="640"/>
      <c r="L42" s="640"/>
    </row>
    <row r="43" spans="1:12" ht="12" customHeight="1" x14ac:dyDescent="0.25">
      <c r="A43" s="665">
        <v>5</v>
      </c>
      <c r="B43" s="809" t="s">
        <v>588</v>
      </c>
      <c r="C43" s="809"/>
      <c r="D43" s="641">
        <v>2241</v>
      </c>
      <c r="E43" s="592">
        <v>5000</v>
      </c>
      <c r="F43" s="664"/>
      <c r="G43" s="592">
        <f t="shared" si="6"/>
        <v>5000</v>
      </c>
      <c r="H43" s="651"/>
      <c r="I43" s="653" t="s">
        <v>589</v>
      </c>
      <c r="K43" s="640"/>
      <c r="L43" s="640"/>
    </row>
    <row r="44" spans="1:12" ht="16.5" customHeight="1" x14ac:dyDescent="0.25">
      <c r="A44" s="594">
        <v>6</v>
      </c>
      <c r="B44" s="809" t="s">
        <v>590</v>
      </c>
      <c r="C44" s="809"/>
      <c r="D44" s="641">
        <v>2239</v>
      </c>
      <c r="E44" s="592">
        <v>2000</v>
      </c>
      <c r="F44" s="664"/>
      <c r="G44" s="592">
        <f t="shared" si="6"/>
        <v>2000</v>
      </c>
      <c r="H44" s="592"/>
      <c r="I44" s="653" t="s">
        <v>591</v>
      </c>
      <c r="K44" s="640"/>
      <c r="L44" s="640"/>
    </row>
    <row r="45" spans="1:12" x14ac:dyDescent="0.25">
      <c r="A45" s="666">
        <v>7</v>
      </c>
      <c r="B45" s="818" t="s">
        <v>592</v>
      </c>
      <c r="C45" s="818"/>
      <c r="D45" s="667">
        <v>5250</v>
      </c>
      <c r="E45" s="668">
        <v>958375</v>
      </c>
      <c r="F45" s="669"/>
      <c r="G45" s="668">
        <f t="shared" si="6"/>
        <v>958375</v>
      </c>
      <c r="H45" s="668"/>
      <c r="I45" s="670" t="s">
        <v>593</v>
      </c>
      <c r="K45" s="640"/>
      <c r="L45" s="640"/>
    </row>
    <row r="46" spans="1:12" ht="22.5" customHeight="1" x14ac:dyDescent="0.25">
      <c r="A46" s="671">
        <v>8</v>
      </c>
      <c r="B46" s="841" t="s">
        <v>594</v>
      </c>
      <c r="C46" s="841"/>
      <c r="D46" s="672">
        <v>5240</v>
      </c>
      <c r="E46" s="673">
        <v>88556</v>
      </c>
      <c r="F46" s="674"/>
      <c r="G46" s="673">
        <f t="shared" si="6"/>
        <v>88556</v>
      </c>
      <c r="H46" s="642"/>
      <c r="I46" s="670" t="s">
        <v>595</v>
      </c>
      <c r="K46" s="640"/>
      <c r="L46" s="640"/>
    </row>
    <row r="47" spans="1:12" x14ac:dyDescent="0.25">
      <c r="A47" s="675">
        <v>9</v>
      </c>
      <c r="B47" s="819" t="s">
        <v>596</v>
      </c>
      <c r="C47" s="820"/>
      <c r="D47" s="641">
        <v>5250</v>
      </c>
      <c r="E47" s="592">
        <v>25000</v>
      </c>
      <c r="F47" s="664"/>
      <c r="G47" s="592">
        <f t="shared" si="6"/>
        <v>25000</v>
      </c>
      <c r="H47" s="592"/>
      <c r="I47" s="653" t="s">
        <v>597</v>
      </c>
      <c r="K47" s="640"/>
      <c r="L47" s="640"/>
    </row>
    <row r="48" spans="1:12" ht="26.25" customHeight="1" x14ac:dyDescent="0.25">
      <c r="A48" s="675">
        <v>10</v>
      </c>
      <c r="B48" s="819" t="s">
        <v>598</v>
      </c>
      <c r="C48" s="820"/>
      <c r="D48" s="641">
        <v>5240</v>
      </c>
      <c r="E48" s="592">
        <v>3097</v>
      </c>
      <c r="F48" s="664"/>
      <c r="G48" s="592">
        <f t="shared" si="6"/>
        <v>3097</v>
      </c>
      <c r="H48" s="592"/>
      <c r="I48" s="653" t="s">
        <v>599</v>
      </c>
      <c r="K48" s="640"/>
      <c r="L48" s="640"/>
    </row>
    <row r="49" spans="1:12" x14ac:dyDescent="0.25">
      <c r="A49" s="675">
        <v>11</v>
      </c>
      <c r="B49" s="819" t="s">
        <v>600</v>
      </c>
      <c r="C49" s="820"/>
      <c r="D49" s="641">
        <v>5250</v>
      </c>
      <c r="E49" s="592">
        <v>100126</v>
      </c>
      <c r="F49" s="593"/>
      <c r="G49" s="592">
        <f t="shared" si="6"/>
        <v>100126</v>
      </c>
      <c r="H49" s="651"/>
      <c r="I49" s="653" t="s">
        <v>585</v>
      </c>
      <c r="K49" s="640"/>
      <c r="L49" s="640"/>
    </row>
    <row r="50" spans="1:12" x14ac:dyDescent="0.25">
      <c r="A50" s="675">
        <v>12</v>
      </c>
      <c r="B50" s="819" t="s">
        <v>601</v>
      </c>
      <c r="C50" s="820"/>
      <c r="D50" s="641">
        <v>2241</v>
      </c>
      <c r="E50" s="592">
        <v>16620</v>
      </c>
      <c r="F50" s="593"/>
      <c r="G50" s="592">
        <f t="shared" si="6"/>
        <v>16620</v>
      </c>
      <c r="H50" s="643"/>
      <c r="I50" s="653" t="s">
        <v>587</v>
      </c>
      <c r="K50" s="640"/>
      <c r="L50" s="640"/>
    </row>
    <row r="51" spans="1:12" x14ac:dyDescent="0.25">
      <c r="A51" s="676"/>
      <c r="B51" s="677"/>
      <c r="C51" s="677"/>
      <c r="D51" s="678"/>
      <c r="E51" s="679"/>
      <c r="F51" s="680"/>
      <c r="G51" s="679"/>
      <c r="H51" s="679"/>
      <c r="I51" s="680"/>
      <c r="K51" s="640"/>
      <c r="L51" s="640"/>
    </row>
    <row r="52" spans="1:12" x14ac:dyDescent="0.25">
      <c r="A52" s="814" t="s">
        <v>406</v>
      </c>
      <c r="B52" s="814"/>
      <c r="C52" s="814" t="s">
        <v>602</v>
      </c>
      <c r="D52" s="814"/>
      <c r="E52" s="814"/>
      <c r="F52" s="814"/>
      <c r="G52" s="814"/>
      <c r="H52" s="814"/>
      <c r="I52" s="814"/>
      <c r="K52" s="640"/>
      <c r="L52" s="640"/>
    </row>
    <row r="53" spans="1:12" x14ac:dyDescent="0.25">
      <c r="A53" s="815" t="s">
        <v>408</v>
      </c>
      <c r="B53" s="815"/>
      <c r="C53" s="681" t="s">
        <v>603</v>
      </c>
      <c r="D53" s="682"/>
      <c r="E53" s="682"/>
      <c r="F53" s="683"/>
      <c r="G53" s="682"/>
      <c r="H53" s="682"/>
      <c r="I53" s="683"/>
      <c r="K53" s="640"/>
      <c r="L53" s="640"/>
    </row>
    <row r="54" spans="1:12" ht="47.25" customHeight="1" x14ac:dyDescent="0.25">
      <c r="A54" s="634" t="s">
        <v>410</v>
      </c>
      <c r="B54" s="807" t="s">
        <v>411</v>
      </c>
      <c r="C54" s="807"/>
      <c r="D54" s="634" t="s">
        <v>415</v>
      </c>
      <c r="E54" s="634" t="s">
        <v>416</v>
      </c>
      <c r="F54" s="635" t="s">
        <v>417</v>
      </c>
      <c r="G54" s="636" t="s">
        <v>418</v>
      </c>
      <c r="H54" s="636" t="s">
        <v>316</v>
      </c>
      <c r="I54" s="637" t="s">
        <v>419</v>
      </c>
      <c r="K54" s="640"/>
      <c r="L54" s="640"/>
    </row>
    <row r="55" spans="1:12" x14ac:dyDescent="0.25">
      <c r="A55" s="808" t="s">
        <v>423</v>
      </c>
      <c r="B55" s="808"/>
      <c r="C55" s="808"/>
      <c r="D55" s="589"/>
      <c r="E55" s="589">
        <f>SUM(E56:E63)</f>
        <v>338212</v>
      </c>
      <c r="F55" s="589">
        <f>SUM(F56:F63)</f>
        <v>0</v>
      </c>
      <c r="G55" s="589">
        <f>SUM(G56:G63)</f>
        <v>338212</v>
      </c>
      <c r="H55" s="589"/>
      <c r="I55" s="684"/>
      <c r="K55" s="640"/>
      <c r="L55" s="640"/>
    </row>
    <row r="56" spans="1:12" ht="22.5" customHeight="1" x14ac:dyDescent="0.25">
      <c r="A56" s="594">
        <v>1</v>
      </c>
      <c r="B56" s="818" t="s">
        <v>604</v>
      </c>
      <c r="C56" s="818"/>
      <c r="D56" s="658">
        <v>5240</v>
      </c>
      <c r="E56" s="596">
        <v>46510</v>
      </c>
      <c r="F56" s="593"/>
      <c r="G56" s="596">
        <f t="shared" ref="G56:G63" si="7">E56+F56</f>
        <v>46510</v>
      </c>
      <c r="H56" s="642"/>
      <c r="I56" s="653" t="s">
        <v>605</v>
      </c>
      <c r="K56" s="640"/>
      <c r="L56" s="640"/>
    </row>
    <row r="57" spans="1:12" x14ac:dyDescent="0.25">
      <c r="A57" s="666">
        <v>2</v>
      </c>
      <c r="B57" s="818" t="s">
        <v>606</v>
      </c>
      <c r="C57" s="818"/>
      <c r="D57" s="641">
        <v>5240</v>
      </c>
      <c r="E57" s="592">
        <v>6000</v>
      </c>
      <c r="F57" s="592"/>
      <c r="G57" s="592">
        <f t="shared" si="7"/>
        <v>6000</v>
      </c>
      <c r="H57" s="592"/>
      <c r="I57" s="685" t="s">
        <v>607</v>
      </c>
      <c r="K57" s="640"/>
      <c r="L57" s="640"/>
    </row>
    <row r="58" spans="1:12" x14ac:dyDescent="0.25">
      <c r="A58" s="594">
        <v>3</v>
      </c>
      <c r="B58" s="818" t="s">
        <v>608</v>
      </c>
      <c r="C58" s="818"/>
      <c r="D58" s="641">
        <v>5250</v>
      </c>
      <c r="E58" s="592">
        <v>103692</v>
      </c>
      <c r="F58" s="593"/>
      <c r="G58" s="592">
        <f t="shared" si="7"/>
        <v>103692</v>
      </c>
      <c r="H58" s="686"/>
      <c r="I58" s="653" t="s">
        <v>609</v>
      </c>
      <c r="K58" s="640"/>
      <c r="L58" s="640"/>
    </row>
    <row r="59" spans="1:12" x14ac:dyDescent="0.25">
      <c r="A59" s="594">
        <v>4</v>
      </c>
      <c r="B59" s="818" t="s">
        <v>610</v>
      </c>
      <c r="C59" s="818"/>
      <c r="D59" s="641">
        <v>5240</v>
      </c>
      <c r="E59" s="592">
        <v>83600</v>
      </c>
      <c r="F59" s="592"/>
      <c r="G59" s="592">
        <f t="shared" si="7"/>
        <v>83600</v>
      </c>
      <c r="H59" s="651"/>
      <c r="I59" s="653" t="s">
        <v>611</v>
      </c>
      <c r="K59" s="640"/>
      <c r="L59" s="640"/>
    </row>
    <row r="60" spans="1:12" x14ac:dyDescent="0.25">
      <c r="A60" s="687">
        <v>5</v>
      </c>
      <c r="B60" s="819" t="s">
        <v>612</v>
      </c>
      <c r="C60" s="820"/>
      <c r="D60" s="641">
        <v>5240</v>
      </c>
      <c r="E60" s="592">
        <v>50454</v>
      </c>
      <c r="F60" s="593"/>
      <c r="G60" s="592">
        <f t="shared" si="7"/>
        <v>50454</v>
      </c>
      <c r="H60" s="651"/>
      <c r="I60" s="653" t="s">
        <v>611</v>
      </c>
      <c r="K60" s="640"/>
      <c r="L60" s="640"/>
    </row>
    <row r="61" spans="1:12" x14ac:dyDescent="0.25">
      <c r="A61" s="687">
        <v>6</v>
      </c>
      <c r="B61" s="819" t="s">
        <v>613</v>
      </c>
      <c r="C61" s="820"/>
      <c r="D61" s="641">
        <v>5250</v>
      </c>
      <c r="E61" s="592">
        <f>8078-2</f>
        <v>8076</v>
      </c>
      <c r="F61" s="593"/>
      <c r="G61" s="592">
        <f t="shared" si="7"/>
        <v>8076</v>
      </c>
      <c r="H61" s="688"/>
      <c r="I61" s="653" t="s">
        <v>614</v>
      </c>
      <c r="K61" s="640"/>
      <c r="L61" s="640"/>
    </row>
    <row r="62" spans="1:12" x14ac:dyDescent="0.25">
      <c r="A62" s="687">
        <v>7</v>
      </c>
      <c r="B62" s="819" t="s">
        <v>615</v>
      </c>
      <c r="C62" s="820"/>
      <c r="D62" s="641">
        <v>5240</v>
      </c>
      <c r="E62" s="592">
        <v>33880</v>
      </c>
      <c r="F62" s="593"/>
      <c r="G62" s="592">
        <f t="shared" si="7"/>
        <v>33880</v>
      </c>
      <c r="H62" s="642"/>
      <c r="I62" s="653" t="s">
        <v>611</v>
      </c>
      <c r="K62" s="640"/>
      <c r="L62" s="640"/>
    </row>
    <row r="63" spans="1:12" x14ac:dyDescent="0.25">
      <c r="A63" s="687">
        <v>8</v>
      </c>
      <c r="B63" s="818" t="s">
        <v>616</v>
      </c>
      <c r="C63" s="818"/>
      <c r="D63" s="641">
        <v>5240</v>
      </c>
      <c r="E63" s="592">
        <v>6000</v>
      </c>
      <c r="F63" s="593"/>
      <c r="G63" s="592">
        <f t="shared" si="7"/>
        <v>6000</v>
      </c>
      <c r="H63" s="689"/>
      <c r="I63" s="653" t="s">
        <v>617</v>
      </c>
      <c r="K63" s="640"/>
      <c r="L63" s="640"/>
    </row>
    <row r="64" spans="1:12" ht="96.75" customHeight="1" x14ac:dyDescent="0.25">
      <c r="A64" s="690"/>
      <c r="B64" s="691"/>
      <c r="C64" s="691"/>
      <c r="D64" s="691"/>
      <c r="E64" s="692"/>
      <c r="F64" s="693"/>
      <c r="G64" s="692"/>
      <c r="H64" s="692"/>
      <c r="I64" s="694"/>
      <c r="K64" s="640"/>
      <c r="L64" s="640"/>
    </row>
    <row r="65" spans="1:12" x14ac:dyDescent="0.25">
      <c r="A65" s="821" t="s">
        <v>406</v>
      </c>
      <c r="B65" s="821"/>
      <c r="C65" s="631" t="s">
        <v>618</v>
      </c>
      <c r="D65" s="631"/>
      <c r="E65" s="631"/>
      <c r="F65" s="647"/>
      <c r="G65" s="631"/>
      <c r="H65" s="631"/>
      <c r="I65" s="647"/>
      <c r="K65" s="640"/>
      <c r="L65" s="640"/>
    </row>
    <row r="66" spans="1:12" x14ac:dyDescent="0.25">
      <c r="A66" s="821" t="s">
        <v>408</v>
      </c>
      <c r="B66" s="821"/>
      <c r="C66" s="632" t="s">
        <v>619</v>
      </c>
      <c r="D66" s="632"/>
      <c r="E66" s="632"/>
      <c r="F66" s="633"/>
      <c r="G66" s="632"/>
      <c r="H66" s="632"/>
      <c r="I66" s="633"/>
      <c r="K66" s="640"/>
      <c r="L66" s="640"/>
    </row>
    <row r="67" spans="1:12" ht="48.75" customHeight="1" x14ac:dyDescent="0.25">
      <c r="A67" s="634" t="s">
        <v>410</v>
      </c>
      <c r="B67" s="807" t="s">
        <v>411</v>
      </c>
      <c r="C67" s="807"/>
      <c r="D67" s="634" t="s">
        <v>415</v>
      </c>
      <c r="E67" s="634" t="s">
        <v>416</v>
      </c>
      <c r="F67" s="635" t="s">
        <v>417</v>
      </c>
      <c r="G67" s="636" t="s">
        <v>418</v>
      </c>
      <c r="H67" s="636" t="s">
        <v>316</v>
      </c>
      <c r="I67" s="637" t="s">
        <v>419</v>
      </c>
      <c r="K67" s="640"/>
      <c r="L67" s="640"/>
    </row>
    <row r="68" spans="1:12" x14ac:dyDescent="0.25">
      <c r="A68" s="808" t="s">
        <v>423</v>
      </c>
      <c r="B68" s="808"/>
      <c r="C68" s="808"/>
      <c r="D68" s="589"/>
      <c r="E68" s="589">
        <f>SUM(E69:E70)</f>
        <v>31210</v>
      </c>
      <c r="F68" s="638">
        <f t="shared" ref="F68:G68" si="8">SUM(F69:F70)</f>
        <v>0</v>
      </c>
      <c r="G68" s="589">
        <f t="shared" si="8"/>
        <v>31210</v>
      </c>
      <c r="H68" s="589"/>
      <c r="I68" s="648"/>
      <c r="K68" s="640"/>
      <c r="L68" s="640"/>
    </row>
    <row r="69" spans="1:12" x14ac:dyDescent="0.25">
      <c r="A69" s="594">
        <v>1</v>
      </c>
      <c r="B69" s="818" t="s">
        <v>620</v>
      </c>
      <c r="C69" s="818"/>
      <c r="D69" s="658">
        <v>5250</v>
      </c>
      <c r="E69" s="596">
        <v>5794</v>
      </c>
      <c r="F69" s="592"/>
      <c r="G69" s="596">
        <f t="shared" ref="G69:G70" si="9">E69+F69</f>
        <v>5794</v>
      </c>
      <c r="H69" s="596"/>
      <c r="I69" s="653" t="s">
        <v>621</v>
      </c>
      <c r="K69" s="640"/>
      <c r="L69" s="640"/>
    </row>
    <row r="70" spans="1:12" x14ac:dyDescent="0.25">
      <c r="A70" s="594">
        <v>2</v>
      </c>
      <c r="B70" s="818" t="s">
        <v>622</v>
      </c>
      <c r="C70" s="818"/>
      <c r="D70" s="658">
        <v>5250</v>
      </c>
      <c r="E70" s="596">
        <v>25416</v>
      </c>
      <c r="F70" s="593"/>
      <c r="G70" s="596">
        <f t="shared" si="9"/>
        <v>25416</v>
      </c>
      <c r="H70" s="642"/>
      <c r="I70" s="653" t="s">
        <v>623</v>
      </c>
      <c r="K70" s="640"/>
      <c r="L70" s="640"/>
    </row>
    <row r="71" spans="1:12" ht="9" customHeight="1" x14ac:dyDescent="0.25">
      <c r="A71" s="690"/>
      <c r="B71" s="691"/>
      <c r="C71" s="691"/>
      <c r="D71" s="691"/>
      <c r="E71" s="691"/>
      <c r="F71" s="695"/>
      <c r="G71" s="691"/>
      <c r="H71" s="691"/>
      <c r="I71" s="695"/>
      <c r="K71" s="640"/>
      <c r="L71" s="640"/>
    </row>
    <row r="72" spans="1:12" x14ac:dyDescent="0.25">
      <c r="A72" s="814" t="s">
        <v>406</v>
      </c>
      <c r="B72" s="814"/>
      <c r="C72" s="696" t="s">
        <v>624</v>
      </c>
      <c r="D72" s="696"/>
      <c r="E72" s="696"/>
      <c r="F72" s="697"/>
      <c r="G72" s="696"/>
      <c r="H72" s="696"/>
      <c r="I72" s="697"/>
      <c r="K72" s="640"/>
      <c r="L72" s="640"/>
    </row>
    <row r="73" spans="1:12" x14ac:dyDescent="0.25">
      <c r="A73" s="815" t="s">
        <v>408</v>
      </c>
      <c r="B73" s="815"/>
      <c r="C73" s="681" t="s">
        <v>625</v>
      </c>
      <c r="D73" s="681"/>
      <c r="E73" s="681"/>
      <c r="F73" s="698"/>
      <c r="G73" s="681"/>
      <c r="H73" s="681"/>
      <c r="I73" s="698"/>
      <c r="K73" s="640"/>
      <c r="L73" s="640"/>
    </row>
    <row r="74" spans="1:12" ht="48.75" customHeight="1" x14ac:dyDescent="0.25">
      <c r="A74" s="634" t="s">
        <v>410</v>
      </c>
      <c r="B74" s="807" t="s">
        <v>411</v>
      </c>
      <c r="C74" s="807"/>
      <c r="D74" s="634" t="s">
        <v>415</v>
      </c>
      <c r="E74" s="634" t="s">
        <v>416</v>
      </c>
      <c r="F74" s="635" t="s">
        <v>417</v>
      </c>
      <c r="G74" s="636" t="s">
        <v>418</v>
      </c>
      <c r="H74" s="636" t="s">
        <v>316</v>
      </c>
      <c r="I74" s="637" t="s">
        <v>419</v>
      </c>
      <c r="K74" s="640"/>
      <c r="L74" s="640"/>
    </row>
    <row r="75" spans="1:12" x14ac:dyDescent="0.25">
      <c r="A75" s="808" t="s">
        <v>423</v>
      </c>
      <c r="B75" s="808"/>
      <c r="C75" s="808"/>
      <c r="D75" s="589"/>
      <c r="E75" s="589">
        <f>SUM(E76:E77)</f>
        <v>106826</v>
      </c>
      <c r="F75" s="638">
        <f t="shared" ref="F75:G75" si="10">SUM(F76:F77)</f>
        <v>0</v>
      </c>
      <c r="G75" s="589">
        <f t="shared" si="10"/>
        <v>106826</v>
      </c>
      <c r="H75" s="589"/>
      <c r="I75" s="653"/>
      <c r="K75" s="640"/>
      <c r="L75" s="640"/>
    </row>
    <row r="76" spans="1:12" x14ac:dyDescent="0.25">
      <c r="A76" s="594">
        <v>1</v>
      </c>
      <c r="B76" s="809" t="s">
        <v>626</v>
      </c>
      <c r="C76" s="809"/>
      <c r="D76" s="641">
        <v>5250</v>
      </c>
      <c r="E76" s="592">
        <f>61587-521</f>
        <v>61066</v>
      </c>
      <c r="F76" s="593"/>
      <c r="G76" s="592">
        <f t="shared" ref="G76:G77" si="11">E76+F76</f>
        <v>61066</v>
      </c>
      <c r="H76" s="688"/>
      <c r="I76" s="653" t="s">
        <v>623</v>
      </c>
      <c r="K76" s="640"/>
      <c r="L76" s="640"/>
    </row>
    <row r="77" spans="1:12" x14ac:dyDescent="0.25">
      <c r="A77" s="594">
        <v>2</v>
      </c>
      <c r="B77" s="809" t="s">
        <v>627</v>
      </c>
      <c r="C77" s="809"/>
      <c r="D77" s="641">
        <v>5250</v>
      </c>
      <c r="E77" s="592">
        <f>26060+19700</f>
        <v>45760</v>
      </c>
      <c r="F77" s="593"/>
      <c r="G77" s="699">
        <f t="shared" si="11"/>
        <v>45760</v>
      </c>
      <c r="H77" s="700"/>
      <c r="I77" s="652" t="s">
        <v>623</v>
      </c>
      <c r="K77" s="640"/>
      <c r="L77" s="640"/>
    </row>
    <row r="78" spans="1:12" x14ac:dyDescent="0.25">
      <c r="A78" s="690"/>
      <c r="B78" s="691"/>
      <c r="C78" s="691"/>
      <c r="D78" s="691"/>
      <c r="E78" s="691"/>
      <c r="F78" s="695"/>
      <c r="G78" s="691"/>
      <c r="H78" s="691"/>
      <c r="I78" s="695"/>
      <c r="K78" s="640"/>
      <c r="L78" s="640"/>
    </row>
    <row r="79" spans="1:12" x14ac:dyDescent="0.25">
      <c r="A79" s="821" t="s">
        <v>406</v>
      </c>
      <c r="B79" s="821"/>
      <c r="C79" s="631" t="s">
        <v>628</v>
      </c>
      <c r="D79" s="631"/>
      <c r="E79" s="631"/>
      <c r="F79" s="647"/>
      <c r="G79" s="631"/>
      <c r="H79" s="631"/>
      <c r="I79" s="647"/>
      <c r="K79" s="640"/>
      <c r="L79" s="640"/>
    </row>
    <row r="80" spans="1:12" x14ac:dyDescent="0.25">
      <c r="A80" s="821" t="s">
        <v>408</v>
      </c>
      <c r="B80" s="821"/>
      <c r="C80" s="632" t="s">
        <v>629</v>
      </c>
      <c r="D80" s="632"/>
      <c r="E80" s="632"/>
      <c r="F80" s="633"/>
      <c r="G80" s="632"/>
      <c r="H80" s="632"/>
      <c r="I80" s="633"/>
      <c r="K80" s="640"/>
      <c r="L80" s="640"/>
    </row>
    <row r="81" spans="1:12" ht="48.75" customHeight="1" x14ac:dyDescent="0.25">
      <c r="A81" s="634" t="s">
        <v>410</v>
      </c>
      <c r="B81" s="807" t="s">
        <v>411</v>
      </c>
      <c r="C81" s="807"/>
      <c r="D81" s="634" t="s">
        <v>415</v>
      </c>
      <c r="E81" s="634" t="s">
        <v>416</v>
      </c>
      <c r="F81" s="635" t="s">
        <v>417</v>
      </c>
      <c r="G81" s="636" t="s">
        <v>418</v>
      </c>
      <c r="H81" s="636" t="s">
        <v>316</v>
      </c>
      <c r="I81" s="637" t="s">
        <v>419</v>
      </c>
      <c r="K81" s="640"/>
      <c r="L81" s="640"/>
    </row>
    <row r="82" spans="1:12" x14ac:dyDescent="0.25">
      <c r="A82" s="808" t="s">
        <v>423</v>
      </c>
      <c r="B82" s="808"/>
      <c r="C82" s="808"/>
      <c r="D82" s="589"/>
      <c r="E82" s="589">
        <f>SUM(E83:E86)</f>
        <v>455241</v>
      </c>
      <c r="F82" s="589">
        <f t="shared" ref="F82:G82" si="12">SUM(F83:F86)</f>
        <v>0</v>
      </c>
      <c r="G82" s="589">
        <f t="shared" si="12"/>
        <v>455241</v>
      </c>
      <c r="H82" s="589"/>
      <c r="I82" s="653"/>
      <c r="K82" s="640"/>
      <c r="L82" s="640"/>
    </row>
    <row r="83" spans="1:12" x14ac:dyDescent="0.25">
      <c r="A83" s="594">
        <v>1</v>
      </c>
      <c r="B83" s="809" t="s">
        <v>630</v>
      </c>
      <c r="C83" s="809"/>
      <c r="D83" s="641">
        <v>5250</v>
      </c>
      <c r="E83" s="592">
        <v>3874</v>
      </c>
      <c r="F83" s="593"/>
      <c r="G83" s="592">
        <f t="shared" ref="G83:G86" si="13">E83+F83</f>
        <v>3874</v>
      </c>
      <c r="H83" s="592"/>
      <c r="I83" s="653" t="s">
        <v>607</v>
      </c>
      <c r="K83" s="640"/>
      <c r="L83" s="640"/>
    </row>
    <row r="84" spans="1:12" ht="23.25" customHeight="1" x14ac:dyDescent="0.25">
      <c r="A84" s="671">
        <v>2</v>
      </c>
      <c r="B84" s="831" t="s">
        <v>631</v>
      </c>
      <c r="C84" s="831"/>
      <c r="D84" s="672">
        <v>5250</v>
      </c>
      <c r="E84" s="673">
        <f>712700-289200</f>
        <v>423500</v>
      </c>
      <c r="F84" s="668"/>
      <c r="G84" s="673">
        <f t="shared" si="13"/>
        <v>423500</v>
      </c>
      <c r="H84" s="673"/>
      <c r="I84" s="670" t="s">
        <v>607</v>
      </c>
      <c r="K84" s="640"/>
      <c r="L84" s="640"/>
    </row>
    <row r="85" spans="1:12" x14ac:dyDescent="0.25">
      <c r="A85" s="840">
        <v>3</v>
      </c>
      <c r="B85" s="831" t="s">
        <v>632</v>
      </c>
      <c r="C85" s="831"/>
      <c r="D85" s="672">
        <v>2239</v>
      </c>
      <c r="E85" s="673">
        <v>3933</v>
      </c>
      <c r="F85" s="674"/>
      <c r="G85" s="673">
        <f t="shared" si="13"/>
        <v>3933</v>
      </c>
      <c r="H85" s="673"/>
      <c r="I85" s="838" t="s">
        <v>607</v>
      </c>
      <c r="K85" s="640"/>
      <c r="L85" s="640"/>
    </row>
    <row r="86" spans="1:12" x14ac:dyDescent="0.25">
      <c r="A86" s="840"/>
      <c r="B86" s="831"/>
      <c r="C86" s="831"/>
      <c r="D86" s="672">
        <v>5250</v>
      </c>
      <c r="E86" s="673">
        <f>23934</f>
        <v>23934</v>
      </c>
      <c r="F86" s="674"/>
      <c r="G86" s="673">
        <f t="shared" si="13"/>
        <v>23934</v>
      </c>
      <c r="H86" s="673"/>
      <c r="I86" s="839"/>
      <c r="K86" s="640"/>
      <c r="L86" s="640"/>
    </row>
    <row r="87" spans="1:12" x14ac:dyDescent="0.25">
      <c r="A87" s="701"/>
      <c r="B87" s="702"/>
      <c r="C87" s="702"/>
      <c r="D87" s="703"/>
      <c r="E87" s="704"/>
      <c r="F87" s="705"/>
      <c r="G87" s="704"/>
      <c r="H87" s="704"/>
      <c r="I87" s="705"/>
      <c r="K87" s="640"/>
      <c r="L87" s="640"/>
    </row>
    <row r="88" spans="1:12" x14ac:dyDescent="0.25">
      <c r="A88" s="821" t="s">
        <v>406</v>
      </c>
      <c r="B88" s="821"/>
      <c r="C88" s="631" t="s">
        <v>633</v>
      </c>
      <c r="D88" s="631"/>
      <c r="E88" s="654"/>
      <c r="F88" s="706"/>
      <c r="G88" s="654"/>
      <c r="H88" s="654"/>
      <c r="I88" s="706"/>
      <c r="K88" s="640"/>
      <c r="L88" s="640"/>
    </row>
    <row r="89" spans="1:12" x14ac:dyDescent="0.25">
      <c r="A89" s="821" t="s">
        <v>408</v>
      </c>
      <c r="B89" s="821"/>
      <c r="C89" s="632" t="s">
        <v>550</v>
      </c>
      <c r="D89" s="632"/>
      <c r="E89" s="632"/>
      <c r="F89" s="633"/>
      <c r="G89" s="632"/>
      <c r="H89" s="632"/>
      <c r="I89" s="633"/>
      <c r="K89" s="640"/>
      <c r="L89" s="640"/>
    </row>
    <row r="90" spans="1:12" ht="49.5" customHeight="1" x14ac:dyDescent="0.25">
      <c r="A90" s="634" t="s">
        <v>410</v>
      </c>
      <c r="B90" s="807" t="s">
        <v>411</v>
      </c>
      <c r="C90" s="807"/>
      <c r="D90" s="634" t="s">
        <v>415</v>
      </c>
      <c r="E90" s="634" t="s">
        <v>416</v>
      </c>
      <c r="F90" s="635" t="s">
        <v>417</v>
      </c>
      <c r="G90" s="636" t="s">
        <v>418</v>
      </c>
      <c r="H90" s="636" t="s">
        <v>316</v>
      </c>
      <c r="I90" s="637" t="s">
        <v>419</v>
      </c>
      <c r="K90" s="640"/>
      <c r="L90" s="640"/>
    </row>
    <row r="91" spans="1:12" x14ac:dyDescent="0.25">
      <c r="A91" s="808" t="s">
        <v>423</v>
      </c>
      <c r="B91" s="808"/>
      <c r="C91" s="808"/>
      <c r="D91" s="589"/>
      <c r="E91" s="589">
        <f>SUM(E92:E105)</f>
        <v>338116</v>
      </c>
      <c r="F91" s="589">
        <f t="shared" ref="F91:G91" si="14">SUM(F92:F105)</f>
        <v>6655</v>
      </c>
      <c r="G91" s="589">
        <f t="shared" si="14"/>
        <v>344771</v>
      </c>
      <c r="H91" s="589"/>
      <c r="I91" s="653"/>
      <c r="K91" s="640"/>
      <c r="L91" s="640"/>
    </row>
    <row r="92" spans="1:12" ht="14.25" customHeight="1" x14ac:dyDescent="0.25">
      <c r="A92" s="634">
        <v>1</v>
      </c>
      <c r="B92" s="809" t="s">
        <v>634</v>
      </c>
      <c r="C92" s="809"/>
      <c r="D92" s="641">
        <v>2241</v>
      </c>
      <c r="E92" s="707">
        <v>57000</v>
      </c>
      <c r="F92" s="708"/>
      <c r="G92" s="707">
        <f t="shared" ref="G92:G105" si="15">E92+F92</f>
        <v>57000</v>
      </c>
      <c r="H92" s="707"/>
      <c r="I92" s="709" t="s">
        <v>635</v>
      </c>
      <c r="K92" s="640"/>
      <c r="L92" s="640"/>
    </row>
    <row r="93" spans="1:12" ht="12" customHeight="1" x14ac:dyDescent="0.25">
      <c r="A93" s="634">
        <v>2</v>
      </c>
      <c r="B93" s="809" t="s">
        <v>636</v>
      </c>
      <c r="C93" s="809"/>
      <c r="D93" s="641">
        <v>5250</v>
      </c>
      <c r="E93" s="707">
        <v>20200</v>
      </c>
      <c r="F93" s="710"/>
      <c r="G93" s="711">
        <f t="shared" si="15"/>
        <v>20200</v>
      </c>
      <c r="H93" s="711"/>
      <c r="I93" s="712" t="s">
        <v>635</v>
      </c>
      <c r="K93" s="640"/>
      <c r="L93" s="640"/>
    </row>
    <row r="94" spans="1:12" x14ac:dyDescent="0.25">
      <c r="A94" s="634">
        <v>3</v>
      </c>
      <c r="B94" s="810" t="s">
        <v>637</v>
      </c>
      <c r="C94" s="811"/>
      <c r="D94" s="641">
        <v>2241</v>
      </c>
      <c r="E94" s="707">
        <f>4390-1206</f>
        <v>3184</v>
      </c>
      <c r="F94" s="710"/>
      <c r="G94" s="707">
        <f t="shared" si="15"/>
        <v>3184</v>
      </c>
      <c r="H94" s="686"/>
      <c r="I94" s="712" t="s">
        <v>635</v>
      </c>
      <c r="K94" s="640"/>
      <c r="L94" s="640"/>
    </row>
    <row r="95" spans="1:12" x14ac:dyDescent="0.25">
      <c r="A95" s="594">
        <v>4</v>
      </c>
      <c r="B95" s="809" t="s">
        <v>638</v>
      </c>
      <c r="C95" s="809"/>
      <c r="D95" s="641">
        <v>5250</v>
      </c>
      <c r="E95" s="596">
        <v>36890</v>
      </c>
      <c r="F95" s="713"/>
      <c r="G95" s="596">
        <f t="shared" si="15"/>
        <v>36890</v>
      </c>
      <c r="H95" s="642"/>
      <c r="I95" s="653" t="s">
        <v>635</v>
      </c>
      <c r="K95" s="640"/>
      <c r="L95" s="640"/>
    </row>
    <row r="96" spans="1:12" x14ac:dyDescent="0.25">
      <c r="A96" s="832">
        <v>5</v>
      </c>
      <c r="B96" s="812" t="s">
        <v>639</v>
      </c>
      <c r="C96" s="813"/>
      <c r="D96" s="641">
        <v>2241</v>
      </c>
      <c r="E96" s="707">
        <v>997</v>
      </c>
      <c r="F96" s="638"/>
      <c r="G96" s="707">
        <f t="shared" si="15"/>
        <v>997</v>
      </c>
      <c r="H96" s="686"/>
      <c r="I96" s="836" t="s">
        <v>635</v>
      </c>
      <c r="K96" s="640"/>
      <c r="L96" s="640"/>
    </row>
    <row r="97" spans="1:13" x14ac:dyDescent="0.25">
      <c r="A97" s="833"/>
      <c r="B97" s="834"/>
      <c r="C97" s="835"/>
      <c r="D97" s="641">
        <v>5250</v>
      </c>
      <c r="E97" s="707">
        <v>15546</v>
      </c>
      <c r="F97" s="638"/>
      <c r="G97" s="707">
        <f t="shared" si="15"/>
        <v>15546</v>
      </c>
      <c r="H97" s="686"/>
      <c r="I97" s="837"/>
      <c r="K97" s="640"/>
      <c r="L97" s="640"/>
    </row>
    <row r="98" spans="1:13" x14ac:dyDescent="0.25">
      <c r="A98" s="634">
        <v>6</v>
      </c>
      <c r="B98" s="809" t="s">
        <v>640</v>
      </c>
      <c r="C98" s="809"/>
      <c r="D98" s="641">
        <v>5250</v>
      </c>
      <c r="E98" s="707">
        <v>20500</v>
      </c>
      <c r="F98" s="638"/>
      <c r="G98" s="707">
        <f t="shared" si="15"/>
        <v>20500</v>
      </c>
      <c r="H98" s="642"/>
      <c r="I98" s="709" t="s">
        <v>635</v>
      </c>
      <c r="J98" s="601"/>
      <c r="K98" s="640"/>
      <c r="L98" s="640"/>
    </row>
    <row r="99" spans="1:13" ht="12" customHeight="1" x14ac:dyDescent="0.25">
      <c r="A99" s="671">
        <v>7</v>
      </c>
      <c r="B99" s="831" t="s">
        <v>641</v>
      </c>
      <c r="C99" s="831"/>
      <c r="D99" s="714">
        <v>5250</v>
      </c>
      <c r="E99" s="715">
        <v>12100</v>
      </c>
      <c r="F99" s="716"/>
      <c r="G99" s="715">
        <f t="shared" si="15"/>
        <v>12100</v>
      </c>
      <c r="H99" s="686"/>
      <c r="I99" s="670" t="s">
        <v>635</v>
      </c>
      <c r="K99" s="640"/>
      <c r="L99" s="640"/>
    </row>
    <row r="100" spans="1:13" ht="12" customHeight="1" x14ac:dyDescent="0.25">
      <c r="A100" s="634">
        <v>8</v>
      </c>
      <c r="B100" s="809" t="s">
        <v>642</v>
      </c>
      <c r="C100" s="809"/>
      <c r="D100" s="641">
        <v>5250</v>
      </c>
      <c r="E100" s="707">
        <v>24144</v>
      </c>
      <c r="F100" s="638"/>
      <c r="G100" s="707">
        <f t="shared" si="15"/>
        <v>24144</v>
      </c>
      <c r="H100" s="686"/>
      <c r="I100" s="709" t="s">
        <v>635</v>
      </c>
      <c r="K100" s="640"/>
      <c r="L100" s="640"/>
    </row>
    <row r="101" spans="1:13" ht="12" customHeight="1" x14ac:dyDescent="0.25">
      <c r="A101" s="594">
        <v>9</v>
      </c>
      <c r="B101" s="809" t="s">
        <v>643</v>
      </c>
      <c r="C101" s="809"/>
      <c r="D101" s="641">
        <v>5250</v>
      </c>
      <c r="E101" s="596">
        <f>27006-7</f>
        <v>26999</v>
      </c>
      <c r="F101" s="638"/>
      <c r="G101" s="596">
        <f t="shared" si="15"/>
        <v>26999</v>
      </c>
      <c r="H101" s="686"/>
      <c r="I101" s="653" t="s">
        <v>635</v>
      </c>
      <c r="K101" s="640"/>
      <c r="L101" s="640"/>
    </row>
    <row r="102" spans="1:13" ht="24" x14ac:dyDescent="0.25">
      <c r="A102" s="594">
        <v>10</v>
      </c>
      <c r="B102" s="809" t="s">
        <v>644</v>
      </c>
      <c r="C102" s="809"/>
      <c r="D102" s="641">
        <v>5250</v>
      </c>
      <c r="E102" s="596">
        <f>7199+4667</f>
        <v>11866</v>
      </c>
      <c r="F102" s="708">
        <v>6655</v>
      </c>
      <c r="G102" s="596">
        <f t="shared" si="15"/>
        <v>18521</v>
      </c>
      <c r="H102" s="686" t="s">
        <v>645</v>
      </c>
      <c r="I102" s="653" t="s">
        <v>635</v>
      </c>
      <c r="K102" s="640"/>
      <c r="L102" s="640"/>
    </row>
    <row r="103" spans="1:13" x14ac:dyDescent="0.25">
      <c r="A103" s="594">
        <v>11</v>
      </c>
      <c r="B103" s="809" t="s">
        <v>646</v>
      </c>
      <c r="C103" s="809"/>
      <c r="D103" s="641">
        <v>5250</v>
      </c>
      <c r="E103" s="596">
        <v>24184</v>
      </c>
      <c r="F103" s="638"/>
      <c r="G103" s="596">
        <f t="shared" si="15"/>
        <v>24184</v>
      </c>
      <c r="H103" s="686"/>
      <c r="I103" s="653" t="s">
        <v>635</v>
      </c>
      <c r="K103" s="640"/>
      <c r="L103" s="640"/>
    </row>
    <row r="104" spans="1:13" x14ac:dyDescent="0.25">
      <c r="A104" s="594">
        <v>12</v>
      </c>
      <c r="B104" s="809" t="s">
        <v>647</v>
      </c>
      <c r="C104" s="809"/>
      <c r="D104" s="641">
        <v>5250</v>
      </c>
      <c r="E104" s="596">
        <v>43386</v>
      </c>
      <c r="F104" s="638"/>
      <c r="G104" s="596">
        <f t="shared" si="15"/>
        <v>43386</v>
      </c>
      <c r="H104" s="686"/>
      <c r="I104" s="653" t="s">
        <v>635</v>
      </c>
      <c r="K104" s="640"/>
      <c r="L104" s="640"/>
    </row>
    <row r="105" spans="1:13" x14ac:dyDescent="0.25">
      <c r="A105" s="594">
        <v>13</v>
      </c>
      <c r="B105" s="809" t="s">
        <v>648</v>
      </c>
      <c r="C105" s="809"/>
      <c r="D105" s="641">
        <v>5250</v>
      </c>
      <c r="E105" s="596">
        <v>41120</v>
      </c>
      <c r="F105" s="638"/>
      <c r="G105" s="596">
        <f t="shared" si="15"/>
        <v>41120</v>
      </c>
      <c r="H105" s="686"/>
      <c r="I105" s="653" t="s">
        <v>635</v>
      </c>
      <c r="K105" s="640"/>
      <c r="L105" s="640"/>
    </row>
    <row r="106" spans="1:13" x14ac:dyDescent="0.25">
      <c r="A106" s="659"/>
      <c r="B106" s="660"/>
      <c r="C106" s="660"/>
      <c r="D106" s="717"/>
      <c r="E106" s="661"/>
      <c r="F106" s="662"/>
      <c r="G106" s="661"/>
      <c r="H106" s="661"/>
      <c r="I106" s="718"/>
      <c r="K106" s="640"/>
      <c r="L106" s="640"/>
    </row>
    <row r="107" spans="1:13" x14ac:dyDescent="0.25">
      <c r="A107" s="821" t="s">
        <v>406</v>
      </c>
      <c r="B107" s="821"/>
      <c r="C107" s="631" t="s">
        <v>649</v>
      </c>
      <c r="D107" s="631"/>
      <c r="E107" s="631"/>
      <c r="F107" s="647"/>
      <c r="G107" s="631"/>
      <c r="H107" s="631"/>
      <c r="K107" s="640"/>
      <c r="L107" s="640"/>
    </row>
    <row r="108" spans="1:13" x14ac:dyDescent="0.25">
      <c r="A108" s="821" t="s">
        <v>408</v>
      </c>
      <c r="B108" s="821"/>
      <c r="C108" s="632" t="s">
        <v>650</v>
      </c>
      <c r="D108" s="632"/>
      <c r="E108" s="632"/>
      <c r="F108" s="633"/>
      <c r="G108" s="632"/>
      <c r="H108" s="632"/>
      <c r="K108" s="640"/>
      <c r="L108" s="640"/>
    </row>
    <row r="109" spans="1:13" ht="36" customHeight="1" x14ac:dyDescent="0.25">
      <c r="A109" s="634" t="s">
        <v>410</v>
      </c>
      <c r="B109" s="807" t="s">
        <v>411</v>
      </c>
      <c r="C109" s="807"/>
      <c r="D109" s="634" t="s">
        <v>415</v>
      </c>
      <c r="E109" s="634" t="s">
        <v>416</v>
      </c>
      <c r="F109" s="635" t="s">
        <v>417</v>
      </c>
      <c r="G109" s="636" t="s">
        <v>418</v>
      </c>
      <c r="H109" s="636" t="s">
        <v>316</v>
      </c>
      <c r="I109" s="637" t="s">
        <v>419</v>
      </c>
      <c r="K109" s="640"/>
      <c r="L109" s="640"/>
    </row>
    <row r="110" spans="1:13" x14ac:dyDescent="0.25">
      <c r="A110" s="808" t="s">
        <v>423</v>
      </c>
      <c r="B110" s="808"/>
      <c r="C110" s="808"/>
      <c r="D110" s="589"/>
      <c r="E110" s="589">
        <f>SUM(E111:E135)</f>
        <v>937702</v>
      </c>
      <c r="F110" s="589">
        <f t="shared" ref="F110:G110" si="16">SUM(F111:F135)</f>
        <v>0</v>
      </c>
      <c r="G110" s="589">
        <f t="shared" si="16"/>
        <v>937702</v>
      </c>
      <c r="H110" s="589"/>
      <c r="I110" s="653"/>
      <c r="K110" s="640"/>
      <c r="L110" s="640"/>
      <c r="M110" s="640"/>
    </row>
    <row r="111" spans="1:13" x14ac:dyDescent="0.25">
      <c r="A111" s="594">
        <v>1</v>
      </c>
      <c r="B111" s="809" t="s">
        <v>634</v>
      </c>
      <c r="C111" s="809"/>
      <c r="D111" s="641">
        <v>2241</v>
      </c>
      <c r="E111" s="592">
        <v>108000</v>
      </c>
      <c r="F111" s="638"/>
      <c r="G111" s="592">
        <f t="shared" ref="G111:G135" si="17">E111+F111</f>
        <v>108000</v>
      </c>
      <c r="H111" s="642"/>
      <c r="I111" s="653" t="s">
        <v>651</v>
      </c>
      <c r="K111" s="640"/>
      <c r="L111" s="640"/>
    </row>
    <row r="112" spans="1:13" ht="15" customHeight="1" x14ac:dyDescent="0.25">
      <c r="A112" s="634">
        <v>2</v>
      </c>
      <c r="B112" s="809" t="s">
        <v>652</v>
      </c>
      <c r="C112" s="809"/>
      <c r="D112" s="641">
        <v>5250</v>
      </c>
      <c r="E112" s="708">
        <v>29000</v>
      </c>
      <c r="F112" s="638"/>
      <c r="G112" s="708">
        <f t="shared" si="17"/>
        <v>29000</v>
      </c>
      <c r="H112" s="708"/>
      <c r="I112" s="653" t="s">
        <v>651</v>
      </c>
      <c r="K112" s="640"/>
      <c r="L112" s="640"/>
    </row>
    <row r="113" spans="1:12" ht="12" customHeight="1" x14ac:dyDescent="0.25">
      <c r="A113" s="816">
        <v>3</v>
      </c>
      <c r="B113" s="809" t="s">
        <v>653</v>
      </c>
      <c r="C113" s="809"/>
      <c r="D113" s="641">
        <v>5250</v>
      </c>
      <c r="E113" s="592">
        <v>30838</v>
      </c>
      <c r="F113" s="592"/>
      <c r="G113" s="592">
        <f t="shared" si="17"/>
        <v>30838</v>
      </c>
      <c r="H113" s="592"/>
      <c r="I113" s="828" t="s">
        <v>651</v>
      </c>
      <c r="K113" s="640"/>
      <c r="L113" s="640"/>
    </row>
    <row r="114" spans="1:12" ht="12" customHeight="1" x14ac:dyDescent="0.25">
      <c r="A114" s="816"/>
      <c r="B114" s="809"/>
      <c r="C114" s="809"/>
      <c r="D114" s="641">
        <v>2241</v>
      </c>
      <c r="E114" s="592">
        <v>1748</v>
      </c>
      <c r="F114" s="592"/>
      <c r="G114" s="592">
        <f t="shared" si="17"/>
        <v>1748</v>
      </c>
      <c r="H114" s="592"/>
      <c r="I114" s="830"/>
      <c r="K114" s="640"/>
      <c r="L114" s="640"/>
    </row>
    <row r="115" spans="1:12" ht="12" customHeight="1" x14ac:dyDescent="0.25">
      <c r="A115" s="665">
        <v>4</v>
      </c>
      <c r="B115" s="809" t="s">
        <v>654</v>
      </c>
      <c r="C115" s="809"/>
      <c r="D115" s="641">
        <v>5250</v>
      </c>
      <c r="E115" s="592">
        <v>29230</v>
      </c>
      <c r="F115" s="593"/>
      <c r="G115" s="592">
        <f>E115+F115</f>
        <v>29230</v>
      </c>
      <c r="H115" s="642"/>
      <c r="I115" s="653" t="s">
        <v>651</v>
      </c>
      <c r="K115" s="640"/>
      <c r="L115" s="640"/>
    </row>
    <row r="116" spans="1:12" x14ac:dyDescent="0.25">
      <c r="A116" s="665">
        <v>5</v>
      </c>
      <c r="B116" s="809" t="s">
        <v>655</v>
      </c>
      <c r="C116" s="809"/>
      <c r="D116" s="641">
        <v>5250</v>
      </c>
      <c r="E116" s="592">
        <v>68550</v>
      </c>
      <c r="F116" s="593"/>
      <c r="G116" s="592">
        <f t="shared" si="17"/>
        <v>68550</v>
      </c>
      <c r="H116" s="642"/>
      <c r="I116" s="652" t="s">
        <v>651</v>
      </c>
      <c r="K116" s="640"/>
      <c r="L116" s="640"/>
    </row>
    <row r="117" spans="1:12" ht="25.5" customHeight="1" x14ac:dyDescent="0.25">
      <c r="A117" s="594">
        <v>6</v>
      </c>
      <c r="B117" s="818" t="s">
        <v>656</v>
      </c>
      <c r="C117" s="818"/>
      <c r="D117" s="641">
        <v>5250</v>
      </c>
      <c r="E117" s="592">
        <v>41982</v>
      </c>
      <c r="F117" s="593"/>
      <c r="G117" s="592">
        <f t="shared" si="17"/>
        <v>41982</v>
      </c>
      <c r="H117" s="642"/>
      <c r="I117" s="653" t="s">
        <v>651</v>
      </c>
      <c r="J117" s="719"/>
      <c r="K117" s="640"/>
      <c r="L117" s="640"/>
    </row>
    <row r="118" spans="1:12" ht="12" customHeight="1" x14ac:dyDescent="0.25">
      <c r="A118" s="816">
        <v>7</v>
      </c>
      <c r="B118" s="818" t="s">
        <v>657</v>
      </c>
      <c r="C118" s="818"/>
      <c r="D118" s="641">
        <v>5240</v>
      </c>
      <c r="E118" s="592">
        <f>2525973-2506973</f>
        <v>19000</v>
      </c>
      <c r="F118" s="593"/>
      <c r="G118" s="592">
        <f t="shared" si="17"/>
        <v>19000</v>
      </c>
      <c r="H118" s="643"/>
      <c r="I118" s="653" t="s">
        <v>651</v>
      </c>
      <c r="K118" s="640"/>
      <c r="L118" s="640"/>
    </row>
    <row r="119" spans="1:12" ht="27" customHeight="1" x14ac:dyDescent="0.25">
      <c r="A119" s="816"/>
      <c r="B119" s="818"/>
      <c r="C119" s="818"/>
      <c r="D119" s="641">
        <v>5250</v>
      </c>
      <c r="E119" s="592">
        <f>4190962-4190962</f>
        <v>0</v>
      </c>
      <c r="F119" s="593"/>
      <c r="G119" s="592">
        <f t="shared" si="17"/>
        <v>0</v>
      </c>
      <c r="H119" s="643"/>
      <c r="I119" s="652" t="s">
        <v>658</v>
      </c>
      <c r="K119" s="640"/>
      <c r="L119" s="640"/>
    </row>
    <row r="120" spans="1:12" ht="24" customHeight="1" x14ac:dyDescent="0.25">
      <c r="A120" s="594">
        <v>8</v>
      </c>
      <c r="B120" s="818" t="s">
        <v>659</v>
      </c>
      <c r="C120" s="818"/>
      <c r="D120" s="641">
        <v>5250</v>
      </c>
      <c r="E120" s="592">
        <v>50750</v>
      </c>
      <c r="F120" s="593"/>
      <c r="G120" s="592">
        <f t="shared" si="17"/>
        <v>50750</v>
      </c>
      <c r="H120" s="686"/>
      <c r="I120" s="709" t="s">
        <v>651</v>
      </c>
      <c r="K120" s="640"/>
      <c r="L120" s="640"/>
    </row>
    <row r="121" spans="1:12" ht="24" x14ac:dyDescent="0.25">
      <c r="A121" s="665">
        <v>9</v>
      </c>
      <c r="B121" s="818" t="s">
        <v>660</v>
      </c>
      <c r="C121" s="818"/>
      <c r="D121" s="641">
        <v>5250</v>
      </c>
      <c r="E121" s="592">
        <f>29723+714</f>
        <v>30437</v>
      </c>
      <c r="F121" s="638"/>
      <c r="G121" s="592">
        <f t="shared" si="17"/>
        <v>30437</v>
      </c>
      <c r="H121" s="642"/>
      <c r="I121" s="709" t="s">
        <v>661</v>
      </c>
      <c r="K121" s="640"/>
      <c r="L121" s="640"/>
    </row>
    <row r="122" spans="1:12" ht="15" customHeight="1" x14ac:dyDescent="0.25">
      <c r="A122" s="594">
        <v>10</v>
      </c>
      <c r="B122" s="809" t="s">
        <v>662</v>
      </c>
      <c r="C122" s="809"/>
      <c r="D122" s="641">
        <v>5250</v>
      </c>
      <c r="E122" s="592">
        <v>10050</v>
      </c>
      <c r="F122" s="592"/>
      <c r="G122" s="592">
        <f t="shared" si="17"/>
        <v>10050</v>
      </c>
      <c r="H122" s="592"/>
      <c r="I122" s="653" t="s">
        <v>651</v>
      </c>
      <c r="K122" s="640"/>
      <c r="L122" s="640"/>
    </row>
    <row r="123" spans="1:12" ht="24" x14ac:dyDescent="0.25">
      <c r="A123" s="665">
        <v>11</v>
      </c>
      <c r="B123" s="818" t="s">
        <v>663</v>
      </c>
      <c r="C123" s="818"/>
      <c r="D123" s="641">
        <v>5250</v>
      </c>
      <c r="E123" s="592">
        <v>33000</v>
      </c>
      <c r="F123" s="638"/>
      <c r="G123" s="592">
        <f t="shared" si="17"/>
        <v>33000</v>
      </c>
      <c r="H123" s="686"/>
      <c r="I123" s="653" t="s">
        <v>661</v>
      </c>
      <c r="K123" s="640"/>
      <c r="L123" s="640"/>
    </row>
    <row r="124" spans="1:12" ht="12" customHeight="1" x14ac:dyDescent="0.25">
      <c r="A124" s="594">
        <v>12</v>
      </c>
      <c r="B124" s="809" t="s">
        <v>664</v>
      </c>
      <c r="C124" s="809"/>
      <c r="D124" s="641">
        <v>5250</v>
      </c>
      <c r="E124" s="592">
        <v>12837</v>
      </c>
      <c r="F124" s="638"/>
      <c r="G124" s="592">
        <f t="shared" si="17"/>
        <v>12837</v>
      </c>
      <c r="H124" s="642"/>
      <c r="I124" s="653" t="s">
        <v>651</v>
      </c>
      <c r="K124" s="640"/>
      <c r="L124" s="640"/>
    </row>
    <row r="125" spans="1:12" x14ac:dyDescent="0.25">
      <c r="A125" s="665">
        <v>13</v>
      </c>
      <c r="B125" s="809" t="s">
        <v>665</v>
      </c>
      <c r="C125" s="809"/>
      <c r="D125" s="641">
        <v>5250</v>
      </c>
      <c r="E125" s="592">
        <f>5500+9250</f>
        <v>14750</v>
      </c>
      <c r="F125" s="593"/>
      <c r="G125" s="592">
        <f t="shared" si="17"/>
        <v>14750</v>
      </c>
      <c r="H125" s="651"/>
      <c r="I125" s="653" t="s">
        <v>651</v>
      </c>
      <c r="K125" s="640"/>
      <c r="L125" s="640"/>
    </row>
    <row r="126" spans="1:12" ht="12" customHeight="1" x14ac:dyDescent="0.25">
      <c r="A126" s="665">
        <v>14</v>
      </c>
      <c r="B126" s="818" t="s">
        <v>344</v>
      </c>
      <c r="C126" s="818"/>
      <c r="D126" s="641">
        <v>5250</v>
      </c>
      <c r="E126" s="592">
        <v>18579</v>
      </c>
      <c r="F126" s="638"/>
      <c r="G126" s="592">
        <f>E126+F126</f>
        <v>18579</v>
      </c>
      <c r="H126" s="642"/>
      <c r="I126" s="653" t="s">
        <v>651</v>
      </c>
      <c r="K126" s="640"/>
      <c r="L126" s="640"/>
    </row>
    <row r="127" spans="1:12" ht="12" customHeight="1" x14ac:dyDescent="0.25">
      <c r="A127" s="720">
        <v>15</v>
      </c>
      <c r="B127" s="824" t="s">
        <v>666</v>
      </c>
      <c r="C127" s="825"/>
      <c r="D127" s="641">
        <v>2239</v>
      </c>
      <c r="E127" s="592">
        <v>0</v>
      </c>
      <c r="F127" s="593"/>
      <c r="G127" s="592">
        <f t="shared" si="17"/>
        <v>0</v>
      </c>
      <c r="H127" s="662"/>
      <c r="I127" s="652" t="s">
        <v>658</v>
      </c>
      <c r="K127" s="640"/>
      <c r="L127" s="640"/>
    </row>
    <row r="128" spans="1:12" x14ac:dyDescent="0.25">
      <c r="A128" s="822">
        <v>16</v>
      </c>
      <c r="B128" s="824" t="s">
        <v>667</v>
      </c>
      <c r="C128" s="825"/>
      <c r="D128" s="641">
        <v>2239</v>
      </c>
      <c r="E128" s="592">
        <v>46960</v>
      </c>
      <c r="F128" s="593"/>
      <c r="G128" s="592">
        <f t="shared" si="17"/>
        <v>46960</v>
      </c>
      <c r="H128" s="642"/>
      <c r="I128" s="828" t="s">
        <v>658</v>
      </c>
      <c r="K128" s="640"/>
      <c r="L128" s="640"/>
    </row>
    <row r="129" spans="1:12" ht="12" customHeight="1" x14ac:dyDescent="0.25">
      <c r="A129" s="823"/>
      <c r="B129" s="826"/>
      <c r="C129" s="827"/>
      <c r="D129" s="641">
        <v>5240</v>
      </c>
      <c r="E129" s="592">
        <v>206907</v>
      </c>
      <c r="F129" s="593"/>
      <c r="G129" s="592">
        <f t="shared" si="17"/>
        <v>206907</v>
      </c>
      <c r="H129" s="662"/>
      <c r="I129" s="829"/>
      <c r="K129" s="640"/>
      <c r="L129" s="640"/>
    </row>
    <row r="130" spans="1:12" ht="12" customHeight="1" x14ac:dyDescent="0.25">
      <c r="A130" s="720">
        <v>17</v>
      </c>
      <c r="B130" s="824" t="s">
        <v>668</v>
      </c>
      <c r="C130" s="825"/>
      <c r="D130" s="641">
        <v>5250</v>
      </c>
      <c r="E130" s="592">
        <v>50549</v>
      </c>
      <c r="F130" s="593"/>
      <c r="G130" s="592">
        <f t="shared" si="17"/>
        <v>50549</v>
      </c>
      <c r="H130" s="642"/>
      <c r="I130" s="652" t="s">
        <v>651</v>
      </c>
      <c r="K130" s="640"/>
      <c r="L130" s="640"/>
    </row>
    <row r="131" spans="1:12" ht="12" customHeight="1" x14ac:dyDescent="0.25">
      <c r="A131" s="822">
        <v>18</v>
      </c>
      <c r="B131" s="824" t="s">
        <v>669</v>
      </c>
      <c r="C131" s="825"/>
      <c r="D131" s="641">
        <v>2241</v>
      </c>
      <c r="E131" s="592">
        <v>0</v>
      </c>
      <c r="F131" s="593"/>
      <c r="G131" s="592">
        <f t="shared" si="17"/>
        <v>0</v>
      </c>
      <c r="H131" s="642"/>
      <c r="I131" s="828" t="s">
        <v>651</v>
      </c>
      <c r="K131" s="640"/>
      <c r="L131" s="640"/>
    </row>
    <row r="132" spans="1:12" x14ac:dyDescent="0.25">
      <c r="A132" s="823"/>
      <c r="B132" s="826"/>
      <c r="C132" s="827"/>
      <c r="D132" s="641">
        <v>5250</v>
      </c>
      <c r="E132" s="592">
        <v>80131</v>
      </c>
      <c r="F132" s="593"/>
      <c r="G132" s="592">
        <f t="shared" si="17"/>
        <v>80131</v>
      </c>
      <c r="H132" s="643"/>
      <c r="I132" s="829"/>
      <c r="K132" s="640"/>
      <c r="L132" s="640"/>
    </row>
    <row r="133" spans="1:12" ht="12" customHeight="1" x14ac:dyDescent="0.25">
      <c r="A133" s="665">
        <v>19</v>
      </c>
      <c r="B133" s="819" t="s">
        <v>670</v>
      </c>
      <c r="C133" s="820"/>
      <c r="D133" s="641">
        <v>5250</v>
      </c>
      <c r="E133" s="592">
        <v>15790</v>
      </c>
      <c r="F133" s="593"/>
      <c r="G133" s="592">
        <f t="shared" si="17"/>
        <v>15790</v>
      </c>
      <c r="H133" s="592"/>
      <c r="I133" s="652" t="s">
        <v>651</v>
      </c>
      <c r="K133" s="640"/>
      <c r="L133" s="640"/>
    </row>
    <row r="134" spans="1:12" ht="12" customHeight="1" x14ac:dyDescent="0.25">
      <c r="A134" s="665">
        <v>20</v>
      </c>
      <c r="B134" s="819" t="s">
        <v>671</v>
      </c>
      <c r="C134" s="820"/>
      <c r="D134" s="641">
        <v>5250</v>
      </c>
      <c r="E134" s="592">
        <v>22849</v>
      </c>
      <c r="F134" s="593"/>
      <c r="G134" s="592">
        <f t="shared" si="17"/>
        <v>22849</v>
      </c>
      <c r="H134" s="642"/>
      <c r="I134" s="652" t="s">
        <v>651</v>
      </c>
      <c r="K134" s="640"/>
      <c r="L134" s="640"/>
    </row>
    <row r="135" spans="1:12" ht="12" customHeight="1" x14ac:dyDescent="0.25">
      <c r="A135" s="665">
        <v>21</v>
      </c>
      <c r="B135" s="819" t="s">
        <v>672</v>
      </c>
      <c r="C135" s="820"/>
      <c r="D135" s="641">
        <v>5250</v>
      </c>
      <c r="E135" s="592">
        <f>15765</f>
        <v>15765</v>
      </c>
      <c r="F135" s="593"/>
      <c r="G135" s="592">
        <f t="shared" si="17"/>
        <v>15765</v>
      </c>
      <c r="H135" s="643"/>
      <c r="I135" s="652" t="s">
        <v>651</v>
      </c>
      <c r="K135" s="640"/>
      <c r="L135" s="640"/>
    </row>
    <row r="136" spans="1:12" ht="21.75" customHeight="1" x14ac:dyDescent="0.25">
      <c r="A136" s="721"/>
      <c r="B136" s="722"/>
      <c r="C136" s="722"/>
      <c r="D136" s="722"/>
      <c r="E136" s="722"/>
      <c r="F136" s="722"/>
      <c r="G136" s="722"/>
      <c r="H136" s="722"/>
      <c r="I136" s="722"/>
      <c r="K136" s="640"/>
      <c r="L136" s="640"/>
    </row>
    <row r="137" spans="1:12" x14ac:dyDescent="0.25">
      <c r="A137" s="821" t="s">
        <v>406</v>
      </c>
      <c r="B137" s="821"/>
      <c r="C137" s="631" t="s">
        <v>673</v>
      </c>
      <c r="D137" s="631"/>
      <c r="E137" s="631"/>
      <c r="F137" s="647"/>
      <c r="G137" s="631"/>
      <c r="H137" s="631"/>
      <c r="I137" s="647"/>
      <c r="K137" s="640"/>
      <c r="L137" s="640"/>
    </row>
    <row r="138" spans="1:12" x14ac:dyDescent="0.25">
      <c r="A138" s="815" t="s">
        <v>408</v>
      </c>
      <c r="B138" s="815"/>
      <c r="C138" s="632" t="s">
        <v>674</v>
      </c>
      <c r="D138" s="632"/>
      <c r="E138" s="632"/>
      <c r="F138" s="633"/>
      <c r="G138" s="632"/>
      <c r="H138" s="632"/>
      <c r="I138" s="633"/>
      <c r="K138" s="640"/>
      <c r="L138" s="640"/>
    </row>
    <row r="139" spans="1:12" ht="49.5" customHeight="1" x14ac:dyDescent="0.25">
      <c r="A139" s="634" t="s">
        <v>410</v>
      </c>
      <c r="B139" s="807" t="s">
        <v>411</v>
      </c>
      <c r="C139" s="807"/>
      <c r="D139" s="634" t="s">
        <v>415</v>
      </c>
      <c r="E139" s="634" t="s">
        <v>416</v>
      </c>
      <c r="F139" s="635" t="s">
        <v>417</v>
      </c>
      <c r="G139" s="636" t="s">
        <v>418</v>
      </c>
      <c r="H139" s="636" t="s">
        <v>316</v>
      </c>
      <c r="I139" s="637" t="s">
        <v>419</v>
      </c>
      <c r="K139" s="640"/>
      <c r="L139" s="640"/>
    </row>
    <row r="140" spans="1:12" x14ac:dyDescent="0.25">
      <c r="A140" s="808" t="s">
        <v>423</v>
      </c>
      <c r="B140" s="808"/>
      <c r="C140" s="808"/>
      <c r="D140" s="589"/>
      <c r="E140" s="589">
        <f>SUM(E141:E148)</f>
        <v>123384</v>
      </c>
      <c r="F140" s="589">
        <f t="shared" ref="F140:G140" si="18">SUM(F141:F148)</f>
        <v>4251</v>
      </c>
      <c r="G140" s="589">
        <f t="shared" si="18"/>
        <v>127635</v>
      </c>
      <c r="H140" s="589"/>
      <c r="I140" s="648"/>
      <c r="K140" s="640"/>
      <c r="L140" s="640"/>
    </row>
    <row r="141" spans="1:12" x14ac:dyDescent="0.25">
      <c r="A141" s="665">
        <v>1</v>
      </c>
      <c r="B141" s="809" t="s">
        <v>675</v>
      </c>
      <c r="C141" s="809"/>
      <c r="D141" s="641">
        <v>5250</v>
      </c>
      <c r="E141" s="592">
        <v>5500</v>
      </c>
      <c r="F141" s="592"/>
      <c r="G141" s="592">
        <f t="shared" ref="G141:G148" si="19">E141+F141</f>
        <v>5500</v>
      </c>
      <c r="H141" s="592"/>
      <c r="I141" s="653" t="s">
        <v>593</v>
      </c>
      <c r="K141" s="640"/>
      <c r="L141" s="640"/>
    </row>
    <row r="142" spans="1:12" ht="12" customHeight="1" x14ac:dyDescent="0.25">
      <c r="A142" s="816">
        <v>2</v>
      </c>
      <c r="B142" s="809" t="s">
        <v>676</v>
      </c>
      <c r="C142" s="809"/>
      <c r="D142" s="641">
        <v>5250</v>
      </c>
      <c r="E142" s="592">
        <v>5500</v>
      </c>
      <c r="F142" s="592"/>
      <c r="G142" s="592">
        <f t="shared" si="19"/>
        <v>5500</v>
      </c>
      <c r="H142" s="592"/>
      <c r="I142" s="817" t="s">
        <v>593</v>
      </c>
      <c r="K142" s="640"/>
      <c r="L142" s="640"/>
    </row>
    <row r="143" spans="1:12" ht="12" customHeight="1" x14ac:dyDescent="0.25">
      <c r="A143" s="816"/>
      <c r="B143" s="809"/>
      <c r="C143" s="809"/>
      <c r="D143" s="641">
        <v>2241</v>
      </c>
      <c r="E143" s="592">
        <v>1114</v>
      </c>
      <c r="F143" s="592"/>
      <c r="G143" s="592">
        <f t="shared" si="19"/>
        <v>1114</v>
      </c>
      <c r="H143" s="592"/>
      <c r="I143" s="817"/>
      <c r="K143" s="640"/>
      <c r="L143" s="640"/>
    </row>
    <row r="144" spans="1:12" x14ac:dyDescent="0.25">
      <c r="A144" s="594">
        <v>3</v>
      </c>
      <c r="B144" s="818" t="s">
        <v>677</v>
      </c>
      <c r="C144" s="818"/>
      <c r="D144" s="641">
        <v>5250</v>
      </c>
      <c r="E144" s="592">
        <v>9680</v>
      </c>
      <c r="F144" s="593"/>
      <c r="G144" s="592">
        <f t="shared" si="19"/>
        <v>9680</v>
      </c>
      <c r="H144" s="686"/>
      <c r="I144" s="653" t="s">
        <v>593</v>
      </c>
      <c r="K144" s="640"/>
      <c r="L144" s="640"/>
    </row>
    <row r="145" spans="1:12" ht="12" customHeight="1" x14ac:dyDescent="0.25">
      <c r="A145" s="665">
        <v>4</v>
      </c>
      <c r="B145" s="809" t="s">
        <v>678</v>
      </c>
      <c r="C145" s="809"/>
      <c r="D145" s="641">
        <v>5250</v>
      </c>
      <c r="E145" s="592">
        <v>61174</v>
      </c>
      <c r="F145" s="592">
        <v>4251</v>
      </c>
      <c r="G145" s="592">
        <f t="shared" si="19"/>
        <v>65425</v>
      </c>
      <c r="H145" s="686" t="s">
        <v>679</v>
      </c>
      <c r="I145" s="653" t="s">
        <v>593</v>
      </c>
      <c r="K145" s="640"/>
      <c r="L145" s="640"/>
    </row>
    <row r="146" spans="1:12" x14ac:dyDescent="0.25">
      <c r="A146" s="594">
        <v>5</v>
      </c>
      <c r="B146" s="809" t="s">
        <v>680</v>
      </c>
      <c r="C146" s="809"/>
      <c r="D146" s="641">
        <v>5250</v>
      </c>
      <c r="E146" s="592">
        <v>31716</v>
      </c>
      <c r="F146" s="723"/>
      <c r="G146" s="699">
        <f t="shared" si="19"/>
        <v>31716</v>
      </c>
      <c r="H146" s="642"/>
      <c r="I146" s="652" t="s">
        <v>593</v>
      </c>
      <c r="K146" s="640"/>
      <c r="L146" s="640"/>
    </row>
    <row r="147" spans="1:12" ht="13.5" customHeight="1" x14ac:dyDescent="0.25">
      <c r="A147" s="594">
        <v>6</v>
      </c>
      <c r="B147" s="809" t="s">
        <v>634</v>
      </c>
      <c r="C147" s="809"/>
      <c r="D147" s="641">
        <v>2241</v>
      </c>
      <c r="E147" s="592">
        <v>8700</v>
      </c>
      <c r="F147" s="592"/>
      <c r="G147" s="592">
        <f t="shared" si="19"/>
        <v>8700</v>
      </c>
      <c r="H147" s="686"/>
      <c r="I147" s="653" t="s">
        <v>593</v>
      </c>
      <c r="K147" s="640"/>
      <c r="L147" s="640"/>
    </row>
    <row r="148" spans="1:12" x14ac:dyDescent="0.25">
      <c r="A148" s="594">
        <v>7</v>
      </c>
      <c r="B148" s="809" t="s">
        <v>681</v>
      </c>
      <c r="C148" s="809"/>
      <c r="D148" s="641">
        <v>5250</v>
      </c>
      <c r="E148" s="592">
        <f>57000-57000</f>
        <v>0</v>
      </c>
      <c r="F148" s="593"/>
      <c r="G148" s="592">
        <f t="shared" si="19"/>
        <v>0</v>
      </c>
      <c r="H148" s="686"/>
      <c r="I148" s="653" t="s">
        <v>593</v>
      </c>
      <c r="K148" s="640"/>
      <c r="L148" s="640"/>
    </row>
    <row r="149" spans="1:12" x14ac:dyDescent="0.25">
      <c r="A149" s="724"/>
      <c r="B149" s="599"/>
      <c r="C149" s="599"/>
      <c r="D149" s="599"/>
      <c r="E149" s="725"/>
      <c r="F149" s="726"/>
      <c r="G149" s="725"/>
      <c r="H149" s="725"/>
      <c r="I149" s="726"/>
      <c r="K149" s="640"/>
      <c r="L149" s="640"/>
    </row>
    <row r="150" spans="1:12" x14ac:dyDescent="0.25">
      <c r="A150" s="814" t="s">
        <v>406</v>
      </c>
      <c r="B150" s="814"/>
      <c r="C150" s="696" t="s">
        <v>682</v>
      </c>
      <c r="D150" s="696"/>
      <c r="E150" s="696"/>
      <c r="F150" s="697"/>
      <c r="G150" s="696"/>
      <c r="H150" s="696"/>
      <c r="I150" s="697"/>
      <c r="K150" s="640"/>
      <c r="L150" s="640"/>
    </row>
    <row r="151" spans="1:12" x14ac:dyDescent="0.25">
      <c r="A151" s="815" t="s">
        <v>408</v>
      </c>
      <c r="B151" s="815"/>
      <c r="C151" s="681" t="s">
        <v>683</v>
      </c>
      <c r="D151" s="681"/>
      <c r="E151" s="681"/>
      <c r="F151" s="698"/>
      <c r="G151" s="681"/>
      <c r="H151" s="681"/>
      <c r="I151" s="698"/>
      <c r="K151" s="640"/>
      <c r="L151" s="640"/>
    </row>
    <row r="152" spans="1:12" ht="48.75" customHeight="1" x14ac:dyDescent="0.25">
      <c r="A152" s="634" t="s">
        <v>410</v>
      </c>
      <c r="B152" s="807" t="s">
        <v>411</v>
      </c>
      <c r="C152" s="807"/>
      <c r="D152" s="634" t="s">
        <v>415</v>
      </c>
      <c r="E152" s="634" t="s">
        <v>416</v>
      </c>
      <c r="F152" s="635" t="s">
        <v>417</v>
      </c>
      <c r="G152" s="636" t="s">
        <v>418</v>
      </c>
      <c r="H152" s="636" t="s">
        <v>316</v>
      </c>
      <c r="I152" s="637" t="s">
        <v>419</v>
      </c>
      <c r="K152" s="640"/>
      <c r="L152" s="640"/>
    </row>
    <row r="153" spans="1:12" x14ac:dyDescent="0.25">
      <c r="A153" s="808" t="s">
        <v>423</v>
      </c>
      <c r="B153" s="808"/>
      <c r="C153" s="808"/>
      <c r="D153" s="589"/>
      <c r="E153" s="589">
        <f>SUM(E154:E157)</f>
        <v>125681</v>
      </c>
      <c r="F153" s="638">
        <f t="shared" ref="F153:G153" si="20">SUM(F154:F157)</f>
        <v>0</v>
      </c>
      <c r="G153" s="589">
        <f t="shared" si="20"/>
        <v>125681</v>
      </c>
      <c r="H153" s="589"/>
      <c r="I153" s="653"/>
      <c r="K153" s="640"/>
      <c r="L153" s="640"/>
    </row>
    <row r="154" spans="1:12" x14ac:dyDescent="0.25">
      <c r="A154" s="594">
        <v>1</v>
      </c>
      <c r="B154" s="809" t="s">
        <v>684</v>
      </c>
      <c r="C154" s="809"/>
      <c r="D154" s="641">
        <v>5250</v>
      </c>
      <c r="E154" s="592">
        <v>16287</v>
      </c>
      <c r="F154" s="593"/>
      <c r="G154" s="699">
        <f t="shared" ref="G154:G157" si="21">E154+F154</f>
        <v>16287</v>
      </c>
      <c r="H154" s="700"/>
      <c r="I154" s="652" t="s">
        <v>685</v>
      </c>
      <c r="K154" s="640"/>
      <c r="L154" s="640"/>
    </row>
    <row r="155" spans="1:12" ht="26.25" customHeight="1" x14ac:dyDescent="0.25">
      <c r="A155" s="594">
        <v>2</v>
      </c>
      <c r="B155" s="809" t="s">
        <v>686</v>
      </c>
      <c r="C155" s="809"/>
      <c r="D155" s="641">
        <v>5250</v>
      </c>
      <c r="E155" s="592">
        <v>18785</v>
      </c>
      <c r="F155" s="593"/>
      <c r="G155" s="592">
        <f t="shared" si="21"/>
        <v>18785</v>
      </c>
      <c r="H155" s="642"/>
      <c r="I155" s="637" t="s">
        <v>687</v>
      </c>
      <c r="K155" s="640"/>
      <c r="L155" s="640"/>
    </row>
    <row r="156" spans="1:12" ht="12" customHeight="1" x14ac:dyDescent="0.25">
      <c r="A156" s="594">
        <v>3</v>
      </c>
      <c r="B156" s="810" t="s">
        <v>688</v>
      </c>
      <c r="C156" s="811"/>
      <c r="D156" s="641">
        <v>5250</v>
      </c>
      <c r="E156" s="592">
        <v>27969</v>
      </c>
      <c r="F156" s="593"/>
      <c r="G156" s="592">
        <f t="shared" si="21"/>
        <v>27969</v>
      </c>
      <c r="H156" s="727"/>
      <c r="I156" s="653" t="s">
        <v>685</v>
      </c>
      <c r="K156" s="640"/>
      <c r="L156" s="640"/>
    </row>
    <row r="157" spans="1:12" x14ac:dyDescent="0.25">
      <c r="A157" s="728">
        <v>4</v>
      </c>
      <c r="B157" s="812" t="s">
        <v>689</v>
      </c>
      <c r="C157" s="813"/>
      <c r="D157" s="641">
        <v>5250</v>
      </c>
      <c r="E157" s="707">
        <f>62671-31</f>
        <v>62640</v>
      </c>
      <c r="F157" s="713"/>
      <c r="G157" s="711">
        <f t="shared" si="21"/>
        <v>62640</v>
      </c>
      <c r="H157" s="642"/>
      <c r="I157" s="652" t="s">
        <v>685</v>
      </c>
      <c r="K157" s="640"/>
      <c r="L157" s="640"/>
    </row>
    <row r="158" spans="1:12" x14ac:dyDescent="0.25">
      <c r="A158" s="729"/>
      <c r="B158" s="730"/>
      <c r="C158" s="730"/>
      <c r="D158" s="730"/>
      <c r="E158" s="730"/>
      <c r="F158" s="718"/>
      <c r="G158" s="730"/>
      <c r="H158" s="601"/>
      <c r="I158" s="718"/>
    </row>
    <row r="159" spans="1:12" x14ac:dyDescent="0.25">
      <c r="A159" s="805" t="s">
        <v>690</v>
      </c>
      <c r="B159" s="805"/>
      <c r="C159" s="805"/>
      <c r="D159" s="805"/>
      <c r="E159" s="805"/>
      <c r="F159" s="805"/>
      <c r="G159" s="805"/>
      <c r="H159" s="805"/>
      <c r="I159" s="805"/>
    </row>
    <row r="160" spans="1:12" x14ac:dyDescent="0.25">
      <c r="A160" s="696" t="s">
        <v>691</v>
      </c>
      <c r="C160" s="601"/>
      <c r="D160" s="601"/>
      <c r="E160" s="601"/>
      <c r="F160" s="731"/>
      <c r="G160" s="601"/>
      <c r="H160" s="601"/>
      <c r="I160" s="731"/>
    </row>
    <row r="161" spans="1:9" x14ac:dyDescent="0.25">
      <c r="A161" s="732"/>
      <c r="B161" s="601" t="s">
        <v>692</v>
      </c>
      <c r="C161" s="601"/>
      <c r="D161" s="601"/>
      <c r="E161" s="601"/>
      <c r="F161" s="731"/>
      <c r="G161" s="601"/>
      <c r="H161" s="601"/>
      <c r="I161" s="731"/>
    </row>
    <row r="162" spans="1:9" x14ac:dyDescent="0.25">
      <c r="C162" s="501" t="s">
        <v>693</v>
      </c>
      <c r="I162" s="731"/>
    </row>
    <row r="163" spans="1:9" x14ac:dyDescent="0.25">
      <c r="B163" s="501" t="s">
        <v>694</v>
      </c>
      <c r="I163" s="731"/>
    </row>
    <row r="164" spans="1:9" x14ac:dyDescent="0.25">
      <c r="C164" s="501" t="s">
        <v>695</v>
      </c>
      <c r="I164" s="731"/>
    </row>
    <row r="165" spans="1:9" x14ac:dyDescent="0.25">
      <c r="B165" s="501" t="s">
        <v>696</v>
      </c>
    </row>
    <row r="166" spans="1:9" x14ac:dyDescent="0.25">
      <c r="C166" s="501" t="s">
        <v>697</v>
      </c>
    </row>
    <row r="167" spans="1:9" x14ac:dyDescent="0.25">
      <c r="C167" s="501" t="s">
        <v>698</v>
      </c>
    </row>
    <row r="168" spans="1:9" x14ac:dyDescent="0.25">
      <c r="B168" s="501" t="s">
        <v>699</v>
      </c>
    </row>
    <row r="169" spans="1:9" x14ac:dyDescent="0.25">
      <c r="C169" s="501" t="s">
        <v>700</v>
      </c>
    </row>
    <row r="170" spans="1:9" x14ac:dyDescent="0.25">
      <c r="B170" s="501" t="s">
        <v>701</v>
      </c>
    </row>
    <row r="171" spans="1:9" ht="23.25" customHeight="1" x14ac:dyDescent="0.25">
      <c r="C171" s="806" t="s">
        <v>702</v>
      </c>
      <c r="D171" s="806"/>
      <c r="E171" s="806"/>
      <c r="F171" s="806"/>
      <c r="G171" s="806"/>
      <c r="H171" s="806"/>
      <c r="I171" s="806"/>
    </row>
    <row r="172" spans="1:9" x14ac:dyDescent="0.25">
      <c r="B172" s="501" t="s">
        <v>703</v>
      </c>
    </row>
    <row r="173" spans="1:9" x14ac:dyDescent="0.25">
      <c r="C173" s="501" t="s">
        <v>704</v>
      </c>
    </row>
    <row r="174" spans="1:9" x14ac:dyDescent="0.25">
      <c r="C174" s="501" t="s">
        <v>705</v>
      </c>
    </row>
    <row r="175" spans="1:9" x14ac:dyDescent="0.25">
      <c r="C175" s="501" t="s">
        <v>706</v>
      </c>
    </row>
    <row r="176" spans="1:9" x14ac:dyDescent="0.25">
      <c r="B176" s="501" t="s">
        <v>707</v>
      </c>
    </row>
    <row r="177" spans="2:3" x14ac:dyDescent="0.25">
      <c r="C177" s="501" t="s">
        <v>708</v>
      </c>
    </row>
    <row r="178" spans="2:3" x14ac:dyDescent="0.25">
      <c r="B178" s="501" t="s">
        <v>709</v>
      </c>
    </row>
    <row r="179" spans="2:3" x14ac:dyDescent="0.25">
      <c r="C179" s="501" t="s">
        <v>710</v>
      </c>
    </row>
    <row r="180" spans="2:3" x14ac:dyDescent="0.25">
      <c r="B180" s="501" t="s">
        <v>711</v>
      </c>
    </row>
    <row r="181" spans="2:3" x14ac:dyDescent="0.25">
      <c r="C181" s="501" t="s">
        <v>712</v>
      </c>
    </row>
    <row r="182" spans="2:3" x14ac:dyDescent="0.25">
      <c r="B182" s="501" t="s">
        <v>713</v>
      </c>
    </row>
    <row r="183" spans="2:3" x14ac:dyDescent="0.25">
      <c r="C183" s="501" t="s">
        <v>714</v>
      </c>
    </row>
    <row r="184" spans="2:3" x14ac:dyDescent="0.25">
      <c r="B184" s="501" t="s">
        <v>715</v>
      </c>
    </row>
    <row r="185" spans="2:3" x14ac:dyDescent="0.25">
      <c r="C185" s="501" t="s">
        <v>716</v>
      </c>
    </row>
    <row r="186" spans="2:3" x14ac:dyDescent="0.25">
      <c r="B186" s="501" t="s">
        <v>717</v>
      </c>
    </row>
    <row r="187" spans="2:3" x14ac:dyDescent="0.25">
      <c r="C187" s="501" t="s">
        <v>718</v>
      </c>
    </row>
    <row r="188" spans="2:3" x14ac:dyDescent="0.25">
      <c r="B188" s="501" t="s">
        <v>528</v>
      </c>
    </row>
    <row r="189" spans="2:3" x14ac:dyDescent="0.25">
      <c r="C189" s="501" t="s">
        <v>719</v>
      </c>
    </row>
    <row r="190" spans="2:3" x14ac:dyDescent="0.25">
      <c r="C190" s="501" t="s">
        <v>720</v>
      </c>
    </row>
    <row r="191" spans="2:3" x14ac:dyDescent="0.25">
      <c r="B191" s="501" t="s">
        <v>721</v>
      </c>
    </row>
    <row r="192" spans="2:3" x14ac:dyDescent="0.25">
      <c r="C192" s="501" t="s">
        <v>722</v>
      </c>
    </row>
    <row r="193" spans="1:9" x14ac:dyDescent="0.25">
      <c r="B193" s="501" t="s">
        <v>723</v>
      </c>
    </row>
    <row r="194" spans="1:9" x14ac:dyDescent="0.25">
      <c r="C194" s="501" t="s">
        <v>724</v>
      </c>
    </row>
    <row r="195" spans="1:9" x14ac:dyDescent="0.25">
      <c r="B195" s="501" t="s">
        <v>725</v>
      </c>
    </row>
    <row r="196" spans="1:9" x14ac:dyDescent="0.25">
      <c r="C196" s="501" t="s">
        <v>726</v>
      </c>
    </row>
    <row r="201" spans="1:9" customFormat="1" ht="15" x14ac:dyDescent="0.25">
      <c r="A201" s="733"/>
      <c r="B201" s="733"/>
      <c r="C201" s="733"/>
      <c r="D201" s="734"/>
      <c r="E201" s="733"/>
      <c r="F201" s="734"/>
      <c r="G201" s="733"/>
    </row>
    <row r="202" spans="1:9" customFormat="1" ht="15" x14ac:dyDescent="0.25">
      <c r="A202" s="733"/>
      <c r="B202" s="733"/>
      <c r="C202" s="733"/>
      <c r="D202" s="734"/>
      <c r="E202" s="733"/>
      <c r="F202" s="734"/>
      <c r="G202" s="733"/>
      <c r="H202" s="735"/>
      <c r="I202" s="735"/>
    </row>
    <row r="203" spans="1:9" customFormat="1" ht="15" x14ac:dyDescent="0.25">
      <c r="A203" s="733"/>
      <c r="B203" s="733"/>
      <c r="C203" s="733"/>
      <c r="D203" s="734"/>
      <c r="E203" s="733"/>
      <c r="F203" s="734"/>
      <c r="G203" s="733"/>
      <c r="H203" s="735"/>
      <c r="I203" s="735"/>
    </row>
    <row r="204" spans="1:9" customFormat="1" ht="15" x14ac:dyDescent="0.25">
      <c r="A204" s="733"/>
      <c r="B204" s="733"/>
      <c r="C204" s="733"/>
      <c r="D204" s="734"/>
      <c r="E204" s="733"/>
      <c r="F204" s="734"/>
      <c r="G204" s="733"/>
    </row>
    <row r="205" spans="1:9" customFormat="1" ht="15" x14ac:dyDescent="0.25">
      <c r="A205" s="733"/>
      <c r="B205" s="733"/>
      <c r="C205" s="733"/>
      <c r="D205" s="734"/>
      <c r="E205" s="733"/>
      <c r="F205" s="734"/>
      <c r="G205" s="733"/>
      <c r="H205" s="735"/>
      <c r="I205" s="735"/>
    </row>
    <row r="206" spans="1:9" customFormat="1" ht="15" x14ac:dyDescent="0.25">
      <c r="A206" s="733"/>
      <c r="B206" s="733"/>
      <c r="C206" s="733"/>
      <c r="D206" s="734"/>
      <c r="E206" s="733"/>
      <c r="F206" s="734"/>
      <c r="G206" s="733"/>
      <c r="H206" s="735"/>
      <c r="I206" s="735"/>
    </row>
    <row r="207" spans="1:9" customFormat="1" ht="15" x14ac:dyDescent="0.25">
      <c r="A207" s="736"/>
      <c r="B207" s="737"/>
      <c r="C207" s="737"/>
      <c r="D207" s="738"/>
      <c r="E207" s="737"/>
      <c r="F207" s="738"/>
      <c r="G207" s="737"/>
      <c r="H207" s="735"/>
      <c r="I207" s="735"/>
    </row>
    <row r="208" spans="1:9" customFormat="1" ht="15" x14ac:dyDescent="0.25">
      <c r="A208" s="737"/>
      <c r="B208" s="737"/>
      <c r="C208" s="737"/>
      <c r="D208" s="738"/>
      <c r="E208" s="737"/>
      <c r="F208" s="738"/>
      <c r="G208" s="737"/>
      <c r="H208" s="735"/>
      <c r="I208" s="735"/>
    </row>
    <row r="209" spans="1:9" customFormat="1" ht="15" x14ac:dyDescent="0.25">
      <c r="A209" s="736"/>
      <c r="B209" s="736"/>
      <c r="C209" s="736"/>
      <c r="D209" s="738"/>
      <c r="E209" s="736"/>
      <c r="F209" s="739"/>
      <c r="G209" s="736"/>
      <c r="H209" s="735"/>
      <c r="I209" s="735"/>
    </row>
    <row r="210" spans="1:9" customFormat="1" ht="15" x14ac:dyDescent="0.25">
      <c r="A210" s="737"/>
      <c r="B210" s="737"/>
      <c r="C210" s="737"/>
      <c r="D210" s="738"/>
      <c r="E210" s="737"/>
      <c r="F210" s="738"/>
      <c r="G210" s="737"/>
      <c r="H210" s="735"/>
      <c r="I210" s="735"/>
    </row>
    <row r="211" spans="1:9" customFormat="1" ht="15" x14ac:dyDescent="0.25">
      <c r="A211" s="737"/>
      <c r="B211" s="737"/>
      <c r="C211" s="737"/>
      <c r="D211" s="738"/>
      <c r="E211" s="737"/>
      <c r="F211" s="738"/>
      <c r="G211" s="737"/>
      <c r="H211" s="735"/>
      <c r="I211" s="735"/>
    </row>
    <row r="212" spans="1:9" customFormat="1" ht="15" x14ac:dyDescent="0.25">
      <c r="A212" s="737"/>
      <c r="B212" s="737"/>
      <c r="C212" s="737"/>
      <c r="D212" s="738"/>
      <c r="E212" s="737"/>
      <c r="F212" s="738"/>
      <c r="G212" s="737"/>
      <c r="H212" s="735"/>
      <c r="I212" s="735"/>
    </row>
    <row r="213" spans="1:9" customFormat="1" ht="15" x14ac:dyDescent="0.25">
      <c r="A213" s="737"/>
      <c r="B213" s="737"/>
      <c r="C213" s="737"/>
      <c r="D213" s="738"/>
      <c r="E213" s="737"/>
      <c r="F213" s="738"/>
      <c r="G213" s="737"/>
      <c r="H213" s="735"/>
      <c r="I213" s="735"/>
    </row>
    <row r="214" spans="1:9" customFormat="1" ht="15" x14ac:dyDescent="0.25">
      <c r="A214" s="737"/>
      <c r="B214" s="737"/>
      <c r="C214" s="737"/>
      <c r="D214" s="738"/>
      <c r="E214" s="737"/>
      <c r="F214" s="738"/>
      <c r="G214" s="737"/>
      <c r="H214" s="735"/>
      <c r="I214" s="735"/>
    </row>
    <row r="215" spans="1:9" customFormat="1" ht="15" x14ac:dyDescent="0.25">
      <c r="A215" s="737"/>
      <c r="B215" s="737"/>
      <c r="C215" s="737"/>
      <c r="D215" s="738"/>
      <c r="E215" s="737"/>
      <c r="F215" s="738"/>
      <c r="G215" s="737"/>
      <c r="H215" s="735"/>
      <c r="I215" s="735"/>
    </row>
    <row r="216" spans="1:9" customFormat="1" ht="15" x14ac:dyDescent="0.25">
      <c r="A216" s="737"/>
      <c r="B216" s="737"/>
      <c r="C216" s="737"/>
      <c r="D216" s="738"/>
      <c r="E216" s="737"/>
      <c r="F216" s="738"/>
      <c r="G216" s="737"/>
      <c r="H216" s="735"/>
      <c r="I216" s="735"/>
    </row>
    <row r="217" spans="1:9" customFormat="1" ht="15" x14ac:dyDescent="0.25">
      <c r="A217" s="737"/>
      <c r="B217" s="737"/>
      <c r="C217" s="737"/>
      <c r="D217" s="738"/>
      <c r="E217" s="737"/>
      <c r="F217" s="738"/>
      <c r="G217" s="737"/>
      <c r="H217" s="735"/>
      <c r="I217" s="735"/>
    </row>
    <row r="218" spans="1:9" customFormat="1" ht="15" x14ac:dyDescent="0.25">
      <c r="A218" s="737"/>
      <c r="B218" s="737"/>
      <c r="C218" s="737"/>
      <c r="D218" s="738"/>
      <c r="E218" s="737"/>
      <c r="F218" s="738"/>
      <c r="G218" s="737"/>
      <c r="H218" s="735"/>
      <c r="I218" s="735"/>
    </row>
    <row r="219" spans="1:9" customFormat="1" ht="15" x14ac:dyDescent="0.25">
      <c r="A219" s="737"/>
      <c r="B219" s="737"/>
      <c r="C219" s="737"/>
      <c r="D219" s="738"/>
      <c r="E219" s="737"/>
      <c r="F219" s="738"/>
      <c r="G219" s="737"/>
      <c r="H219" s="735"/>
      <c r="I219" s="735"/>
    </row>
    <row r="220" spans="1:9" customFormat="1" ht="15" x14ac:dyDescent="0.25">
      <c r="A220" s="737"/>
      <c r="B220" s="737"/>
      <c r="C220" s="737"/>
      <c r="D220" s="738"/>
      <c r="E220" s="737"/>
      <c r="F220" s="738"/>
      <c r="G220" s="737"/>
      <c r="H220" s="735"/>
      <c r="I220" s="735"/>
    </row>
    <row r="221" spans="1:9" customFormat="1" ht="15" x14ac:dyDescent="0.25">
      <c r="A221" s="735"/>
      <c r="B221" s="735"/>
      <c r="C221" s="735"/>
      <c r="D221" s="735"/>
      <c r="E221" s="735"/>
      <c r="F221" s="735"/>
      <c r="G221" s="735"/>
      <c r="H221" s="735"/>
      <c r="I221" s="735"/>
    </row>
    <row r="222" spans="1:9" customFormat="1" ht="15" x14ac:dyDescent="0.25">
      <c r="A222" s="735"/>
      <c r="B222" s="735"/>
      <c r="C222" s="735"/>
      <c r="D222" s="735"/>
      <c r="E222" s="735"/>
      <c r="F222" s="735"/>
      <c r="G222" s="735"/>
      <c r="H222" s="735"/>
      <c r="I222" s="735"/>
    </row>
  </sheetData>
  <sheetProtection algorithmName="SHA-512" hashValue="ndfdQtqe+44Fm6diYPBtz9dR6ZcPyWEmoeTctNIlywP0q9/hHJi/ws4Olc6qgY+7b34sPCW543N1/7eqNlx6Sw==" saltValue="Y/KzxjtmgULvm9MjDi/2JA==" spinCount="100000" sheet="1" objects="1" scenarios="1" selectLockedCells="1" selectUnlockedCells="1"/>
  <mergeCells count="155">
    <mergeCell ref="A4:B4"/>
    <mergeCell ref="C4:I4"/>
    <mergeCell ref="A5:B5"/>
    <mergeCell ref="C5:I5"/>
    <mergeCell ref="A6:I6"/>
    <mergeCell ref="A8:B8"/>
    <mergeCell ref="C8:I8"/>
    <mergeCell ref="A14:A17"/>
    <mergeCell ref="B14:C17"/>
    <mergeCell ref="I14:I17"/>
    <mergeCell ref="A19:B19"/>
    <mergeCell ref="A20:B20"/>
    <mergeCell ref="B21:C21"/>
    <mergeCell ref="A10:B10"/>
    <mergeCell ref="C10:I10"/>
    <mergeCell ref="A11:B11"/>
    <mergeCell ref="C11:I11"/>
    <mergeCell ref="B12:C12"/>
    <mergeCell ref="A13:C13"/>
    <mergeCell ref="B29:C29"/>
    <mergeCell ref="A30:C30"/>
    <mergeCell ref="B31:C31"/>
    <mergeCell ref="A33:B33"/>
    <mergeCell ref="A34:B34"/>
    <mergeCell ref="B35:C35"/>
    <mergeCell ref="A22:C22"/>
    <mergeCell ref="B23:C23"/>
    <mergeCell ref="B24:C24"/>
    <mergeCell ref="B25:C25"/>
    <mergeCell ref="A27:B27"/>
    <mergeCell ref="A28:B28"/>
    <mergeCell ref="I40:I41"/>
    <mergeCell ref="B42:C42"/>
    <mergeCell ref="B43:C43"/>
    <mergeCell ref="B44:C44"/>
    <mergeCell ref="B45:C45"/>
    <mergeCell ref="B46:C46"/>
    <mergeCell ref="A36:C36"/>
    <mergeCell ref="B37:C37"/>
    <mergeCell ref="A38:A39"/>
    <mergeCell ref="B38:C39"/>
    <mergeCell ref="A40:A41"/>
    <mergeCell ref="B40:C41"/>
    <mergeCell ref="A53:B53"/>
    <mergeCell ref="B54:C54"/>
    <mergeCell ref="A55:C55"/>
    <mergeCell ref="B56:C56"/>
    <mergeCell ref="B57:C57"/>
    <mergeCell ref="B58:C58"/>
    <mergeCell ref="B47:C47"/>
    <mergeCell ref="B48:C48"/>
    <mergeCell ref="B49:C49"/>
    <mergeCell ref="B50:C50"/>
    <mergeCell ref="A52:B52"/>
    <mergeCell ref="C52:I52"/>
    <mergeCell ref="A66:B66"/>
    <mergeCell ref="B67:C67"/>
    <mergeCell ref="A68:C68"/>
    <mergeCell ref="B69:C69"/>
    <mergeCell ref="B70:C70"/>
    <mergeCell ref="A72:B72"/>
    <mergeCell ref="B59:C59"/>
    <mergeCell ref="B60:C60"/>
    <mergeCell ref="B61:C61"/>
    <mergeCell ref="B62:C62"/>
    <mergeCell ref="B63:C63"/>
    <mergeCell ref="A65:B65"/>
    <mergeCell ref="A80:B80"/>
    <mergeCell ref="B81:C81"/>
    <mergeCell ref="A82:C82"/>
    <mergeCell ref="B83:C83"/>
    <mergeCell ref="B84:C84"/>
    <mergeCell ref="A85:A86"/>
    <mergeCell ref="B85:C86"/>
    <mergeCell ref="A73:B73"/>
    <mergeCell ref="B74:C74"/>
    <mergeCell ref="A75:C75"/>
    <mergeCell ref="B76:C76"/>
    <mergeCell ref="B77:C77"/>
    <mergeCell ref="A79:B79"/>
    <mergeCell ref="B93:C93"/>
    <mergeCell ref="B94:C94"/>
    <mergeCell ref="B95:C95"/>
    <mergeCell ref="A96:A97"/>
    <mergeCell ref="B96:C97"/>
    <mergeCell ref="I96:I97"/>
    <mergeCell ref="I85:I86"/>
    <mergeCell ref="A88:B88"/>
    <mergeCell ref="A89:B89"/>
    <mergeCell ref="B90:C90"/>
    <mergeCell ref="A91:C91"/>
    <mergeCell ref="B92:C92"/>
    <mergeCell ref="I113:I114"/>
    <mergeCell ref="B115:C115"/>
    <mergeCell ref="B104:C104"/>
    <mergeCell ref="B105:C105"/>
    <mergeCell ref="A107:B107"/>
    <mergeCell ref="A108:B108"/>
    <mergeCell ref="B109:C109"/>
    <mergeCell ref="A110:C110"/>
    <mergeCell ref="B98:C98"/>
    <mergeCell ref="B99:C99"/>
    <mergeCell ref="B100:C100"/>
    <mergeCell ref="B101:C101"/>
    <mergeCell ref="B102:C102"/>
    <mergeCell ref="B103:C103"/>
    <mergeCell ref="B116:C116"/>
    <mergeCell ref="B117:C117"/>
    <mergeCell ref="A118:A119"/>
    <mergeCell ref="B118:C119"/>
    <mergeCell ref="B120:C120"/>
    <mergeCell ref="B121:C121"/>
    <mergeCell ref="B111:C111"/>
    <mergeCell ref="B112:C112"/>
    <mergeCell ref="A113:A114"/>
    <mergeCell ref="B113:C114"/>
    <mergeCell ref="A128:A129"/>
    <mergeCell ref="B128:C129"/>
    <mergeCell ref="I128:I129"/>
    <mergeCell ref="B130:C130"/>
    <mergeCell ref="A131:A132"/>
    <mergeCell ref="B131:C132"/>
    <mergeCell ref="I131:I132"/>
    <mergeCell ref="B122:C122"/>
    <mergeCell ref="B123:C123"/>
    <mergeCell ref="B124:C124"/>
    <mergeCell ref="B125:C125"/>
    <mergeCell ref="B126:C126"/>
    <mergeCell ref="B127:C127"/>
    <mergeCell ref="A140:C140"/>
    <mergeCell ref="B141:C141"/>
    <mergeCell ref="A142:A143"/>
    <mergeCell ref="B142:C143"/>
    <mergeCell ref="I142:I143"/>
    <mergeCell ref="B144:C144"/>
    <mergeCell ref="B133:C133"/>
    <mergeCell ref="B134:C134"/>
    <mergeCell ref="B135:C135"/>
    <mergeCell ref="A137:B137"/>
    <mergeCell ref="A138:B138"/>
    <mergeCell ref="B139:C139"/>
    <mergeCell ref="A159:I159"/>
    <mergeCell ref="C171:I171"/>
    <mergeCell ref="B152:C152"/>
    <mergeCell ref="A153:C153"/>
    <mergeCell ref="B154:C154"/>
    <mergeCell ref="B155:C155"/>
    <mergeCell ref="B156:C156"/>
    <mergeCell ref="B157:C157"/>
    <mergeCell ref="B145:C145"/>
    <mergeCell ref="B146:C146"/>
    <mergeCell ref="B147:C147"/>
    <mergeCell ref="B148:C148"/>
    <mergeCell ref="A150:B150"/>
    <mergeCell ref="A151:B151"/>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&amp;R&amp;"Times New Roman,Regular"&amp;9
110.pielikums Jūrmalas pilsētas domes
2017.gada 26.oktobra saistošajiem noteikumiem Nr.31
(protokols Nr.18, 9.punkts)</firstHeader>
    <firstFooter>&amp;L&amp;9&amp;D; &amp;T&amp;R&amp;9&amp;P (&amp;N)</first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43"/>
  <sheetViews>
    <sheetView view="pageLayout" zoomScaleNormal="100" workbookViewId="0">
      <selection activeCell="T10" sqref="T10"/>
    </sheetView>
  </sheetViews>
  <sheetFormatPr defaultRowHeight="15" outlineLevelCol="1" x14ac:dyDescent="0.25"/>
  <cols>
    <col min="1" max="1" width="3.5703125" style="466" customWidth="1"/>
    <col min="2" max="2" width="20.28515625" style="466" customWidth="1"/>
    <col min="3" max="3" width="12.85546875" style="466" customWidth="1"/>
    <col min="4" max="4" width="8.28515625" style="466" hidden="1" customWidth="1"/>
    <col min="5" max="5" width="9.7109375" style="466" hidden="1" customWidth="1"/>
    <col min="6" max="6" width="7.85546875" style="466" hidden="1" customWidth="1"/>
    <col min="7" max="7" width="10.140625" style="466" hidden="1" customWidth="1"/>
    <col min="8" max="8" width="10.85546875" style="466" hidden="1" customWidth="1"/>
    <col min="9" max="9" width="11.85546875" style="466" hidden="1" customWidth="1"/>
    <col min="10" max="10" width="10.140625" style="466" bestFit="1" customWidth="1"/>
    <col min="11" max="11" width="10.7109375" style="466" hidden="1" customWidth="1" outlineLevel="1"/>
    <col min="12" max="12" width="9.5703125" style="466" hidden="1" customWidth="1" outlineLevel="1"/>
    <col min="13" max="13" width="10.7109375" style="466" hidden="1" customWidth="1" outlineLevel="1"/>
    <col min="14" max="14" width="10.42578125" style="466" hidden="1" customWidth="1" outlineLevel="1"/>
    <col min="15" max="15" width="10.7109375" style="466" bestFit="1" customWidth="1" collapsed="1"/>
    <col min="16" max="16" width="9.5703125" style="466" bestFit="1" customWidth="1"/>
    <col min="17" max="17" width="26" style="466" hidden="1" customWidth="1" outlineLevel="1"/>
    <col min="18" max="18" width="17.140625" style="466" customWidth="1" collapsed="1"/>
    <col min="19" max="16384" width="9.140625" style="466"/>
  </cols>
  <sheetData>
    <row r="1" spans="1:18" s="464" customFormat="1" ht="12" x14ac:dyDescent="0.2">
      <c r="R1" s="465" t="s">
        <v>400</v>
      </c>
    </row>
    <row r="2" spans="1:18" s="464" customFormat="1" ht="12" x14ac:dyDescent="0.2">
      <c r="R2" s="465" t="s">
        <v>401</v>
      </c>
    </row>
    <row r="3" spans="1:18" s="464" customFormat="1" ht="14.25" customHeight="1" x14ac:dyDescent="0.2">
      <c r="R3" s="465" t="s">
        <v>402</v>
      </c>
    </row>
    <row r="4" spans="1:18" s="464" customFormat="1" ht="12" x14ac:dyDescent="0.2">
      <c r="A4" s="879" t="s">
        <v>0</v>
      </c>
      <c r="B4" s="879"/>
      <c r="C4" s="879" t="s">
        <v>393</v>
      </c>
      <c r="D4" s="879"/>
      <c r="E4" s="879"/>
      <c r="F4" s="879"/>
      <c r="G4" s="879"/>
      <c r="H4" s="879"/>
      <c r="I4" s="879"/>
      <c r="J4" s="879"/>
      <c r="K4" s="879"/>
      <c r="L4" s="879"/>
      <c r="M4" s="879"/>
      <c r="N4" s="879"/>
      <c r="O4" s="879"/>
      <c r="P4" s="879"/>
      <c r="Q4" s="879"/>
      <c r="R4" s="879"/>
    </row>
    <row r="5" spans="1:18" s="464" customFormat="1" ht="12" x14ac:dyDescent="0.2">
      <c r="A5" s="879" t="s">
        <v>1</v>
      </c>
      <c r="B5" s="879"/>
      <c r="C5" s="879">
        <v>90000056357</v>
      </c>
      <c r="D5" s="879"/>
      <c r="E5" s="879"/>
      <c r="F5" s="879"/>
      <c r="G5" s="879"/>
      <c r="H5" s="879"/>
      <c r="I5" s="879"/>
      <c r="J5" s="879"/>
      <c r="K5" s="879"/>
      <c r="L5" s="879"/>
      <c r="M5" s="879"/>
      <c r="N5" s="879"/>
      <c r="O5" s="879"/>
      <c r="P5" s="879"/>
      <c r="Q5" s="879"/>
      <c r="R5" s="879"/>
    </row>
    <row r="6" spans="1:18" ht="15.75" x14ac:dyDescent="0.25">
      <c r="A6" s="883" t="s">
        <v>403</v>
      </c>
      <c r="B6" s="883"/>
      <c r="C6" s="883"/>
      <c r="D6" s="883"/>
      <c r="E6" s="883"/>
      <c r="F6" s="883"/>
      <c r="G6" s="883"/>
      <c r="H6" s="883"/>
      <c r="I6" s="883"/>
      <c r="J6" s="883"/>
      <c r="K6" s="883"/>
      <c r="L6" s="883"/>
      <c r="M6" s="883"/>
      <c r="N6" s="883"/>
      <c r="O6" s="883"/>
      <c r="P6" s="883"/>
      <c r="Q6" s="883"/>
      <c r="R6" s="883"/>
    </row>
    <row r="7" spans="1:18" s="464" customFormat="1" ht="12.75" customHeight="1" x14ac:dyDescent="0.2">
      <c r="A7" s="467"/>
      <c r="B7" s="467"/>
      <c r="C7" s="467"/>
      <c r="D7" s="467"/>
      <c r="E7" s="467"/>
      <c r="F7" s="467"/>
      <c r="G7" s="467"/>
      <c r="H7" s="467"/>
      <c r="I7" s="467"/>
      <c r="J7" s="882"/>
      <c r="K7" s="882"/>
      <c r="L7" s="882"/>
      <c r="M7" s="882"/>
      <c r="N7" s="882"/>
      <c r="O7" s="882"/>
      <c r="P7" s="882"/>
      <c r="Q7" s="467"/>
      <c r="R7" s="467"/>
    </row>
    <row r="8" spans="1:18" s="464" customFormat="1" ht="15.75" x14ac:dyDescent="0.25">
      <c r="A8" s="879" t="s">
        <v>404</v>
      </c>
      <c r="B8" s="879"/>
      <c r="C8" s="880" t="s">
        <v>405</v>
      </c>
      <c r="D8" s="880"/>
      <c r="E8" s="880"/>
      <c r="F8" s="880"/>
      <c r="G8" s="880"/>
      <c r="H8" s="880"/>
      <c r="I8" s="880"/>
      <c r="J8" s="880"/>
      <c r="K8" s="880"/>
      <c r="L8" s="880"/>
      <c r="M8" s="880"/>
      <c r="N8" s="880"/>
      <c r="O8" s="880"/>
      <c r="P8" s="880"/>
      <c r="Q8" s="880"/>
      <c r="R8" s="880"/>
    </row>
    <row r="9" spans="1:18" s="464" customFormat="1" ht="12" x14ac:dyDescent="0.2">
      <c r="A9" s="879" t="s">
        <v>406</v>
      </c>
      <c r="B9" s="879"/>
      <c r="C9" s="879" t="s">
        <v>407</v>
      </c>
      <c r="D9" s="879"/>
      <c r="E9" s="879"/>
      <c r="F9" s="879"/>
      <c r="G9" s="879"/>
      <c r="H9" s="879"/>
      <c r="I9" s="879"/>
      <c r="J9" s="879"/>
      <c r="K9" s="879"/>
      <c r="L9" s="879"/>
      <c r="M9" s="879"/>
      <c r="N9" s="879"/>
      <c r="O9" s="879"/>
      <c r="P9" s="879"/>
      <c r="Q9" s="879"/>
      <c r="R9" s="879"/>
    </row>
    <row r="10" spans="1:18" s="464" customFormat="1" ht="12" x14ac:dyDescent="0.2">
      <c r="A10" s="879" t="s">
        <v>408</v>
      </c>
      <c r="B10" s="879"/>
      <c r="C10" s="881" t="s">
        <v>409</v>
      </c>
      <c r="D10" s="881"/>
      <c r="E10" s="881"/>
      <c r="F10" s="881"/>
      <c r="G10" s="881"/>
      <c r="H10" s="881"/>
      <c r="I10" s="881"/>
      <c r="J10" s="881"/>
      <c r="K10" s="881"/>
      <c r="L10" s="881"/>
      <c r="M10" s="881"/>
      <c r="N10" s="881"/>
      <c r="O10" s="881"/>
      <c r="P10" s="881"/>
      <c r="Q10" s="881"/>
      <c r="R10" s="881"/>
    </row>
    <row r="11" spans="1:18" s="464" customFormat="1" ht="30.75" customHeight="1" x14ac:dyDescent="0.2">
      <c r="A11" s="869" t="s">
        <v>410</v>
      </c>
      <c r="B11" s="871" t="s">
        <v>411</v>
      </c>
      <c r="C11" s="872"/>
      <c r="D11" s="875" t="s">
        <v>412</v>
      </c>
      <c r="E11" s="876"/>
      <c r="F11" s="875" t="s">
        <v>413</v>
      </c>
      <c r="G11" s="876"/>
      <c r="H11" s="875" t="s">
        <v>414</v>
      </c>
      <c r="I11" s="876"/>
      <c r="J11" s="877" t="s">
        <v>415</v>
      </c>
      <c r="K11" s="875" t="s">
        <v>416</v>
      </c>
      <c r="L11" s="876"/>
      <c r="M11" s="869" t="s">
        <v>417</v>
      </c>
      <c r="N11" s="872"/>
      <c r="O11" s="869" t="s">
        <v>418</v>
      </c>
      <c r="P11" s="872"/>
      <c r="Q11" s="877" t="s">
        <v>316</v>
      </c>
      <c r="R11" s="877" t="s">
        <v>419</v>
      </c>
    </row>
    <row r="12" spans="1:18" s="464" customFormat="1" ht="24" x14ac:dyDescent="0.2">
      <c r="A12" s="870"/>
      <c r="B12" s="873"/>
      <c r="C12" s="874"/>
      <c r="D12" s="468" t="s">
        <v>420</v>
      </c>
      <c r="E12" s="468" t="s">
        <v>421</v>
      </c>
      <c r="F12" s="468" t="s">
        <v>420</v>
      </c>
      <c r="G12" s="468" t="s">
        <v>421</v>
      </c>
      <c r="H12" s="468" t="s">
        <v>422</v>
      </c>
      <c r="I12" s="468" t="s">
        <v>421</v>
      </c>
      <c r="J12" s="878"/>
      <c r="K12" s="468" t="s">
        <v>422</v>
      </c>
      <c r="L12" s="468" t="s">
        <v>421</v>
      </c>
      <c r="M12" s="468" t="s">
        <v>422</v>
      </c>
      <c r="N12" s="468" t="s">
        <v>421</v>
      </c>
      <c r="O12" s="468" t="s">
        <v>422</v>
      </c>
      <c r="P12" s="468" t="s">
        <v>421</v>
      </c>
      <c r="Q12" s="878"/>
      <c r="R12" s="878"/>
    </row>
    <row r="13" spans="1:18" s="464" customFormat="1" ht="12" x14ac:dyDescent="0.2">
      <c r="A13" s="866" t="s">
        <v>423</v>
      </c>
      <c r="B13" s="867"/>
      <c r="C13" s="868"/>
      <c r="D13" s="469">
        <f t="shared" ref="D13:I13" si="0">SUM(D14:D36)</f>
        <v>435555</v>
      </c>
      <c r="E13" s="469">
        <f t="shared" si="0"/>
        <v>43683</v>
      </c>
      <c r="F13" s="469">
        <f t="shared" si="0"/>
        <v>435555</v>
      </c>
      <c r="G13" s="469">
        <f t="shared" si="0"/>
        <v>43683</v>
      </c>
      <c r="H13" s="469">
        <f t="shared" si="0"/>
        <v>499471</v>
      </c>
      <c r="I13" s="469">
        <f t="shared" si="0"/>
        <v>37077</v>
      </c>
      <c r="J13" s="469"/>
      <c r="K13" s="469">
        <f t="shared" ref="K13:P13" si="1">SUM(K14:K37)</f>
        <v>452187</v>
      </c>
      <c r="L13" s="469">
        <f t="shared" si="1"/>
        <v>37077</v>
      </c>
      <c r="M13" s="469">
        <f t="shared" si="1"/>
        <v>0</v>
      </c>
      <c r="N13" s="469">
        <f t="shared" si="1"/>
        <v>0</v>
      </c>
      <c r="O13" s="469">
        <f t="shared" si="1"/>
        <v>452187</v>
      </c>
      <c r="P13" s="469">
        <f t="shared" si="1"/>
        <v>37077</v>
      </c>
      <c r="Q13" s="469"/>
      <c r="R13" s="469"/>
    </row>
    <row r="14" spans="1:18" s="464" customFormat="1" ht="36" x14ac:dyDescent="0.2">
      <c r="A14" s="470">
        <v>1</v>
      </c>
      <c r="B14" s="848" t="s">
        <v>424</v>
      </c>
      <c r="C14" s="849"/>
      <c r="D14" s="471">
        <v>12949</v>
      </c>
      <c r="E14" s="471"/>
      <c r="F14" s="471">
        <v>12949</v>
      </c>
      <c r="G14" s="471"/>
      <c r="H14" s="471">
        <v>10500</v>
      </c>
      <c r="I14" s="471"/>
      <c r="J14" s="472">
        <v>2279</v>
      </c>
      <c r="K14" s="471">
        <v>10500</v>
      </c>
      <c r="L14" s="471"/>
      <c r="M14" s="473">
        <v>-800</v>
      </c>
      <c r="N14" s="471"/>
      <c r="O14" s="471">
        <f>K14+M14</f>
        <v>9700</v>
      </c>
      <c r="P14" s="471">
        <f>L14+N14</f>
        <v>0</v>
      </c>
      <c r="Q14" s="474" t="s">
        <v>425</v>
      </c>
      <c r="R14" s="475" t="s">
        <v>426</v>
      </c>
    </row>
    <row r="15" spans="1:18" s="464" customFormat="1" ht="12" x14ac:dyDescent="0.2">
      <c r="A15" s="470">
        <v>2</v>
      </c>
      <c r="B15" s="848" t="s">
        <v>427</v>
      </c>
      <c r="C15" s="849"/>
      <c r="D15" s="471">
        <v>5000</v>
      </c>
      <c r="E15" s="471"/>
      <c r="F15" s="471">
        <v>5000</v>
      </c>
      <c r="G15" s="471"/>
      <c r="H15" s="471">
        <v>7400</v>
      </c>
      <c r="I15" s="471"/>
      <c r="J15" s="472">
        <v>2239</v>
      </c>
      <c r="K15" s="471">
        <v>5000</v>
      </c>
      <c r="L15" s="471"/>
      <c r="M15" s="473"/>
      <c r="N15" s="471"/>
      <c r="O15" s="471">
        <f t="shared" ref="O15:P37" si="2">K15+M15</f>
        <v>5000</v>
      </c>
      <c r="P15" s="471">
        <f t="shared" si="2"/>
        <v>0</v>
      </c>
      <c r="Q15" s="471"/>
      <c r="R15" s="475" t="s">
        <v>426</v>
      </c>
    </row>
    <row r="16" spans="1:18" s="464" customFormat="1" ht="36" x14ac:dyDescent="0.2">
      <c r="A16" s="852">
        <v>3</v>
      </c>
      <c r="B16" s="855" t="s">
        <v>428</v>
      </c>
      <c r="C16" s="856"/>
      <c r="D16" s="473">
        <v>4216</v>
      </c>
      <c r="E16" s="473"/>
      <c r="F16" s="473">
        <v>4216</v>
      </c>
      <c r="G16" s="473"/>
      <c r="H16" s="473">
        <v>2500</v>
      </c>
      <c r="I16" s="473"/>
      <c r="J16" s="476">
        <v>2312</v>
      </c>
      <c r="K16" s="473">
        <v>1500</v>
      </c>
      <c r="L16" s="473"/>
      <c r="M16" s="473">
        <f>1000+800+1200</f>
        <v>3000</v>
      </c>
      <c r="N16" s="476"/>
      <c r="O16" s="471">
        <f t="shared" si="2"/>
        <v>4500</v>
      </c>
      <c r="P16" s="471">
        <f t="shared" si="2"/>
        <v>0</v>
      </c>
      <c r="Q16" s="477" t="s">
        <v>429</v>
      </c>
      <c r="R16" s="475" t="s">
        <v>430</v>
      </c>
    </row>
    <row r="17" spans="1:18" s="464" customFormat="1" ht="12" x14ac:dyDescent="0.2">
      <c r="A17" s="853"/>
      <c r="B17" s="857"/>
      <c r="C17" s="858"/>
      <c r="D17" s="478">
        <v>0</v>
      </c>
      <c r="E17" s="478"/>
      <c r="F17" s="473">
        <v>0</v>
      </c>
      <c r="G17" s="473"/>
      <c r="H17" s="473">
        <v>2500</v>
      </c>
      <c r="I17" s="473"/>
      <c r="J17" s="476">
        <v>5239</v>
      </c>
      <c r="K17" s="473">
        <v>1208</v>
      </c>
      <c r="L17" s="473"/>
      <c r="M17" s="479"/>
      <c r="N17" s="473"/>
      <c r="O17" s="471">
        <f>K17+M17</f>
        <v>1208</v>
      </c>
      <c r="P17" s="471">
        <f t="shared" si="2"/>
        <v>0</v>
      </c>
      <c r="Q17" s="477"/>
      <c r="R17" s="475"/>
    </row>
    <row r="18" spans="1:18" s="464" customFormat="1" ht="12" x14ac:dyDescent="0.2">
      <c r="A18" s="854"/>
      <c r="B18" s="859"/>
      <c r="C18" s="860"/>
      <c r="D18" s="478">
        <v>0</v>
      </c>
      <c r="E18" s="478"/>
      <c r="F18" s="473">
        <v>0</v>
      </c>
      <c r="G18" s="473"/>
      <c r="H18" s="473">
        <v>1000</v>
      </c>
      <c r="I18" s="473"/>
      <c r="J18" s="476">
        <v>2279</v>
      </c>
      <c r="K18" s="473">
        <v>1000</v>
      </c>
      <c r="L18" s="473"/>
      <c r="M18" s="473"/>
      <c r="N18" s="473"/>
      <c r="O18" s="471">
        <f t="shared" si="2"/>
        <v>1000</v>
      </c>
      <c r="P18" s="471">
        <f t="shared" si="2"/>
        <v>0</v>
      </c>
      <c r="Q18" s="473"/>
      <c r="R18" s="475" t="s">
        <v>430</v>
      </c>
    </row>
    <row r="19" spans="1:18" s="464" customFormat="1" ht="36" x14ac:dyDescent="0.2">
      <c r="A19" s="480">
        <v>4</v>
      </c>
      <c r="B19" s="861" t="s">
        <v>115</v>
      </c>
      <c r="C19" s="862"/>
      <c r="D19" s="481">
        <v>27938</v>
      </c>
      <c r="E19" s="482"/>
      <c r="F19" s="481">
        <v>27938</v>
      </c>
      <c r="G19" s="482"/>
      <c r="H19" s="478">
        <v>30916</v>
      </c>
      <c r="I19" s="483"/>
      <c r="J19" s="484">
        <v>2263</v>
      </c>
      <c r="K19" s="478">
        <v>30916</v>
      </c>
      <c r="L19" s="485"/>
      <c r="M19" s="478">
        <v>-3500</v>
      </c>
      <c r="N19" s="485"/>
      <c r="O19" s="471">
        <f t="shared" si="2"/>
        <v>27416</v>
      </c>
      <c r="P19" s="471">
        <f t="shared" si="2"/>
        <v>0</v>
      </c>
      <c r="Q19" s="486" t="s">
        <v>431</v>
      </c>
      <c r="R19" s="485" t="s">
        <v>426</v>
      </c>
    </row>
    <row r="20" spans="1:18" s="464" customFormat="1" ht="12" x14ac:dyDescent="0.2">
      <c r="A20" s="480">
        <v>5</v>
      </c>
      <c r="B20" s="848" t="s">
        <v>432</v>
      </c>
      <c r="C20" s="849"/>
      <c r="D20" s="481">
        <v>4781</v>
      </c>
      <c r="E20" s="482"/>
      <c r="F20" s="481">
        <v>4781</v>
      </c>
      <c r="G20" s="482"/>
      <c r="H20" s="478">
        <v>3856</v>
      </c>
      <c r="I20" s="485"/>
      <c r="J20" s="487">
        <v>2269</v>
      </c>
      <c r="K20" s="488">
        <v>3856</v>
      </c>
      <c r="L20" s="488"/>
      <c r="M20" s="479"/>
      <c r="N20" s="479"/>
      <c r="O20" s="471">
        <f t="shared" si="2"/>
        <v>3856</v>
      </c>
      <c r="P20" s="471">
        <f t="shared" si="2"/>
        <v>0</v>
      </c>
      <c r="Q20" s="488"/>
      <c r="R20" s="485" t="s">
        <v>426</v>
      </c>
    </row>
    <row r="21" spans="1:18" s="464" customFormat="1" ht="12" x14ac:dyDescent="0.2">
      <c r="A21" s="480">
        <v>6</v>
      </c>
      <c r="B21" s="848" t="s">
        <v>433</v>
      </c>
      <c r="C21" s="849"/>
      <c r="D21" s="481">
        <v>56846</v>
      </c>
      <c r="E21" s="481">
        <v>43683</v>
      </c>
      <c r="F21" s="481">
        <v>56846</v>
      </c>
      <c r="G21" s="481">
        <v>43683</v>
      </c>
      <c r="H21" s="481">
        <v>56846</v>
      </c>
      <c r="I21" s="481">
        <v>37077</v>
      </c>
      <c r="J21" s="487">
        <v>2261</v>
      </c>
      <c r="K21" s="488">
        <v>56846</v>
      </c>
      <c r="L21" s="488">
        <v>37077</v>
      </c>
      <c r="M21" s="479"/>
      <c r="N21" s="489"/>
      <c r="O21" s="471">
        <f t="shared" si="2"/>
        <v>56846</v>
      </c>
      <c r="P21" s="471">
        <f t="shared" si="2"/>
        <v>37077</v>
      </c>
      <c r="Q21" s="488"/>
      <c r="R21" s="485" t="s">
        <v>426</v>
      </c>
    </row>
    <row r="22" spans="1:18" s="464" customFormat="1" ht="12" x14ac:dyDescent="0.2">
      <c r="A22" s="863">
        <v>7</v>
      </c>
      <c r="B22" s="855" t="s">
        <v>434</v>
      </c>
      <c r="C22" s="856"/>
      <c r="D22" s="490">
        <v>16300</v>
      </c>
      <c r="E22" s="490"/>
      <c r="F22" s="490">
        <v>16300</v>
      </c>
      <c r="G22" s="490"/>
      <c r="H22" s="490">
        <f>19120+5500</f>
        <v>24620</v>
      </c>
      <c r="I22" s="490" t="s">
        <v>435</v>
      </c>
      <c r="J22" s="491">
        <v>2221</v>
      </c>
      <c r="K22" s="492">
        <v>19620</v>
      </c>
      <c r="L22" s="492"/>
      <c r="M22" s="479"/>
      <c r="N22" s="479"/>
      <c r="O22" s="471">
        <f t="shared" si="2"/>
        <v>19620</v>
      </c>
      <c r="P22" s="471">
        <f t="shared" si="2"/>
        <v>0</v>
      </c>
      <c r="Q22" s="488"/>
      <c r="R22" s="485"/>
    </row>
    <row r="23" spans="1:18" s="464" customFormat="1" ht="36" x14ac:dyDescent="0.2">
      <c r="A23" s="864"/>
      <c r="B23" s="857"/>
      <c r="C23" s="858"/>
      <c r="D23" s="490">
        <v>842</v>
      </c>
      <c r="E23" s="490"/>
      <c r="F23" s="490">
        <v>842</v>
      </c>
      <c r="G23" s="490"/>
      <c r="H23" s="490">
        <v>800</v>
      </c>
      <c r="I23" s="490" t="s">
        <v>436</v>
      </c>
      <c r="J23" s="491">
        <v>2222</v>
      </c>
      <c r="K23" s="492">
        <v>850</v>
      </c>
      <c r="L23" s="492"/>
      <c r="M23" s="479">
        <v>800</v>
      </c>
      <c r="N23" s="479"/>
      <c r="O23" s="471">
        <f t="shared" si="2"/>
        <v>1650</v>
      </c>
      <c r="P23" s="471">
        <f t="shared" si="2"/>
        <v>0</v>
      </c>
      <c r="Q23" s="488" t="s">
        <v>437</v>
      </c>
      <c r="R23" s="485" t="s">
        <v>426</v>
      </c>
    </row>
    <row r="24" spans="1:18" s="464" customFormat="1" ht="36" x14ac:dyDescent="0.2">
      <c r="A24" s="864"/>
      <c r="B24" s="857"/>
      <c r="C24" s="858"/>
      <c r="D24" s="490">
        <v>10000</v>
      </c>
      <c r="E24" s="490"/>
      <c r="F24" s="490">
        <v>10000</v>
      </c>
      <c r="G24" s="490"/>
      <c r="H24" s="490">
        <v>6450</v>
      </c>
      <c r="I24" s="490" t="s">
        <v>438</v>
      </c>
      <c r="J24" s="491">
        <v>2223</v>
      </c>
      <c r="K24" s="490">
        <v>6450</v>
      </c>
      <c r="L24" s="492"/>
      <c r="M24" s="479">
        <v>2100</v>
      </c>
      <c r="N24" s="479"/>
      <c r="O24" s="471">
        <f t="shared" si="2"/>
        <v>8550</v>
      </c>
      <c r="P24" s="471">
        <f t="shared" si="2"/>
        <v>0</v>
      </c>
      <c r="Q24" s="488" t="s">
        <v>439</v>
      </c>
      <c r="R24" s="485" t="s">
        <v>426</v>
      </c>
    </row>
    <row r="25" spans="1:18" s="464" customFormat="1" ht="12" x14ac:dyDescent="0.2">
      <c r="A25" s="864"/>
      <c r="B25" s="857"/>
      <c r="C25" s="858"/>
      <c r="D25" s="490">
        <v>5771</v>
      </c>
      <c r="E25" s="490"/>
      <c r="F25" s="490">
        <v>5771</v>
      </c>
      <c r="G25" s="490"/>
      <c r="H25" s="490">
        <v>0</v>
      </c>
      <c r="I25" s="490" t="s">
        <v>440</v>
      </c>
      <c r="J25" s="491">
        <v>2241</v>
      </c>
      <c r="K25" s="490">
        <v>4500</v>
      </c>
      <c r="L25" s="492"/>
      <c r="M25" s="479"/>
      <c r="N25" s="479"/>
      <c r="O25" s="471">
        <f t="shared" si="2"/>
        <v>4500</v>
      </c>
      <c r="P25" s="471">
        <f t="shared" si="2"/>
        <v>0</v>
      </c>
      <c r="Q25" s="488"/>
      <c r="R25" s="485" t="s">
        <v>426</v>
      </c>
    </row>
    <row r="26" spans="1:18" s="464" customFormat="1" ht="36" x14ac:dyDescent="0.2">
      <c r="A26" s="864"/>
      <c r="B26" s="857"/>
      <c r="C26" s="858"/>
      <c r="D26" s="490"/>
      <c r="E26" s="490"/>
      <c r="F26" s="490"/>
      <c r="G26" s="490"/>
      <c r="H26" s="490"/>
      <c r="I26" s="490"/>
      <c r="J26" s="491">
        <v>2239</v>
      </c>
      <c r="K26" s="490">
        <v>0</v>
      </c>
      <c r="L26" s="492"/>
      <c r="M26" s="479">
        <v>300</v>
      </c>
      <c r="N26" s="479"/>
      <c r="O26" s="471">
        <f t="shared" si="2"/>
        <v>300</v>
      </c>
      <c r="P26" s="471">
        <f t="shared" si="2"/>
        <v>0</v>
      </c>
      <c r="Q26" s="488" t="s">
        <v>441</v>
      </c>
      <c r="R26" s="485" t="s">
        <v>426</v>
      </c>
    </row>
    <row r="27" spans="1:18" s="464" customFormat="1" ht="60" x14ac:dyDescent="0.2">
      <c r="A27" s="864"/>
      <c r="B27" s="857"/>
      <c r="C27" s="858"/>
      <c r="D27" s="490"/>
      <c r="E27" s="490"/>
      <c r="F27" s="490"/>
      <c r="G27" s="490"/>
      <c r="H27" s="490"/>
      <c r="I27" s="490"/>
      <c r="J27" s="493">
        <v>2279</v>
      </c>
      <c r="K27" s="490">
        <v>0</v>
      </c>
      <c r="L27" s="492"/>
      <c r="M27" s="479">
        <v>103</v>
      </c>
      <c r="N27" s="479"/>
      <c r="O27" s="471">
        <f t="shared" si="2"/>
        <v>103</v>
      </c>
      <c r="P27" s="471">
        <f t="shared" si="2"/>
        <v>0</v>
      </c>
      <c r="Q27" s="488" t="s">
        <v>442</v>
      </c>
      <c r="R27" s="485" t="s">
        <v>426</v>
      </c>
    </row>
    <row r="28" spans="1:18" s="464" customFormat="1" ht="12" x14ac:dyDescent="0.2">
      <c r="A28" s="864"/>
      <c r="B28" s="857"/>
      <c r="C28" s="858"/>
      <c r="D28" s="490"/>
      <c r="E28" s="490"/>
      <c r="F28" s="490"/>
      <c r="G28" s="490"/>
      <c r="H28" s="490"/>
      <c r="I28" s="490"/>
      <c r="J28" s="491">
        <v>5239</v>
      </c>
      <c r="K28" s="490">
        <v>660</v>
      </c>
      <c r="L28" s="492"/>
      <c r="M28" s="479"/>
      <c r="N28" s="479"/>
      <c r="O28" s="471">
        <f t="shared" si="2"/>
        <v>660</v>
      </c>
      <c r="P28" s="471">
        <f t="shared" si="2"/>
        <v>0</v>
      </c>
      <c r="Q28" s="488"/>
      <c r="R28" s="485" t="s">
        <v>426</v>
      </c>
    </row>
    <row r="29" spans="1:18" s="464" customFormat="1" ht="50.1" customHeight="1" x14ac:dyDescent="0.2">
      <c r="A29" s="865"/>
      <c r="B29" s="859"/>
      <c r="C29" s="860"/>
      <c r="D29" s="490">
        <v>202221</v>
      </c>
      <c r="E29" s="490"/>
      <c r="F29" s="490">
        <v>202221</v>
      </c>
      <c r="G29" s="490"/>
      <c r="H29" s="490">
        <f>162443+92570+7590-9000</f>
        <v>253603</v>
      </c>
      <c r="I29" s="490" t="s">
        <v>443</v>
      </c>
      <c r="J29" s="491">
        <v>2244</v>
      </c>
      <c r="K29" s="492">
        <v>226814</v>
      </c>
      <c r="L29" s="492"/>
      <c r="M29" s="479">
        <f>3500 +1000</f>
        <v>4500</v>
      </c>
      <c r="N29" s="489"/>
      <c r="O29" s="471">
        <f t="shared" si="2"/>
        <v>231314</v>
      </c>
      <c r="P29" s="471">
        <f t="shared" si="2"/>
        <v>0</v>
      </c>
      <c r="Q29" s="488" t="s">
        <v>444</v>
      </c>
      <c r="R29" s="485" t="s">
        <v>426</v>
      </c>
    </row>
    <row r="30" spans="1:18" s="464" customFormat="1" ht="12" x14ac:dyDescent="0.2">
      <c r="A30" s="470">
        <v>8</v>
      </c>
      <c r="B30" s="848" t="s">
        <v>445</v>
      </c>
      <c r="C30" s="849"/>
      <c r="D30" s="494">
        <v>7819</v>
      </c>
      <c r="E30" s="494"/>
      <c r="F30" s="494">
        <v>7819</v>
      </c>
      <c r="G30" s="494"/>
      <c r="H30" s="495">
        <v>17750</v>
      </c>
      <c r="I30" s="495"/>
      <c r="J30" s="496">
        <v>2247</v>
      </c>
      <c r="K30" s="471">
        <v>17750</v>
      </c>
      <c r="L30" s="471"/>
      <c r="M30" s="478"/>
      <c r="N30" s="478"/>
      <c r="O30" s="471">
        <f t="shared" si="2"/>
        <v>17750</v>
      </c>
      <c r="P30" s="471">
        <f t="shared" si="2"/>
        <v>0</v>
      </c>
      <c r="Q30" s="481"/>
      <c r="R30" s="485" t="s">
        <v>426</v>
      </c>
    </row>
    <row r="31" spans="1:18" s="464" customFormat="1" ht="12" x14ac:dyDescent="0.2">
      <c r="A31" s="497">
        <v>9</v>
      </c>
      <c r="B31" s="850" t="s">
        <v>446</v>
      </c>
      <c r="C31" s="851"/>
      <c r="D31" s="473">
        <v>25210</v>
      </c>
      <c r="E31" s="473"/>
      <c r="F31" s="473">
        <v>25210</v>
      </c>
      <c r="G31" s="473"/>
      <c r="H31" s="473">
        <v>21100</v>
      </c>
      <c r="I31" s="473"/>
      <c r="J31" s="476">
        <v>2279</v>
      </c>
      <c r="K31" s="473">
        <v>21100</v>
      </c>
      <c r="L31" s="473"/>
      <c r="M31" s="479"/>
      <c r="N31" s="478"/>
      <c r="O31" s="471">
        <f t="shared" si="2"/>
        <v>21100</v>
      </c>
      <c r="P31" s="471">
        <f t="shared" si="2"/>
        <v>0</v>
      </c>
      <c r="Q31" s="488"/>
      <c r="R31" s="485" t="s">
        <v>426</v>
      </c>
    </row>
    <row r="32" spans="1:18" s="498" customFormat="1" ht="36" x14ac:dyDescent="0.2">
      <c r="A32" s="497">
        <v>10</v>
      </c>
      <c r="B32" s="850" t="s">
        <v>447</v>
      </c>
      <c r="C32" s="851"/>
      <c r="D32" s="473">
        <v>48562</v>
      </c>
      <c r="E32" s="473"/>
      <c r="F32" s="473">
        <v>48562</v>
      </c>
      <c r="G32" s="473"/>
      <c r="H32" s="473">
        <v>50000</v>
      </c>
      <c r="I32" s="473"/>
      <c r="J32" s="476">
        <v>2279</v>
      </c>
      <c r="K32" s="473">
        <v>30000</v>
      </c>
      <c r="L32" s="473"/>
      <c r="M32" s="478">
        <v>-6503</v>
      </c>
      <c r="N32" s="478"/>
      <c r="O32" s="471">
        <f t="shared" si="2"/>
        <v>23497</v>
      </c>
      <c r="P32" s="471">
        <f t="shared" si="2"/>
        <v>0</v>
      </c>
      <c r="Q32" s="486" t="s">
        <v>448</v>
      </c>
      <c r="R32" s="485" t="s">
        <v>426</v>
      </c>
    </row>
    <row r="33" spans="1:18" s="464" customFormat="1" ht="99.95" customHeight="1" x14ac:dyDescent="0.2">
      <c r="A33" s="470">
        <v>11</v>
      </c>
      <c r="B33" s="848" t="s">
        <v>449</v>
      </c>
      <c r="C33" s="849"/>
      <c r="D33" s="471">
        <v>4500</v>
      </c>
      <c r="E33" s="471"/>
      <c r="F33" s="471">
        <v>4500</v>
      </c>
      <c r="G33" s="471"/>
      <c r="H33" s="473">
        <v>4980</v>
      </c>
      <c r="I33" s="473"/>
      <c r="J33" s="472">
        <v>2279</v>
      </c>
      <c r="K33" s="471">
        <v>7500</v>
      </c>
      <c r="L33" s="471"/>
      <c r="M33" s="478"/>
      <c r="N33" s="478"/>
      <c r="O33" s="471">
        <f t="shared" si="2"/>
        <v>7500</v>
      </c>
      <c r="P33" s="471">
        <f t="shared" si="2"/>
        <v>0</v>
      </c>
      <c r="Q33" s="481"/>
      <c r="R33" s="485" t="s">
        <v>426</v>
      </c>
    </row>
    <row r="34" spans="1:18" s="464" customFormat="1" ht="12" x14ac:dyDescent="0.2">
      <c r="A34" s="470">
        <v>12</v>
      </c>
      <c r="B34" s="848" t="s">
        <v>450</v>
      </c>
      <c r="C34" s="849"/>
      <c r="D34" s="471">
        <v>2000</v>
      </c>
      <c r="E34" s="471"/>
      <c r="F34" s="471">
        <v>2000</v>
      </c>
      <c r="G34" s="471"/>
      <c r="H34" s="471">
        <v>1500</v>
      </c>
      <c r="I34" s="471"/>
      <c r="J34" s="472">
        <v>2519</v>
      </c>
      <c r="K34" s="471">
        <v>1500</v>
      </c>
      <c r="L34" s="471"/>
      <c r="M34" s="478"/>
      <c r="N34" s="478"/>
      <c r="O34" s="471">
        <f t="shared" si="2"/>
        <v>1500</v>
      </c>
      <c r="P34" s="471">
        <f t="shared" si="2"/>
        <v>0</v>
      </c>
      <c r="Q34" s="481"/>
      <c r="R34" s="485" t="s">
        <v>426</v>
      </c>
    </row>
    <row r="35" spans="1:18" s="464" customFormat="1" ht="50.1" customHeight="1" x14ac:dyDescent="0.2">
      <c r="A35" s="470">
        <v>13</v>
      </c>
      <c r="B35" s="848" t="s">
        <v>451</v>
      </c>
      <c r="C35" s="849"/>
      <c r="D35" s="471">
        <v>600</v>
      </c>
      <c r="E35" s="471"/>
      <c r="F35" s="471">
        <v>600</v>
      </c>
      <c r="G35" s="471"/>
      <c r="H35" s="471">
        <v>1150</v>
      </c>
      <c r="I35" s="471"/>
      <c r="J35" s="472">
        <v>2276</v>
      </c>
      <c r="K35" s="471">
        <v>1000</v>
      </c>
      <c r="L35" s="471"/>
      <c r="M35" s="478"/>
      <c r="N35" s="478"/>
      <c r="O35" s="471">
        <f t="shared" si="2"/>
        <v>1000</v>
      </c>
      <c r="P35" s="471">
        <f t="shared" si="2"/>
        <v>0</v>
      </c>
      <c r="Q35" s="481"/>
      <c r="R35" s="485" t="s">
        <v>426</v>
      </c>
    </row>
    <row r="36" spans="1:18" s="464" customFormat="1" ht="12" x14ac:dyDescent="0.2">
      <c r="A36" s="470">
        <v>14</v>
      </c>
      <c r="B36" s="848" t="s">
        <v>452</v>
      </c>
      <c r="C36" s="849"/>
      <c r="D36" s="471">
        <v>0</v>
      </c>
      <c r="E36" s="471"/>
      <c r="F36" s="471">
        <v>0</v>
      </c>
      <c r="G36" s="471"/>
      <c r="H36" s="473">
        <v>2000</v>
      </c>
      <c r="I36" s="473"/>
      <c r="J36" s="476">
        <v>2279</v>
      </c>
      <c r="K36" s="473">
        <v>2000</v>
      </c>
      <c r="L36" s="499"/>
      <c r="M36" s="500"/>
      <c r="N36" s="500"/>
      <c r="O36" s="471">
        <f t="shared" si="2"/>
        <v>2000</v>
      </c>
      <c r="P36" s="471">
        <f t="shared" si="2"/>
        <v>0</v>
      </c>
      <c r="Q36" s="499"/>
      <c r="R36" s="500" t="s">
        <v>426</v>
      </c>
    </row>
    <row r="37" spans="1:18" s="464" customFormat="1" ht="12" x14ac:dyDescent="0.2">
      <c r="A37" s="470">
        <v>15</v>
      </c>
      <c r="B37" s="848" t="s">
        <v>453</v>
      </c>
      <c r="C37" s="849"/>
      <c r="D37" s="471"/>
      <c r="E37" s="471"/>
      <c r="F37" s="471"/>
      <c r="G37" s="471"/>
      <c r="H37" s="473"/>
      <c r="I37" s="473"/>
      <c r="J37" s="476">
        <v>2239</v>
      </c>
      <c r="K37" s="473">
        <v>1617</v>
      </c>
      <c r="L37" s="499"/>
      <c r="M37" s="476"/>
      <c r="N37" s="500"/>
      <c r="O37" s="471">
        <f t="shared" si="2"/>
        <v>1617</v>
      </c>
      <c r="P37" s="471"/>
      <c r="Q37" s="474"/>
      <c r="R37" s="500"/>
    </row>
    <row r="38" spans="1:18" s="464" customFormat="1" ht="12" x14ac:dyDescent="0.2">
      <c r="A38" s="501" t="s">
        <v>454</v>
      </c>
      <c r="B38" s="501"/>
      <c r="C38" s="501"/>
      <c r="D38" s="502"/>
      <c r="E38" s="502"/>
      <c r="F38" s="502"/>
      <c r="G38" s="502"/>
      <c r="H38" s="502"/>
      <c r="I38" s="502"/>
      <c r="J38" s="502"/>
      <c r="K38" s="502"/>
      <c r="L38" s="502"/>
      <c r="M38" s="502"/>
      <c r="N38" s="502"/>
      <c r="O38" s="502"/>
      <c r="P38" s="502"/>
      <c r="Q38" s="502"/>
      <c r="R38" s="502"/>
    </row>
    <row r="39" spans="1:18" s="505" customFormat="1" ht="12" x14ac:dyDescent="0.2">
      <c r="A39" s="503" t="s">
        <v>455</v>
      </c>
      <c r="B39" s="503"/>
      <c r="C39" s="503"/>
      <c r="D39" s="504"/>
      <c r="E39" s="504"/>
      <c r="F39" s="504"/>
      <c r="G39" s="504"/>
      <c r="H39" s="504"/>
      <c r="I39" s="504"/>
      <c r="J39" s="504"/>
      <c r="K39" s="504"/>
      <c r="L39" s="504"/>
      <c r="M39" s="504"/>
      <c r="N39" s="504"/>
      <c r="O39" s="504"/>
      <c r="P39" s="504"/>
      <c r="Q39" s="504"/>
      <c r="R39" s="504"/>
    </row>
    <row r="40" spans="1:18" s="464" customFormat="1" ht="12" x14ac:dyDescent="0.2">
      <c r="A40" s="503"/>
      <c r="B40" s="503" t="s">
        <v>456</v>
      </c>
      <c r="C40" s="503"/>
    </row>
    <row r="41" spans="1:18" s="464" customFormat="1" ht="12" x14ac:dyDescent="0.2">
      <c r="A41" s="503"/>
      <c r="B41" s="503"/>
      <c r="C41" s="503" t="s">
        <v>457</v>
      </c>
      <c r="D41" s="506"/>
      <c r="E41" s="506"/>
      <c r="F41" s="506"/>
      <c r="G41" s="506"/>
      <c r="H41" s="506"/>
      <c r="I41" s="506"/>
      <c r="J41" s="506"/>
      <c r="K41" s="506"/>
      <c r="L41" s="506"/>
      <c r="M41" s="506"/>
      <c r="N41" s="506"/>
      <c r="O41" s="506"/>
      <c r="P41" s="506"/>
      <c r="Q41" s="505"/>
      <c r="R41" s="506"/>
    </row>
    <row r="42" spans="1:18" s="464" customFormat="1" ht="12" x14ac:dyDescent="0.2">
      <c r="A42" s="503"/>
      <c r="B42" s="503" t="s">
        <v>458</v>
      </c>
      <c r="C42" s="503"/>
      <c r="D42" s="506"/>
      <c r="E42" s="506"/>
      <c r="F42" s="506"/>
      <c r="G42" s="506"/>
      <c r="H42" s="506"/>
      <c r="I42" s="506"/>
      <c r="J42" s="506"/>
      <c r="K42" s="506"/>
      <c r="L42" s="506"/>
      <c r="M42" s="506"/>
      <c r="N42" s="506"/>
      <c r="O42" s="506"/>
      <c r="P42" s="506"/>
      <c r="Q42" s="506"/>
      <c r="R42" s="506"/>
    </row>
    <row r="43" spans="1:18" s="464" customFormat="1" ht="12" x14ac:dyDescent="0.2">
      <c r="A43" s="503"/>
      <c r="B43" s="503"/>
      <c r="C43" s="503" t="s">
        <v>459</v>
      </c>
      <c r="D43" s="506"/>
      <c r="E43" s="506"/>
      <c r="F43" s="506"/>
      <c r="G43" s="506"/>
      <c r="H43" s="506"/>
      <c r="I43" s="506"/>
      <c r="J43" s="506"/>
      <c r="K43" s="506"/>
      <c r="L43" s="506"/>
      <c r="M43" s="506"/>
      <c r="N43" s="506"/>
      <c r="O43" s="506"/>
      <c r="P43" s="506"/>
      <c r="Q43" s="506"/>
      <c r="R43" s="506"/>
    </row>
  </sheetData>
  <sheetProtection algorithmName="SHA-512" hashValue="ctto2ob4Pm0ZS6ln11fHjjbEeRCGnAMyf4lqlWhRQd9seFWm8XnOs76KPG+03CsBgpZBUvLZuNF89YDxTkw3uw==" saltValue="4lPjAduaAXmIjUq9X8ltcg==" spinCount="100000" sheet="1" objects="1" scenarios="1" selectLockedCells="1" selectUnlockedCells="1"/>
  <mergeCells count="41">
    <mergeCell ref="J7:P7"/>
    <mergeCell ref="A4:B4"/>
    <mergeCell ref="C4:R4"/>
    <mergeCell ref="A5:B5"/>
    <mergeCell ref="C5:R5"/>
    <mergeCell ref="A6:R6"/>
    <mergeCell ref="H11:I11"/>
    <mergeCell ref="J11:J12"/>
    <mergeCell ref="A8:B8"/>
    <mergeCell ref="C8:R8"/>
    <mergeCell ref="A9:B9"/>
    <mergeCell ref="C9:R9"/>
    <mergeCell ref="A10:B10"/>
    <mergeCell ref="C10:R10"/>
    <mergeCell ref="K11:L11"/>
    <mergeCell ref="M11:N11"/>
    <mergeCell ref="O11:P11"/>
    <mergeCell ref="Q11:Q12"/>
    <mergeCell ref="R11:R12"/>
    <mergeCell ref="A13:C13"/>
    <mergeCell ref="A11:A12"/>
    <mergeCell ref="B11:C12"/>
    <mergeCell ref="D11:E11"/>
    <mergeCell ref="F11:G11"/>
    <mergeCell ref="B32:C32"/>
    <mergeCell ref="B14:C14"/>
    <mergeCell ref="B15:C15"/>
    <mergeCell ref="A16:A18"/>
    <mergeCell ref="B16:C18"/>
    <mergeCell ref="B19:C19"/>
    <mergeCell ref="B20:C20"/>
    <mergeCell ref="B21:C21"/>
    <mergeCell ref="A22:A29"/>
    <mergeCell ref="B22:C29"/>
    <mergeCell ref="B30:C30"/>
    <mergeCell ref="B31:C31"/>
    <mergeCell ref="B33:C33"/>
    <mergeCell ref="B34:C34"/>
    <mergeCell ref="B35:C35"/>
    <mergeCell ref="B36:C36"/>
    <mergeCell ref="B37:C3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111.pielikums Jūrmalas pilsētas domes
2017.gada 26.oktobra saistošajiem noteikumiem Nr.31
(protokols Nr.18, 9.punkts)
 </firstHeader>
    <firstFooter>&amp;L&amp;9&amp;D; &amp;T&amp;R&amp;9&amp;P (&amp;N)</first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6"/>
  <sheetViews>
    <sheetView tabSelected="1" view="pageLayout" zoomScaleNormal="100" workbookViewId="0">
      <selection activeCell="A7" sqref="A7"/>
    </sheetView>
  </sheetViews>
  <sheetFormatPr defaultRowHeight="12" outlineLevelCol="1" x14ac:dyDescent="0.2"/>
  <cols>
    <col min="1" max="1" width="4.7109375" style="503" customWidth="1"/>
    <col min="2" max="2" width="18.5703125" style="503" customWidth="1"/>
    <col min="3" max="3" width="22.140625" style="503" customWidth="1"/>
    <col min="4" max="4" width="10.5703125" style="503" customWidth="1"/>
    <col min="5" max="5" width="12.42578125" style="503" hidden="1" customWidth="1" outlineLevel="1"/>
    <col min="6" max="6" width="11.140625" style="503" hidden="1" customWidth="1" outlineLevel="1"/>
    <col min="7" max="7" width="11.85546875" style="503" customWidth="1" collapsed="1"/>
    <col min="8" max="8" width="29.140625" style="503" hidden="1" customWidth="1" outlineLevel="1"/>
    <col min="9" max="9" width="17.7109375" style="503" customWidth="1" collapsed="1"/>
    <col min="10" max="16384" width="9.140625" style="503"/>
  </cols>
  <sheetData>
    <row r="1" spans="1:12" x14ac:dyDescent="0.2">
      <c r="I1" s="465" t="s">
        <v>496</v>
      </c>
    </row>
    <row r="2" spans="1:12" x14ac:dyDescent="0.2">
      <c r="I2" s="465" t="s">
        <v>401</v>
      </c>
    </row>
    <row r="3" spans="1:12" x14ac:dyDescent="0.2">
      <c r="I3" s="465" t="s">
        <v>402</v>
      </c>
    </row>
    <row r="4" spans="1:12" x14ac:dyDescent="0.2">
      <c r="A4" s="910" t="s">
        <v>0</v>
      </c>
      <c r="B4" s="910"/>
      <c r="C4" s="910" t="s">
        <v>393</v>
      </c>
      <c r="D4" s="910"/>
      <c r="E4" s="910"/>
      <c r="F4" s="910"/>
      <c r="G4" s="910"/>
      <c r="H4" s="910"/>
      <c r="I4" s="910"/>
    </row>
    <row r="5" spans="1:12" x14ac:dyDescent="0.2">
      <c r="A5" s="910" t="s">
        <v>1</v>
      </c>
      <c r="B5" s="910"/>
      <c r="C5" s="910">
        <v>90000056357</v>
      </c>
      <c r="D5" s="910"/>
      <c r="E5" s="910"/>
      <c r="F5" s="910"/>
      <c r="G5" s="910"/>
      <c r="H5" s="910"/>
      <c r="I5" s="910"/>
    </row>
    <row r="6" spans="1:12" ht="15.75" x14ac:dyDescent="0.25">
      <c r="A6" s="918" t="s">
        <v>497</v>
      </c>
      <c r="B6" s="918"/>
      <c r="C6" s="918"/>
      <c r="D6" s="918"/>
      <c r="E6" s="918"/>
      <c r="F6" s="918"/>
      <c r="G6" s="918"/>
      <c r="H6" s="918"/>
      <c r="I6" s="918"/>
    </row>
    <row r="7" spans="1:12" ht="9.75" customHeight="1" x14ac:dyDescent="0.25">
      <c r="A7" s="587"/>
      <c r="B7" s="587"/>
      <c r="C7" s="587"/>
      <c r="D7" s="587"/>
      <c r="E7" s="587"/>
      <c r="F7" s="587"/>
      <c r="G7" s="587"/>
      <c r="H7" s="587"/>
      <c r="I7" s="587"/>
    </row>
    <row r="8" spans="1:12" ht="15.75" x14ac:dyDescent="0.25">
      <c r="A8" s="910" t="s">
        <v>404</v>
      </c>
      <c r="B8" s="910"/>
      <c r="C8" s="588" t="s">
        <v>498</v>
      </c>
      <c r="D8" s="588"/>
      <c r="E8" s="588"/>
      <c r="F8" s="588"/>
      <c r="G8" s="588"/>
      <c r="H8" s="588"/>
      <c r="I8" s="588"/>
    </row>
    <row r="9" spans="1:12" x14ac:dyDescent="0.2">
      <c r="A9" s="910" t="s">
        <v>406</v>
      </c>
      <c r="B9" s="910"/>
      <c r="C9" s="910" t="s">
        <v>479</v>
      </c>
      <c r="D9" s="910"/>
      <c r="E9" s="910"/>
      <c r="F9" s="910"/>
      <c r="G9" s="910"/>
      <c r="H9" s="910"/>
      <c r="I9" s="910"/>
    </row>
    <row r="10" spans="1:12" x14ac:dyDescent="0.2">
      <c r="A10" s="910" t="s">
        <v>408</v>
      </c>
      <c r="B10" s="910"/>
      <c r="C10" s="911" t="s">
        <v>499</v>
      </c>
      <c r="D10" s="911"/>
      <c r="E10" s="911"/>
      <c r="F10" s="911"/>
      <c r="G10" s="911"/>
      <c r="H10" s="911"/>
      <c r="I10" s="911"/>
    </row>
    <row r="11" spans="1:12" ht="12" customHeight="1" x14ac:dyDescent="0.2">
      <c r="A11" s="912" t="s">
        <v>410</v>
      </c>
      <c r="B11" s="914" t="s">
        <v>411</v>
      </c>
      <c r="C11" s="915"/>
      <c r="D11" s="832" t="s">
        <v>415</v>
      </c>
      <c r="E11" s="900" t="s">
        <v>416</v>
      </c>
      <c r="F11" s="900" t="s">
        <v>417</v>
      </c>
      <c r="G11" s="900" t="s">
        <v>418</v>
      </c>
      <c r="H11" s="900" t="s">
        <v>316</v>
      </c>
      <c r="I11" s="902" t="s">
        <v>419</v>
      </c>
    </row>
    <row r="12" spans="1:12" ht="38.25" customHeight="1" x14ac:dyDescent="0.2">
      <c r="A12" s="913"/>
      <c r="B12" s="916"/>
      <c r="C12" s="917"/>
      <c r="D12" s="833"/>
      <c r="E12" s="901"/>
      <c r="F12" s="901"/>
      <c r="G12" s="901"/>
      <c r="H12" s="901"/>
      <c r="I12" s="903"/>
    </row>
    <row r="13" spans="1:12" ht="12.75" customHeight="1" x14ac:dyDescent="0.2">
      <c r="A13" s="904" t="s">
        <v>423</v>
      </c>
      <c r="B13" s="905"/>
      <c r="C13" s="906"/>
      <c r="D13" s="589"/>
      <c r="E13" s="589">
        <f>SUM(E14:E47)</f>
        <v>642981</v>
      </c>
      <c r="F13" s="589">
        <f t="shared" ref="F13:G13" si="0">SUM(F14:F47)</f>
        <v>6499</v>
      </c>
      <c r="G13" s="589">
        <f t="shared" si="0"/>
        <v>649480</v>
      </c>
      <c r="H13" s="589"/>
      <c r="I13" s="589"/>
      <c r="K13" s="590"/>
      <c r="L13" s="590"/>
    </row>
    <row r="14" spans="1:12" ht="12" customHeight="1" x14ac:dyDescent="0.2">
      <c r="A14" s="842">
        <v>1</v>
      </c>
      <c r="B14" s="812" t="s">
        <v>500</v>
      </c>
      <c r="C14" s="813"/>
      <c r="D14" s="591">
        <v>2231</v>
      </c>
      <c r="E14" s="592">
        <v>4210</v>
      </c>
      <c r="F14" s="592"/>
      <c r="G14" s="592">
        <f>SUM(E14:F14)</f>
        <v>4210</v>
      </c>
      <c r="H14" s="592"/>
      <c r="I14" s="886" t="s">
        <v>501</v>
      </c>
      <c r="K14" s="590"/>
      <c r="L14" s="590"/>
    </row>
    <row r="15" spans="1:12" ht="12" customHeight="1" x14ac:dyDescent="0.2">
      <c r="A15" s="907"/>
      <c r="B15" s="908"/>
      <c r="C15" s="909"/>
      <c r="D15" s="591">
        <v>2311</v>
      </c>
      <c r="E15" s="592">
        <v>40</v>
      </c>
      <c r="F15" s="592"/>
      <c r="G15" s="592">
        <f t="shared" ref="G15:G47" si="1">SUM(E15:F15)</f>
        <v>40</v>
      </c>
      <c r="H15" s="592"/>
      <c r="I15" s="887"/>
      <c r="K15" s="590"/>
      <c r="L15" s="590"/>
    </row>
    <row r="16" spans="1:12" ht="12" customHeight="1" x14ac:dyDescent="0.2">
      <c r="A16" s="907"/>
      <c r="B16" s="908"/>
      <c r="C16" s="909"/>
      <c r="D16" s="591">
        <v>2390</v>
      </c>
      <c r="E16" s="592">
        <v>200</v>
      </c>
      <c r="F16" s="592"/>
      <c r="G16" s="592">
        <f t="shared" si="1"/>
        <v>200</v>
      </c>
      <c r="H16" s="592"/>
      <c r="I16" s="887"/>
      <c r="J16" s="503" t="s">
        <v>349</v>
      </c>
      <c r="K16" s="590"/>
      <c r="L16" s="590"/>
    </row>
    <row r="17" spans="1:12" ht="12" customHeight="1" x14ac:dyDescent="0.2">
      <c r="A17" s="907"/>
      <c r="B17" s="908"/>
      <c r="C17" s="909"/>
      <c r="D17" s="591">
        <v>1150</v>
      </c>
      <c r="E17" s="592">
        <v>6330</v>
      </c>
      <c r="F17" s="592"/>
      <c r="G17" s="592">
        <f t="shared" si="1"/>
        <v>6330</v>
      </c>
      <c r="H17" s="592"/>
      <c r="I17" s="887"/>
      <c r="K17" s="590"/>
      <c r="L17" s="590"/>
    </row>
    <row r="18" spans="1:12" x14ac:dyDescent="0.2">
      <c r="A18" s="907"/>
      <c r="B18" s="908"/>
      <c r="C18" s="909"/>
      <c r="D18" s="591">
        <v>1210</v>
      </c>
      <c r="E18" s="592">
        <v>425</v>
      </c>
      <c r="F18" s="593"/>
      <c r="G18" s="592">
        <f t="shared" si="1"/>
        <v>425</v>
      </c>
      <c r="H18" s="592"/>
      <c r="I18" s="887"/>
      <c r="K18" s="590"/>
      <c r="L18" s="590"/>
    </row>
    <row r="19" spans="1:12" x14ac:dyDescent="0.2">
      <c r="A19" s="907"/>
      <c r="B19" s="908"/>
      <c r="C19" s="909"/>
      <c r="D19" s="591">
        <v>2279</v>
      </c>
      <c r="E19" s="592">
        <v>1141</v>
      </c>
      <c r="F19" s="593"/>
      <c r="G19" s="592">
        <f t="shared" si="1"/>
        <v>1141</v>
      </c>
      <c r="H19" s="592"/>
      <c r="I19" s="887"/>
      <c r="K19" s="590"/>
      <c r="L19" s="590"/>
    </row>
    <row r="20" spans="1:12" ht="12" customHeight="1" x14ac:dyDescent="0.2">
      <c r="A20" s="907"/>
      <c r="B20" s="908"/>
      <c r="C20" s="909"/>
      <c r="D20" s="591">
        <v>2264</v>
      </c>
      <c r="E20" s="592">
        <v>500</v>
      </c>
      <c r="F20" s="592"/>
      <c r="G20" s="592">
        <f t="shared" si="1"/>
        <v>500</v>
      </c>
      <c r="H20" s="592"/>
      <c r="I20" s="887"/>
      <c r="K20" s="590"/>
      <c r="L20" s="590"/>
    </row>
    <row r="21" spans="1:12" ht="12" customHeight="1" x14ac:dyDescent="0.2">
      <c r="A21" s="907"/>
      <c r="B21" s="908"/>
      <c r="C21" s="909"/>
      <c r="D21" s="591">
        <v>2314</v>
      </c>
      <c r="E21" s="592">
        <v>1600</v>
      </c>
      <c r="F21" s="592"/>
      <c r="G21" s="592">
        <f t="shared" si="1"/>
        <v>1600</v>
      </c>
      <c r="H21" s="592"/>
      <c r="I21" s="887"/>
      <c r="K21" s="590"/>
      <c r="L21" s="590"/>
    </row>
    <row r="22" spans="1:12" ht="12.75" customHeight="1" x14ac:dyDescent="0.2">
      <c r="A22" s="907"/>
      <c r="B22" s="908"/>
      <c r="C22" s="909"/>
      <c r="D22" s="591">
        <v>6423</v>
      </c>
      <c r="E22" s="592">
        <v>700</v>
      </c>
      <c r="F22" s="593"/>
      <c r="G22" s="592">
        <f t="shared" si="1"/>
        <v>700</v>
      </c>
      <c r="H22" s="592"/>
      <c r="I22" s="887"/>
      <c r="K22" s="590"/>
      <c r="L22" s="590"/>
    </row>
    <row r="23" spans="1:12" x14ac:dyDescent="0.2">
      <c r="A23" s="843"/>
      <c r="B23" s="834"/>
      <c r="C23" s="835"/>
      <c r="D23" s="591">
        <v>2261</v>
      </c>
      <c r="E23" s="592">
        <v>300</v>
      </c>
      <c r="F23" s="592"/>
      <c r="G23" s="592">
        <f t="shared" si="1"/>
        <v>300</v>
      </c>
      <c r="H23" s="592"/>
      <c r="I23" s="888"/>
      <c r="K23" s="590"/>
      <c r="L23" s="590"/>
    </row>
    <row r="24" spans="1:12" ht="36" x14ac:dyDescent="0.2">
      <c r="A24" s="594">
        <v>2</v>
      </c>
      <c r="B24" s="810" t="s">
        <v>502</v>
      </c>
      <c r="C24" s="811"/>
      <c r="D24" s="595">
        <v>2279</v>
      </c>
      <c r="E24" s="592">
        <v>172710</v>
      </c>
      <c r="F24" s="593"/>
      <c r="G24" s="592">
        <f t="shared" si="1"/>
        <v>172710</v>
      </c>
      <c r="H24" s="592"/>
      <c r="I24" s="596" t="s">
        <v>503</v>
      </c>
      <c r="K24" s="590"/>
      <c r="L24" s="590"/>
    </row>
    <row r="25" spans="1:12" ht="36" customHeight="1" x14ac:dyDescent="0.2">
      <c r="A25" s="594">
        <v>3</v>
      </c>
      <c r="B25" s="810" t="s">
        <v>504</v>
      </c>
      <c r="C25" s="811"/>
      <c r="D25" s="595">
        <v>2279</v>
      </c>
      <c r="E25" s="592">
        <v>34066</v>
      </c>
      <c r="F25" s="593"/>
      <c r="G25" s="592">
        <f t="shared" si="1"/>
        <v>34066</v>
      </c>
      <c r="H25" s="592"/>
      <c r="I25" s="596" t="s">
        <v>505</v>
      </c>
      <c r="K25" s="590"/>
      <c r="L25" s="590"/>
    </row>
    <row r="26" spans="1:12" ht="12" customHeight="1" x14ac:dyDescent="0.2">
      <c r="A26" s="842">
        <v>4</v>
      </c>
      <c r="B26" s="812" t="s">
        <v>506</v>
      </c>
      <c r="C26" s="813"/>
      <c r="D26" s="591">
        <v>1150</v>
      </c>
      <c r="E26" s="592">
        <v>300</v>
      </c>
      <c r="F26" s="592"/>
      <c r="G26" s="592">
        <f t="shared" si="1"/>
        <v>300</v>
      </c>
      <c r="H26" s="592"/>
      <c r="I26" s="886" t="s">
        <v>507</v>
      </c>
      <c r="K26" s="590"/>
      <c r="L26" s="590"/>
    </row>
    <row r="27" spans="1:12" ht="12" customHeight="1" x14ac:dyDescent="0.2">
      <c r="A27" s="907"/>
      <c r="B27" s="908"/>
      <c r="C27" s="909"/>
      <c r="D27" s="591">
        <v>2231</v>
      </c>
      <c r="E27" s="592">
        <v>200</v>
      </c>
      <c r="F27" s="592"/>
      <c r="G27" s="592">
        <f t="shared" si="1"/>
        <v>200</v>
      </c>
      <c r="H27" s="592"/>
      <c r="I27" s="887"/>
      <c r="K27" s="590"/>
      <c r="L27" s="590"/>
    </row>
    <row r="28" spans="1:12" ht="72" x14ac:dyDescent="0.2">
      <c r="A28" s="842">
        <v>5</v>
      </c>
      <c r="B28" s="812" t="s">
        <v>508</v>
      </c>
      <c r="C28" s="813"/>
      <c r="D28" s="595">
        <v>2279</v>
      </c>
      <c r="E28" s="592">
        <v>142671</v>
      </c>
      <c r="F28" s="592">
        <v>6499</v>
      </c>
      <c r="G28" s="592">
        <f t="shared" si="1"/>
        <v>149170</v>
      </c>
      <c r="H28" s="592" t="s">
        <v>509</v>
      </c>
      <c r="I28" s="886" t="s">
        <v>510</v>
      </c>
      <c r="K28" s="590"/>
      <c r="L28" s="590"/>
    </row>
    <row r="29" spans="1:12" x14ac:dyDescent="0.2">
      <c r="A29" s="843"/>
      <c r="B29" s="834"/>
      <c r="C29" s="835"/>
      <c r="D29" s="595">
        <v>1150</v>
      </c>
      <c r="E29" s="592">
        <v>9266</v>
      </c>
      <c r="F29" s="592"/>
      <c r="G29" s="592">
        <f t="shared" si="1"/>
        <v>9266</v>
      </c>
      <c r="H29" s="592"/>
      <c r="I29" s="888"/>
      <c r="K29" s="590"/>
      <c r="L29" s="590"/>
    </row>
    <row r="30" spans="1:12" ht="24" customHeight="1" x14ac:dyDescent="0.2">
      <c r="A30" s="842">
        <v>6</v>
      </c>
      <c r="B30" s="812" t="s">
        <v>511</v>
      </c>
      <c r="C30" s="813"/>
      <c r="D30" s="591">
        <v>2279</v>
      </c>
      <c r="E30" s="592">
        <v>120767</v>
      </c>
      <c r="F30" s="593"/>
      <c r="G30" s="592">
        <f t="shared" si="1"/>
        <v>120767</v>
      </c>
      <c r="H30" s="592"/>
      <c r="I30" s="886" t="s">
        <v>510</v>
      </c>
      <c r="K30" s="590"/>
      <c r="L30" s="590"/>
    </row>
    <row r="31" spans="1:12" x14ac:dyDescent="0.2">
      <c r="A31" s="843"/>
      <c r="B31" s="834"/>
      <c r="C31" s="835"/>
      <c r="D31" s="591">
        <v>1150</v>
      </c>
      <c r="E31" s="592">
        <v>20541</v>
      </c>
      <c r="F31" s="593"/>
      <c r="G31" s="592">
        <f t="shared" si="1"/>
        <v>20541</v>
      </c>
      <c r="H31" s="592"/>
      <c r="I31" s="888"/>
      <c r="K31" s="590"/>
      <c r="L31" s="590"/>
    </row>
    <row r="32" spans="1:12" ht="12" customHeight="1" x14ac:dyDescent="0.2">
      <c r="A32" s="822">
        <v>7</v>
      </c>
      <c r="B32" s="812" t="s">
        <v>512</v>
      </c>
      <c r="C32" s="813"/>
      <c r="D32" s="597">
        <v>6422</v>
      </c>
      <c r="E32" s="592">
        <v>3709</v>
      </c>
      <c r="F32" s="592"/>
      <c r="G32" s="592">
        <f t="shared" si="1"/>
        <v>3709</v>
      </c>
      <c r="H32" s="592"/>
      <c r="I32" s="886" t="s">
        <v>505</v>
      </c>
      <c r="K32" s="590"/>
      <c r="L32" s="590"/>
    </row>
    <row r="33" spans="1:12" ht="15" customHeight="1" x14ac:dyDescent="0.2">
      <c r="A33" s="823"/>
      <c r="B33" s="834"/>
      <c r="C33" s="835"/>
      <c r="D33" s="597">
        <v>2279</v>
      </c>
      <c r="E33" s="592">
        <v>22</v>
      </c>
      <c r="F33" s="593"/>
      <c r="G33" s="592">
        <f t="shared" si="1"/>
        <v>22</v>
      </c>
      <c r="H33" s="592"/>
      <c r="I33" s="888"/>
      <c r="K33" s="590"/>
      <c r="L33" s="590"/>
    </row>
    <row r="34" spans="1:12" ht="31.5" customHeight="1" x14ac:dyDescent="0.2">
      <c r="A34" s="594">
        <v>8</v>
      </c>
      <c r="B34" s="810" t="s">
        <v>513</v>
      </c>
      <c r="C34" s="811"/>
      <c r="D34" s="595">
        <v>2279</v>
      </c>
      <c r="E34" s="592">
        <v>50000</v>
      </c>
      <c r="F34" s="592"/>
      <c r="G34" s="592">
        <f t="shared" si="1"/>
        <v>50000</v>
      </c>
      <c r="H34" s="592"/>
      <c r="I34" s="596" t="s">
        <v>507</v>
      </c>
      <c r="K34" s="590"/>
      <c r="L34" s="590"/>
    </row>
    <row r="35" spans="1:12" ht="27.75" customHeight="1" x14ac:dyDescent="0.2">
      <c r="A35" s="594">
        <v>9</v>
      </c>
      <c r="B35" s="810" t="s">
        <v>514</v>
      </c>
      <c r="C35" s="811"/>
      <c r="D35" s="591">
        <v>2279</v>
      </c>
      <c r="E35" s="592">
        <v>50000</v>
      </c>
      <c r="F35" s="592"/>
      <c r="G35" s="592">
        <f t="shared" si="1"/>
        <v>50000</v>
      </c>
      <c r="H35" s="592"/>
      <c r="I35" s="596" t="s">
        <v>515</v>
      </c>
      <c r="K35" s="590"/>
      <c r="L35" s="590"/>
    </row>
    <row r="36" spans="1:12" x14ac:dyDescent="0.2">
      <c r="A36" s="598">
        <v>10</v>
      </c>
      <c r="B36" s="898" t="s">
        <v>516</v>
      </c>
      <c r="C36" s="899"/>
      <c r="D36" s="591">
        <v>2279</v>
      </c>
      <c r="E36" s="592">
        <v>15100</v>
      </c>
      <c r="F36" s="592"/>
      <c r="G36" s="592">
        <f t="shared" si="1"/>
        <v>15100</v>
      </c>
      <c r="H36" s="592"/>
      <c r="I36" s="596" t="s">
        <v>517</v>
      </c>
      <c r="K36" s="590"/>
      <c r="L36" s="590"/>
    </row>
    <row r="37" spans="1:12" x14ac:dyDescent="0.2">
      <c r="A37" s="889">
        <v>11</v>
      </c>
      <c r="B37" s="892" t="s">
        <v>518</v>
      </c>
      <c r="C37" s="893"/>
      <c r="D37" s="591">
        <v>2261</v>
      </c>
      <c r="E37" s="592">
        <v>1000</v>
      </c>
      <c r="F37" s="593"/>
      <c r="G37" s="592">
        <f t="shared" si="1"/>
        <v>1000</v>
      </c>
      <c r="H37" s="592"/>
      <c r="I37" s="886" t="s">
        <v>519</v>
      </c>
      <c r="K37" s="590"/>
      <c r="L37" s="590"/>
    </row>
    <row r="38" spans="1:12" ht="15" customHeight="1" x14ac:dyDescent="0.2">
      <c r="A38" s="891"/>
      <c r="B38" s="896"/>
      <c r="C38" s="897"/>
      <c r="D38" s="591">
        <v>6423</v>
      </c>
      <c r="E38" s="592">
        <v>1000</v>
      </c>
      <c r="F38" s="593"/>
      <c r="G38" s="592">
        <f t="shared" si="1"/>
        <v>1000</v>
      </c>
      <c r="H38" s="592"/>
      <c r="I38" s="888"/>
      <c r="K38" s="590"/>
      <c r="L38" s="590"/>
    </row>
    <row r="39" spans="1:12" x14ac:dyDescent="0.2">
      <c r="A39" s="598">
        <v>12</v>
      </c>
      <c r="B39" s="884" t="s">
        <v>520</v>
      </c>
      <c r="C39" s="885"/>
      <c r="D39" s="591">
        <v>2279</v>
      </c>
      <c r="E39" s="592">
        <v>1755</v>
      </c>
      <c r="F39" s="593"/>
      <c r="G39" s="592">
        <f t="shared" si="1"/>
        <v>1755</v>
      </c>
      <c r="H39" s="592"/>
      <c r="I39" s="886" t="s">
        <v>507</v>
      </c>
      <c r="K39" s="590"/>
      <c r="L39" s="590"/>
    </row>
    <row r="40" spans="1:12" ht="15" customHeight="1" x14ac:dyDescent="0.2">
      <c r="A40" s="889">
        <v>13</v>
      </c>
      <c r="B40" s="892" t="s">
        <v>521</v>
      </c>
      <c r="C40" s="893"/>
      <c r="D40" s="591">
        <v>1150</v>
      </c>
      <c r="E40" s="592">
        <v>373</v>
      </c>
      <c r="F40" s="593"/>
      <c r="G40" s="592">
        <f t="shared" si="1"/>
        <v>373</v>
      </c>
      <c r="H40" s="592"/>
      <c r="I40" s="887"/>
      <c r="K40" s="590"/>
      <c r="L40" s="590"/>
    </row>
    <row r="41" spans="1:12" ht="15" customHeight="1" x14ac:dyDescent="0.2">
      <c r="A41" s="890"/>
      <c r="B41" s="894"/>
      <c r="C41" s="895"/>
      <c r="D41" s="591">
        <v>2231</v>
      </c>
      <c r="E41" s="592">
        <v>300</v>
      </c>
      <c r="F41" s="593"/>
      <c r="G41" s="592">
        <f t="shared" si="1"/>
        <v>300</v>
      </c>
      <c r="H41" s="592"/>
      <c r="I41" s="887"/>
      <c r="K41" s="590"/>
      <c r="L41" s="590"/>
    </row>
    <row r="42" spans="1:12" ht="15" customHeight="1" x14ac:dyDescent="0.2">
      <c r="A42" s="890"/>
      <c r="B42" s="894"/>
      <c r="C42" s="895"/>
      <c r="D42" s="591">
        <v>2264</v>
      </c>
      <c r="E42" s="592">
        <v>1550</v>
      </c>
      <c r="F42" s="593"/>
      <c r="G42" s="592">
        <f t="shared" si="1"/>
        <v>1550</v>
      </c>
      <c r="H42" s="592"/>
      <c r="I42" s="887"/>
      <c r="K42" s="590"/>
      <c r="L42" s="590"/>
    </row>
    <row r="43" spans="1:12" ht="15" customHeight="1" x14ac:dyDescent="0.2">
      <c r="A43" s="890"/>
      <c r="B43" s="894"/>
      <c r="C43" s="895"/>
      <c r="D43" s="591">
        <v>2279</v>
      </c>
      <c r="E43" s="592">
        <v>557</v>
      </c>
      <c r="F43" s="593"/>
      <c r="G43" s="592">
        <f t="shared" si="1"/>
        <v>557</v>
      </c>
      <c r="H43" s="592"/>
      <c r="I43" s="887"/>
      <c r="K43" s="590"/>
      <c r="L43" s="590"/>
    </row>
    <row r="44" spans="1:12" ht="15" customHeight="1" x14ac:dyDescent="0.2">
      <c r="A44" s="890"/>
      <c r="B44" s="894"/>
      <c r="C44" s="895"/>
      <c r="D44" s="591">
        <v>2314</v>
      </c>
      <c r="E44" s="592">
        <v>237</v>
      </c>
      <c r="F44" s="593"/>
      <c r="G44" s="592">
        <f t="shared" si="1"/>
        <v>237</v>
      </c>
      <c r="H44" s="592"/>
      <c r="I44" s="887"/>
      <c r="K44" s="590"/>
      <c r="L44" s="590"/>
    </row>
    <row r="45" spans="1:12" ht="15" customHeight="1" x14ac:dyDescent="0.2">
      <c r="A45" s="890"/>
      <c r="B45" s="894"/>
      <c r="C45" s="895"/>
      <c r="D45" s="591">
        <v>2223</v>
      </c>
      <c r="E45" s="592">
        <v>19</v>
      </c>
      <c r="F45" s="593"/>
      <c r="G45" s="592">
        <f t="shared" si="1"/>
        <v>19</v>
      </c>
      <c r="H45" s="592"/>
      <c r="I45" s="887"/>
      <c r="K45" s="590"/>
      <c r="L45" s="590"/>
    </row>
    <row r="46" spans="1:12" ht="15" customHeight="1" x14ac:dyDescent="0.2">
      <c r="A46" s="891"/>
      <c r="B46" s="896"/>
      <c r="C46" s="897"/>
      <c r="D46" s="591">
        <v>5269</v>
      </c>
      <c r="E46" s="592">
        <v>692</v>
      </c>
      <c r="F46" s="593"/>
      <c r="G46" s="592">
        <f t="shared" si="1"/>
        <v>692</v>
      </c>
      <c r="H46" s="592"/>
      <c r="I46" s="888"/>
      <c r="K46" s="590"/>
      <c r="L46" s="590"/>
    </row>
    <row r="47" spans="1:12" ht="32.25" customHeight="1" x14ac:dyDescent="0.2">
      <c r="A47" s="598">
        <v>14</v>
      </c>
      <c r="B47" s="884" t="s">
        <v>522</v>
      </c>
      <c r="C47" s="885"/>
      <c r="D47" s="591">
        <v>2279</v>
      </c>
      <c r="E47" s="592">
        <v>700</v>
      </c>
      <c r="F47" s="593"/>
      <c r="G47" s="592">
        <f t="shared" si="1"/>
        <v>700</v>
      </c>
      <c r="H47" s="592"/>
      <c r="I47" s="596" t="s">
        <v>517</v>
      </c>
      <c r="K47" s="590"/>
      <c r="L47" s="590"/>
    </row>
    <row r="48" spans="1:12" s="600" customFormat="1" x14ac:dyDescent="0.2">
      <c r="A48" s="599"/>
      <c r="B48" s="599"/>
      <c r="C48" s="599"/>
      <c r="D48" s="599"/>
      <c r="E48" s="599"/>
      <c r="F48" s="599"/>
      <c r="G48" s="599"/>
      <c r="H48" s="599"/>
      <c r="I48" s="599"/>
      <c r="J48" s="503"/>
    </row>
    <row r="49" spans="1:18" s="501" customFormat="1" x14ac:dyDescent="0.25">
      <c r="A49" s="501" t="s">
        <v>523</v>
      </c>
      <c r="D49" s="601"/>
      <c r="E49" s="601"/>
      <c r="F49" s="601"/>
      <c r="G49" s="601"/>
      <c r="H49" s="601"/>
      <c r="I49" s="601"/>
      <c r="J49" s="601"/>
      <c r="K49" s="601"/>
      <c r="L49" s="601"/>
      <c r="M49" s="601"/>
      <c r="N49" s="601"/>
      <c r="O49" s="601"/>
      <c r="P49" s="601"/>
      <c r="Q49" s="601"/>
      <c r="R49" s="601"/>
    </row>
    <row r="50" spans="1:18" s="501" customFormat="1" ht="15" customHeight="1" x14ac:dyDescent="0.25">
      <c r="A50" s="501" t="s">
        <v>524</v>
      </c>
    </row>
    <row r="51" spans="1:18" s="501" customFormat="1" ht="14.25" customHeight="1" x14ac:dyDescent="0.25">
      <c r="B51" s="501" t="s">
        <v>525</v>
      </c>
    </row>
    <row r="52" spans="1:18" s="501" customFormat="1" ht="14.25" customHeight="1" x14ac:dyDescent="0.25">
      <c r="C52" s="501" t="s">
        <v>526</v>
      </c>
    </row>
    <row r="53" spans="1:18" s="501" customFormat="1" ht="14.25" customHeight="1" x14ac:dyDescent="0.25">
      <c r="C53" s="501" t="s">
        <v>527</v>
      </c>
    </row>
    <row r="54" spans="1:18" s="501" customFormat="1" ht="12" customHeight="1" x14ac:dyDescent="0.25">
      <c r="B54" s="501" t="s">
        <v>528</v>
      </c>
    </row>
    <row r="55" spans="1:18" s="501" customFormat="1" ht="12" customHeight="1" x14ac:dyDescent="0.25">
      <c r="C55" s="501" t="s">
        <v>529</v>
      </c>
    </row>
    <row r="56" spans="1:18" s="501" customFormat="1" ht="12" customHeight="1" x14ac:dyDescent="0.25">
      <c r="C56" s="501" t="s">
        <v>530</v>
      </c>
    </row>
  </sheetData>
  <sheetProtection algorithmName="SHA-512" hashValue="PsEZOoint38nNwKwqwxfdZMzHaBbMGmdlV7p/yBAGFtRk50fuG6zPH4V+dgrASsbqhOB6DBRfprYqrhJPEY38w==" saltValue="viTWqsL5WTFA3EAHOMIG3w==" spinCount="100000" sheet="1" objects="1" scenarios="1" selectLockedCells="1" selectUnlockedCells="1"/>
  <mergeCells count="47">
    <mergeCell ref="A8:B8"/>
    <mergeCell ref="A4:B4"/>
    <mergeCell ref="C4:I4"/>
    <mergeCell ref="A5:B5"/>
    <mergeCell ref="C5:I5"/>
    <mergeCell ref="A6:I6"/>
    <mergeCell ref="A9:B9"/>
    <mergeCell ref="C9:I9"/>
    <mergeCell ref="A10:B10"/>
    <mergeCell ref="C10:I10"/>
    <mergeCell ref="A11:A12"/>
    <mergeCell ref="B11:C12"/>
    <mergeCell ref="D11:D12"/>
    <mergeCell ref="E11:E12"/>
    <mergeCell ref="F11:F12"/>
    <mergeCell ref="G11:G12"/>
    <mergeCell ref="A28:A29"/>
    <mergeCell ref="B28:C29"/>
    <mergeCell ref="I28:I29"/>
    <mergeCell ref="H11:H12"/>
    <mergeCell ref="I11:I12"/>
    <mergeCell ref="A13:C13"/>
    <mergeCell ref="A14:A23"/>
    <mergeCell ref="B14:C23"/>
    <mergeCell ref="I14:I23"/>
    <mergeCell ref="B24:C24"/>
    <mergeCell ref="B25:C25"/>
    <mergeCell ref="A26:A27"/>
    <mergeCell ref="B26:C27"/>
    <mergeCell ref="I26:I27"/>
    <mergeCell ref="I37:I38"/>
    <mergeCell ref="A30:A31"/>
    <mergeCell ref="B30:C31"/>
    <mergeCell ref="I30:I31"/>
    <mergeCell ref="A32:A33"/>
    <mergeCell ref="B32:C33"/>
    <mergeCell ref="I32:I33"/>
    <mergeCell ref="B34:C34"/>
    <mergeCell ref="B35:C35"/>
    <mergeCell ref="B36:C36"/>
    <mergeCell ref="A37:A38"/>
    <mergeCell ref="B37:C38"/>
    <mergeCell ref="B39:C39"/>
    <mergeCell ref="I39:I46"/>
    <mergeCell ref="A40:A46"/>
    <mergeCell ref="B40:C46"/>
    <mergeCell ref="B47:C4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112.pielikums Jūrmalas pilsētas domes
2017.gada 26.oktobra saistošajiem noteikumiem Nr.31
(protokols Nr.18, 9.punkts)</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4"/>
  <sheetViews>
    <sheetView showGridLines="0" view="pageLayout" zoomScaleNormal="110" workbookViewId="0">
      <selection activeCell="S10" sqref="S10"/>
    </sheetView>
  </sheetViews>
  <sheetFormatPr defaultRowHeight="12" outlineLevelCol="1" x14ac:dyDescent="0.25"/>
  <cols>
    <col min="1" max="1" width="10.42578125" style="6" customWidth="1"/>
    <col min="2" max="2" width="28" style="6" customWidth="1"/>
    <col min="3" max="3" width="8" style="6" customWidth="1"/>
    <col min="4"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7.140625" style="1" hidden="1" customWidth="1" outlineLevel="1"/>
    <col min="17" max="17" width="9.140625" style="1" collapsed="1"/>
    <col min="18" max="16384" width="9.140625" style="1"/>
  </cols>
  <sheetData>
    <row r="1" spans="1:17" x14ac:dyDescent="0.25">
      <c r="A1" s="775" t="s">
        <v>380</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381</v>
      </c>
      <c r="D3" s="779"/>
      <c r="E3" s="779"/>
      <c r="F3" s="779"/>
      <c r="G3" s="779"/>
      <c r="H3" s="779"/>
      <c r="I3" s="779"/>
      <c r="J3" s="779"/>
      <c r="K3" s="779"/>
      <c r="L3" s="779"/>
      <c r="M3" s="779"/>
      <c r="N3" s="779"/>
      <c r="O3" s="779"/>
      <c r="P3" s="780"/>
      <c r="Q3" s="296"/>
    </row>
    <row r="4" spans="1:17" ht="12.75" customHeight="1" x14ac:dyDescent="0.25">
      <c r="A4" s="4" t="s">
        <v>1</v>
      </c>
      <c r="B4" s="5"/>
      <c r="C4" s="779" t="s">
        <v>382</v>
      </c>
      <c r="D4" s="779"/>
      <c r="E4" s="779"/>
      <c r="F4" s="779"/>
      <c r="G4" s="779"/>
      <c r="H4" s="779"/>
      <c r="I4" s="779"/>
      <c r="J4" s="779"/>
      <c r="K4" s="779"/>
      <c r="L4" s="779"/>
      <c r="M4" s="779"/>
      <c r="N4" s="779"/>
      <c r="O4" s="779"/>
      <c r="P4" s="780"/>
      <c r="Q4" s="296"/>
    </row>
    <row r="5" spans="1:17" ht="12.75" customHeight="1" x14ac:dyDescent="0.25">
      <c r="A5" s="2" t="s">
        <v>2</v>
      </c>
      <c r="B5" s="3"/>
      <c r="C5" s="754" t="s">
        <v>383</v>
      </c>
      <c r="D5" s="754"/>
      <c r="E5" s="754"/>
      <c r="F5" s="754"/>
      <c r="G5" s="754"/>
      <c r="H5" s="754"/>
      <c r="I5" s="754"/>
      <c r="J5" s="754"/>
      <c r="K5" s="754"/>
      <c r="L5" s="754"/>
      <c r="M5" s="754"/>
      <c r="N5" s="754"/>
      <c r="O5" s="754"/>
      <c r="P5" s="755"/>
      <c r="Q5" s="296"/>
    </row>
    <row r="6" spans="1:17" ht="12.75" customHeight="1" x14ac:dyDescent="0.25">
      <c r="A6" s="2" t="s">
        <v>3</v>
      </c>
      <c r="B6" s="3"/>
      <c r="C6" s="754" t="s">
        <v>384</v>
      </c>
      <c r="D6" s="754"/>
      <c r="E6" s="754"/>
      <c r="F6" s="754"/>
      <c r="G6" s="754"/>
      <c r="H6" s="754"/>
      <c r="I6" s="754"/>
      <c r="J6" s="754"/>
      <c r="K6" s="754"/>
      <c r="L6" s="754"/>
      <c r="M6" s="754"/>
      <c r="N6" s="754"/>
      <c r="O6" s="754"/>
      <c r="P6" s="755"/>
      <c r="Q6" s="296"/>
    </row>
    <row r="7" spans="1:17" ht="27" customHeight="1" x14ac:dyDescent="0.25">
      <c r="A7" s="2" t="s">
        <v>4</v>
      </c>
      <c r="B7" s="3"/>
      <c r="C7" s="779" t="s">
        <v>385</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386</v>
      </c>
      <c r="D9" s="754"/>
      <c r="E9" s="754"/>
      <c r="F9" s="754"/>
      <c r="G9" s="754"/>
      <c r="H9" s="754"/>
      <c r="I9" s="754"/>
      <c r="J9" s="754"/>
      <c r="K9" s="754"/>
      <c r="L9" s="754"/>
      <c r="M9" s="754"/>
      <c r="N9" s="754"/>
      <c r="O9" s="754"/>
      <c r="P9" s="755"/>
      <c r="Q9" s="296"/>
    </row>
    <row r="10" spans="1:17" ht="12.75" customHeight="1" x14ac:dyDescent="0.25">
      <c r="A10" s="2"/>
      <c r="B10" s="3" t="s">
        <v>7</v>
      </c>
      <c r="C10" s="754"/>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t="s">
        <v>387</v>
      </c>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0" t="s">
        <v>311</v>
      </c>
      <c r="F16" s="789" t="s">
        <v>14</v>
      </c>
      <c r="G16" s="767" t="s">
        <v>310</v>
      </c>
      <c r="H16" s="750" t="s">
        <v>317</v>
      </c>
      <c r="I16" s="783" t="s">
        <v>15</v>
      </c>
      <c r="J16" s="785" t="s">
        <v>312</v>
      </c>
      <c r="K16" s="750" t="s">
        <v>313</v>
      </c>
      <c r="L16" s="791" t="s">
        <v>16</v>
      </c>
      <c r="M16" s="773" t="s">
        <v>314</v>
      </c>
      <c r="N16" s="750" t="s">
        <v>315</v>
      </c>
      <c r="O16" s="752" t="s">
        <v>17</v>
      </c>
      <c r="P16" s="757" t="s">
        <v>316</v>
      </c>
      <c r="Q16" s="297"/>
    </row>
    <row r="17" spans="1:17" s="13" customFormat="1" ht="77.25" customHeight="1" thickBot="1" x14ac:dyDescent="0.3">
      <c r="A17" s="758"/>
      <c r="B17" s="760"/>
      <c r="C17" s="788"/>
      <c r="D17" s="786"/>
      <c r="E17" s="751"/>
      <c r="F17" s="790"/>
      <c r="G17" s="768"/>
      <c r="H17" s="751"/>
      <c r="I17" s="784"/>
      <c r="J17" s="786"/>
      <c r="K17" s="751"/>
      <c r="L17" s="792"/>
      <c r="M17" s="774"/>
      <c r="N17" s="751"/>
      <c r="O17" s="753"/>
      <c r="P17" s="758"/>
      <c r="Q17" s="298"/>
    </row>
    <row r="18" spans="1:17" s="13" customFormat="1" ht="9.75" customHeight="1" thickTop="1" x14ac:dyDescent="0.25">
      <c r="A18" s="14" t="s">
        <v>18</v>
      </c>
      <c r="B18" s="14">
        <v>2</v>
      </c>
      <c r="C18" s="180">
        <v>3</v>
      </c>
      <c r="D18" s="127">
        <v>4</v>
      </c>
      <c r="E18" s="15">
        <v>5</v>
      </c>
      <c r="F18" s="159">
        <v>6</v>
      </c>
      <c r="G18" s="207">
        <v>7</v>
      </c>
      <c r="H18" s="15">
        <v>8</v>
      </c>
      <c r="I18" s="144">
        <v>9</v>
      </c>
      <c r="J18" s="127">
        <v>10</v>
      </c>
      <c r="K18" s="15">
        <v>11</v>
      </c>
      <c r="L18" s="159">
        <v>12</v>
      </c>
      <c r="M18" s="207">
        <v>13</v>
      </c>
      <c r="N18" s="15">
        <v>14</v>
      </c>
      <c r="O18" s="144">
        <v>15</v>
      </c>
      <c r="P18" s="14">
        <v>16</v>
      </c>
      <c r="Q18" s="298"/>
    </row>
    <row r="19" spans="1:17" s="19" customFormat="1" x14ac:dyDescent="0.25">
      <c r="A19" s="16"/>
      <c r="B19" s="17" t="s">
        <v>19</v>
      </c>
      <c r="C19" s="181"/>
      <c r="D19" s="243"/>
      <c r="E19" s="18"/>
      <c r="F19" s="160"/>
      <c r="G19" s="208"/>
      <c r="H19" s="18"/>
      <c r="I19" s="145"/>
      <c r="J19" s="243"/>
      <c r="K19" s="18"/>
      <c r="L19" s="160"/>
      <c r="M19" s="208"/>
      <c r="N19" s="18"/>
      <c r="O19" s="145"/>
      <c r="P19" s="286"/>
      <c r="Q19" s="181"/>
    </row>
    <row r="20" spans="1:17" s="19" customFormat="1" ht="12.75" thickBot="1" x14ac:dyDescent="0.3">
      <c r="A20" s="20"/>
      <c r="B20" s="21" t="s">
        <v>20</v>
      </c>
      <c r="C20" s="182">
        <f>SUM(F20,I20,L20,O20)</f>
        <v>1602768</v>
      </c>
      <c r="D20" s="128">
        <f>SUM(D21,D24,D25,D41,D42)</f>
        <v>1582412</v>
      </c>
      <c r="E20" s="22">
        <f>SUM(E21,E24,E25,E41,E42)</f>
        <v>0</v>
      </c>
      <c r="F20" s="161">
        <f>SUM(F21,F24,F25,F41,F42)</f>
        <v>1582412</v>
      </c>
      <c r="G20" s="209">
        <f>SUM(G21,G24,G42)</f>
        <v>0</v>
      </c>
      <c r="H20" s="22">
        <f t="shared" ref="H20:I20" si="0">SUM(H21,H24,H42)</f>
        <v>0</v>
      </c>
      <c r="I20" s="268">
        <f t="shared" si="0"/>
        <v>0</v>
      </c>
      <c r="J20" s="128">
        <f>SUM(J21,J26,J42)</f>
        <v>20356</v>
      </c>
      <c r="K20" s="22">
        <f t="shared" ref="K20:L20" si="1">SUM(K21,K26,K42)</f>
        <v>0</v>
      </c>
      <c r="L20" s="161">
        <f t="shared" si="1"/>
        <v>20356</v>
      </c>
      <c r="M20" s="209">
        <f>SUM(M21,M44)</f>
        <v>0</v>
      </c>
      <c r="N20" s="22">
        <f t="shared" ref="N20:O20" si="2">SUM(N21,N44)</f>
        <v>0</v>
      </c>
      <c r="O20" s="268">
        <f t="shared" si="2"/>
        <v>0</v>
      </c>
      <c r="P20" s="301"/>
      <c r="Q20" s="181"/>
    </row>
    <row r="21" spans="1:17" ht="12.75" thickTop="1" x14ac:dyDescent="0.25">
      <c r="A21" s="23"/>
      <c r="B21" s="24" t="s">
        <v>21</v>
      </c>
      <c r="C21" s="183">
        <f t="shared" ref="C21" si="3">SUM(F21,I21,L21,O21)</f>
        <v>912</v>
      </c>
      <c r="D21" s="129">
        <f t="shared" ref="D21:E21" si="4">SUM(D22:D23)</f>
        <v>0</v>
      </c>
      <c r="E21" s="25">
        <f t="shared" si="4"/>
        <v>0</v>
      </c>
      <c r="F21" s="162">
        <f>SUM(F22:F23)</f>
        <v>0</v>
      </c>
      <c r="G21" s="210">
        <f t="shared" ref="G21:O21" si="5">SUM(G22:G23)</f>
        <v>0</v>
      </c>
      <c r="H21" s="25">
        <f t="shared" si="5"/>
        <v>0</v>
      </c>
      <c r="I21" s="269">
        <f t="shared" si="5"/>
        <v>0</v>
      </c>
      <c r="J21" s="129">
        <f t="shared" si="5"/>
        <v>912</v>
      </c>
      <c r="K21" s="25">
        <f t="shared" si="5"/>
        <v>0</v>
      </c>
      <c r="L21" s="162">
        <f t="shared" si="5"/>
        <v>912</v>
      </c>
      <c r="M21" s="210">
        <f>SUM(M22:M23)</f>
        <v>0</v>
      </c>
      <c r="N21" s="25">
        <f t="shared" si="5"/>
        <v>0</v>
      </c>
      <c r="O21" s="269">
        <f t="shared" si="5"/>
        <v>0</v>
      </c>
      <c r="P21" s="302"/>
      <c r="Q21" s="296"/>
    </row>
    <row r="22" spans="1:17"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row>
    <row r="23" spans="1:17" x14ac:dyDescent="0.25">
      <c r="A23" s="29"/>
      <c r="B23" s="30" t="s">
        <v>23</v>
      </c>
      <c r="C23" s="185">
        <f t="shared" ref="C23" si="7">SUM(F23,I23,L23,O23)</f>
        <v>912</v>
      </c>
      <c r="D23" s="245">
        <v>0</v>
      </c>
      <c r="E23" s="31"/>
      <c r="F23" s="328">
        <f t="shared" ref="F23:F24" si="8">D23+E23</f>
        <v>0</v>
      </c>
      <c r="G23" s="212"/>
      <c r="H23" s="31"/>
      <c r="I23" s="146">
        <f>G23+H23</f>
        <v>0</v>
      </c>
      <c r="J23" s="245">
        <v>912</v>
      </c>
      <c r="K23" s="31"/>
      <c r="L23" s="328">
        <f>J23+K23</f>
        <v>912</v>
      </c>
      <c r="M23" s="212"/>
      <c r="N23" s="31"/>
      <c r="O23" s="146">
        <f>M23+N23</f>
        <v>0</v>
      </c>
      <c r="P23" s="375"/>
      <c r="Q23" s="296"/>
    </row>
    <row r="24" spans="1:17" s="19" customFormat="1" ht="24.75" thickBot="1" x14ac:dyDescent="0.3">
      <c r="A24" s="32">
        <v>19300</v>
      </c>
      <c r="B24" s="32" t="s">
        <v>24</v>
      </c>
      <c r="C24" s="186">
        <f>SUM(F24,I24)</f>
        <v>1582412</v>
      </c>
      <c r="D24" s="246">
        <v>1582412</v>
      </c>
      <c r="E24" s="33"/>
      <c r="F24" s="329">
        <f t="shared" si="8"/>
        <v>1582412</v>
      </c>
      <c r="G24" s="213"/>
      <c r="H24" s="33"/>
      <c r="I24" s="446">
        <f t="shared" ref="I24" si="9">G24+H24</f>
        <v>0</v>
      </c>
      <c r="J24" s="285" t="s">
        <v>25</v>
      </c>
      <c r="K24" s="34" t="s">
        <v>25</v>
      </c>
      <c r="L24" s="163" t="s">
        <v>25</v>
      </c>
      <c r="M24" s="278" t="s">
        <v>25</v>
      </c>
      <c r="N24" s="147" t="s">
        <v>25</v>
      </c>
      <c r="O24" s="147" t="s">
        <v>25</v>
      </c>
      <c r="P24" s="356"/>
      <c r="Q24" s="181"/>
    </row>
    <row r="25" spans="1:17"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row>
    <row r="26" spans="1:17" s="19" customFormat="1" ht="36.75" thickTop="1" x14ac:dyDescent="0.25">
      <c r="A26" s="35">
        <v>21300</v>
      </c>
      <c r="B26" s="35" t="s">
        <v>27</v>
      </c>
      <c r="C26" s="187">
        <f>SUM(L26)</f>
        <v>14094</v>
      </c>
      <c r="D26" s="248" t="s">
        <v>25</v>
      </c>
      <c r="E26" s="37" t="s">
        <v>25</v>
      </c>
      <c r="F26" s="164" t="s">
        <v>25</v>
      </c>
      <c r="G26" s="214" t="s">
        <v>25</v>
      </c>
      <c r="H26" s="37" t="s">
        <v>25</v>
      </c>
      <c r="I26" s="122" t="s">
        <v>25</v>
      </c>
      <c r="J26" s="130">
        <f t="shared" ref="J26:K26" si="10">SUM(J27,J31,J33,J36)</f>
        <v>14094</v>
      </c>
      <c r="K26" s="38">
        <f t="shared" si="10"/>
        <v>0</v>
      </c>
      <c r="L26" s="175">
        <f>SUM(L27,L31,L33,L36)</f>
        <v>14094</v>
      </c>
      <c r="M26" s="279" t="s">
        <v>25</v>
      </c>
      <c r="N26" s="122" t="s">
        <v>25</v>
      </c>
      <c r="O26" s="122" t="s">
        <v>25</v>
      </c>
      <c r="P26" s="303"/>
      <c r="Q26" s="181"/>
    </row>
    <row r="27" spans="1:17" s="19" customFormat="1" ht="24" hidden="1" x14ac:dyDescent="0.25">
      <c r="A27" s="39">
        <v>21350</v>
      </c>
      <c r="B27" s="35" t="s">
        <v>28</v>
      </c>
      <c r="C27" s="187">
        <f t="shared" ref="C27:C40" si="11">SUM(L27)</f>
        <v>0</v>
      </c>
      <c r="D27" s="248" t="s">
        <v>25</v>
      </c>
      <c r="E27" s="37" t="s">
        <v>25</v>
      </c>
      <c r="F27" s="164" t="s">
        <v>25</v>
      </c>
      <c r="G27" s="214" t="s">
        <v>25</v>
      </c>
      <c r="H27" s="37" t="s">
        <v>25</v>
      </c>
      <c r="I27" s="122" t="s">
        <v>25</v>
      </c>
      <c r="J27" s="130">
        <f t="shared" ref="J27:K27" si="12">SUM(J28:J30)</f>
        <v>0</v>
      </c>
      <c r="K27" s="38">
        <f t="shared" si="12"/>
        <v>0</v>
      </c>
      <c r="L27" s="175">
        <f>SUM(L28:L30)</f>
        <v>0</v>
      </c>
      <c r="M27" s="279" t="s">
        <v>25</v>
      </c>
      <c r="N27" s="122" t="s">
        <v>25</v>
      </c>
      <c r="O27" s="122" t="s">
        <v>25</v>
      </c>
      <c r="P27" s="303"/>
      <c r="Q27" s="181"/>
    </row>
    <row r="28" spans="1:17" hidden="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row>
    <row r="29" spans="1:17" hidden="1" x14ac:dyDescent="0.25">
      <c r="A29" s="29">
        <v>21352</v>
      </c>
      <c r="B29" s="43" t="s">
        <v>30</v>
      </c>
      <c r="C29" s="189">
        <f t="shared" si="11"/>
        <v>0</v>
      </c>
      <c r="D29" s="250" t="s">
        <v>25</v>
      </c>
      <c r="E29" s="44" t="s">
        <v>25</v>
      </c>
      <c r="F29" s="166" t="s">
        <v>25</v>
      </c>
      <c r="G29" s="216" t="s">
        <v>25</v>
      </c>
      <c r="H29" s="44" t="s">
        <v>25</v>
      </c>
      <c r="I29" s="149" t="s">
        <v>25</v>
      </c>
      <c r="J29" s="321"/>
      <c r="K29" s="322"/>
      <c r="L29" s="95">
        <f t="shared" si="13"/>
        <v>0</v>
      </c>
      <c r="M29" s="281" t="s">
        <v>25</v>
      </c>
      <c r="N29" s="149" t="s">
        <v>25</v>
      </c>
      <c r="O29" s="149" t="s">
        <v>25</v>
      </c>
      <c r="P29" s="305"/>
      <c r="Q29" s="296"/>
    </row>
    <row r="30" spans="1:17" ht="24" hidden="1" x14ac:dyDescent="0.25">
      <c r="A30" s="29">
        <v>21359</v>
      </c>
      <c r="B30" s="43" t="s">
        <v>31</v>
      </c>
      <c r="C30" s="189">
        <f t="shared" si="11"/>
        <v>0</v>
      </c>
      <c r="D30" s="250" t="s">
        <v>25</v>
      </c>
      <c r="E30" s="44" t="s">
        <v>25</v>
      </c>
      <c r="F30" s="166" t="s">
        <v>25</v>
      </c>
      <c r="G30" s="216" t="s">
        <v>25</v>
      </c>
      <c r="H30" s="44" t="s">
        <v>25</v>
      </c>
      <c r="I30" s="149" t="s">
        <v>25</v>
      </c>
      <c r="J30" s="321"/>
      <c r="K30" s="322"/>
      <c r="L30" s="95">
        <f t="shared" si="13"/>
        <v>0</v>
      </c>
      <c r="M30" s="281" t="s">
        <v>25</v>
      </c>
      <c r="N30" s="149" t="s">
        <v>25</v>
      </c>
      <c r="O30" s="149" t="s">
        <v>25</v>
      </c>
      <c r="P30" s="305"/>
      <c r="Q30" s="296"/>
    </row>
    <row r="31" spans="1:17" s="19" customFormat="1" ht="36" hidden="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row>
    <row r="32" spans="1:17" ht="36" hidden="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row>
    <row r="33" spans="1:17" s="19" customFormat="1" hidden="1" x14ac:dyDescent="0.25">
      <c r="A33" s="39">
        <v>21380</v>
      </c>
      <c r="B33" s="35" t="s">
        <v>34</v>
      </c>
      <c r="C33" s="187">
        <f t="shared" si="11"/>
        <v>0</v>
      </c>
      <c r="D33" s="248" t="s">
        <v>25</v>
      </c>
      <c r="E33" s="37" t="s">
        <v>25</v>
      </c>
      <c r="F33" s="164" t="s">
        <v>25</v>
      </c>
      <c r="G33" s="214" t="s">
        <v>25</v>
      </c>
      <c r="H33" s="37" t="s">
        <v>25</v>
      </c>
      <c r="I33" s="122" t="s">
        <v>25</v>
      </c>
      <c r="J33" s="130">
        <f t="shared" ref="J33:K33" si="15">SUM(J34:J35)</f>
        <v>0</v>
      </c>
      <c r="K33" s="38">
        <f t="shared" si="15"/>
        <v>0</v>
      </c>
      <c r="L33" s="175">
        <f>SUM(L34:L35)</f>
        <v>0</v>
      </c>
      <c r="M33" s="279" t="s">
        <v>25</v>
      </c>
      <c r="N33" s="122" t="s">
        <v>25</v>
      </c>
      <c r="O33" s="122" t="s">
        <v>25</v>
      </c>
      <c r="P33" s="303"/>
      <c r="Q33" s="181"/>
    </row>
    <row r="34" spans="1:17" hidden="1" x14ac:dyDescent="0.25">
      <c r="A34" s="27">
        <v>21381</v>
      </c>
      <c r="B34" s="40" t="s">
        <v>35</v>
      </c>
      <c r="C34" s="188">
        <f t="shared" si="11"/>
        <v>0</v>
      </c>
      <c r="D34" s="249" t="s">
        <v>25</v>
      </c>
      <c r="E34" s="41" t="s">
        <v>25</v>
      </c>
      <c r="F34" s="165" t="s">
        <v>25</v>
      </c>
      <c r="G34" s="215" t="s">
        <v>25</v>
      </c>
      <c r="H34" s="41" t="s">
        <v>25</v>
      </c>
      <c r="I34" s="148" t="s">
        <v>25</v>
      </c>
      <c r="J34" s="319"/>
      <c r="K34" s="320"/>
      <c r="L34" s="176">
        <f t="shared" ref="L34:L35" si="16">J34+K34</f>
        <v>0</v>
      </c>
      <c r="M34" s="280" t="s">
        <v>25</v>
      </c>
      <c r="N34" s="148" t="s">
        <v>25</v>
      </c>
      <c r="O34" s="148" t="s">
        <v>25</v>
      </c>
      <c r="P34" s="304"/>
      <c r="Q34" s="296"/>
    </row>
    <row r="35" spans="1:17" ht="24" hidden="1" x14ac:dyDescent="0.25">
      <c r="A35" s="30">
        <v>21383</v>
      </c>
      <c r="B35" s="43" t="s">
        <v>36</v>
      </c>
      <c r="C35" s="189">
        <f t="shared" si="11"/>
        <v>0</v>
      </c>
      <c r="D35" s="250" t="s">
        <v>25</v>
      </c>
      <c r="E35" s="44" t="s">
        <v>25</v>
      </c>
      <c r="F35" s="166" t="s">
        <v>25</v>
      </c>
      <c r="G35" s="216" t="s">
        <v>25</v>
      </c>
      <c r="H35" s="44" t="s">
        <v>25</v>
      </c>
      <c r="I35" s="149" t="s">
        <v>25</v>
      </c>
      <c r="J35" s="321"/>
      <c r="K35" s="322"/>
      <c r="L35" s="95">
        <f t="shared" si="16"/>
        <v>0</v>
      </c>
      <c r="M35" s="281" t="s">
        <v>25</v>
      </c>
      <c r="N35" s="149" t="s">
        <v>25</v>
      </c>
      <c r="O35" s="149" t="s">
        <v>25</v>
      </c>
      <c r="P35" s="305"/>
      <c r="Q35" s="296"/>
    </row>
    <row r="36" spans="1:17" s="19" customFormat="1" ht="24" x14ac:dyDescent="0.25">
      <c r="A36" s="39">
        <v>21390</v>
      </c>
      <c r="B36" s="35" t="s">
        <v>37</v>
      </c>
      <c r="C36" s="187">
        <f t="shared" si="11"/>
        <v>14094</v>
      </c>
      <c r="D36" s="248" t="s">
        <v>25</v>
      </c>
      <c r="E36" s="37" t="s">
        <v>25</v>
      </c>
      <c r="F36" s="164" t="s">
        <v>25</v>
      </c>
      <c r="G36" s="214" t="s">
        <v>25</v>
      </c>
      <c r="H36" s="37" t="s">
        <v>25</v>
      </c>
      <c r="I36" s="122" t="s">
        <v>25</v>
      </c>
      <c r="J36" s="130">
        <f t="shared" ref="J36:K36" si="17">SUM(J37:J40)</f>
        <v>14094</v>
      </c>
      <c r="K36" s="38">
        <f t="shared" si="17"/>
        <v>0</v>
      </c>
      <c r="L36" s="175">
        <f>SUM(L37:L40)</f>
        <v>14094</v>
      </c>
      <c r="M36" s="279" t="s">
        <v>25</v>
      </c>
      <c r="N36" s="122" t="s">
        <v>25</v>
      </c>
      <c r="O36" s="122" t="s">
        <v>25</v>
      </c>
      <c r="P36" s="303"/>
      <c r="Q36" s="181"/>
    </row>
    <row r="37" spans="1:17" ht="24" hidden="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row>
    <row r="38" spans="1:17" hidden="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row>
    <row r="39" spans="1:17" hidden="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row>
    <row r="40" spans="1:17" ht="24" x14ac:dyDescent="0.25">
      <c r="A40" s="30">
        <v>21399</v>
      </c>
      <c r="B40" s="43" t="s">
        <v>41</v>
      </c>
      <c r="C40" s="189">
        <f t="shared" si="11"/>
        <v>14094</v>
      </c>
      <c r="D40" s="250" t="s">
        <v>25</v>
      </c>
      <c r="E40" s="44" t="s">
        <v>25</v>
      </c>
      <c r="F40" s="166" t="s">
        <v>25</v>
      </c>
      <c r="G40" s="216" t="s">
        <v>25</v>
      </c>
      <c r="H40" s="44" t="s">
        <v>25</v>
      </c>
      <c r="I40" s="149" t="s">
        <v>25</v>
      </c>
      <c r="J40" s="321">
        <v>14094</v>
      </c>
      <c r="K40" s="322"/>
      <c r="L40" s="95">
        <f t="shared" si="18"/>
        <v>14094</v>
      </c>
      <c r="M40" s="281" t="s">
        <v>25</v>
      </c>
      <c r="N40" s="149" t="s">
        <v>25</v>
      </c>
      <c r="O40" s="149" t="s">
        <v>25</v>
      </c>
      <c r="P40" s="305"/>
      <c r="Q40" s="296"/>
    </row>
    <row r="41" spans="1:17"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row>
    <row r="42" spans="1:17" s="19" customFormat="1" ht="24" x14ac:dyDescent="0.25">
      <c r="A42" s="50">
        <v>21490</v>
      </c>
      <c r="B42" s="51" t="s">
        <v>43</v>
      </c>
      <c r="C42" s="191">
        <f>SUM(F42,I42,L42)</f>
        <v>5350</v>
      </c>
      <c r="D42" s="253">
        <f t="shared" ref="D42:E42" si="19">D43</f>
        <v>0</v>
      </c>
      <c r="E42" s="52">
        <f t="shared" si="19"/>
        <v>0</v>
      </c>
      <c r="F42" s="254">
        <f>F43</f>
        <v>0</v>
      </c>
      <c r="G42" s="218">
        <f t="shared" ref="G42:K42" si="20">G43</f>
        <v>0</v>
      </c>
      <c r="H42" s="52">
        <f t="shared" si="20"/>
        <v>0</v>
      </c>
      <c r="I42" s="270">
        <f t="shared" si="20"/>
        <v>0</v>
      </c>
      <c r="J42" s="253">
        <f t="shared" si="20"/>
        <v>5350</v>
      </c>
      <c r="K42" s="52">
        <f t="shared" si="20"/>
        <v>0</v>
      </c>
      <c r="L42" s="254">
        <f>L43</f>
        <v>5350</v>
      </c>
      <c r="M42" s="279" t="s">
        <v>25</v>
      </c>
      <c r="N42" s="122" t="s">
        <v>25</v>
      </c>
      <c r="O42" s="122" t="s">
        <v>25</v>
      </c>
      <c r="P42" s="303"/>
      <c r="Q42" s="181"/>
    </row>
    <row r="43" spans="1:17" s="19" customFormat="1" ht="24" x14ac:dyDescent="0.25">
      <c r="A43" s="30">
        <v>21499</v>
      </c>
      <c r="B43" s="43" t="s">
        <v>44</v>
      </c>
      <c r="C43" s="192">
        <f>SUM(F43,I43,L43)</f>
        <v>5350</v>
      </c>
      <c r="D43" s="255"/>
      <c r="E43" s="49"/>
      <c r="F43" s="176">
        <f>D43+E43</f>
        <v>0</v>
      </c>
      <c r="G43" s="219"/>
      <c r="H43" s="42"/>
      <c r="I43" s="90">
        <f>G43+H43</f>
        <v>0</v>
      </c>
      <c r="J43" s="262">
        <v>5350</v>
      </c>
      <c r="K43" s="42"/>
      <c r="L43" s="176">
        <f>J43+K43</f>
        <v>5350</v>
      </c>
      <c r="M43" s="282" t="s">
        <v>25</v>
      </c>
      <c r="N43" s="150" t="s">
        <v>25</v>
      </c>
      <c r="O43" s="150" t="s">
        <v>25</v>
      </c>
      <c r="P43" s="306"/>
      <c r="Q43" s="181"/>
    </row>
    <row r="44" spans="1:17" ht="24" hidden="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row>
    <row r="45" spans="1:17"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row>
    <row r="46" spans="1:17"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row>
    <row r="47" spans="1:17" x14ac:dyDescent="0.25">
      <c r="A47" s="60"/>
      <c r="B47" s="58"/>
      <c r="C47" s="194"/>
      <c r="D47" s="260"/>
      <c r="E47" s="77"/>
      <c r="F47" s="259"/>
      <c r="G47" s="221"/>
      <c r="H47" s="59"/>
      <c r="I47" s="272"/>
      <c r="J47" s="258"/>
      <c r="K47" s="59"/>
      <c r="L47" s="167"/>
      <c r="M47" s="284"/>
      <c r="N47" s="107"/>
      <c r="O47" s="152"/>
      <c r="P47" s="288"/>
      <c r="Q47" s="296"/>
    </row>
    <row r="48" spans="1:17" s="19" customFormat="1" x14ac:dyDescent="0.25">
      <c r="A48" s="61"/>
      <c r="B48" s="62" t="s">
        <v>48</v>
      </c>
      <c r="C48" s="195"/>
      <c r="D48" s="261"/>
      <c r="E48" s="447"/>
      <c r="F48" s="168"/>
      <c r="G48" s="222"/>
      <c r="H48" s="108"/>
      <c r="I48" s="153"/>
      <c r="J48" s="133"/>
      <c r="K48" s="108"/>
      <c r="L48" s="168"/>
      <c r="M48" s="222"/>
      <c r="N48" s="108"/>
      <c r="O48" s="153"/>
      <c r="P48" s="308"/>
      <c r="Q48" s="181"/>
    </row>
    <row r="49" spans="1:17" s="19" customFormat="1" ht="12.75" thickBot="1" x14ac:dyDescent="0.3">
      <c r="A49" s="63"/>
      <c r="B49" s="20" t="s">
        <v>49</v>
      </c>
      <c r="C49" s="196">
        <f t="shared" ref="C49:C112" si="24">SUM(F49,I49,L49,O49)</f>
        <v>1602768</v>
      </c>
      <c r="D49" s="134">
        <f t="shared" ref="D49:E49" si="25">SUM(D50,D281)</f>
        <v>1582412</v>
      </c>
      <c r="E49" s="64">
        <f t="shared" si="25"/>
        <v>0</v>
      </c>
      <c r="F49" s="169">
        <f>SUM(F50,F281)</f>
        <v>1582412</v>
      </c>
      <c r="G49" s="223">
        <f t="shared" ref="G49:O49" si="26">SUM(G50,G281)</f>
        <v>0</v>
      </c>
      <c r="H49" s="64">
        <f t="shared" si="26"/>
        <v>0</v>
      </c>
      <c r="I49" s="117">
        <f t="shared" si="26"/>
        <v>0</v>
      </c>
      <c r="J49" s="134">
        <f t="shared" si="26"/>
        <v>20356</v>
      </c>
      <c r="K49" s="64">
        <f t="shared" si="26"/>
        <v>0</v>
      </c>
      <c r="L49" s="169">
        <f t="shared" si="26"/>
        <v>20356</v>
      </c>
      <c r="M49" s="223">
        <f t="shared" si="26"/>
        <v>0</v>
      </c>
      <c r="N49" s="64">
        <f t="shared" si="26"/>
        <v>0</v>
      </c>
      <c r="O49" s="117">
        <f t="shared" si="26"/>
        <v>0</v>
      </c>
      <c r="P49" s="309"/>
      <c r="Q49" s="181"/>
    </row>
    <row r="50" spans="1:17" s="19" customFormat="1" ht="36.75" thickTop="1" x14ac:dyDescent="0.25">
      <c r="A50" s="65"/>
      <c r="B50" s="66" t="s">
        <v>50</v>
      </c>
      <c r="C50" s="197">
        <f t="shared" si="24"/>
        <v>1602768</v>
      </c>
      <c r="D50" s="135">
        <f t="shared" ref="D50:E50" si="27">SUM(D51,D193)</f>
        <v>1582412</v>
      </c>
      <c r="E50" s="67">
        <f t="shared" si="27"/>
        <v>0</v>
      </c>
      <c r="F50" s="170">
        <f>SUM(F51,F193)</f>
        <v>1582412</v>
      </c>
      <c r="G50" s="224">
        <f t="shared" ref="G50:O50" si="28">SUM(G51,G193)</f>
        <v>0</v>
      </c>
      <c r="H50" s="67">
        <f t="shared" si="28"/>
        <v>0</v>
      </c>
      <c r="I50" s="273">
        <f t="shared" si="28"/>
        <v>0</v>
      </c>
      <c r="J50" s="135">
        <f t="shared" si="28"/>
        <v>20356</v>
      </c>
      <c r="K50" s="67">
        <f t="shared" si="28"/>
        <v>0</v>
      </c>
      <c r="L50" s="170">
        <f t="shared" si="28"/>
        <v>20356</v>
      </c>
      <c r="M50" s="224">
        <f t="shared" si="28"/>
        <v>0</v>
      </c>
      <c r="N50" s="67">
        <f t="shared" si="28"/>
        <v>0</v>
      </c>
      <c r="O50" s="273">
        <f t="shared" si="28"/>
        <v>0</v>
      </c>
      <c r="P50" s="310"/>
      <c r="Q50" s="181"/>
    </row>
    <row r="51" spans="1:17" s="19" customFormat="1" ht="24" x14ac:dyDescent="0.25">
      <c r="A51" s="68"/>
      <c r="B51" s="16" t="s">
        <v>51</v>
      </c>
      <c r="C51" s="198">
        <f t="shared" si="24"/>
        <v>1537778</v>
      </c>
      <c r="D51" s="136">
        <f t="shared" ref="D51:E51" si="29">SUM(D52,D74,D172,D186)</f>
        <v>1522622</v>
      </c>
      <c r="E51" s="69">
        <f t="shared" si="29"/>
        <v>0</v>
      </c>
      <c r="F51" s="171">
        <f>SUM(F52,F74,F172,F186)</f>
        <v>1522622</v>
      </c>
      <c r="G51" s="225">
        <f t="shared" ref="G51:O51" si="30">SUM(G52,G74,G172,G186)</f>
        <v>0</v>
      </c>
      <c r="H51" s="69">
        <f t="shared" si="30"/>
        <v>0</v>
      </c>
      <c r="I51" s="274">
        <f t="shared" si="30"/>
        <v>0</v>
      </c>
      <c r="J51" s="136">
        <f t="shared" si="30"/>
        <v>15156</v>
      </c>
      <c r="K51" s="69">
        <f t="shared" si="30"/>
        <v>0</v>
      </c>
      <c r="L51" s="171">
        <f t="shared" si="30"/>
        <v>15156</v>
      </c>
      <c r="M51" s="225">
        <f t="shared" si="30"/>
        <v>0</v>
      </c>
      <c r="N51" s="69">
        <f t="shared" si="30"/>
        <v>0</v>
      </c>
      <c r="O51" s="274">
        <f t="shared" si="30"/>
        <v>0</v>
      </c>
      <c r="P51" s="311"/>
      <c r="Q51" s="181"/>
    </row>
    <row r="52" spans="1:17" s="19" customFormat="1" x14ac:dyDescent="0.25">
      <c r="A52" s="70">
        <v>1000</v>
      </c>
      <c r="B52" s="70" t="s">
        <v>52</v>
      </c>
      <c r="C52" s="199">
        <f t="shared" si="24"/>
        <v>1240379</v>
      </c>
      <c r="D52" s="137">
        <f t="shared" ref="D52:E52" si="31">SUM(D53,D66)</f>
        <v>1235601</v>
      </c>
      <c r="E52" s="71">
        <f t="shared" si="31"/>
        <v>0</v>
      </c>
      <c r="F52" s="172">
        <f>SUM(F53,F66)</f>
        <v>1235601</v>
      </c>
      <c r="G52" s="226">
        <f t="shared" ref="G52:O52" si="32">SUM(G53,G66)</f>
        <v>0</v>
      </c>
      <c r="H52" s="71">
        <f t="shared" si="32"/>
        <v>0</v>
      </c>
      <c r="I52" s="125">
        <f t="shared" si="32"/>
        <v>0</v>
      </c>
      <c r="J52" s="137">
        <f t="shared" si="32"/>
        <v>4778</v>
      </c>
      <c r="K52" s="71">
        <f t="shared" si="32"/>
        <v>0</v>
      </c>
      <c r="L52" s="172">
        <f t="shared" si="32"/>
        <v>4778</v>
      </c>
      <c r="M52" s="226">
        <f t="shared" si="32"/>
        <v>0</v>
      </c>
      <c r="N52" s="71">
        <f t="shared" si="32"/>
        <v>0</v>
      </c>
      <c r="O52" s="125">
        <f t="shared" si="32"/>
        <v>0</v>
      </c>
      <c r="P52" s="312"/>
      <c r="Q52" s="181"/>
    </row>
    <row r="53" spans="1:17" x14ac:dyDescent="0.25">
      <c r="A53" s="35">
        <v>1100</v>
      </c>
      <c r="B53" s="72" t="s">
        <v>53</v>
      </c>
      <c r="C53" s="187">
        <f t="shared" si="24"/>
        <v>943726</v>
      </c>
      <c r="D53" s="130">
        <f t="shared" ref="D53:E53" si="33">SUM(D54,D57,D65)</f>
        <v>939861</v>
      </c>
      <c r="E53" s="38">
        <f t="shared" si="33"/>
        <v>0</v>
      </c>
      <c r="F53" s="175">
        <f>SUM(F54,F57,F65)</f>
        <v>939861</v>
      </c>
      <c r="G53" s="227">
        <f t="shared" ref="G53:N53" si="34">SUM(G54,G57,G65)</f>
        <v>0</v>
      </c>
      <c r="H53" s="38">
        <f t="shared" si="34"/>
        <v>0</v>
      </c>
      <c r="I53" s="123">
        <f t="shared" si="34"/>
        <v>0</v>
      </c>
      <c r="J53" s="130">
        <f t="shared" si="34"/>
        <v>3865</v>
      </c>
      <c r="K53" s="38">
        <f t="shared" si="34"/>
        <v>0</v>
      </c>
      <c r="L53" s="175">
        <f t="shared" si="34"/>
        <v>3865</v>
      </c>
      <c r="M53" s="227">
        <f t="shared" si="34"/>
        <v>0</v>
      </c>
      <c r="N53" s="38">
        <f t="shared" si="34"/>
        <v>0</v>
      </c>
      <c r="O53" s="123">
        <f>SUM(O54,O57,O65)</f>
        <v>0</v>
      </c>
      <c r="P53" s="313"/>
      <c r="Q53" s="296"/>
    </row>
    <row r="54" spans="1:17" x14ac:dyDescent="0.25">
      <c r="A54" s="73">
        <v>1110</v>
      </c>
      <c r="B54" s="58" t="s">
        <v>54</v>
      </c>
      <c r="C54" s="194">
        <f>SUM(F54,I54,L54,O54)</f>
        <v>764598</v>
      </c>
      <c r="D54" s="86">
        <f>SUM(D55:D56)</f>
        <v>760733</v>
      </c>
      <c r="E54" s="74">
        <f>SUM(E55:E56)</f>
        <v>0</v>
      </c>
      <c r="F54" s="174">
        <f>SUM(F55:F56)</f>
        <v>760733</v>
      </c>
      <c r="G54" s="228">
        <f t="shared" ref="G54:H54" si="35">SUM(G55:G56)</f>
        <v>0</v>
      </c>
      <c r="H54" s="74">
        <f t="shared" si="35"/>
        <v>0</v>
      </c>
      <c r="I54" s="154">
        <f>SUM(I55:I56)</f>
        <v>0</v>
      </c>
      <c r="J54" s="86">
        <f t="shared" ref="J54:K54" si="36">SUM(J55:J56)</f>
        <v>3865</v>
      </c>
      <c r="K54" s="74">
        <f t="shared" si="36"/>
        <v>0</v>
      </c>
      <c r="L54" s="174">
        <f>SUM(L55:L56)</f>
        <v>3865</v>
      </c>
      <c r="M54" s="228">
        <f t="shared" ref="M54:N54" si="37">SUM(M55:M56)</f>
        <v>0</v>
      </c>
      <c r="N54" s="74">
        <f t="shared" si="37"/>
        <v>0</v>
      </c>
      <c r="O54" s="154">
        <f>SUM(O55:O56)</f>
        <v>0</v>
      </c>
      <c r="P54" s="291"/>
      <c r="Q54" s="296"/>
    </row>
    <row r="55" spans="1:17"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row>
    <row r="56" spans="1:17" ht="12" customHeight="1" x14ac:dyDescent="0.25">
      <c r="A56" s="30">
        <v>1119</v>
      </c>
      <c r="B56" s="43" t="s">
        <v>56</v>
      </c>
      <c r="C56" s="189">
        <f t="shared" si="24"/>
        <v>764598</v>
      </c>
      <c r="D56" s="263">
        <v>760733</v>
      </c>
      <c r="E56" s="45"/>
      <c r="F56" s="95">
        <f>D56+E56</f>
        <v>760733</v>
      </c>
      <c r="G56" s="229"/>
      <c r="H56" s="45"/>
      <c r="I56" s="91">
        <f>G56+H56</f>
        <v>0</v>
      </c>
      <c r="J56" s="263">
        <v>3865</v>
      </c>
      <c r="K56" s="45"/>
      <c r="L56" s="95">
        <f>J56+K56</f>
        <v>3865</v>
      </c>
      <c r="M56" s="229"/>
      <c r="N56" s="45"/>
      <c r="O56" s="91">
        <f>M56+N56</f>
        <v>0</v>
      </c>
      <c r="P56" s="336"/>
      <c r="Q56" s="296"/>
    </row>
    <row r="57" spans="1:17" ht="23.25" customHeight="1" x14ac:dyDescent="0.25">
      <c r="A57" s="75">
        <v>1140</v>
      </c>
      <c r="B57" s="43" t="s">
        <v>57</v>
      </c>
      <c r="C57" s="189">
        <f t="shared" si="24"/>
        <v>171031</v>
      </c>
      <c r="D57" s="132">
        <f t="shared" ref="D57:E57" si="38">SUM(D58:D64)</f>
        <v>171031</v>
      </c>
      <c r="E57" s="76">
        <f t="shared" si="38"/>
        <v>0</v>
      </c>
      <c r="F57" s="95">
        <f>SUM(F58:F64)</f>
        <v>171031</v>
      </c>
      <c r="G57" s="230">
        <f t="shared" ref="G57:N57" si="39">SUM(G58:G64)</f>
        <v>0</v>
      </c>
      <c r="H57" s="76">
        <f t="shared" si="39"/>
        <v>0</v>
      </c>
      <c r="I57" s="91">
        <f t="shared" si="39"/>
        <v>0</v>
      </c>
      <c r="J57" s="132">
        <f t="shared" si="39"/>
        <v>0</v>
      </c>
      <c r="K57" s="76">
        <f t="shared" si="39"/>
        <v>0</v>
      </c>
      <c r="L57" s="95">
        <f t="shared" si="39"/>
        <v>0</v>
      </c>
      <c r="M57" s="230">
        <f t="shared" si="39"/>
        <v>0</v>
      </c>
      <c r="N57" s="76">
        <f t="shared" si="39"/>
        <v>0</v>
      </c>
      <c r="O57" s="91">
        <f>SUM(O58:O64)</f>
        <v>0</v>
      </c>
      <c r="P57" s="290"/>
      <c r="Q57" s="296"/>
    </row>
    <row r="58" spans="1:17" x14ac:dyDescent="0.25">
      <c r="A58" s="30">
        <v>1141</v>
      </c>
      <c r="B58" s="43" t="s">
        <v>58</v>
      </c>
      <c r="C58" s="189">
        <f t="shared" si="24"/>
        <v>42281</v>
      </c>
      <c r="D58" s="263">
        <v>42281</v>
      </c>
      <c r="E58" s="45"/>
      <c r="F58" s="95">
        <f t="shared" ref="F58:F65" si="40">D58+E58</f>
        <v>42281</v>
      </c>
      <c r="G58" s="229"/>
      <c r="H58" s="45"/>
      <c r="I58" s="91">
        <f t="shared" ref="I58:I65" si="41">G58+H58</f>
        <v>0</v>
      </c>
      <c r="J58" s="263"/>
      <c r="K58" s="45"/>
      <c r="L58" s="95">
        <f t="shared" ref="L58:L65" si="42">J58+K58</f>
        <v>0</v>
      </c>
      <c r="M58" s="229"/>
      <c r="N58" s="45"/>
      <c r="O58" s="91">
        <f t="shared" ref="O58:O65" si="43">M58+N58</f>
        <v>0</v>
      </c>
      <c r="P58" s="290"/>
      <c r="Q58" s="296"/>
    </row>
    <row r="59" spans="1:17" ht="25.5" customHeight="1" x14ac:dyDescent="0.25">
      <c r="A59" s="30">
        <v>1142</v>
      </c>
      <c r="B59" s="43" t="s">
        <v>59</v>
      </c>
      <c r="C59" s="189">
        <f t="shared" si="24"/>
        <v>74965</v>
      </c>
      <c r="D59" s="263">
        <v>74965</v>
      </c>
      <c r="E59" s="45"/>
      <c r="F59" s="95">
        <f t="shared" si="40"/>
        <v>74965</v>
      </c>
      <c r="G59" s="229"/>
      <c r="H59" s="45"/>
      <c r="I59" s="91">
        <f t="shared" si="41"/>
        <v>0</v>
      </c>
      <c r="J59" s="263"/>
      <c r="K59" s="45"/>
      <c r="L59" s="95">
        <f t="shared" si="42"/>
        <v>0</v>
      </c>
      <c r="M59" s="229"/>
      <c r="N59" s="45"/>
      <c r="O59" s="91">
        <f t="shared" si="43"/>
        <v>0</v>
      </c>
      <c r="P59" s="336"/>
      <c r="Q59" s="296"/>
    </row>
    <row r="60" spans="1:17" ht="24" hidden="1" x14ac:dyDescent="0.25">
      <c r="A60" s="30">
        <v>1145</v>
      </c>
      <c r="B60" s="43" t="s">
        <v>60</v>
      </c>
      <c r="C60" s="189">
        <f t="shared" si="24"/>
        <v>0</v>
      </c>
      <c r="D60" s="263"/>
      <c r="E60" s="45"/>
      <c r="F60" s="95">
        <f t="shared" si="40"/>
        <v>0</v>
      </c>
      <c r="G60" s="229"/>
      <c r="H60" s="45"/>
      <c r="I60" s="91">
        <f t="shared" si="41"/>
        <v>0</v>
      </c>
      <c r="J60" s="263"/>
      <c r="K60" s="45"/>
      <c r="L60" s="95">
        <f t="shared" si="42"/>
        <v>0</v>
      </c>
      <c r="M60" s="229"/>
      <c r="N60" s="45"/>
      <c r="O60" s="91">
        <f t="shared" si="43"/>
        <v>0</v>
      </c>
      <c r="P60" s="290"/>
      <c r="Q60" s="296"/>
    </row>
    <row r="61" spans="1:17" ht="27.75" hidden="1" customHeight="1" x14ac:dyDescent="0.25">
      <c r="A61" s="30">
        <v>1146</v>
      </c>
      <c r="B61" s="43" t="s">
        <v>61</v>
      </c>
      <c r="C61" s="189">
        <f t="shared" si="24"/>
        <v>0</v>
      </c>
      <c r="D61" s="263"/>
      <c r="E61" s="45"/>
      <c r="F61" s="95">
        <f t="shared" si="40"/>
        <v>0</v>
      </c>
      <c r="G61" s="229"/>
      <c r="H61" s="45"/>
      <c r="I61" s="91">
        <f t="shared" si="41"/>
        <v>0</v>
      </c>
      <c r="J61" s="263"/>
      <c r="K61" s="45"/>
      <c r="L61" s="95">
        <f t="shared" si="42"/>
        <v>0</v>
      </c>
      <c r="M61" s="229"/>
      <c r="N61" s="45"/>
      <c r="O61" s="91">
        <f t="shared" si="43"/>
        <v>0</v>
      </c>
      <c r="P61" s="290"/>
      <c r="Q61" s="296"/>
    </row>
    <row r="62" spans="1:17" x14ac:dyDescent="0.25">
      <c r="A62" s="30">
        <v>1147</v>
      </c>
      <c r="B62" s="43" t="s">
        <v>62</v>
      </c>
      <c r="C62" s="189">
        <f t="shared" si="24"/>
        <v>14655</v>
      </c>
      <c r="D62" s="263">
        <v>14655</v>
      </c>
      <c r="E62" s="45"/>
      <c r="F62" s="95">
        <f t="shared" si="40"/>
        <v>14655</v>
      </c>
      <c r="G62" s="229"/>
      <c r="H62" s="45"/>
      <c r="I62" s="91">
        <f t="shared" si="41"/>
        <v>0</v>
      </c>
      <c r="J62" s="263"/>
      <c r="K62" s="45"/>
      <c r="L62" s="95">
        <f t="shared" si="42"/>
        <v>0</v>
      </c>
      <c r="M62" s="229"/>
      <c r="N62" s="45"/>
      <c r="O62" s="91">
        <f t="shared" si="43"/>
        <v>0</v>
      </c>
      <c r="P62" s="290"/>
      <c r="Q62" s="296"/>
    </row>
    <row r="63" spans="1:17" x14ac:dyDescent="0.25">
      <c r="A63" s="30">
        <v>1148</v>
      </c>
      <c r="B63" s="43" t="s">
        <v>63</v>
      </c>
      <c r="C63" s="189">
        <f t="shared" si="24"/>
        <v>39130</v>
      </c>
      <c r="D63" s="263">
        <v>39130</v>
      </c>
      <c r="E63" s="45"/>
      <c r="F63" s="95">
        <f t="shared" si="40"/>
        <v>39130</v>
      </c>
      <c r="G63" s="229"/>
      <c r="H63" s="45"/>
      <c r="I63" s="91">
        <f t="shared" si="41"/>
        <v>0</v>
      </c>
      <c r="J63" s="263"/>
      <c r="K63" s="45"/>
      <c r="L63" s="95">
        <f t="shared" si="42"/>
        <v>0</v>
      </c>
      <c r="M63" s="229"/>
      <c r="N63" s="45"/>
      <c r="O63" s="91">
        <f t="shared" si="43"/>
        <v>0</v>
      </c>
      <c r="P63" s="290"/>
      <c r="Q63" s="296"/>
    </row>
    <row r="64" spans="1:17" ht="36" hidden="1" x14ac:dyDescent="0.25">
      <c r="A64" s="30">
        <v>1149</v>
      </c>
      <c r="B64" s="43" t="s">
        <v>64</v>
      </c>
      <c r="C64" s="189">
        <f t="shared" si="24"/>
        <v>0</v>
      </c>
      <c r="D64" s="263"/>
      <c r="E64" s="45"/>
      <c r="F64" s="95">
        <f t="shared" si="40"/>
        <v>0</v>
      </c>
      <c r="G64" s="229"/>
      <c r="H64" s="45"/>
      <c r="I64" s="91">
        <f t="shared" si="41"/>
        <v>0</v>
      </c>
      <c r="J64" s="263"/>
      <c r="K64" s="45"/>
      <c r="L64" s="95">
        <f t="shared" si="42"/>
        <v>0</v>
      </c>
      <c r="M64" s="229"/>
      <c r="N64" s="45"/>
      <c r="O64" s="91">
        <f t="shared" si="43"/>
        <v>0</v>
      </c>
      <c r="P64" s="290"/>
      <c r="Q64" s="296"/>
    </row>
    <row r="65" spans="1:17" ht="36" x14ac:dyDescent="0.25">
      <c r="A65" s="73">
        <v>1150</v>
      </c>
      <c r="B65" s="58" t="s">
        <v>65</v>
      </c>
      <c r="C65" s="194">
        <f t="shared" si="24"/>
        <v>8097</v>
      </c>
      <c r="D65" s="260">
        <v>8097</v>
      </c>
      <c r="E65" s="77"/>
      <c r="F65" s="174">
        <f t="shared" si="40"/>
        <v>8097</v>
      </c>
      <c r="G65" s="231"/>
      <c r="H65" s="77"/>
      <c r="I65" s="154">
        <f t="shared" si="41"/>
        <v>0</v>
      </c>
      <c r="J65" s="260"/>
      <c r="K65" s="77"/>
      <c r="L65" s="174">
        <f t="shared" si="42"/>
        <v>0</v>
      </c>
      <c r="M65" s="231"/>
      <c r="N65" s="77"/>
      <c r="O65" s="154">
        <f t="shared" si="43"/>
        <v>0</v>
      </c>
      <c r="P65" s="448"/>
      <c r="Q65" s="296"/>
    </row>
    <row r="66" spans="1:17" ht="36" x14ac:dyDescent="0.25">
      <c r="A66" s="35">
        <v>1200</v>
      </c>
      <c r="B66" s="72" t="s">
        <v>66</v>
      </c>
      <c r="C66" s="187">
        <f t="shared" si="24"/>
        <v>296653</v>
      </c>
      <c r="D66" s="130">
        <f t="shared" ref="D66:E66" si="44">SUM(D67:D68)</f>
        <v>295740</v>
      </c>
      <c r="E66" s="38">
        <f t="shared" si="44"/>
        <v>0</v>
      </c>
      <c r="F66" s="175">
        <f>SUM(F67:F68)</f>
        <v>295740</v>
      </c>
      <c r="G66" s="227">
        <f t="shared" ref="G66:N66" si="45">SUM(G67:G68)</f>
        <v>0</v>
      </c>
      <c r="H66" s="38">
        <f t="shared" si="45"/>
        <v>0</v>
      </c>
      <c r="I66" s="123">
        <f t="shared" si="45"/>
        <v>0</v>
      </c>
      <c r="J66" s="130">
        <f t="shared" si="45"/>
        <v>913</v>
      </c>
      <c r="K66" s="38">
        <f t="shared" si="45"/>
        <v>0</v>
      </c>
      <c r="L66" s="175">
        <f t="shared" si="45"/>
        <v>913</v>
      </c>
      <c r="M66" s="227">
        <f t="shared" si="45"/>
        <v>0</v>
      </c>
      <c r="N66" s="38">
        <f t="shared" si="45"/>
        <v>0</v>
      </c>
      <c r="O66" s="123">
        <f>SUM(O67:O68)</f>
        <v>0</v>
      </c>
      <c r="P66" s="292"/>
      <c r="Q66" s="296"/>
    </row>
    <row r="67" spans="1:17" ht="24" x14ac:dyDescent="0.25">
      <c r="A67" s="340">
        <v>1210</v>
      </c>
      <c r="B67" s="40" t="s">
        <v>67</v>
      </c>
      <c r="C67" s="188">
        <f t="shared" si="24"/>
        <v>233580</v>
      </c>
      <c r="D67" s="262">
        <v>232915</v>
      </c>
      <c r="E67" s="42">
        <v>-214</v>
      </c>
      <c r="F67" s="176">
        <f>D67+E67</f>
        <v>232701</v>
      </c>
      <c r="G67" s="219"/>
      <c r="H67" s="42"/>
      <c r="I67" s="90">
        <f>G67+H67</f>
        <v>0</v>
      </c>
      <c r="J67" s="262">
        <v>879</v>
      </c>
      <c r="K67" s="42"/>
      <c r="L67" s="176">
        <f>J67+K67</f>
        <v>879</v>
      </c>
      <c r="M67" s="219"/>
      <c r="N67" s="42"/>
      <c r="O67" s="90">
        <f>M67+N67</f>
        <v>0</v>
      </c>
      <c r="P67" s="337" t="s">
        <v>388</v>
      </c>
      <c r="Q67" s="296"/>
    </row>
    <row r="68" spans="1:17" ht="24" x14ac:dyDescent="0.25">
      <c r="A68" s="75">
        <v>1220</v>
      </c>
      <c r="B68" s="43" t="s">
        <v>68</v>
      </c>
      <c r="C68" s="189">
        <f t="shared" si="24"/>
        <v>63073</v>
      </c>
      <c r="D68" s="132">
        <f t="shared" ref="D68:E68" si="46">SUM(D69:D73)</f>
        <v>62825</v>
      </c>
      <c r="E68" s="76">
        <f t="shared" si="46"/>
        <v>214</v>
      </c>
      <c r="F68" s="95">
        <f>SUM(F69:F73)</f>
        <v>63039</v>
      </c>
      <c r="G68" s="230">
        <f t="shared" ref="G68:O68" si="47">SUM(G69:G73)</f>
        <v>0</v>
      </c>
      <c r="H68" s="76">
        <f t="shared" si="47"/>
        <v>0</v>
      </c>
      <c r="I68" s="91">
        <f t="shared" si="47"/>
        <v>0</v>
      </c>
      <c r="J68" s="132">
        <f t="shared" si="47"/>
        <v>34</v>
      </c>
      <c r="K68" s="76">
        <f t="shared" si="47"/>
        <v>0</v>
      </c>
      <c r="L68" s="95">
        <f t="shared" si="47"/>
        <v>34</v>
      </c>
      <c r="M68" s="230">
        <f t="shared" si="47"/>
        <v>0</v>
      </c>
      <c r="N68" s="76">
        <f t="shared" si="47"/>
        <v>0</v>
      </c>
      <c r="O68" s="91">
        <f t="shared" si="47"/>
        <v>0</v>
      </c>
      <c r="P68" s="290"/>
      <c r="Q68" s="296"/>
    </row>
    <row r="69" spans="1:17" ht="60" x14ac:dyDescent="0.25">
      <c r="A69" s="30">
        <v>1221</v>
      </c>
      <c r="B69" s="43" t="s">
        <v>69</v>
      </c>
      <c r="C69" s="189">
        <f t="shared" si="24"/>
        <v>43817</v>
      </c>
      <c r="D69" s="263">
        <v>43783</v>
      </c>
      <c r="E69" s="45"/>
      <c r="F69" s="95">
        <f t="shared" ref="F69:F73" si="48">D69+E69</f>
        <v>43783</v>
      </c>
      <c r="G69" s="229"/>
      <c r="H69" s="45"/>
      <c r="I69" s="91">
        <f t="shared" ref="I69:I73" si="49">G69+H69</f>
        <v>0</v>
      </c>
      <c r="J69" s="263">
        <v>34</v>
      </c>
      <c r="K69" s="45"/>
      <c r="L69" s="95">
        <f t="shared" ref="L69:L73" si="50">J69+K69</f>
        <v>34</v>
      </c>
      <c r="M69" s="229"/>
      <c r="N69" s="45"/>
      <c r="O69" s="91">
        <f t="shared" ref="O69:O73" si="51">M69+N69</f>
        <v>0</v>
      </c>
      <c r="P69" s="336"/>
      <c r="Q69" s="296"/>
    </row>
    <row r="70" spans="1:17"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row>
    <row r="71" spans="1:17"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row>
    <row r="72" spans="1:17" ht="36" x14ac:dyDescent="0.25">
      <c r="A72" s="30">
        <v>1227</v>
      </c>
      <c r="B72" s="43" t="s">
        <v>72</v>
      </c>
      <c r="C72" s="189">
        <f t="shared" si="24"/>
        <v>18401</v>
      </c>
      <c r="D72" s="263">
        <v>18401</v>
      </c>
      <c r="E72" s="45"/>
      <c r="F72" s="95">
        <f t="shared" si="48"/>
        <v>18401</v>
      </c>
      <c r="G72" s="229"/>
      <c r="H72" s="45"/>
      <c r="I72" s="91">
        <f t="shared" si="49"/>
        <v>0</v>
      </c>
      <c r="J72" s="263"/>
      <c r="K72" s="45"/>
      <c r="L72" s="95">
        <f t="shared" si="50"/>
        <v>0</v>
      </c>
      <c r="M72" s="229"/>
      <c r="N72" s="45"/>
      <c r="O72" s="91">
        <f t="shared" si="51"/>
        <v>0</v>
      </c>
      <c r="P72" s="290"/>
      <c r="Q72" s="296"/>
    </row>
    <row r="73" spans="1:17" ht="60" x14ac:dyDescent="0.25">
      <c r="A73" s="30">
        <v>1228</v>
      </c>
      <c r="B73" s="43" t="s">
        <v>73</v>
      </c>
      <c r="C73" s="189">
        <f t="shared" si="24"/>
        <v>855</v>
      </c>
      <c r="D73" s="263">
        <v>641</v>
      </c>
      <c r="E73" s="45">
        <v>214</v>
      </c>
      <c r="F73" s="95">
        <f t="shared" si="48"/>
        <v>855</v>
      </c>
      <c r="G73" s="229"/>
      <c r="H73" s="45"/>
      <c r="I73" s="91">
        <f t="shared" si="49"/>
        <v>0</v>
      </c>
      <c r="J73" s="263"/>
      <c r="K73" s="45"/>
      <c r="L73" s="95">
        <f t="shared" si="50"/>
        <v>0</v>
      </c>
      <c r="M73" s="229"/>
      <c r="N73" s="45"/>
      <c r="O73" s="91">
        <f t="shared" si="51"/>
        <v>0</v>
      </c>
      <c r="P73" s="336" t="s">
        <v>389</v>
      </c>
      <c r="Q73" s="296"/>
    </row>
    <row r="74" spans="1:17" x14ac:dyDescent="0.25">
      <c r="A74" s="70">
        <v>2000</v>
      </c>
      <c r="B74" s="70" t="s">
        <v>74</v>
      </c>
      <c r="C74" s="199">
        <f t="shared" si="24"/>
        <v>297399</v>
      </c>
      <c r="D74" s="137">
        <f t="shared" ref="D74:E74" si="52">SUM(D75,D82,D129,D163,D164,D171)</f>
        <v>287021</v>
      </c>
      <c r="E74" s="71">
        <f t="shared" si="52"/>
        <v>0</v>
      </c>
      <c r="F74" s="172">
        <f>SUM(F75,F82,F129,F163,F164,F171)</f>
        <v>287021</v>
      </c>
      <c r="G74" s="226">
        <f t="shared" ref="G74:O74" si="53">SUM(G75,G82,G129,G163,G164,G171)</f>
        <v>0</v>
      </c>
      <c r="H74" s="71">
        <f t="shared" si="53"/>
        <v>0</v>
      </c>
      <c r="I74" s="125">
        <f t="shared" si="53"/>
        <v>0</v>
      </c>
      <c r="J74" s="137">
        <f t="shared" si="53"/>
        <v>10378</v>
      </c>
      <c r="K74" s="71">
        <f t="shared" si="53"/>
        <v>0</v>
      </c>
      <c r="L74" s="172">
        <f t="shared" si="53"/>
        <v>10378</v>
      </c>
      <c r="M74" s="226">
        <f t="shared" si="53"/>
        <v>0</v>
      </c>
      <c r="N74" s="71">
        <f t="shared" si="53"/>
        <v>0</v>
      </c>
      <c r="O74" s="125">
        <f t="shared" si="53"/>
        <v>0</v>
      </c>
      <c r="P74" s="312"/>
      <c r="Q74" s="296"/>
    </row>
    <row r="75" spans="1:17" ht="24" hidden="1" x14ac:dyDescent="0.25">
      <c r="A75" s="35">
        <v>2100</v>
      </c>
      <c r="B75" s="72" t="s">
        <v>75</v>
      </c>
      <c r="C75" s="187">
        <f t="shared" si="24"/>
        <v>0</v>
      </c>
      <c r="D75" s="130">
        <f t="shared" ref="D75:E75" si="54">SUM(D76,D79)</f>
        <v>0</v>
      </c>
      <c r="E75" s="38">
        <f t="shared" si="54"/>
        <v>0</v>
      </c>
      <c r="F75" s="175">
        <f>SUM(F76,F79)</f>
        <v>0</v>
      </c>
      <c r="G75" s="227">
        <f t="shared" ref="G75:O75" si="55">SUM(G76,G79)</f>
        <v>0</v>
      </c>
      <c r="H75" s="38">
        <f t="shared" si="55"/>
        <v>0</v>
      </c>
      <c r="I75" s="123">
        <f t="shared" si="55"/>
        <v>0</v>
      </c>
      <c r="J75" s="130">
        <f t="shared" si="55"/>
        <v>0</v>
      </c>
      <c r="K75" s="38">
        <f t="shared" si="55"/>
        <v>0</v>
      </c>
      <c r="L75" s="175">
        <f t="shared" si="55"/>
        <v>0</v>
      </c>
      <c r="M75" s="227">
        <f t="shared" si="55"/>
        <v>0</v>
      </c>
      <c r="N75" s="38">
        <f t="shared" si="55"/>
        <v>0</v>
      </c>
      <c r="O75" s="123">
        <f t="shared" si="55"/>
        <v>0</v>
      </c>
      <c r="P75" s="292"/>
      <c r="Q75" s="296"/>
    </row>
    <row r="76" spans="1:17" ht="24" hidden="1" x14ac:dyDescent="0.25">
      <c r="A76" s="340">
        <v>2110</v>
      </c>
      <c r="B76" s="40" t="s">
        <v>76</v>
      </c>
      <c r="C76" s="188">
        <f t="shared" si="24"/>
        <v>0</v>
      </c>
      <c r="D76" s="131">
        <f t="shared" ref="D76:E76" si="56">SUM(D77:D78)</f>
        <v>0</v>
      </c>
      <c r="E76" s="79">
        <f t="shared" si="56"/>
        <v>0</v>
      </c>
      <c r="F76" s="176">
        <f>SUM(F77:F78)</f>
        <v>0</v>
      </c>
      <c r="G76" s="232">
        <f t="shared" ref="G76:O76" si="57">SUM(G77:G78)</f>
        <v>0</v>
      </c>
      <c r="H76" s="79">
        <f t="shared" si="57"/>
        <v>0</v>
      </c>
      <c r="I76" s="90">
        <f t="shared" si="57"/>
        <v>0</v>
      </c>
      <c r="J76" s="131">
        <f t="shared" si="57"/>
        <v>0</v>
      </c>
      <c r="K76" s="79">
        <f t="shared" si="57"/>
        <v>0</v>
      </c>
      <c r="L76" s="176">
        <f t="shared" si="57"/>
        <v>0</v>
      </c>
      <c r="M76" s="232">
        <f t="shared" si="57"/>
        <v>0</v>
      </c>
      <c r="N76" s="79">
        <f t="shared" si="57"/>
        <v>0</v>
      </c>
      <c r="O76" s="90">
        <f t="shared" si="57"/>
        <v>0</v>
      </c>
      <c r="P76" s="289"/>
      <c r="Q76" s="296"/>
    </row>
    <row r="77" spans="1:17" hidden="1" x14ac:dyDescent="0.25">
      <c r="A77" s="30">
        <v>2111</v>
      </c>
      <c r="B77" s="43" t="s">
        <v>77</v>
      </c>
      <c r="C77" s="189">
        <f t="shared" si="24"/>
        <v>0</v>
      </c>
      <c r="D77" s="263"/>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row>
    <row r="78" spans="1:17" ht="24" hidden="1" x14ac:dyDescent="0.25">
      <c r="A78" s="30">
        <v>2112</v>
      </c>
      <c r="B78" s="43" t="s">
        <v>78</v>
      </c>
      <c r="C78" s="189">
        <f t="shared" si="24"/>
        <v>0</v>
      </c>
      <c r="D78" s="263"/>
      <c r="E78" s="45"/>
      <c r="F78" s="95">
        <f t="shared" si="58"/>
        <v>0</v>
      </c>
      <c r="G78" s="229"/>
      <c r="H78" s="45"/>
      <c r="I78" s="91">
        <f t="shared" si="59"/>
        <v>0</v>
      </c>
      <c r="J78" s="263"/>
      <c r="K78" s="45"/>
      <c r="L78" s="95">
        <f t="shared" si="60"/>
        <v>0</v>
      </c>
      <c r="M78" s="229"/>
      <c r="N78" s="45"/>
      <c r="O78" s="91">
        <f t="shared" si="61"/>
        <v>0</v>
      </c>
      <c r="P78" s="290"/>
      <c r="Q78" s="296"/>
    </row>
    <row r="79" spans="1:17" ht="24" hidden="1" x14ac:dyDescent="0.25">
      <c r="A79" s="75">
        <v>2120</v>
      </c>
      <c r="B79" s="43" t="s">
        <v>79</v>
      </c>
      <c r="C79" s="189">
        <f t="shared" si="24"/>
        <v>0</v>
      </c>
      <c r="D79" s="132">
        <f t="shared" ref="D79:E79" si="62">SUM(D80:D81)</f>
        <v>0</v>
      </c>
      <c r="E79" s="76">
        <f t="shared" si="62"/>
        <v>0</v>
      </c>
      <c r="F79" s="95">
        <f>SUM(F80:F81)</f>
        <v>0</v>
      </c>
      <c r="G79" s="230">
        <f t="shared" ref="G79:O79" si="63">SUM(G80:G81)</f>
        <v>0</v>
      </c>
      <c r="H79" s="76">
        <f t="shared" si="63"/>
        <v>0</v>
      </c>
      <c r="I79" s="91">
        <f t="shared" si="63"/>
        <v>0</v>
      </c>
      <c r="J79" s="132">
        <f t="shared" si="63"/>
        <v>0</v>
      </c>
      <c r="K79" s="76">
        <f t="shared" si="63"/>
        <v>0</v>
      </c>
      <c r="L79" s="95">
        <f t="shared" si="63"/>
        <v>0</v>
      </c>
      <c r="M79" s="230">
        <f t="shared" si="63"/>
        <v>0</v>
      </c>
      <c r="N79" s="76">
        <f t="shared" si="63"/>
        <v>0</v>
      </c>
      <c r="O79" s="91">
        <f t="shared" si="63"/>
        <v>0</v>
      </c>
      <c r="P79" s="290"/>
      <c r="Q79" s="296"/>
    </row>
    <row r="80" spans="1:17" hidden="1" x14ac:dyDescent="0.25">
      <c r="A80" s="30">
        <v>2121</v>
      </c>
      <c r="B80" s="43" t="s">
        <v>77</v>
      </c>
      <c r="C80" s="189">
        <f t="shared" si="24"/>
        <v>0</v>
      </c>
      <c r="D80" s="263"/>
      <c r="E80" s="45"/>
      <c r="F80" s="95">
        <f t="shared" ref="F80:F81" si="64">D80+E80</f>
        <v>0</v>
      </c>
      <c r="G80" s="229"/>
      <c r="H80" s="45"/>
      <c r="I80" s="91">
        <f t="shared" ref="I80:I81" si="65">G80+H80</f>
        <v>0</v>
      </c>
      <c r="J80" s="263"/>
      <c r="K80" s="45"/>
      <c r="L80" s="95">
        <f t="shared" ref="L80:L81" si="66">J80+K80</f>
        <v>0</v>
      </c>
      <c r="M80" s="229"/>
      <c r="N80" s="45"/>
      <c r="O80" s="91">
        <f t="shared" ref="O80:O81" si="67">M80+N80</f>
        <v>0</v>
      </c>
      <c r="P80" s="290"/>
      <c r="Q80" s="296"/>
    </row>
    <row r="81" spans="1:17" ht="24" hidden="1" x14ac:dyDescent="0.25">
      <c r="A81" s="30">
        <v>2122</v>
      </c>
      <c r="B81" s="43" t="s">
        <v>78</v>
      </c>
      <c r="C81" s="189">
        <f t="shared" si="24"/>
        <v>0</v>
      </c>
      <c r="D81" s="263"/>
      <c r="E81" s="45"/>
      <c r="F81" s="95">
        <f t="shared" si="64"/>
        <v>0</v>
      </c>
      <c r="G81" s="229"/>
      <c r="H81" s="45"/>
      <c r="I81" s="91">
        <f t="shared" si="65"/>
        <v>0</v>
      </c>
      <c r="J81" s="263"/>
      <c r="K81" s="45"/>
      <c r="L81" s="95">
        <f t="shared" si="66"/>
        <v>0</v>
      </c>
      <c r="M81" s="229"/>
      <c r="N81" s="45"/>
      <c r="O81" s="91">
        <f t="shared" si="67"/>
        <v>0</v>
      </c>
      <c r="P81" s="290"/>
      <c r="Q81" s="296"/>
    </row>
    <row r="82" spans="1:17" x14ac:dyDescent="0.25">
      <c r="A82" s="35">
        <v>2200</v>
      </c>
      <c r="B82" s="72" t="s">
        <v>80</v>
      </c>
      <c r="C82" s="187">
        <f t="shared" si="24"/>
        <v>220598</v>
      </c>
      <c r="D82" s="130">
        <f t="shared" ref="D82:E82" si="68">SUM(D83,D88,D94,D102,D111,D115,D121,D127)</f>
        <v>212688</v>
      </c>
      <c r="E82" s="38">
        <f t="shared" si="68"/>
        <v>0</v>
      </c>
      <c r="F82" s="175">
        <f>SUM(F83,F88,F94,F102,F111,F115,F121,F127)</f>
        <v>212688</v>
      </c>
      <c r="G82" s="227">
        <f t="shared" ref="G82:O82" si="69">SUM(G83,G88,G94,G102,G111,G115,G121,G127)</f>
        <v>0</v>
      </c>
      <c r="H82" s="38">
        <f t="shared" si="69"/>
        <v>0</v>
      </c>
      <c r="I82" s="123">
        <f t="shared" si="69"/>
        <v>0</v>
      </c>
      <c r="J82" s="130">
        <f t="shared" si="69"/>
        <v>7910</v>
      </c>
      <c r="K82" s="38">
        <f t="shared" si="69"/>
        <v>0</v>
      </c>
      <c r="L82" s="175">
        <f t="shared" si="69"/>
        <v>7910</v>
      </c>
      <c r="M82" s="227">
        <f t="shared" si="69"/>
        <v>0</v>
      </c>
      <c r="N82" s="38">
        <f t="shared" si="69"/>
        <v>0</v>
      </c>
      <c r="O82" s="123">
        <f t="shared" si="69"/>
        <v>0</v>
      </c>
      <c r="P82" s="314"/>
      <c r="Q82" s="296"/>
    </row>
    <row r="83" spans="1:17" ht="24" x14ac:dyDescent="0.25">
      <c r="A83" s="73">
        <v>2210</v>
      </c>
      <c r="B83" s="58" t="s">
        <v>81</v>
      </c>
      <c r="C83" s="194">
        <f t="shared" si="24"/>
        <v>23807</v>
      </c>
      <c r="D83" s="86">
        <f t="shared" ref="D83:E83" si="70">SUM(D84:D87)</f>
        <v>23657</v>
      </c>
      <c r="E83" s="74">
        <f t="shared" si="70"/>
        <v>0</v>
      </c>
      <c r="F83" s="174">
        <f>SUM(F84:F87)</f>
        <v>23657</v>
      </c>
      <c r="G83" s="228">
        <f t="shared" ref="G83:O83" si="71">SUM(G84:G87)</f>
        <v>0</v>
      </c>
      <c r="H83" s="74">
        <f t="shared" si="71"/>
        <v>0</v>
      </c>
      <c r="I83" s="154">
        <f t="shared" si="71"/>
        <v>0</v>
      </c>
      <c r="J83" s="86">
        <f t="shared" si="71"/>
        <v>150</v>
      </c>
      <c r="K83" s="74">
        <f t="shared" si="71"/>
        <v>0</v>
      </c>
      <c r="L83" s="174">
        <f t="shared" si="71"/>
        <v>150</v>
      </c>
      <c r="M83" s="228">
        <f t="shared" si="71"/>
        <v>0</v>
      </c>
      <c r="N83" s="74">
        <f t="shared" si="71"/>
        <v>0</v>
      </c>
      <c r="O83" s="154">
        <f t="shared" si="71"/>
        <v>0</v>
      </c>
      <c r="P83" s="291"/>
      <c r="Q83" s="296"/>
    </row>
    <row r="84" spans="1:17"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row>
    <row r="85" spans="1:17" ht="36" x14ac:dyDescent="0.25">
      <c r="A85" s="30">
        <v>2212</v>
      </c>
      <c r="B85" s="43" t="s">
        <v>83</v>
      </c>
      <c r="C85" s="189">
        <f t="shared" si="24"/>
        <v>8569</v>
      </c>
      <c r="D85" s="263">
        <v>8519</v>
      </c>
      <c r="E85" s="45"/>
      <c r="F85" s="95">
        <f t="shared" si="72"/>
        <v>8519</v>
      </c>
      <c r="G85" s="229"/>
      <c r="H85" s="45"/>
      <c r="I85" s="91">
        <f t="shared" si="73"/>
        <v>0</v>
      </c>
      <c r="J85" s="263">
        <v>50</v>
      </c>
      <c r="K85" s="45"/>
      <c r="L85" s="95">
        <f t="shared" si="74"/>
        <v>50</v>
      </c>
      <c r="M85" s="229"/>
      <c r="N85" s="45"/>
      <c r="O85" s="91">
        <f t="shared" si="75"/>
        <v>0</v>
      </c>
      <c r="P85" s="336"/>
      <c r="Q85" s="296"/>
    </row>
    <row r="86" spans="1:17" ht="24" x14ac:dyDescent="0.25">
      <c r="A86" s="30">
        <v>2214</v>
      </c>
      <c r="B86" s="43" t="s">
        <v>84</v>
      </c>
      <c r="C86" s="189">
        <f t="shared" si="24"/>
        <v>2475</v>
      </c>
      <c r="D86" s="263">
        <v>2375</v>
      </c>
      <c r="E86" s="45"/>
      <c r="F86" s="95">
        <f t="shared" si="72"/>
        <v>2375</v>
      </c>
      <c r="G86" s="229"/>
      <c r="H86" s="45"/>
      <c r="I86" s="91">
        <f t="shared" si="73"/>
        <v>0</v>
      </c>
      <c r="J86" s="263">
        <v>100</v>
      </c>
      <c r="K86" s="45"/>
      <c r="L86" s="95">
        <f t="shared" si="74"/>
        <v>100</v>
      </c>
      <c r="M86" s="229"/>
      <c r="N86" s="45"/>
      <c r="O86" s="91">
        <f t="shared" si="75"/>
        <v>0</v>
      </c>
      <c r="P86" s="336"/>
      <c r="Q86" s="296"/>
    </row>
    <row r="87" spans="1:17" x14ac:dyDescent="0.25">
      <c r="A87" s="30">
        <v>2219</v>
      </c>
      <c r="B87" s="43" t="s">
        <v>85</v>
      </c>
      <c r="C87" s="189">
        <f t="shared" si="24"/>
        <v>12763</v>
      </c>
      <c r="D87" s="263">
        <v>12763</v>
      </c>
      <c r="E87" s="45"/>
      <c r="F87" s="95">
        <f t="shared" si="72"/>
        <v>12763</v>
      </c>
      <c r="G87" s="229"/>
      <c r="H87" s="45"/>
      <c r="I87" s="91">
        <f t="shared" si="73"/>
        <v>0</v>
      </c>
      <c r="J87" s="263"/>
      <c r="K87" s="45"/>
      <c r="L87" s="95">
        <f t="shared" si="74"/>
        <v>0</v>
      </c>
      <c r="M87" s="229"/>
      <c r="N87" s="45"/>
      <c r="O87" s="91">
        <f t="shared" si="75"/>
        <v>0</v>
      </c>
      <c r="P87" s="449"/>
      <c r="Q87" s="296"/>
    </row>
    <row r="88" spans="1:17" ht="24" x14ac:dyDescent="0.25">
      <c r="A88" s="75">
        <v>2220</v>
      </c>
      <c r="B88" s="43" t="s">
        <v>86</v>
      </c>
      <c r="C88" s="189">
        <f t="shared" si="24"/>
        <v>32819</v>
      </c>
      <c r="D88" s="132">
        <f t="shared" ref="D88:E88" si="76">SUM(D89:D93)</f>
        <v>26314</v>
      </c>
      <c r="E88" s="76">
        <f t="shared" si="76"/>
        <v>0</v>
      </c>
      <c r="F88" s="95">
        <f>SUM(F89:F93)</f>
        <v>26314</v>
      </c>
      <c r="G88" s="230">
        <f t="shared" ref="G88:O88" si="77">SUM(G89:G93)</f>
        <v>0</v>
      </c>
      <c r="H88" s="76">
        <f t="shared" si="77"/>
        <v>0</v>
      </c>
      <c r="I88" s="91">
        <f t="shared" si="77"/>
        <v>0</v>
      </c>
      <c r="J88" s="132">
        <f t="shared" si="77"/>
        <v>6505</v>
      </c>
      <c r="K88" s="76">
        <f t="shared" si="77"/>
        <v>0</v>
      </c>
      <c r="L88" s="95">
        <f t="shared" si="77"/>
        <v>6505</v>
      </c>
      <c r="M88" s="230">
        <f t="shared" si="77"/>
        <v>0</v>
      </c>
      <c r="N88" s="76">
        <f t="shared" si="77"/>
        <v>0</v>
      </c>
      <c r="O88" s="91">
        <f t="shared" si="77"/>
        <v>0</v>
      </c>
      <c r="P88" s="290"/>
      <c r="Q88" s="296"/>
    </row>
    <row r="89" spans="1:17" ht="24" x14ac:dyDescent="0.25">
      <c r="A89" s="30">
        <v>2221</v>
      </c>
      <c r="B89" s="43" t="s">
        <v>305</v>
      </c>
      <c r="C89" s="189">
        <f t="shared" si="24"/>
        <v>4907</v>
      </c>
      <c r="D89" s="263">
        <v>4907</v>
      </c>
      <c r="E89" s="45"/>
      <c r="F89" s="95">
        <f t="shared" ref="F89:F93" si="78">D89+E89</f>
        <v>4907</v>
      </c>
      <c r="G89" s="229"/>
      <c r="H89" s="45"/>
      <c r="I89" s="91">
        <f t="shared" ref="I89:I93" si="79">G89+H89</f>
        <v>0</v>
      </c>
      <c r="J89" s="263"/>
      <c r="K89" s="45"/>
      <c r="L89" s="95">
        <f t="shared" ref="L89:L93" si="80">J89+K89</f>
        <v>0</v>
      </c>
      <c r="M89" s="229"/>
      <c r="N89" s="45"/>
      <c r="O89" s="91">
        <f t="shared" ref="O89:O93" si="81">M89+N89</f>
        <v>0</v>
      </c>
      <c r="P89" s="290"/>
      <c r="Q89" s="296"/>
    </row>
    <row r="90" spans="1:17" x14ac:dyDescent="0.25">
      <c r="A90" s="30">
        <v>2222</v>
      </c>
      <c r="B90" s="43" t="s">
        <v>87</v>
      </c>
      <c r="C90" s="189">
        <f t="shared" si="24"/>
        <v>3202</v>
      </c>
      <c r="D90" s="263">
        <v>1627</v>
      </c>
      <c r="E90" s="45"/>
      <c r="F90" s="95">
        <f t="shared" si="78"/>
        <v>1627</v>
      </c>
      <c r="G90" s="229"/>
      <c r="H90" s="45"/>
      <c r="I90" s="91">
        <f t="shared" si="79"/>
        <v>0</v>
      </c>
      <c r="J90" s="263">
        <v>1575</v>
      </c>
      <c r="K90" s="45"/>
      <c r="L90" s="95">
        <f t="shared" si="80"/>
        <v>1575</v>
      </c>
      <c r="M90" s="229"/>
      <c r="N90" s="45"/>
      <c r="O90" s="91">
        <f t="shared" si="81"/>
        <v>0</v>
      </c>
      <c r="P90" s="290"/>
      <c r="Q90" s="296"/>
    </row>
    <row r="91" spans="1:17" x14ac:dyDescent="0.25">
      <c r="A91" s="30">
        <v>2223</v>
      </c>
      <c r="B91" s="43" t="s">
        <v>88</v>
      </c>
      <c r="C91" s="189">
        <f t="shared" si="24"/>
        <v>23731</v>
      </c>
      <c r="D91" s="263">
        <v>19512</v>
      </c>
      <c r="E91" s="45"/>
      <c r="F91" s="95">
        <f t="shared" si="78"/>
        <v>19512</v>
      </c>
      <c r="G91" s="229"/>
      <c r="H91" s="45"/>
      <c r="I91" s="91">
        <f t="shared" si="79"/>
        <v>0</v>
      </c>
      <c r="J91" s="263">
        <v>4219</v>
      </c>
      <c r="K91" s="45">
        <v>0</v>
      </c>
      <c r="L91" s="95">
        <f t="shared" si="80"/>
        <v>4219</v>
      </c>
      <c r="M91" s="229"/>
      <c r="N91" s="45"/>
      <c r="O91" s="91">
        <f t="shared" si="81"/>
        <v>0</v>
      </c>
      <c r="P91" s="336"/>
      <c r="Q91" s="296"/>
    </row>
    <row r="92" spans="1:17" ht="48" x14ac:dyDescent="0.25">
      <c r="A92" s="30">
        <v>2224</v>
      </c>
      <c r="B92" s="43" t="s">
        <v>89</v>
      </c>
      <c r="C92" s="189">
        <f t="shared" si="24"/>
        <v>979</v>
      </c>
      <c r="D92" s="263">
        <v>268</v>
      </c>
      <c r="E92" s="45"/>
      <c r="F92" s="95">
        <f t="shared" si="78"/>
        <v>268</v>
      </c>
      <c r="G92" s="229"/>
      <c r="H92" s="45"/>
      <c r="I92" s="91">
        <f t="shared" si="79"/>
        <v>0</v>
      </c>
      <c r="J92" s="263">
        <v>711</v>
      </c>
      <c r="K92" s="45"/>
      <c r="L92" s="95">
        <f t="shared" si="80"/>
        <v>711</v>
      </c>
      <c r="M92" s="229"/>
      <c r="N92" s="45"/>
      <c r="O92" s="91">
        <f t="shared" si="81"/>
        <v>0</v>
      </c>
      <c r="P92" s="336"/>
      <c r="Q92" s="296"/>
    </row>
    <row r="93" spans="1:17"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row>
    <row r="94" spans="1:17" ht="36" x14ac:dyDescent="0.25">
      <c r="A94" s="75">
        <v>2230</v>
      </c>
      <c r="B94" s="43" t="s">
        <v>91</v>
      </c>
      <c r="C94" s="189">
        <f t="shared" si="24"/>
        <v>5206</v>
      </c>
      <c r="D94" s="132">
        <f t="shared" ref="D94:E94" si="82">SUM(D95:D101)</f>
        <v>5206</v>
      </c>
      <c r="E94" s="76">
        <f t="shared" si="82"/>
        <v>0</v>
      </c>
      <c r="F94" s="95">
        <f>SUM(F95:F101)</f>
        <v>5206</v>
      </c>
      <c r="G94" s="230">
        <f t="shared" ref="G94:N94" si="83">SUM(G95:G101)</f>
        <v>0</v>
      </c>
      <c r="H94" s="76">
        <f t="shared" si="83"/>
        <v>0</v>
      </c>
      <c r="I94" s="91">
        <f t="shared" si="83"/>
        <v>0</v>
      </c>
      <c r="J94" s="132">
        <f t="shared" si="83"/>
        <v>0</v>
      </c>
      <c r="K94" s="76">
        <f t="shared" si="83"/>
        <v>0</v>
      </c>
      <c r="L94" s="95">
        <f t="shared" si="83"/>
        <v>0</v>
      </c>
      <c r="M94" s="230">
        <f t="shared" si="83"/>
        <v>0</v>
      </c>
      <c r="N94" s="76">
        <f t="shared" si="83"/>
        <v>0</v>
      </c>
      <c r="O94" s="91">
        <f>SUM(O95:O101)</f>
        <v>0</v>
      </c>
      <c r="P94" s="290"/>
      <c r="Q94" s="296"/>
    </row>
    <row r="95" spans="1:17"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row>
    <row r="96" spans="1:17"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row>
    <row r="97" spans="1:17" ht="24" x14ac:dyDescent="0.25">
      <c r="A97" s="27">
        <v>2233</v>
      </c>
      <c r="B97" s="40" t="s">
        <v>94</v>
      </c>
      <c r="C97" s="188">
        <f t="shared" si="24"/>
        <v>400</v>
      </c>
      <c r="D97" s="262">
        <v>400</v>
      </c>
      <c r="E97" s="42"/>
      <c r="F97" s="176">
        <f t="shared" si="84"/>
        <v>400</v>
      </c>
      <c r="G97" s="219"/>
      <c r="H97" s="42"/>
      <c r="I97" s="90">
        <f t="shared" si="85"/>
        <v>0</v>
      </c>
      <c r="J97" s="262"/>
      <c r="K97" s="42"/>
      <c r="L97" s="176">
        <f t="shared" si="86"/>
        <v>0</v>
      </c>
      <c r="M97" s="219"/>
      <c r="N97" s="42"/>
      <c r="O97" s="90">
        <f t="shared" si="87"/>
        <v>0</v>
      </c>
      <c r="P97" s="289"/>
      <c r="Q97" s="296"/>
    </row>
    <row r="98" spans="1:17"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row>
    <row r="99" spans="1:17" ht="24" x14ac:dyDescent="0.25">
      <c r="A99" s="30">
        <v>2235</v>
      </c>
      <c r="B99" s="43" t="s">
        <v>96</v>
      </c>
      <c r="C99" s="189">
        <f t="shared" si="24"/>
        <v>1000</v>
      </c>
      <c r="D99" s="263">
        <v>1000</v>
      </c>
      <c r="E99" s="45"/>
      <c r="F99" s="95">
        <f t="shared" si="84"/>
        <v>1000</v>
      </c>
      <c r="G99" s="229"/>
      <c r="H99" s="45"/>
      <c r="I99" s="91">
        <f t="shared" si="85"/>
        <v>0</v>
      </c>
      <c r="J99" s="263"/>
      <c r="K99" s="45"/>
      <c r="L99" s="95">
        <f t="shared" si="86"/>
        <v>0</v>
      </c>
      <c r="M99" s="229"/>
      <c r="N99" s="45"/>
      <c r="O99" s="91">
        <f t="shared" si="87"/>
        <v>0</v>
      </c>
      <c r="P99" s="290"/>
      <c r="Q99" s="296"/>
    </row>
    <row r="100" spans="1:17" hidden="1" x14ac:dyDescent="0.25">
      <c r="A100" s="30">
        <v>2236</v>
      </c>
      <c r="B100" s="43" t="s">
        <v>97</v>
      </c>
      <c r="C100" s="189">
        <f t="shared" si="24"/>
        <v>0</v>
      </c>
      <c r="D100" s="263"/>
      <c r="E100" s="45"/>
      <c r="F100" s="95">
        <f t="shared" si="84"/>
        <v>0</v>
      </c>
      <c r="G100" s="229"/>
      <c r="H100" s="45"/>
      <c r="I100" s="91">
        <f t="shared" si="85"/>
        <v>0</v>
      </c>
      <c r="J100" s="263"/>
      <c r="K100" s="45"/>
      <c r="L100" s="95">
        <f t="shared" si="86"/>
        <v>0</v>
      </c>
      <c r="M100" s="229"/>
      <c r="N100" s="45"/>
      <c r="O100" s="91">
        <f t="shared" si="87"/>
        <v>0</v>
      </c>
      <c r="P100" s="290"/>
      <c r="Q100" s="296"/>
    </row>
    <row r="101" spans="1:17" ht="24" x14ac:dyDescent="0.25">
      <c r="A101" s="30">
        <v>2239</v>
      </c>
      <c r="B101" s="43" t="s">
        <v>98</v>
      </c>
      <c r="C101" s="189">
        <f t="shared" si="24"/>
        <v>3806</v>
      </c>
      <c r="D101" s="263">
        <v>3806</v>
      </c>
      <c r="E101" s="45"/>
      <c r="F101" s="95">
        <f t="shared" si="84"/>
        <v>3806</v>
      </c>
      <c r="G101" s="229"/>
      <c r="H101" s="45"/>
      <c r="I101" s="91">
        <f t="shared" si="85"/>
        <v>0</v>
      </c>
      <c r="J101" s="263"/>
      <c r="K101" s="45"/>
      <c r="L101" s="95">
        <f t="shared" si="86"/>
        <v>0</v>
      </c>
      <c r="M101" s="229"/>
      <c r="N101" s="45"/>
      <c r="O101" s="91">
        <f t="shared" si="87"/>
        <v>0</v>
      </c>
      <c r="P101" s="336"/>
      <c r="Q101" s="296"/>
    </row>
    <row r="102" spans="1:17" ht="36" x14ac:dyDescent="0.25">
      <c r="A102" s="75">
        <v>2240</v>
      </c>
      <c r="B102" s="43" t="s">
        <v>99</v>
      </c>
      <c r="C102" s="189">
        <f t="shared" si="24"/>
        <v>36751</v>
      </c>
      <c r="D102" s="132">
        <f t="shared" ref="D102:E102" si="88">SUM(D103:D110)</f>
        <v>35544</v>
      </c>
      <c r="E102" s="76">
        <f t="shared" si="88"/>
        <v>0</v>
      </c>
      <c r="F102" s="95">
        <f>SUM(F103:F110)</f>
        <v>35544</v>
      </c>
      <c r="G102" s="230">
        <f t="shared" ref="G102:N102" si="89">SUM(G103:G110)</f>
        <v>0</v>
      </c>
      <c r="H102" s="76">
        <f t="shared" si="89"/>
        <v>0</v>
      </c>
      <c r="I102" s="91">
        <f t="shared" si="89"/>
        <v>0</v>
      </c>
      <c r="J102" s="132">
        <f t="shared" si="89"/>
        <v>1207</v>
      </c>
      <c r="K102" s="76">
        <f t="shared" si="89"/>
        <v>0</v>
      </c>
      <c r="L102" s="95">
        <f t="shared" si="89"/>
        <v>1207</v>
      </c>
      <c r="M102" s="230">
        <f t="shared" si="89"/>
        <v>0</v>
      </c>
      <c r="N102" s="76">
        <f t="shared" si="89"/>
        <v>0</v>
      </c>
      <c r="O102" s="91">
        <f>SUM(O103:O110)</f>
        <v>0</v>
      </c>
      <c r="P102" s="290"/>
      <c r="Q102" s="296"/>
    </row>
    <row r="103" spans="1:17"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row>
    <row r="104" spans="1:17" ht="24" x14ac:dyDescent="0.2">
      <c r="A104" s="30">
        <v>2242</v>
      </c>
      <c r="B104" s="43" t="s">
        <v>101</v>
      </c>
      <c r="C104" s="189">
        <f t="shared" si="24"/>
        <v>22370</v>
      </c>
      <c r="D104" s="263">
        <v>21306</v>
      </c>
      <c r="E104" s="45"/>
      <c r="F104" s="95">
        <f t="shared" si="90"/>
        <v>21306</v>
      </c>
      <c r="G104" s="229"/>
      <c r="H104" s="45"/>
      <c r="I104" s="91">
        <f t="shared" si="91"/>
        <v>0</v>
      </c>
      <c r="J104" s="263">
        <v>1064</v>
      </c>
      <c r="K104" s="45"/>
      <c r="L104" s="95">
        <f t="shared" si="92"/>
        <v>1064</v>
      </c>
      <c r="M104" s="229"/>
      <c r="N104" s="45"/>
      <c r="O104" s="91">
        <f t="shared" si="93"/>
        <v>0</v>
      </c>
      <c r="P104" s="450"/>
      <c r="Q104" s="296"/>
    </row>
    <row r="105" spans="1:17" ht="24" x14ac:dyDescent="0.25">
      <c r="A105" s="30">
        <v>2243</v>
      </c>
      <c r="B105" s="43" t="s">
        <v>102</v>
      </c>
      <c r="C105" s="189">
        <f t="shared" si="24"/>
        <v>3673</v>
      </c>
      <c r="D105" s="263">
        <v>3673</v>
      </c>
      <c r="E105" s="45"/>
      <c r="F105" s="95">
        <f t="shared" si="90"/>
        <v>3673</v>
      </c>
      <c r="G105" s="229"/>
      <c r="H105" s="45"/>
      <c r="I105" s="91">
        <f t="shared" si="91"/>
        <v>0</v>
      </c>
      <c r="J105" s="263"/>
      <c r="K105" s="45"/>
      <c r="L105" s="95">
        <f t="shared" si="92"/>
        <v>0</v>
      </c>
      <c r="M105" s="229"/>
      <c r="N105" s="45"/>
      <c r="O105" s="91">
        <f t="shared" si="93"/>
        <v>0</v>
      </c>
      <c r="P105" s="336"/>
      <c r="Q105" s="296"/>
    </row>
    <row r="106" spans="1:17" x14ac:dyDescent="0.25">
      <c r="A106" s="30">
        <v>2244</v>
      </c>
      <c r="B106" s="43" t="s">
        <v>103</v>
      </c>
      <c r="C106" s="189">
        <f t="shared" si="24"/>
        <v>5819</v>
      </c>
      <c r="D106" s="263">
        <v>5676</v>
      </c>
      <c r="E106" s="45"/>
      <c r="F106" s="95">
        <f t="shared" si="90"/>
        <v>5676</v>
      </c>
      <c r="G106" s="229"/>
      <c r="H106" s="45"/>
      <c r="I106" s="91">
        <f t="shared" si="91"/>
        <v>0</v>
      </c>
      <c r="J106" s="263">
        <v>143</v>
      </c>
      <c r="K106" s="45"/>
      <c r="L106" s="95">
        <f t="shared" si="92"/>
        <v>143</v>
      </c>
      <c r="M106" s="229"/>
      <c r="N106" s="45"/>
      <c r="O106" s="91">
        <f t="shared" si="93"/>
        <v>0</v>
      </c>
      <c r="P106" s="336"/>
      <c r="Q106" s="296"/>
    </row>
    <row r="107" spans="1:17"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row>
    <row r="108" spans="1:17" x14ac:dyDescent="0.25">
      <c r="A108" s="30">
        <v>2247</v>
      </c>
      <c r="B108" s="43" t="s">
        <v>105</v>
      </c>
      <c r="C108" s="189">
        <f t="shared" si="24"/>
        <v>4889</v>
      </c>
      <c r="D108" s="263">
        <v>4889</v>
      </c>
      <c r="E108" s="45"/>
      <c r="F108" s="95">
        <f t="shared" si="90"/>
        <v>4889</v>
      </c>
      <c r="G108" s="229"/>
      <c r="H108" s="45"/>
      <c r="I108" s="91">
        <f t="shared" si="91"/>
        <v>0</v>
      </c>
      <c r="J108" s="263"/>
      <c r="K108" s="45"/>
      <c r="L108" s="95">
        <f t="shared" si="92"/>
        <v>0</v>
      </c>
      <c r="M108" s="229"/>
      <c r="N108" s="45"/>
      <c r="O108" s="91">
        <f t="shared" si="93"/>
        <v>0</v>
      </c>
      <c r="P108" s="336"/>
      <c r="Q108" s="296"/>
    </row>
    <row r="109" spans="1:17"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row>
    <row r="110" spans="1:17" ht="24" hidden="1" x14ac:dyDescent="0.25">
      <c r="A110" s="30">
        <v>2249</v>
      </c>
      <c r="B110" s="43" t="s">
        <v>107</v>
      </c>
      <c r="C110" s="189">
        <f t="shared" si="24"/>
        <v>0</v>
      </c>
      <c r="D110" s="263"/>
      <c r="E110" s="45"/>
      <c r="F110" s="95">
        <f t="shared" si="90"/>
        <v>0</v>
      </c>
      <c r="G110" s="229"/>
      <c r="H110" s="45"/>
      <c r="I110" s="91">
        <f t="shared" si="91"/>
        <v>0</v>
      </c>
      <c r="J110" s="263"/>
      <c r="K110" s="45"/>
      <c r="L110" s="95">
        <f t="shared" si="92"/>
        <v>0</v>
      </c>
      <c r="M110" s="229"/>
      <c r="N110" s="45"/>
      <c r="O110" s="91">
        <f t="shared" si="93"/>
        <v>0</v>
      </c>
      <c r="P110" s="290"/>
      <c r="Q110" s="296"/>
    </row>
    <row r="111" spans="1:17" x14ac:dyDescent="0.25">
      <c r="A111" s="75">
        <v>2250</v>
      </c>
      <c r="B111" s="43" t="s">
        <v>108</v>
      </c>
      <c r="C111" s="189">
        <f t="shared" si="24"/>
        <v>454</v>
      </c>
      <c r="D111" s="132">
        <f t="shared" ref="D111:E111" si="94">SUM(D112:D114)</f>
        <v>454</v>
      </c>
      <c r="E111" s="76">
        <f t="shared" si="94"/>
        <v>0</v>
      </c>
      <c r="F111" s="95">
        <f>SUM(F112:F114)</f>
        <v>454</v>
      </c>
      <c r="G111" s="230">
        <f t="shared" ref="G111:N111" si="95">SUM(G112:G114)</f>
        <v>0</v>
      </c>
      <c r="H111" s="76">
        <f t="shared" si="95"/>
        <v>0</v>
      </c>
      <c r="I111" s="91">
        <f t="shared" si="95"/>
        <v>0</v>
      </c>
      <c r="J111" s="132">
        <f t="shared" si="95"/>
        <v>0</v>
      </c>
      <c r="K111" s="76">
        <f t="shared" si="95"/>
        <v>0</v>
      </c>
      <c r="L111" s="95">
        <f t="shared" si="95"/>
        <v>0</v>
      </c>
      <c r="M111" s="230">
        <f t="shared" si="95"/>
        <v>0</v>
      </c>
      <c r="N111" s="76">
        <f t="shared" si="95"/>
        <v>0</v>
      </c>
      <c r="O111" s="91">
        <f>SUM(O112:O114)</f>
        <v>0</v>
      </c>
      <c r="P111" s="290"/>
      <c r="Q111" s="296"/>
    </row>
    <row r="112" spans="1:17" x14ac:dyDescent="0.25">
      <c r="A112" s="30">
        <v>2251</v>
      </c>
      <c r="B112" s="43" t="s">
        <v>109</v>
      </c>
      <c r="C112" s="189">
        <f t="shared" si="24"/>
        <v>454</v>
      </c>
      <c r="D112" s="263">
        <v>454</v>
      </c>
      <c r="E112" s="45"/>
      <c r="F112" s="95">
        <f t="shared" ref="F112:F114" si="96">D112+E112</f>
        <v>454</v>
      </c>
      <c r="G112" s="229"/>
      <c r="H112" s="45"/>
      <c r="I112" s="91">
        <f t="shared" ref="I112:I114" si="97">G112+H112</f>
        <v>0</v>
      </c>
      <c r="J112" s="263"/>
      <c r="K112" s="45"/>
      <c r="L112" s="95">
        <f t="shared" ref="L112:L114" si="98">J112+K112</f>
        <v>0</v>
      </c>
      <c r="M112" s="229"/>
      <c r="N112" s="45"/>
      <c r="O112" s="91">
        <f t="shared" ref="O112:O114" si="99">M112+N112</f>
        <v>0</v>
      </c>
      <c r="P112" s="336"/>
      <c r="Q112" s="296"/>
    </row>
    <row r="113" spans="1:17"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row>
    <row r="114" spans="1:17" ht="24" hidden="1" x14ac:dyDescent="0.25">
      <c r="A114" s="30">
        <v>2259</v>
      </c>
      <c r="B114" s="43" t="s">
        <v>111</v>
      </c>
      <c r="C114" s="189">
        <f t="shared" si="100"/>
        <v>0</v>
      </c>
      <c r="D114" s="263"/>
      <c r="E114" s="45"/>
      <c r="F114" s="95">
        <f t="shared" si="96"/>
        <v>0</v>
      </c>
      <c r="G114" s="229"/>
      <c r="H114" s="45"/>
      <c r="I114" s="91">
        <f t="shared" si="97"/>
        <v>0</v>
      </c>
      <c r="J114" s="263"/>
      <c r="K114" s="45"/>
      <c r="L114" s="95">
        <f t="shared" si="98"/>
        <v>0</v>
      </c>
      <c r="M114" s="229"/>
      <c r="N114" s="45"/>
      <c r="O114" s="91">
        <f t="shared" si="99"/>
        <v>0</v>
      </c>
      <c r="P114" s="290"/>
      <c r="Q114" s="296"/>
    </row>
    <row r="115" spans="1:17" x14ac:dyDescent="0.25">
      <c r="A115" s="75">
        <v>2260</v>
      </c>
      <c r="B115" s="43" t="s">
        <v>112</v>
      </c>
      <c r="C115" s="189">
        <f t="shared" si="100"/>
        <v>121561</v>
      </c>
      <c r="D115" s="132">
        <f t="shared" ref="D115:E115" si="101">SUM(D116:D120)</f>
        <v>121513</v>
      </c>
      <c r="E115" s="76">
        <f t="shared" si="101"/>
        <v>0</v>
      </c>
      <c r="F115" s="95">
        <f>SUM(F116:F120)</f>
        <v>121513</v>
      </c>
      <c r="G115" s="230">
        <f t="shared" ref="G115:N115" si="102">SUM(G116:G120)</f>
        <v>0</v>
      </c>
      <c r="H115" s="76">
        <f t="shared" si="102"/>
        <v>0</v>
      </c>
      <c r="I115" s="91">
        <f t="shared" si="102"/>
        <v>0</v>
      </c>
      <c r="J115" s="132">
        <f t="shared" si="102"/>
        <v>48</v>
      </c>
      <c r="K115" s="76">
        <f t="shared" si="102"/>
        <v>0</v>
      </c>
      <c r="L115" s="95">
        <f t="shared" si="102"/>
        <v>48</v>
      </c>
      <c r="M115" s="230">
        <f t="shared" si="102"/>
        <v>0</v>
      </c>
      <c r="N115" s="76">
        <f t="shared" si="102"/>
        <v>0</v>
      </c>
      <c r="O115" s="91">
        <f>SUM(O116:O120)</f>
        <v>0</v>
      </c>
      <c r="P115" s="290"/>
      <c r="Q115" s="296"/>
    </row>
    <row r="116" spans="1:17" x14ac:dyDescent="0.25">
      <c r="A116" s="30">
        <v>2261</v>
      </c>
      <c r="B116" s="43" t="s">
        <v>113</v>
      </c>
      <c r="C116" s="189">
        <f t="shared" si="100"/>
        <v>119177</v>
      </c>
      <c r="D116" s="263">
        <v>119177</v>
      </c>
      <c r="E116" s="45"/>
      <c r="F116" s="95">
        <f t="shared" ref="F116:F120" si="103">D116+E116</f>
        <v>119177</v>
      </c>
      <c r="G116" s="229"/>
      <c r="H116" s="45"/>
      <c r="I116" s="91">
        <f t="shared" ref="I116:I120" si="104">G116+H116</f>
        <v>0</v>
      </c>
      <c r="J116" s="263"/>
      <c r="K116" s="45"/>
      <c r="L116" s="95">
        <f t="shared" ref="L116:L120" si="105">J116+K116</f>
        <v>0</v>
      </c>
      <c r="M116" s="229"/>
      <c r="N116" s="45"/>
      <c r="O116" s="91">
        <f t="shared" ref="O116:O120" si="106">M116+N116</f>
        <v>0</v>
      </c>
      <c r="P116" s="290"/>
      <c r="Q116" s="296"/>
    </row>
    <row r="117" spans="1:17" hidden="1" x14ac:dyDescent="0.25">
      <c r="A117" s="30">
        <v>2262</v>
      </c>
      <c r="B117" s="43" t="s">
        <v>114</v>
      </c>
      <c r="C117" s="189">
        <f t="shared" si="100"/>
        <v>0</v>
      </c>
      <c r="D117" s="263"/>
      <c r="E117" s="45"/>
      <c r="F117" s="95">
        <f t="shared" si="103"/>
        <v>0</v>
      </c>
      <c r="G117" s="229"/>
      <c r="H117" s="45"/>
      <c r="I117" s="91">
        <f t="shared" si="104"/>
        <v>0</v>
      </c>
      <c r="J117" s="263"/>
      <c r="K117" s="45"/>
      <c r="L117" s="95">
        <f t="shared" si="105"/>
        <v>0</v>
      </c>
      <c r="M117" s="229"/>
      <c r="N117" s="45"/>
      <c r="O117" s="91">
        <f t="shared" si="106"/>
        <v>0</v>
      </c>
      <c r="P117" s="290"/>
      <c r="Q117" s="296"/>
    </row>
    <row r="118" spans="1:17"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row>
    <row r="119" spans="1:17" ht="24" x14ac:dyDescent="0.25">
      <c r="A119" s="30">
        <v>2264</v>
      </c>
      <c r="B119" s="43" t="s">
        <v>116</v>
      </c>
      <c r="C119" s="189">
        <f t="shared" si="100"/>
        <v>726</v>
      </c>
      <c r="D119" s="263">
        <v>726</v>
      </c>
      <c r="E119" s="45"/>
      <c r="F119" s="95">
        <f t="shared" si="103"/>
        <v>726</v>
      </c>
      <c r="G119" s="229"/>
      <c r="H119" s="45"/>
      <c r="I119" s="91">
        <f t="shared" si="104"/>
        <v>0</v>
      </c>
      <c r="J119" s="263"/>
      <c r="K119" s="45"/>
      <c r="L119" s="95">
        <f t="shared" si="105"/>
        <v>0</v>
      </c>
      <c r="M119" s="229"/>
      <c r="N119" s="45"/>
      <c r="O119" s="91">
        <f t="shared" si="106"/>
        <v>0</v>
      </c>
      <c r="P119" s="336"/>
      <c r="Q119" s="296"/>
    </row>
    <row r="120" spans="1:17" x14ac:dyDescent="0.25">
      <c r="A120" s="30">
        <v>2269</v>
      </c>
      <c r="B120" s="43" t="s">
        <v>117</v>
      </c>
      <c r="C120" s="189">
        <f t="shared" si="100"/>
        <v>1658</v>
      </c>
      <c r="D120" s="263">
        <v>1610</v>
      </c>
      <c r="E120" s="45"/>
      <c r="F120" s="95">
        <f t="shared" si="103"/>
        <v>1610</v>
      </c>
      <c r="G120" s="229"/>
      <c r="H120" s="45"/>
      <c r="I120" s="91">
        <f t="shared" si="104"/>
        <v>0</v>
      </c>
      <c r="J120" s="263">
        <v>48</v>
      </c>
      <c r="K120" s="45"/>
      <c r="L120" s="95">
        <f t="shared" si="105"/>
        <v>48</v>
      </c>
      <c r="M120" s="229"/>
      <c r="N120" s="45"/>
      <c r="O120" s="91">
        <f t="shared" si="106"/>
        <v>0</v>
      </c>
      <c r="P120" s="290"/>
      <c r="Q120" s="296"/>
    </row>
    <row r="121" spans="1:17" hidden="1" x14ac:dyDescent="0.25">
      <c r="A121" s="75">
        <v>2270</v>
      </c>
      <c r="B121" s="43" t="s">
        <v>118</v>
      </c>
      <c r="C121" s="189">
        <f t="shared" si="100"/>
        <v>0</v>
      </c>
      <c r="D121" s="132">
        <f t="shared" ref="D121:E121" si="107">SUM(D122:D126)</f>
        <v>0</v>
      </c>
      <c r="E121" s="76">
        <f t="shared" si="107"/>
        <v>0</v>
      </c>
      <c r="F121" s="95">
        <f>SUM(F122:F126)</f>
        <v>0</v>
      </c>
      <c r="G121" s="230">
        <f t="shared" ref="G121:N121" si="108">SUM(G122:G126)</f>
        <v>0</v>
      </c>
      <c r="H121" s="76">
        <f t="shared" si="108"/>
        <v>0</v>
      </c>
      <c r="I121" s="91">
        <f t="shared" si="108"/>
        <v>0</v>
      </c>
      <c r="J121" s="132">
        <f t="shared" si="108"/>
        <v>0</v>
      </c>
      <c r="K121" s="76">
        <f t="shared" si="108"/>
        <v>0</v>
      </c>
      <c r="L121" s="95">
        <f t="shared" si="108"/>
        <v>0</v>
      </c>
      <c r="M121" s="230">
        <f t="shared" si="108"/>
        <v>0</v>
      </c>
      <c r="N121" s="76">
        <f t="shared" si="108"/>
        <v>0</v>
      </c>
      <c r="O121" s="91">
        <f>SUM(O122:O126)</f>
        <v>0</v>
      </c>
      <c r="P121" s="290"/>
      <c r="Q121" s="296"/>
    </row>
    <row r="122" spans="1:17"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row>
    <row r="123" spans="1:17"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row>
    <row r="124" spans="1:17" ht="24" hidden="1" x14ac:dyDescent="0.25">
      <c r="A124" s="30">
        <v>2275</v>
      </c>
      <c r="B124" s="43" t="s">
        <v>120</v>
      </c>
      <c r="C124" s="189">
        <f t="shared" si="100"/>
        <v>0</v>
      </c>
      <c r="D124" s="263"/>
      <c r="E124" s="45"/>
      <c r="F124" s="95">
        <f t="shared" si="109"/>
        <v>0</v>
      </c>
      <c r="G124" s="229"/>
      <c r="H124" s="45"/>
      <c r="I124" s="91">
        <f t="shared" si="110"/>
        <v>0</v>
      </c>
      <c r="J124" s="263"/>
      <c r="K124" s="45"/>
      <c r="L124" s="95">
        <f t="shared" si="111"/>
        <v>0</v>
      </c>
      <c r="M124" s="229"/>
      <c r="N124" s="45"/>
      <c r="O124" s="91">
        <f t="shared" si="112"/>
        <v>0</v>
      </c>
      <c r="P124" s="290"/>
      <c r="Q124" s="296"/>
    </row>
    <row r="125" spans="1:17"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row>
    <row r="126" spans="1:17" ht="24" hidden="1" x14ac:dyDescent="0.25">
      <c r="A126" s="30">
        <v>2279</v>
      </c>
      <c r="B126" s="43" t="s">
        <v>122</v>
      </c>
      <c r="C126" s="189">
        <f t="shared" si="100"/>
        <v>0</v>
      </c>
      <c r="D126" s="263"/>
      <c r="E126" s="45"/>
      <c r="F126" s="95">
        <f t="shared" si="109"/>
        <v>0</v>
      </c>
      <c r="G126" s="229"/>
      <c r="H126" s="45"/>
      <c r="I126" s="91">
        <f t="shared" si="110"/>
        <v>0</v>
      </c>
      <c r="J126" s="263"/>
      <c r="K126" s="45"/>
      <c r="L126" s="95">
        <f t="shared" si="111"/>
        <v>0</v>
      </c>
      <c r="M126" s="229"/>
      <c r="N126" s="45"/>
      <c r="O126" s="91">
        <f t="shared" si="112"/>
        <v>0</v>
      </c>
      <c r="P126" s="336"/>
      <c r="Q126" s="296"/>
    </row>
    <row r="127" spans="1:17" ht="24" hidden="1" x14ac:dyDescent="0.25">
      <c r="A127" s="340">
        <v>2280</v>
      </c>
      <c r="B127" s="40" t="s">
        <v>123</v>
      </c>
      <c r="C127" s="188">
        <f t="shared" si="100"/>
        <v>0</v>
      </c>
      <c r="D127" s="131">
        <f t="shared" ref="D127:O127" si="113">SUM(D128)</f>
        <v>0</v>
      </c>
      <c r="E127" s="79">
        <f>SUM(E128)</f>
        <v>0</v>
      </c>
      <c r="F127" s="176">
        <f t="shared" si="113"/>
        <v>0</v>
      </c>
      <c r="G127" s="232">
        <f t="shared" si="113"/>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row>
    <row r="128" spans="1:17"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row>
    <row r="129" spans="1:17" ht="38.25" customHeight="1" x14ac:dyDescent="0.25">
      <c r="A129" s="35">
        <v>2300</v>
      </c>
      <c r="B129" s="72" t="s">
        <v>125</v>
      </c>
      <c r="C129" s="187">
        <f t="shared" si="100"/>
        <v>75422</v>
      </c>
      <c r="D129" s="130">
        <f t="shared" ref="D129:E129" si="114">SUM(D130,D135,D139,D140,D143,D150,D158,D159,D162)</f>
        <v>72954</v>
      </c>
      <c r="E129" s="38">
        <f t="shared" si="114"/>
        <v>0</v>
      </c>
      <c r="F129" s="175">
        <f>SUM(F130,F135,F139,F140,F143,F150,F158,F159,F162)</f>
        <v>72954</v>
      </c>
      <c r="G129" s="227">
        <f t="shared" ref="G129:N129" si="115">SUM(G130,G135,G139,G140,G143,G150,G158,G159,G162)</f>
        <v>0</v>
      </c>
      <c r="H129" s="38">
        <f t="shared" si="115"/>
        <v>0</v>
      </c>
      <c r="I129" s="123">
        <f t="shared" si="115"/>
        <v>0</v>
      </c>
      <c r="J129" s="130">
        <f t="shared" si="115"/>
        <v>2468</v>
      </c>
      <c r="K129" s="38">
        <f t="shared" si="115"/>
        <v>0</v>
      </c>
      <c r="L129" s="175">
        <f t="shared" si="115"/>
        <v>2468</v>
      </c>
      <c r="M129" s="227">
        <f t="shared" si="115"/>
        <v>0</v>
      </c>
      <c r="N129" s="38">
        <f t="shared" si="115"/>
        <v>0</v>
      </c>
      <c r="O129" s="123">
        <f>SUM(O130,O135,O139,O140,O143,O150,O158,O159,O162)</f>
        <v>0</v>
      </c>
      <c r="P129" s="292"/>
      <c r="Q129" s="296"/>
    </row>
    <row r="130" spans="1:17" ht="24" x14ac:dyDescent="0.25">
      <c r="A130" s="340">
        <v>2310</v>
      </c>
      <c r="B130" s="40" t="s">
        <v>126</v>
      </c>
      <c r="C130" s="188">
        <f t="shared" si="100"/>
        <v>18586</v>
      </c>
      <c r="D130" s="131">
        <f t="shared" ref="D130:O130" si="116">SUM(D131:D134)</f>
        <v>18586</v>
      </c>
      <c r="E130" s="79">
        <f t="shared" si="116"/>
        <v>0</v>
      </c>
      <c r="F130" s="176">
        <f t="shared" si="116"/>
        <v>18586</v>
      </c>
      <c r="G130" s="232">
        <f t="shared" si="116"/>
        <v>0</v>
      </c>
      <c r="H130" s="79">
        <f t="shared" si="116"/>
        <v>0</v>
      </c>
      <c r="I130" s="90">
        <f t="shared" si="116"/>
        <v>0</v>
      </c>
      <c r="J130" s="131">
        <f t="shared" si="116"/>
        <v>0</v>
      </c>
      <c r="K130" s="79">
        <f t="shared" si="116"/>
        <v>0</v>
      </c>
      <c r="L130" s="176">
        <f t="shared" si="116"/>
        <v>0</v>
      </c>
      <c r="M130" s="232">
        <f t="shared" si="116"/>
        <v>0</v>
      </c>
      <c r="N130" s="79">
        <f t="shared" si="116"/>
        <v>0</v>
      </c>
      <c r="O130" s="90">
        <f t="shared" si="116"/>
        <v>0</v>
      </c>
      <c r="P130" s="289"/>
      <c r="Q130" s="296"/>
    </row>
    <row r="131" spans="1:17" x14ac:dyDescent="0.25">
      <c r="A131" s="30">
        <v>2311</v>
      </c>
      <c r="B131" s="43" t="s">
        <v>127</v>
      </c>
      <c r="C131" s="189">
        <f t="shared" si="100"/>
        <v>4027</v>
      </c>
      <c r="D131" s="263">
        <v>4027</v>
      </c>
      <c r="E131" s="45"/>
      <c r="F131" s="95">
        <f t="shared" ref="F131:F134" si="117">D131+E131</f>
        <v>4027</v>
      </c>
      <c r="G131" s="229"/>
      <c r="H131" s="45"/>
      <c r="I131" s="91">
        <f t="shared" ref="I131:I134" si="118">G131+H131</f>
        <v>0</v>
      </c>
      <c r="J131" s="263"/>
      <c r="K131" s="45"/>
      <c r="L131" s="95">
        <f t="shared" ref="L131:L134" si="119">J131+K131</f>
        <v>0</v>
      </c>
      <c r="M131" s="229"/>
      <c r="N131" s="45"/>
      <c r="O131" s="91">
        <f t="shared" ref="O131:O134" si="120">M131+N131</f>
        <v>0</v>
      </c>
      <c r="P131" s="451"/>
      <c r="Q131" s="296"/>
    </row>
    <row r="132" spans="1:17" ht="13.5" customHeight="1" x14ac:dyDescent="0.25">
      <c r="A132" s="30">
        <v>2312</v>
      </c>
      <c r="B132" s="43" t="s">
        <v>128</v>
      </c>
      <c r="C132" s="189">
        <f t="shared" si="100"/>
        <v>11760</v>
      </c>
      <c r="D132" s="263">
        <v>11760</v>
      </c>
      <c r="E132" s="45"/>
      <c r="F132" s="95">
        <f t="shared" si="117"/>
        <v>11760</v>
      </c>
      <c r="G132" s="229"/>
      <c r="H132" s="45"/>
      <c r="I132" s="91">
        <f t="shared" si="118"/>
        <v>0</v>
      </c>
      <c r="J132" s="263"/>
      <c r="K132" s="45"/>
      <c r="L132" s="95">
        <f t="shared" si="119"/>
        <v>0</v>
      </c>
      <c r="M132" s="229"/>
      <c r="N132" s="45"/>
      <c r="O132" s="91">
        <f t="shared" si="120"/>
        <v>0</v>
      </c>
      <c r="P132" s="452"/>
      <c r="Q132" s="296"/>
    </row>
    <row r="133" spans="1:17" x14ac:dyDescent="0.25">
      <c r="A133" s="30">
        <v>2313</v>
      </c>
      <c r="B133" s="43" t="s">
        <v>129</v>
      </c>
      <c r="C133" s="189">
        <f t="shared" si="100"/>
        <v>2445</v>
      </c>
      <c r="D133" s="263">
        <v>2445</v>
      </c>
      <c r="E133" s="45"/>
      <c r="F133" s="95">
        <f t="shared" si="117"/>
        <v>2445</v>
      </c>
      <c r="G133" s="229"/>
      <c r="H133" s="45"/>
      <c r="I133" s="91">
        <f t="shared" si="118"/>
        <v>0</v>
      </c>
      <c r="J133" s="263"/>
      <c r="K133" s="45"/>
      <c r="L133" s="95">
        <f t="shared" si="119"/>
        <v>0</v>
      </c>
      <c r="M133" s="229"/>
      <c r="N133" s="45"/>
      <c r="O133" s="91">
        <f t="shared" si="120"/>
        <v>0</v>
      </c>
      <c r="P133" s="336"/>
      <c r="Q133" s="296"/>
    </row>
    <row r="134" spans="1:17" ht="56.25" customHeight="1" x14ac:dyDescent="0.25">
      <c r="A134" s="30">
        <v>2314</v>
      </c>
      <c r="B134" s="43" t="s">
        <v>307</v>
      </c>
      <c r="C134" s="189">
        <f t="shared" si="100"/>
        <v>354</v>
      </c>
      <c r="D134" s="263">
        <v>354</v>
      </c>
      <c r="E134" s="45"/>
      <c r="F134" s="95">
        <f t="shared" si="117"/>
        <v>354</v>
      </c>
      <c r="G134" s="229"/>
      <c r="H134" s="45"/>
      <c r="I134" s="91">
        <f t="shared" si="118"/>
        <v>0</v>
      </c>
      <c r="J134" s="263"/>
      <c r="K134" s="45"/>
      <c r="L134" s="95">
        <f t="shared" si="119"/>
        <v>0</v>
      </c>
      <c r="M134" s="229"/>
      <c r="N134" s="45"/>
      <c r="O134" s="91">
        <f t="shared" si="120"/>
        <v>0</v>
      </c>
      <c r="P134" s="336"/>
      <c r="Q134" s="296"/>
    </row>
    <row r="135" spans="1:17" x14ac:dyDescent="0.25">
      <c r="A135" s="75">
        <v>2320</v>
      </c>
      <c r="B135" s="43" t="s">
        <v>130</v>
      </c>
      <c r="C135" s="189">
        <f t="shared" si="100"/>
        <v>34460</v>
      </c>
      <c r="D135" s="132">
        <f t="shared" ref="D135" si="121">SUM(D136:D138)</f>
        <v>31992</v>
      </c>
      <c r="E135" s="76">
        <f>SUM(E136:E138)</f>
        <v>0</v>
      </c>
      <c r="F135" s="95">
        <f>SUM(F136:F138)</f>
        <v>31992</v>
      </c>
      <c r="G135" s="230">
        <f t="shared" ref="G135" si="122">SUM(G136:G138)</f>
        <v>0</v>
      </c>
      <c r="H135" s="76">
        <f>SUM(H136:H138)</f>
        <v>0</v>
      </c>
      <c r="I135" s="91">
        <f t="shared" ref="I135:N135" si="123">SUM(I136:I138)</f>
        <v>0</v>
      </c>
      <c r="J135" s="132">
        <f t="shared" si="123"/>
        <v>2468</v>
      </c>
      <c r="K135" s="76">
        <f t="shared" si="123"/>
        <v>0</v>
      </c>
      <c r="L135" s="95">
        <f t="shared" si="123"/>
        <v>2468</v>
      </c>
      <c r="M135" s="230">
        <f t="shared" si="123"/>
        <v>0</v>
      </c>
      <c r="N135" s="76">
        <f t="shared" si="123"/>
        <v>0</v>
      </c>
      <c r="O135" s="91">
        <f>SUM(O136:O138)</f>
        <v>0</v>
      </c>
      <c r="P135" s="290"/>
      <c r="Q135" s="296"/>
    </row>
    <row r="136" spans="1:17" x14ac:dyDescent="0.25">
      <c r="A136" s="30">
        <v>2321</v>
      </c>
      <c r="B136" s="43" t="s">
        <v>131</v>
      </c>
      <c r="C136" s="189">
        <f t="shared" si="100"/>
        <v>6423</v>
      </c>
      <c r="D136" s="263">
        <v>3955</v>
      </c>
      <c r="E136" s="45"/>
      <c r="F136" s="95">
        <f t="shared" ref="F136:F139" si="124">D136+E136</f>
        <v>3955</v>
      </c>
      <c r="G136" s="229"/>
      <c r="H136" s="45"/>
      <c r="I136" s="91">
        <f t="shared" ref="I136:I139" si="125">G136+H136</f>
        <v>0</v>
      </c>
      <c r="J136" s="263">
        <v>2468</v>
      </c>
      <c r="K136" s="45"/>
      <c r="L136" s="95">
        <f t="shared" ref="L136:L139" si="126">J136+K136</f>
        <v>2468</v>
      </c>
      <c r="M136" s="229"/>
      <c r="N136" s="45"/>
      <c r="O136" s="91">
        <f t="shared" ref="O136:O139" si="127">M136+N136</f>
        <v>0</v>
      </c>
      <c r="P136" s="290"/>
      <c r="Q136" s="296"/>
    </row>
    <row r="137" spans="1:17" x14ac:dyDescent="0.25">
      <c r="A137" s="30">
        <v>2322</v>
      </c>
      <c r="B137" s="43" t="s">
        <v>132</v>
      </c>
      <c r="C137" s="189">
        <f t="shared" si="100"/>
        <v>28037</v>
      </c>
      <c r="D137" s="263">
        <v>28037</v>
      </c>
      <c r="E137" s="45"/>
      <c r="F137" s="95">
        <f t="shared" si="124"/>
        <v>28037</v>
      </c>
      <c r="G137" s="229"/>
      <c r="H137" s="45"/>
      <c r="I137" s="91">
        <f t="shared" si="125"/>
        <v>0</v>
      </c>
      <c r="J137" s="263"/>
      <c r="K137" s="45"/>
      <c r="L137" s="95">
        <f t="shared" si="126"/>
        <v>0</v>
      </c>
      <c r="M137" s="229"/>
      <c r="N137" s="45"/>
      <c r="O137" s="91">
        <f t="shared" si="127"/>
        <v>0</v>
      </c>
      <c r="P137" s="290"/>
      <c r="Q137" s="296"/>
    </row>
    <row r="138" spans="1:17" ht="10.5" hidden="1" customHeight="1" x14ac:dyDescent="0.25">
      <c r="A138" s="30">
        <v>2329</v>
      </c>
      <c r="B138" s="43" t="s">
        <v>133</v>
      </c>
      <c r="C138" s="189">
        <f t="shared" si="100"/>
        <v>0</v>
      </c>
      <c r="D138" s="263"/>
      <c r="E138" s="45"/>
      <c r="F138" s="95">
        <f t="shared" si="124"/>
        <v>0</v>
      </c>
      <c r="G138" s="229"/>
      <c r="H138" s="45"/>
      <c r="I138" s="91">
        <f t="shared" si="125"/>
        <v>0</v>
      </c>
      <c r="J138" s="263"/>
      <c r="K138" s="45"/>
      <c r="L138" s="95">
        <f t="shared" si="126"/>
        <v>0</v>
      </c>
      <c r="M138" s="229"/>
      <c r="N138" s="45"/>
      <c r="O138" s="91">
        <f t="shared" si="127"/>
        <v>0</v>
      </c>
      <c r="P138" s="290"/>
      <c r="Q138" s="296"/>
    </row>
    <row r="139" spans="1:17" hidden="1" x14ac:dyDescent="0.25">
      <c r="A139" s="75">
        <v>2330</v>
      </c>
      <c r="B139" s="43" t="s">
        <v>134</v>
      </c>
      <c r="C139" s="189">
        <f t="shared" si="100"/>
        <v>0</v>
      </c>
      <c r="D139" s="263"/>
      <c r="E139" s="45"/>
      <c r="F139" s="95">
        <f t="shared" si="124"/>
        <v>0</v>
      </c>
      <c r="G139" s="229"/>
      <c r="H139" s="45"/>
      <c r="I139" s="91">
        <f t="shared" si="125"/>
        <v>0</v>
      </c>
      <c r="J139" s="263"/>
      <c r="K139" s="45"/>
      <c r="L139" s="95">
        <f t="shared" si="126"/>
        <v>0</v>
      </c>
      <c r="M139" s="229"/>
      <c r="N139" s="45"/>
      <c r="O139" s="91">
        <f t="shared" si="127"/>
        <v>0</v>
      </c>
      <c r="P139" s="290"/>
      <c r="Q139" s="296"/>
    </row>
    <row r="140" spans="1:17" ht="48" x14ac:dyDescent="0.25">
      <c r="A140" s="75">
        <v>2340</v>
      </c>
      <c r="B140" s="43" t="s">
        <v>135</v>
      </c>
      <c r="C140" s="189">
        <f t="shared" si="100"/>
        <v>500</v>
      </c>
      <c r="D140" s="132">
        <f t="shared" ref="D140" si="128">SUM(D141:D142)</f>
        <v>500</v>
      </c>
      <c r="E140" s="76">
        <f>SUM(E141:E142)</f>
        <v>0</v>
      </c>
      <c r="F140" s="95">
        <f>SUM(F141:F142)</f>
        <v>500</v>
      </c>
      <c r="G140" s="230">
        <f t="shared" ref="G140:N140" si="129">SUM(G141:G142)</f>
        <v>0</v>
      </c>
      <c r="H140" s="76">
        <f t="shared" si="129"/>
        <v>0</v>
      </c>
      <c r="I140" s="91">
        <f t="shared" si="129"/>
        <v>0</v>
      </c>
      <c r="J140" s="132">
        <f t="shared" si="129"/>
        <v>0</v>
      </c>
      <c r="K140" s="76">
        <f t="shared" si="129"/>
        <v>0</v>
      </c>
      <c r="L140" s="95">
        <f t="shared" si="129"/>
        <v>0</v>
      </c>
      <c r="M140" s="230">
        <f t="shared" si="129"/>
        <v>0</v>
      </c>
      <c r="N140" s="76">
        <f t="shared" si="129"/>
        <v>0</v>
      </c>
      <c r="O140" s="91">
        <f>SUM(O141:O142)</f>
        <v>0</v>
      </c>
      <c r="P140" s="290"/>
      <c r="Q140" s="296"/>
    </row>
    <row r="141" spans="1:17" x14ac:dyDescent="0.25">
      <c r="A141" s="30">
        <v>2341</v>
      </c>
      <c r="B141" s="43" t="s">
        <v>136</v>
      </c>
      <c r="C141" s="189">
        <f t="shared" si="100"/>
        <v>500</v>
      </c>
      <c r="D141" s="263">
        <v>500</v>
      </c>
      <c r="E141" s="45"/>
      <c r="F141" s="95">
        <f t="shared" ref="F141:F142" si="130">D141+E141</f>
        <v>500</v>
      </c>
      <c r="G141" s="229"/>
      <c r="H141" s="45"/>
      <c r="I141" s="91">
        <f t="shared" ref="I141:I142" si="131">G141+H141</f>
        <v>0</v>
      </c>
      <c r="J141" s="263"/>
      <c r="K141" s="45"/>
      <c r="L141" s="95">
        <f t="shared" ref="L141:L142" si="132">J141+K141</f>
        <v>0</v>
      </c>
      <c r="M141" s="229"/>
      <c r="N141" s="45"/>
      <c r="O141" s="91">
        <f t="shared" ref="O141:O142" si="133">M141+N141</f>
        <v>0</v>
      </c>
      <c r="P141" s="290"/>
      <c r="Q141" s="296"/>
    </row>
    <row r="142" spans="1:17" ht="24" hidden="1" x14ac:dyDescent="0.25">
      <c r="A142" s="30">
        <v>2344</v>
      </c>
      <c r="B142" s="43" t="s">
        <v>137</v>
      </c>
      <c r="C142" s="189">
        <f t="shared" si="100"/>
        <v>0</v>
      </c>
      <c r="D142" s="263"/>
      <c r="E142" s="45"/>
      <c r="F142" s="95">
        <f t="shared" si="130"/>
        <v>0</v>
      </c>
      <c r="G142" s="229"/>
      <c r="H142" s="45"/>
      <c r="I142" s="91">
        <f t="shared" si="131"/>
        <v>0</v>
      </c>
      <c r="J142" s="263"/>
      <c r="K142" s="45"/>
      <c r="L142" s="95">
        <f t="shared" si="132"/>
        <v>0</v>
      </c>
      <c r="M142" s="229"/>
      <c r="N142" s="45"/>
      <c r="O142" s="91">
        <f t="shared" si="133"/>
        <v>0</v>
      </c>
      <c r="P142" s="290"/>
      <c r="Q142" s="296"/>
    </row>
    <row r="143" spans="1:17" ht="24" x14ac:dyDescent="0.25">
      <c r="A143" s="73">
        <v>2350</v>
      </c>
      <c r="B143" s="58" t="s">
        <v>138</v>
      </c>
      <c r="C143" s="194">
        <f t="shared" si="100"/>
        <v>7214</v>
      </c>
      <c r="D143" s="86">
        <f t="shared" ref="D143" si="134">SUM(D144:D149)</f>
        <v>7214</v>
      </c>
      <c r="E143" s="74">
        <f>SUM(E144:E149)</f>
        <v>0</v>
      </c>
      <c r="F143" s="174">
        <f>SUM(F144:F149)</f>
        <v>7214</v>
      </c>
      <c r="G143" s="228">
        <f t="shared" ref="G143:N143" si="135">SUM(G144:G149)</f>
        <v>0</v>
      </c>
      <c r="H143" s="74">
        <f t="shared" si="135"/>
        <v>0</v>
      </c>
      <c r="I143" s="154">
        <f t="shared" si="135"/>
        <v>0</v>
      </c>
      <c r="J143" s="86">
        <f t="shared" si="135"/>
        <v>0</v>
      </c>
      <c r="K143" s="74">
        <f t="shared" si="135"/>
        <v>0</v>
      </c>
      <c r="L143" s="174">
        <f t="shared" si="135"/>
        <v>0</v>
      </c>
      <c r="M143" s="228">
        <f t="shared" si="135"/>
        <v>0</v>
      </c>
      <c r="N143" s="74">
        <f t="shared" si="135"/>
        <v>0</v>
      </c>
      <c r="O143" s="154">
        <f>SUM(O144:O149)</f>
        <v>0</v>
      </c>
      <c r="P143" s="291"/>
      <c r="Q143" s="296"/>
    </row>
    <row r="144" spans="1:17" x14ac:dyDescent="0.25">
      <c r="A144" s="27">
        <v>2351</v>
      </c>
      <c r="B144" s="40" t="s">
        <v>139</v>
      </c>
      <c r="C144" s="188">
        <f t="shared" si="100"/>
        <v>815</v>
      </c>
      <c r="D144" s="262">
        <v>815</v>
      </c>
      <c r="E144" s="42"/>
      <c r="F144" s="176">
        <f t="shared" ref="F144:F149" si="136">D144+E144</f>
        <v>815</v>
      </c>
      <c r="G144" s="219"/>
      <c r="H144" s="42"/>
      <c r="I144" s="90">
        <f t="shared" ref="I144:I149" si="137">G144+H144</f>
        <v>0</v>
      </c>
      <c r="J144" s="262"/>
      <c r="K144" s="42"/>
      <c r="L144" s="176">
        <f t="shared" ref="L144:L149" si="138">J144+K144</f>
        <v>0</v>
      </c>
      <c r="M144" s="219"/>
      <c r="N144" s="42"/>
      <c r="O144" s="90">
        <f t="shared" ref="O144:O149" si="139">M144+N144</f>
        <v>0</v>
      </c>
      <c r="P144" s="289"/>
      <c r="Q144" s="296"/>
    </row>
    <row r="145" spans="1:17" x14ac:dyDescent="0.25">
      <c r="A145" s="30">
        <v>2352</v>
      </c>
      <c r="B145" s="43" t="s">
        <v>140</v>
      </c>
      <c r="C145" s="189">
        <f t="shared" si="100"/>
        <v>3074</v>
      </c>
      <c r="D145" s="263">
        <v>3074</v>
      </c>
      <c r="E145" s="45"/>
      <c r="F145" s="95">
        <f t="shared" si="136"/>
        <v>3074</v>
      </c>
      <c r="G145" s="229"/>
      <c r="H145" s="45"/>
      <c r="I145" s="91">
        <f t="shared" si="137"/>
        <v>0</v>
      </c>
      <c r="J145" s="263"/>
      <c r="K145" s="45"/>
      <c r="L145" s="95">
        <f t="shared" si="138"/>
        <v>0</v>
      </c>
      <c r="M145" s="229"/>
      <c r="N145" s="45"/>
      <c r="O145" s="91">
        <f t="shared" si="139"/>
        <v>0</v>
      </c>
      <c r="P145" s="336"/>
      <c r="Q145" s="296"/>
    </row>
    <row r="146" spans="1:17" ht="24" x14ac:dyDescent="0.25">
      <c r="A146" s="30">
        <v>2353</v>
      </c>
      <c r="B146" s="43" t="s">
        <v>141</v>
      </c>
      <c r="C146" s="189">
        <f t="shared" si="100"/>
        <v>100</v>
      </c>
      <c r="D146" s="263">
        <v>100</v>
      </c>
      <c r="E146" s="45"/>
      <c r="F146" s="95">
        <f t="shared" si="136"/>
        <v>100</v>
      </c>
      <c r="G146" s="229"/>
      <c r="H146" s="45"/>
      <c r="I146" s="91">
        <f t="shared" si="137"/>
        <v>0</v>
      </c>
      <c r="J146" s="263"/>
      <c r="K146" s="45"/>
      <c r="L146" s="95">
        <f t="shared" si="138"/>
        <v>0</v>
      </c>
      <c r="M146" s="229"/>
      <c r="N146" s="45"/>
      <c r="O146" s="91">
        <f t="shared" si="139"/>
        <v>0</v>
      </c>
      <c r="P146" s="290"/>
      <c r="Q146" s="296"/>
    </row>
    <row r="147" spans="1:17" ht="24" x14ac:dyDescent="0.25">
      <c r="A147" s="30">
        <v>2354</v>
      </c>
      <c r="B147" s="43" t="s">
        <v>142</v>
      </c>
      <c r="C147" s="189">
        <f t="shared" si="100"/>
        <v>3225</v>
      </c>
      <c r="D147" s="263">
        <v>3225</v>
      </c>
      <c r="E147" s="45"/>
      <c r="F147" s="95">
        <f t="shared" si="136"/>
        <v>3225</v>
      </c>
      <c r="G147" s="229"/>
      <c r="H147" s="45"/>
      <c r="I147" s="91">
        <f t="shared" si="137"/>
        <v>0</v>
      </c>
      <c r="J147" s="263"/>
      <c r="K147" s="45"/>
      <c r="L147" s="95">
        <f t="shared" si="138"/>
        <v>0</v>
      </c>
      <c r="M147" s="229"/>
      <c r="N147" s="45"/>
      <c r="O147" s="91">
        <f t="shared" si="139"/>
        <v>0</v>
      </c>
      <c r="P147" s="336"/>
      <c r="Q147" s="296"/>
    </row>
    <row r="148" spans="1:17" ht="24" hidden="1" x14ac:dyDescent="0.25">
      <c r="A148" s="30">
        <v>2355</v>
      </c>
      <c r="B148" s="43" t="s">
        <v>143</v>
      </c>
      <c r="C148" s="189">
        <f t="shared" si="100"/>
        <v>0</v>
      </c>
      <c r="D148" s="263"/>
      <c r="E148" s="45"/>
      <c r="F148" s="95">
        <f t="shared" si="136"/>
        <v>0</v>
      </c>
      <c r="G148" s="229"/>
      <c r="H148" s="45"/>
      <c r="I148" s="91">
        <f t="shared" si="137"/>
        <v>0</v>
      </c>
      <c r="J148" s="263"/>
      <c r="K148" s="45"/>
      <c r="L148" s="95">
        <f t="shared" si="138"/>
        <v>0</v>
      </c>
      <c r="M148" s="229"/>
      <c r="N148" s="45"/>
      <c r="O148" s="91">
        <f t="shared" si="139"/>
        <v>0</v>
      </c>
      <c r="P148" s="290"/>
      <c r="Q148" s="296"/>
    </row>
    <row r="149" spans="1:17" ht="24" hidden="1" x14ac:dyDescent="0.25">
      <c r="A149" s="30">
        <v>2359</v>
      </c>
      <c r="B149" s="43" t="s">
        <v>144</v>
      </c>
      <c r="C149" s="189">
        <f t="shared" si="100"/>
        <v>0</v>
      </c>
      <c r="D149" s="263"/>
      <c r="E149" s="45"/>
      <c r="F149" s="95">
        <f t="shared" si="136"/>
        <v>0</v>
      </c>
      <c r="G149" s="229"/>
      <c r="H149" s="45"/>
      <c r="I149" s="91">
        <f t="shared" si="137"/>
        <v>0</v>
      </c>
      <c r="J149" s="263"/>
      <c r="K149" s="45"/>
      <c r="L149" s="95">
        <f t="shared" si="138"/>
        <v>0</v>
      </c>
      <c r="M149" s="229"/>
      <c r="N149" s="45"/>
      <c r="O149" s="91">
        <f t="shared" si="139"/>
        <v>0</v>
      </c>
      <c r="P149" s="290"/>
      <c r="Q149" s="296"/>
    </row>
    <row r="150" spans="1:17" ht="24.75" customHeight="1" x14ac:dyDescent="0.25">
      <c r="A150" s="75">
        <v>2360</v>
      </c>
      <c r="B150" s="43" t="s">
        <v>145</v>
      </c>
      <c r="C150" s="189">
        <f t="shared" si="100"/>
        <v>13151</v>
      </c>
      <c r="D150" s="132">
        <f t="shared" ref="D150" si="140">SUM(D151:D157)</f>
        <v>13151</v>
      </c>
      <c r="E150" s="76">
        <f>SUM(E151:E157)</f>
        <v>0</v>
      </c>
      <c r="F150" s="95">
        <f>SUM(F151:F157)</f>
        <v>13151</v>
      </c>
      <c r="G150" s="230">
        <f t="shared" ref="G150:N150" si="141">SUM(G151:G157)</f>
        <v>0</v>
      </c>
      <c r="H150" s="76">
        <f t="shared" si="141"/>
        <v>0</v>
      </c>
      <c r="I150" s="91">
        <f t="shared" si="141"/>
        <v>0</v>
      </c>
      <c r="J150" s="132">
        <f t="shared" si="141"/>
        <v>0</v>
      </c>
      <c r="K150" s="76">
        <f t="shared" si="141"/>
        <v>0</v>
      </c>
      <c r="L150" s="95">
        <f t="shared" si="141"/>
        <v>0</v>
      </c>
      <c r="M150" s="230">
        <f t="shared" si="141"/>
        <v>0</v>
      </c>
      <c r="N150" s="76">
        <f t="shared" si="141"/>
        <v>0</v>
      </c>
      <c r="O150" s="91">
        <f>SUM(O151:O157)</f>
        <v>0</v>
      </c>
      <c r="P150" s="290"/>
      <c r="Q150" s="296"/>
    </row>
    <row r="151" spans="1:17" x14ac:dyDescent="0.25">
      <c r="A151" s="29">
        <v>2361</v>
      </c>
      <c r="B151" s="43" t="s">
        <v>146</v>
      </c>
      <c r="C151" s="189">
        <f t="shared" si="100"/>
        <v>320</v>
      </c>
      <c r="D151" s="263">
        <v>320</v>
      </c>
      <c r="E151" s="45"/>
      <c r="F151" s="95">
        <f t="shared" ref="F151:F158" si="142">D151+E151</f>
        <v>320</v>
      </c>
      <c r="G151" s="229"/>
      <c r="H151" s="45"/>
      <c r="I151" s="91">
        <f t="shared" ref="I151:I158" si="143">G151+H151</f>
        <v>0</v>
      </c>
      <c r="J151" s="263"/>
      <c r="K151" s="45"/>
      <c r="L151" s="95">
        <f t="shared" ref="L151:L158" si="144">J151+K151</f>
        <v>0</v>
      </c>
      <c r="M151" s="229"/>
      <c r="N151" s="45"/>
      <c r="O151" s="91">
        <f t="shared" ref="O151:O158" si="145">M151+N151</f>
        <v>0</v>
      </c>
      <c r="P151" s="290"/>
      <c r="Q151" s="296"/>
    </row>
    <row r="152" spans="1:17" ht="24" hidden="1" x14ac:dyDescent="0.25">
      <c r="A152" s="29">
        <v>2362</v>
      </c>
      <c r="B152" s="43" t="s">
        <v>147</v>
      </c>
      <c r="C152" s="189">
        <f t="shared" si="100"/>
        <v>0</v>
      </c>
      <c r="D152" s="263"/>
      <c r="E152" s="45"/>
      <c r="F152" s="95">
        <f t="shared" si="142"/>
        <v>0</v>
      </c>
      <c r="G152" s="229"/>
      <c r="H152" s="45"/>
      <c r="I152" s="91">
        <f t="shared" si="143"/>
        <v>0</v>
      </c>
      <c r="J152" s="263"/>
      <c r="K152" s="45"/>
      <c r="L152" s="95">
        <f t="shared" si="144"/>
        <v>0</v>
      </c>
      <c r="M152" s="229"/>
      <c r="N152" s="45"/>
      <c r="O152" s="91">
        <f t="shared" si="145"/>
        <v>0</v>
      </c>
      <c r="P152" s="290"/>
      <c r="Q152" s="296"/>
    </row>
    <row r="153" spans="1:17" hidden="1" x14ac:dyDescent="0.25">
      <c r="A153" s="29">
        <v>2363</v>
      </c>
      <c r="B153" s="43" t="s">
        <v>148</v>
      </c>
      <c r="C153" s="189">
        <f t="shared" si="100"/>
        <v>0</v>
      </c>
      <c r="D153" s="263"/>
      <c r="E153" s="45"/>
      <c r="F153" s="95">
        <f t="shared" si="142"/>
        <v>0</v>
      </c>
      <c r="G153" s="229"/>
      <c r="H153" s="45"/>
      <c r="I153" s="91">
        <f t="shared" si="143"/>
        <v>0</v>
      </c>
      <c r="J153" s="263"/>
      <c r="K153" s="45"/>
      <c r="L153" s="95">
        <f t="shared" si="144"/>
        <v>0</v>
      </c>
      <c r="M153" s="229"/>
      <c r="N153" s="45"/>
      <c r="O153" s="91">
        <f t="shared" si="145"/>
        <v>0</v>
      </c>
      <c r="P153" s="290"/>
      <c r="Q153" s="296"/>
    </row>
    <row r="154" spans="1:17" x14ac:dyDescent="0.25">
      <c r="A154" s="29">
        <v>2364</v>
      </c>
      <c r="B154" s="43" t="s">
        <v>149</v>
      </c>
      <c r="C154" s="189">
        <f t="shared" si="100"/>
        <v>12586</v>
      </c>
      <c r="D154" s="263">
        <v>12586</v>
      </c>
      <c r="E154" s="45"/>
      <c r="F154" s="95">
        <f t="shared" si="142"/>
        <v>12586</v>
      </c>
      <c r="G154" s="229"/>
      <c r="H154" s="45"/>
      <c r="I154" s="91">
        <f t="shared" si="143"/>
        <v>0</v>
      </c>
      <c r="J154" s="263"/>
      <c r="K154" s="45"/>
      <c r="L154" s="95">
        <f t="shared" si="144"/>
        <v>0</v>
      </c>
      <c r="M154" s="229"/>
      <c r="N154" s="45"/>
      <c r="O154" s="91">
        <f t="shared" si="145"/>
        <v>0</v>
      </c>
      <c r="P154" s="336"/>
      <c r="Q154" s="296"/>
    </row>
    <row r="155" spans="1:17" ht="12.75" hidden="1" customHeight="1" x14ac:dyDescent="0.25">
      <c r="A155" s="29">
        <v>2365</v>
      </c>
      <c r="B155" s="43" t="s">
        <v>150</v>
      </c>
      <c r="C155" s="189">
        <f t="shared" si="100"/>
        <v>0</v>
      </c>
      <c r="D155" s="263"/>
      <c r="E155" s="45"/>
      <c r="F155" s="95">
        <f t="shared" si="142"/>
        <v>0</v>
      </c>
      <c r="G155" s="229"/>
      <c r="H155" s="45"/>
      <c r="I155" s="91">
        <f t="shared" si="143"/>
        <v>0</v>
      </c>
      <c r="J155" s="263"/>
      <c r="K155" s="45"/>
      <c r="L155" s="95">
        <f t="shared" si="144"/>
        <v>0</v>
      </c>
      <c r="M155" s="229"/>
      <c r="N155" s="45"/>
      <c r="O155" s="91">
        <f t="shared" si="145"/>
        <v>0</v>
      </c>
      <c r="P155" s="290"/>
      <c r="Q155" s="296"/>
    </row>
    <row r="156" spans="1:17" ht="36" hidden="1" x14ac:dyDescent="0.25">
      <c r="A156" s="29">
        <v>2366</v>
      </c>
      <c r="B156" s="43" t="s">
        <v>151</v>
      </c>
      <c r="C156" s="189">
        <f t="shared" si="100"/>
        <v>0</v>
      </c>
      <c r="D156" s="263"/>
      <c r="E156" s="45"/>
      <c r="F156" s="95">
        <f t="shared" si="142"/>
        <v>0</v>
      </c>
      <c r="G156" s="229"/>
      <c r="H156" s="45"/>
      <c r="I156" s="91">
        <f t="shared" si="143"/>
        <v>0</v>
      </c>
      <c r="J156" s="263"/>
      <c r="K156" s="45"/>
      <c r="L156" s="95">
        <f t="shared" si="144"/>
        <v>0</v>
      </c>
      <c r="M156" s="229"/>
      <c r="N156" s="45"/>
      <c r="O156" s="91">
        <f t="shared" si="145"/>
        <v>0</v>
      </c>
      <c r="P156" s="290"/>
      <c r="Q156" s="296"/>
    </row>
    <row r="157" spans="1:17" ht="48" x14ac:dyDescent="0.25">
      <c r="A157" s="29">
        <v>2369</v>
      </c>
      <c r="B157" s="43" t="s">
        <v>152</v>
      </c>
      <c r="C157" s="189">
        <f t="shared" si="100"/>
        <v>245</v>
      </c>
      <c r="D157" s="263">
        <v>245</v>
      </c>
      <c r="E157" s="45"/>
      <c r="F157" s="95">
        <f t="shared" si="142"/>
        <v>245</v>
      </c>
      <c r="G157" s="229"/>
      <c r="H157" s="45"/>
      <c r="I157" s="91">
        <f t="shared" si="143"/>
        <v>0</v>
      </c>
      <c r="J157" s="263"/>
      <c r="K157" s="45"/>
      <c r="L157" s="95">
        <f t="shared" si="144"/>
        <v>0</v>
      </c>
      <c r="M157" s="229"/>
      <c r="N157" s="45"/>
      <c r="O157" s="91">
        <f t="shared" si="145"/>
        <v>0</v>
      </c>
      <c r="P157" s="290"/>
      <c r="Q157" s="296"/>
    </row>
    <row r="158" spans="1:17" hidden="1" x14ac:dyDescent="0.25">
      <c r="A158" s="73">
        <v>2370</v>
      </c>
      <c r="B158" s="58" t="s">
        <v>153</v>
      </c>
      <c r="C158" s="194">
        <f t="shared" si="100"/>
        <v>0</v>
      </c>
      <c r="D158" s="260"/>
      <c r="E158" s="77"/>
      <c r="F158" s="174">
        <f t="shared" si="142"/>
        <v>0</v>
      </c>
      <c r="G158" s="231"/>
      <c r="H158" s="77"/>
      <c r="I158" s="154">
        <f t="shared" si="143"/>
        <v>0</v>
      </c>
      <c r="J158" s="260"/>
      <c r="K158" s="77"/>
      <c r="L158" s="174">
        <f t="shared" si="144"/>
        <v>0</v>
      </c>
      <c r="M158" s="231"/>
      <c r="N158" s="77"/>
      <c r="O158" s="154">
        <f t="shared" si="145"/>
        <v>0</v>
      </c>
      <c r="P158" s="291"/>
      <c r="Q158" s="296"/>
    </row>
    <row r="159" spans="1:17" x14ac:dyDescent="0.25">
      <c r="A159" s="73">
        <v>2380</v>
      </c>
      <c r="B159" s="58" t="s">
        <v>154</v>
      </c>
      <c r="C159" s="194">
        <f t="shared" si="100"/>
        <v>1511</v>
      </c>
      <c r="D159" s="86">
        <f t="shared" ref="D159:E159" si="146">SUM(D160:D161)</f>
        <v>1511</v>
      </c>
      <c r="E159" s="74">
        <f t="shared" si="146"/>
        <v>0</v>
      </c>
      <c r="F159" s="174">
        <f>SUM(F160:F161)</f>
        <v>1511</v>
      </c>
      <c r="G159" s="228">
        <f t="shared" ref="G159:N159" si="147">SUM(G160:G161)</f>
        <v>0</v>
      </c>
      <c r="H159" s="74">
        <f t="shared" si="147"/>
        <v>0</v>
      </c>
      <c r="I159" s="154">
        <f t="shared" si="147"/>
        <v>0</v>
      </c>
      <c r="J159" s="86">
        <f t="shared" si="147"/>
        <v>0</v>
      </c>
      <c r="K159" s="74">
        <f t="shared" si="147"/>
        <v>0</v>
      </c>
      <c r="L159" s="174">
        <f t="shared" si="147"/>
        <v>0</v>
      </c>
      <c r="M159" s="228">
        <f t="shared" si="147"/>
        <v>0</v>
      </c>
      <c r="N159" s="74">
        <f t="shared" si="147"/>
        <v>0</v>
      </c>
      <c r="O159" s="154">
        <f>SUM(O160:O161)</f>
        <v>0</v>
      </c>
      <c r="P159" s="291"/>
      <c r="Q159" s="296"/>
    </row>
    <row r="160" spans="1:17" x14ac:dyDescent="0.25">
      <c r="A160" s="26">
        <v>2381</v>
      </c>
      <c r="B160" s="40" t="s">
        <v>155</v>
      </c>
      <c r="C160" s="188">
        <f t="shared" si="100"/>
        <v>576</v>
      </c>
      <c r="D160" s="262">
        <v>576</v>
      </c>
      <c r="E160" s="42"/>
      <c r="F160" s="176">
        <f t="shared" ref="F160:F163" si="148">D160+E160</f>
        <v>576</v>
      </c>
      <c r="G160" s="219"/>
      <c r="H160" s="42"/>
      <c r="I160" s="90">
        <f t="shared" ref="I160:I163" si="149">G160+H160</f>
        <v>0</v>
      </c>
      <c r="J160" s="262"/>
      <c r="K160" s="42"/>
      <c r="L160" s="176">
        <f t="shared" ref="L160:L163" si="150">J160+K160</f>
        <v>0</v>
      </c>
      <c r="M160" s="219"/>
      <c r="N160" s="42"/>
      <c r="O160" s="90">
        <f t="shared" ref="O160:O163" si="151">M160+N160</f>
        <v>0</v>
      </c>
      <c r="P160" s="289"/>
      <c r="Q160" s="296"/>
    </row>
    <row r="161" spans="1:17" ht="24" x14ac:dyDescent="0.25">
      <c r="A161" s="29">
        <v>2389</v>
      </c>
      <c r="B161" s="43" t="s">
        <v>156</v>
      </c>
      <c r="C161" s="189">
        <f t="shared" si="100"/>
        <v>935</v>
      </c>
      <c r="D161" s="263">
        <v>935</v>
      </c>
      <c r="E161" s="45"/>
      <c r="F161" s="95">
        <f t="shared" si="148"/>
        <v>935</v>
      </c>
      <c r="G161" s="229"/>
      <c r="H161" s="45"/>
      <c r="I161" s="91">
        <f t="shared" si="149"/>
        <v>0</v>
      </c>
      <c r="J161" s="263"/>
      <c r="K161" s="45"/>
      <c r="L161" s="95">
        <f t="shared" si="150"/>
        <v>0</v>
      </c>
      <c r="M161" s="229"/>
      <c r="N161" s="45"/>
      <c r="O161" s="91">
        <f t="shared" si="151"/>
        <v>0</v>
      </c>
      <c r="P161" s="290"/>
      <c r="Q161" s="296"/>
    </row>
    <row r="162" spans="1:17" hidden="1" x14ac:dyDescent="0.25">
      <c r="A162" s="73">
        <v>2390</v>
      </c>
      <c r="B162" s="58" t="s">
        <v>157</v>
      </c>
      <c r="C162" s="194">
        <f t="shared" si="100"/>
        <v>0</v>
      </c>
      <c r="D162" s="260"/>
      <c r="E162" s="77"/>
      <c r="F162" s="174">
        <f t="shared" si="148"/>
        <v>0</v>
      </c>
      <c r="G162" s="231"/>
      <c r="H162" s="77"/>
      <c r="I162" s="154">
        <f t="shared" si="149"/>
        <v>0</v>
      </c>
      <c r="J162" s="260"/>
      <c r="K162" s="77"/>
      <c r="L162" s="174">
        <f t="shared" si="150"/>
        <v>0</v>
      </c>
      <c r="M162" s="231"/>
      <c r="N162" s="77"/>
      <c r="O162" s="154">
        <f t="shared" si="151"/>
        <v>0</v>
      </c>
      <c r="P162" s="291"/>
      <c r="Q162" s="296"/>
    </row>
    <row r="163" spans="1:17" hidden="1" x14ac:dyDescent="0.25">
      <c r="A163" s="35">
        <v>2400</v>
      </c>
      <c r="B163" s="72" t="s">
        <v>158</v>
      </c>
      <c r="C163" s="187">
        <f t="shared" si="100"/>
        <v>0</v>
      </c>
      <c r="D163" s="247"/>
      <c r="E163" s="80"/>
      <c r="F163" s="175">
        <f t="shared" si="148"/>
        <v>0</v>
      </c>
      <c r="G163" s="233"/>
      <c r="H163" s="80"/>
      <c r="I163" s="123">
        <f t="shared" si="149"/>
        <v>0</v>
      </c>
      <c r="J163" s="247"/>
      <c r="K163" s="80"/>
      <c r="L163" s="175">
        <f t="shared" si="150"/>
        <v>0</v>
      </c>
      <c r="M163" s="233"/>
      <c r="N163" s="80"/>
      <c r="O163" s="123">
        <f t="shared" si="151"/>
        <v>0</v>
      </c>
      <c r="P163" s="292"/>
      <c r="Q163" s="296"/>
    </row>
    <row r="164" spans="1:17" ht="24" x14ac:dyDescent="0.25">
      <c r="A164" s="35">
        <v>2500</v>
      </c>
      <c r="B164" s="72" t="s">
        <v>159</v>
      </c>
      <c r="C164" s="187">
        <f t="shared" si="100"/>
        <v>1379</v>
      </c>
      <c r="D164" s="130">
        <f t="shared" ref="D164:E164" si="152">SUM(D165,D170)</f>
        <v>1379</v>
      </c>
      <c r="E164" s="38">
        <f t="shared" si="152"/>
        <v>0</v>
      </c>
      <c r="F164" s="175">
        <f>SUM(F165,F170)</f>
        <v>1379</v>
      </c>
      <c r="G164" s="227">
        <f t="shared" ref="G164:O164" si="153">SUM(G165,G170)</f>
        <v>0</v>
      </c>
      <c r="H164" s="38">
        <f t="shared" si="153"/>
        <v>0</v>
      </c>
      <c r="I164" s="123">
        <f t="shared" si="153"/>
        <v>0</v>
      </c>
      <c r="J164" s="130">
        <f t="shared" si="153"/>
        <v>0</v>
      </c>
      <c r="K164" s="38">
        <f t="shared" si="153"/>
        <v>0</v>
      </c>
      <c r="L164" s="175">
        <f t="shared" si="153"/>
        <v>0</v>
      </c>
      <c r="M164" s="227">
        <f t="shared" si="153"/>
        <v>0</v>
      </c>
      <c r="N164" s="38">
        <f t="shared" si="153"/>
        <v>0</v>
      </c>
      <c r="O164" s="123">
        <f t="shared" si="153"/>
        <v>0</v>
      </c>
      <c r="P164" s="313"/>
      <c r="Q164" s="296"/>
    </row>
    <row r="165" spans="1:17" ht="16.5" customHeight="1" x14ac:dyDescent="0.25">
      <c r="A165" s="340">
        <v>2510</v>
      </c>
      <c r="B165" s="40" t="s">
        <v>160</v>
      </c>
      <c r="C165" s="188">
        <f t="shared" si="100"/>
        <v>1379</v>
      </c>
      <c r="D165" s="131">
        <f t="shared" ref="D165:E165" si="154">SUM(D166:D169)</f>
        <v>1379</v>
      </c>
      <c r="E165" s="79">
        <f t="shared" si="154"/>
        <v>0</v>
      </c>
      <c r="F165" s="176">
        <f>SUM(F166:F169)</f>
        <v>1379</v>
      </c>
      <c r="G165" s="232">
        <f t="shared" ref="G165:O165" si="155">SUM(G166:G169)</f>
        <v>0</v>
      </c>
      <c r="H165" s="79">
        <f t="shared" si="155"/>
        <v>0</v>
      </c>
      <c r="I165" s="90">
        <f t="shared" si="155"/>
        <v>0</v>
      </c>
      <c r="J165" s="131">
        <f t="shared" si="155"/>
        <v>0</v>
      </c>
      <c r="K165" s="79">
        <f t="shared" si="155"/>
        <v>0</v>
      </c>
      <c r="L165" s="176">
        <f t="shared" si="155"/>
        <v>0</v>
      </c>
      <c r="M165" s="232">
        <f t="shared" si="155"/>
        <v>0</v>
      </c>
      <c r="N165" s="79">
        <f t="shared" si="155"/>
        <v>0</v>
      </c>
      <c r="O165" s="155">
        <f t="shared" si="155"/>
        <v>0</v>
      </c>
      <c r="P165" s="294"/>
      <c r="Q165" s="296"/>
    </row>
    <row r="166" spans="1:17" ht="24" hidden="1" x14ac:dyDescent="0.25">
      <c r="A166" s="30">
        <v>2512</v>
      </c>
      <c r="B166" s="43" t="s">
        <v>161</v>
      </c>
      <c r="C166" s="189">
        <f t="shared" si="100"/>
        <v>0</v>
      </c>
      <c r="D166" s="263"/>
      <c r="E166" s="45"/>
      <c r="F166" s="95">
        <f t="shared" ref="F166:F171" si="156">D166+E166</f>
        <v>0</v>
      </c>
      <c r="G166" s="229"/>
      <c r="H166" s="45"/>
      <c r="I166" s="91">
        <f t="shared" ref="I166:I171" si="157">G166+H166</f>
        <v>0</v>
      </c>
      <c r="J166" s="263"/>
      <c r="K166" s="45"/>
      <c r="L166" s="95">
        <f t="shared" ref="L166:L171" si="158">J166+K166</f>
        <v>0</v>
      </c>
      <c r="M166" s="229"/>
      <c r="N166" s="45"/>
      <c r="O166" s="91">
        <f t="shared" ref="O166:O171" si="159">M166+N166</f>
        <v>0</v>
      </c>
      <c r="P166" s="290"/>
      <c r="Q166" s="296"/>
    </row>
    <row r="167" spans="1:17" ht="36" x14ac:dyDescent="0.25">
      <c r="A167" s="30">
        <v>2513</v>
      </c>
      <c r="B167" s="43" t="s">
        <v>162</v>
      </c>
      <c r="C167" s="189">
        <f t="shared" si="100"/>
        <v>189</v>
      </c>
      <c r="D167" s="263">
        <v>189</v>
      </c>
      <c r="E167" s="45"/>
      <c r="F167" s="95">
        <f t="shared" si="156"/>
        <v>189</v>
      </c>
      <c r="G167" s="229"/>
      <c r="H167" s="45"/>
      <c r="I167" s="91">
        <f t="shared" si="157"/>
        <v>0</v>
      </c>
      <c r="J167" s="263"/>
      <c r="K167" s="45"/>
      <c r="L167" s="95">
        <f t="shared" si="158"/>
        <v>0</v>
      </c>
      <c r="M167" s="229"/>
      <c r="N167" s="45"/>
      <c r="O167" s="91">
        <f t="shared" si="159"/>
        <v>0</v>
      </c>
      <c r="P167" s="290"/>
      <c r="Q167" s="296"/>
    </row>
    <row r="168" spans="1:17" ht="24" hidden="1" x14ac:dyDescent="0.25">
      <c r="A168" s="30">
        <v>2515</v>
      </c>
      <c r="B168" s="43" t="s">
        <v>163</v>
      </c>
      <c r="C168" s="189">
        <f t="shared" si="100"/>
        <v>0</v>
      </c>
      <c r="D168" s="263"/>
      <c r="E168" s="45"/>
      <c r="F168" s="95">
        <f t="shared" si="156"/>
        <v>0</v>
      </c>
      <c r="G168" s="229"/>
      <c r="H168" s="45"/>
      <c r="I168" s="91">
        <f t="shared" si="157"/>
        <v>0</v>
      </c>
      <c r="J168" s="263"/>
      <c r="K168" s="45"/>
      <c r="L168" s="95">
        <f t="shared" si="158"/>
        <v>0</v>
      </c>
      <c r="M168" s="229"/>
      <c r="N168" s="45"/>
      <c r="O168" s="91">
        <f t="shared" si="159"/>
        <v>0</v>
      </c>
      <c r="P168" s="290"/>
      <c r="Q168" s="296"/>
    </row>
    <row r="169" spans="1:17" ht="24" x14ac:dyDescent="0.25">
      <c r="A169" s="30">
        <v>2519</v>
      </c>
      <c r="B169" s="43" t="s">
        <v>164</v>
      </c>
      <c r="C169" s="189">
        <f t="shared" si="100"/>
        <v>1190</v>
      </c>
      <c r="D169" s="263">
        <v>1190</v>
      </c>
      <c r="E169" s="45"/>
      <c r="F169" s="95">
        <f t="shared" si="156"/>
        <v>1190</v>
      </c>
      <c r="G169" s="229"/>
      <c r="H169" s="45"/>
      <c r="I169" s="91">
        <f t="shared" si="157"/>
        <v>0</v>
      </c>
      <c r="J169" s="263"/>
      <c r="K169" s="45"/>
      <c r="L169" s="95">
        <f t="shared" si="158"/>
        <v>0</v>
      </c>
      <c r="M169" s="229"/>
      <c r="N169" s="45"/>
      <c r="O169" s="91">
        <f t="shared" si="159"/>
        <v>0</v>
      </c>
      <c r="P169" s="290"/>
      <c r="Q169" s="296"/>
    </row>
    <row r="170" spans="1:17" ht="24" hidden="1" x14ac:dyDescent="0.25">
      <c r="A170" s="75">
        <v>2520</v>
      </c>
      <c r="B170" s="43" t="s">
        <v>165</v>
      </c>
      <c r="C170" s="189">
        <f t="shared" si="100"/>
        <v>0</v>
      </c>
      <c r="D170" s="263"/>
      <c r="E170" s="45"/>
      <c r="F170" s="95">
        <f t="shared" si="156"/>
        <v>0</v>
      </c>
      <c r="G170" s="229"/>
      <c r="H170" s="45"/>
      <c r="I170" s="91">
        <f t="shared" si="157"/>
        <v>0</v>
      </c>
      <c r="J170" s="263"/>
      <c r="K170" s="45"/>
      <c r="L170" s="95">
        <f t="shared" si="158"/>
        <v>0</v>
      </c>
      <c r="M170" s="229"/>
      <c r="N170" s="45"/>
      <c r="O170" s="91">
        <f t="shared" si="159"/>
        <v>0</v>
      </c>
      <c r="P170" s="290"/>
      <c r="Q170" s="296"/>
    </row>
    <row r="171" spans="1:17" s="81" customFormat="1" ht="48" hidden="1" x14ac:dyDescent="0.25">
      <c r="A171" s="17">
        <v>2800</v>
      </c>
      <c r="B171" s="40" t="s">
        <v>166</v>
      </c>
      <c r="C171" s="188">
        <f t="shared" si="100"/>
        <v>0</v>
      </c>
      <c r="D171" s="262"/>
      <c r="E171" s="42"/>
      <c r="F171" s="327">
        <f t="shared" si="156"/>
        <v>0</v>
      </c>
      <c r="G171" s="211"/>
      <c r="H171" s="28"/>
      <c r="I171" s="333">
        <f t="shared" si="157"/>
        <v>0</v>
      </c>
      <c r="J171" s="244"/>
      <c r="K171" s="28"/>
      <c r="L171" s="327">
        <f t="shared" si="158"/>
        <v>0</v>
      </c>
      <c r="M171" s="211"/>
      <c r="N171" s="28"/>
      <c r="O171" s="333">
        <f t="shared" si="159"/>
        <v>0</v>
      </c>
      <c r="P171" s="287"/>
      <c r="Q171" s="299"/>
    </row>
    <row r="172" spans="1:17" hidden="1" x14ac:dyDescent="0.25">
      <c r="A172" s="70">
        <v>3000</v>
      </c>
      <c r="B172" s="70" t="s">
        <v>167</v>
      </c>
      <c r="C172" s="199">
        <f t="shared" si="100"/>
        <v>0</v>
      </c>
      <c r="D172" s="137">
        <f t="shared" ref="D172:E172" si="160">SUM(D173,D183)</f>
        <v>0</v>
      </c>
      <c r="E172" s="71">
        <f t="shared" si="160"/>
        <v>0</v>
      </c>
      <c r="F172" s="172">
        <f>SUM(F173,F183)</f>
        <v>0</v>
      </c>
      <c r="G172" s="226">
        <f t="shared" ref="G172:N172" si="161">SUM(G173,G183)</f>
        <v>0</v>
      </c>
      <c r="H172" s="71">
        <f t="shared" si="161"/>
        <v>0</v>
      </c>
      <c r="I172" s="125">
        <f t="shared" si="161"/>
        <v>0</v>
      </c>
      <c r="J172" s="137">
        <f t="shared" si="161"/>
        <v>0</v>
      </c>
      <c r="K172" s="71">
        <f t="shared" si="161"/>
        <v>0</v>
      </c>
      <c r="L172" s="172">
        <f t="shared" si="161"/>
        <v>0</v>
      </c>
      <c r="M172" s="226">
        <f t="shared" si="161"/>
        <v>0</v>
      </c>
      <c r="N172" s="71">
        <f t="shared" si="161"/>
        <v>0</v>
      </c>
      <c r="O172" s="125">
        <f>SUM(O173,O183)</f>
        <v>0</v>
      </c>
      <c r="P172" s="312"/>
      <c r="Q172" s="296"/>
    </row>
    <row r="173" spans="1:17" ht="24" hidden="1" x14ac:dyDescent="0.25">
      <c r="A173" s="35">
        <v>3200</v>
      </c>
      <c r="B173" s="82" t="s">
        <v>168</v>
      </c>
      <c r="C173" s="187">
        <f t="shared" si="100"/>
        <v>0</v>
      </c>
      <c r="D173" s="130">
        <f t="shared" ref="D173:E173" si="162">SUM(D174,D178)</f>
        <v>0</v>
      </c>
      <c r="E173" s="38">
        <f t="shared" si="162"/>
        <v>0</v>
      </c>
      <c r="F173" s="175">
        <f>SUM(F174,F178)</f>
        <v>0</v>
      </c>
      <c r="G173" s="227">
        <f t="shared" ref="G173:O173" si="163">SUM(G174,G178)</f>
        <v>0</v>
      </c>
      <c r="H173" s="38">
        <f t="shared" si="163"/>
        <v>0</v>
      </c>
      <c r="I173" s="123">
        <f t="shared" si="163"/>
        <v>0</v>
      </c>
      <c r="J173" s="130">
        <f t="shared" si="163"/>
        <v>0</v>
      </c>
      <c r="K173" s="38">
        <f t="shared" si="163"/>
        <v>0</v>
      </c>
      <c r="L173" s="175">
        <f t="shared" si="163"/>
        <v>0</v>
      </c>
      <c r="M173" s="227">
        <f t="shared" si="163"/>
        <v>0</v>
      </c>
      <c r="N173" s="38">
        <f t="shared" si="163"/>
        <v>0</v>
      </c>
      <c r="O173" s="124">
        <f t="shared" si="163"/>
        <v>0</v>
      </c>
      <c r="P173" s="313"/>
      <c r="Q173" s="296"/>
    </row>
    <row r="174" spans="1:17" ht="36" hidden="1" x14ac:dyDescent="0.25">
      <c r="A174" s="340">
        <v>3260</v>
      </c>
      <c r="B174" s="40" t="s">
        <v>169</v>
      </c>
      <c r="C174" s="188">
        <f t="shared" si="100"/>
        <v>0</v>
      </c>
      <c r="D174" s="131">
        <f t="shared" ref="D174:E174" si="164">SUM(D175:D177)</f>
        <v>0</v>
      </c>
      <c r="E174" s="79">
        <f t="shared" si="164"/>
        <v>0</v>
      </c>
      <c r="F174" s="176">
        <f>SUM(F175:F177)</f>
        <v>0</v>
      </c>
      <c r="G174" s="232">
        <f t="shared" ref="G174:N174" si="165">SUM(G175:G177)</f>
        <v>0</v>
      </c>
      <c r="H174" s="79">
        <f t="shared" si="165"/>
        <v>0</v>
      </c>
      <c r="I174" s="90">
        <f t="shared" si="165"/>
        <v>0</v>
      </c>
      <c r="J174" s="131">
        <f t="shared" si="165"/>
        <v>0</v>
      </c>
      <c r="K174" s="79">
        <f t="shared" si="165"/>
        <v>0</v>
      </c>
      <c r="L174" s="176">
        <f t="shared" si="165"/>
        <v>0</v>
      </c>
      <c r="M174" s="232">
        <f t="shared" si="165"/>
        <v>0</v>
      </c>
      <c r="N174" s="79">
        <f t="shared" si="165"/>
        <v>0</v>
      </c>
      <c r="O174" s="90">
        <f>SUM(O175:O177)</f>
        <v>0</v>
      </c>
      <c r="P174" s="289"/>
      <c r="Q174" s="296"/>
    </row>
    <row r="175" spans="1:17" ht="24" hidden="1" x14ac:dyDescent="0.25">
      <c r="A175" s="30">
        <v>3261</v>
      </c>
      <c r="B175" s="43" t="s">
        <v>170</v>
      </c>
      <c r="C175" s="189">
        <f t="shared" si="100"/>
        <v>0</v>
      </c>
      <c r="D175" s="263"/>
      <c r="E175" s="45"/>
      <c r="F175" s="95">
        <f t="shared" ref="F175:F177" si="166">D175+E175</f>
        <v>0</v>
      </c>
      <c r="G175" s="229"/>
      <c r="H175" s="45"/>
      <c r="I175" s="91">
        <f t="shared" ref="I175:I177" si="167">G175+H175</f>
        <v>0</v>
      </c>
      <c r="J175" s="263"/>
      <c r="K175" s="45"/>
      <c r="L175" s="95">
        <f t="shared" ref="L175:L177" si="168">J175+K175</f>
        <v>0</v>
      </c>
      <c r="M175" s="229"/>
      <c r="N175" s="45"/>
      <c r="O175" s="91">
        <f t="shared" ref="O175:O177" si="169">M175+N175</f>
        <v>0</v>
      </c>
      <c r="P175" s="290"/>
      <c r="Q175" s="296"/>
    </row>
    <row r="176" spans="1:17" ht="36" hidden="1" x14ac:dyDescent="0.25">
      <c r="A176" s="30">
        <v>3262</v>
      </c>
      <c r="B176" s="43" t="s">
        <v>171</v>
      </c>
      <c r="C176" s="189">
        <f t="shared" si="100"/>
        <v>0</v>
      </c>
      <c r="D176" s="263"/>
      <c r="E176" s="45"/>
      <c r="F176" s="95">
        <f t="shared" si="166"/>
        <v>0</v>
      </c>
      <c r="G176" s="229"/>
      <c r="H176" s="45"/>
      <c r="I176" s="91">
        <f t="shared" si="167"/>
        <v>0</v>
      </c>
      <c r="J176" s="263"/>
      <c r="K176" s="45"/>
      <c r="L176" s="95">
        <f t="shared" si="168"/>
        <v>0</v>
      </c>
      <c r="M176" s="229"/>
      <c r="N176" s="45"/>
      <c r="O176" s="91">
        <f t="shared" si="169"/>
        <v>0</v>
      </c>
      <c r="P176" s="290"/>
      <c r="Q176" s="296"/>
    </row>
    <row r="177" spans="1:17" ht="24" hidden="1" x14ac:dyDescent="0.25">
      <c r="A177" s="30">
        <v>3263</v>
      </c>
      <c r="B177" s="43" t="s">
        <v>172</v>
      </c>
      <c r="C177" s="189">
        <f t="shared" ref="C177:C240" si="170">SUM(F177,I177,L177,O177)</f>
        <v>0</v>
      </c>
      <c r="D177" s="263"/>
      <c r="E177" s="45"/>
      <c r="F177" s="95">
        <f t="shared" si="166"/>
        <v>0</v>
      </c>
      <c r="G177" s="229"/>
      <c r="H177" s="45"/>
      <c r="I177" s="91">
        <f t="shared" si="167"/>
        <v>0</v>
      </c>
      <c r="J177" s="263"/>
      <c r="K177" s="45"/>
      <c r="L177" s="95">
        <f t="shared" si="168"/>
        <v>0</v>
      </c>
      <c r="M177" s="229"/>
      <c r="N177" s="45"/>
      <c r="O177" s="91">
        <f t="shared" si="169"/>
        <v>0</v>
      </c>
      <c r="P177" s="290"/>
      <c r="Q177" s="296"/>
    </row>
    <row r="178" spans="1:17" ht="84" hidden="1" x14ac:dyDescent="0.25">
      <c r="A178" s="340">
        <v>3290</v>
      </c>
      <c r="B178" s="40" t="s">
        <v>300</v>
      </c>
      <c r="C178" s="200">
        <f t="shared" si="170"/>
        <v>0</v>
      </c>
      <c r="D178" s="131">
        <f t="shared" ref="D178:E178" si="171">SUM(D179:D182)</f>
        <v>0</v>
      </c>
      <c r="E178" s="79">
        <f t="shared" si="171"/>
        <v>0</v>
      </c>
      <c r="F178" s="176">
        <f>SUM(F179:F182)</f>
        <v>0</v>
      </c>
      <c r="G178" s="232">
        <f t="shared" ref="G178:O178" si="172">SUM(G179:G182)</f>
        <v>0</v>
      </c>
      <c r="H178" s="79">
        <f t="shared" si="172"/>
        <v>0</v>
      </c>
      <c r="I178" s="90">
        <f t="shared" si="172"/>
        <v>0</v>
      </c>
      <c r="J178" s="131">
        <f t="shared" si="172"/>
        <v>0</v>
      </c>
      <c r="K178" s="79">
        <f t="shared" si="172"/>
        <v>0</v>
      </c>
      <c r="L178" s="176">
        <f t="shared" si="172"/>
        <v>0</v>
      </c>
      <c r="M178" s="232">
        <f t="shared" si="172"/>
        <v>0</v>
      </c>
      <c r="N178" s="79">
        <f t="shared" si="172"/>
        <v>0</v>
      </c>
      <c r="O178" s="156">
        <f t="shared" si="172"/>
        <v>0</v>
      </c>
      <c r="P178" s="293"/>
      <c r="Q178" s="296"/>
    </row>
    <row r="179" spans="1:17" ht="72" hidden="1" x14ac:dyDescent="0.25">
      <c r="A179" s="30">
        <v>3291</v>
      </c>
      <c r="B179" s="43" t="s">
        <v>173</v>
      </c>
      <c r="C179" s="189">
        <f t="shared" si="170"/>
        <v>0</v>
      </c>
      <c r="D179" s="263"/>
      <c r="E179" s="45"/>
      <c r="F179" s="95">
        <f t="shared" ref="F179:F182" si="173">D179+E179</f>
        <v>0</v>
      </c>
      <c r="G179" s="229"/>
      <c r="H179" s="45"/>
      <c r="I179" s="91">
        <f t="shared" ref="I179:I182" si="174">G179+H179</f>
        <v>0</v>
      </c>
      <c r="J179" s="263"/>
      <c r="K179" s="45"/>
      <c r="L179" s="95">
        <f t="shared" ref="L179:L182" si="175">J179+K179</f>
        <v>0</v>
      </c>
      <c r="M179" s="229"/>
      <c r="N179" s="45"/>
      <c r="O179" s="91">
        <f t="shared" ref="O179:O182" si="176">M179+N179</f>
        <v>0</v>
      </c>
      <c r="P179" s="290"/>
      <c r="Q179" s="296"/>
    </row>
    <row r="180" spans="1:17" ht="72" hidden="1" x14ac:dyDescent="0.25">
      <c r="A180" s="30">
        <v>3292</v>
      </c>
      <c r="B180" s="43" t="s">
        <v>174</v>
      </c>
      <c r="C180" s="189">
        <f t="shared" si="170"/>
        <v>0</v>
      </c>
      <c r="D180" s="263"/>
      <c r="E180" s="45"/>
      <c r="F180" s="95">
        <f t="shared" si="173"/>
        <v>0</v>
      </c>
      <c r="G180" s="229"/>
      <c r="H180" s="45"/>
      <c r="I180" s="91">
        <f t="shared" si="174"/>
        <v>0</v>
      </c>
      <c r="J180" s="263"/>
      <c r="K180" s="45"/>
      <c r="L180" s="95">
        <f t="shared" si="175"/>
        <v>0</v>
      </c>
      <c r="M180" s="229"/>
      <c r="N180" s="45"/>
      <c r="O180" s="91">
        <f t="shared" si="176"/>
        <v>0</v>
      </c>
      <c r="P180" s="290"/>
      <c r="Q180" s="296"/>
    </row>
    <row r="181" spans="1:17" ht="72" hidden="1" x14ac:dyDescent="0.25">
      <c r="A181" s="30">
        <v>3293</v>
      </c>
      <c r="B181" s="43" t="s">
        <v>175</v>
      </c>
      <c r="C181" s="189">
        <f t="shared" si="170"/>
        <v>0</v>
      </c>
      <c r="D181" s="263"/>
      <c r="E181" s="45"/>
      <c r="F181" s="95">
        <f t="shared" si="173"/>
        <v>0</v>
      </c>
      <c r="G181" s="229"/>
      <c r="H181" s="45"/>
      <c r="I181" s="91">
        <f t="shared" si="174"/>
        <v>0</v>
      </c>
      <c r="J181" s="263"/>
      <c r="K181" s="45"/>
      <c r="L181" s="95">
        <f t="shared" si="175"/>
        <v>0</v>
      </c>
      <c r="M181" s="229"/>
      <c r="N181" s="45"/>
      <c r="O181" s="91">
        <f t="shared" si="176"/>
        <v>0</v>
      </c>
      <c r="P181" s="290"/>
      <c r="Q181" s="296"/>
    </row>
    <row r="182" spans="1:17" ht="60" hidden="1" x14ac:dyDescent="0.25">
      <c r="A182" s="83">
        <v>3294</v>
      </c>
      <c r="B182" s="43" t="s">
        <v>176</v>
      </c>
      <c r="C182" s="200">
        <f t="shared" si="170"/>
        <v>0</v>
      </c>
      <c r="D182" s="264"/>
      <c r="E182" s="84"/>
      <c r="F182" s="331">
        <f t="shared" si="173"/>
        <v>0</v>
      </c>
      <c r="G182" s="234"/>
      <c r="H182" s="84"/>
      <c r="I182" s="156">
        <f t="shared" si="174"/>
        <v>0</v>
      </c>
      <c r="J182" s="264"/>
      <c r="K182" s="84"/>
      <c r="L182" s="331">
        <f t="shared" si="175"/>
        <v>0</v>
      </c>
      <c r="M182" s="234"/>
      <c r="N182" s="84"/>
      <c r="O182" s="156">
        <f t="shared" si="176"/>
        <v>0</v>
      </c>
      <c r="P182" s="293"/>
      <c r="Q182" s="296"/>
    </row>
    <row r="183" spans="1:17" ht="48" hidden="1" x14ac:dyDescent="0.25">
      <c r="A183" s="51">
        <v>3300</v>
      </c>
      <c r="B183" s="82" t="s">
        <v>177</v>
      </c>
      <c r="C183" s="201">
        <f t="shared" si="170"/>
        <v>0</v>
      </c>
      <c r="D183" s="138">
        <f t="shared" ref="D183:E183" si="177">SUM(D184:D185)</f>
        <v>0</v>
      </c>
      <c r="E183" s="85">
        <f t="shared" si="177"/>
        <v>0</v>
      </c>
      <c r="F183" s="173">
        <f>SUM(F184:F185)</f>
        <v>0</v>
      </c>
      <c r="G183" s="235">
        <f t="shared" ref="G183:O183" si="178">SUM(G184:G185)</f>
        <v>0</v>
      </c>
      <c r="H183" s="85">
        <f t="shared" si="178"/>
        <v>0</v>
      </c>
      <c r="I183" s="124">
        <f t="shared" si="178"/>
        <v>0</v>
      </c>
      <c r="J183" s="138">
        <f t="shared" si="178"/>
        <v>0</v>
      </c>
      <c r="K183" s="85">
        <f t="shared" si="178"/>
        <v>0</v>
      </c>
      <c r="L183" s="173">
        <f t="shared" si="178"/>
        <v>0</v>
      </c>
      <c r="M183" s="235">
        <f t="shared" si="178"/>
        <v>0</v>
      </c>
      <c r="N183" s="85">
        <f t="shared" si="178"/>
        <v>0</v>
      </c>
      <c r="O183" s="124">
        <f t="shared" si="178"/>
        <v>0</v>
      </c>
      <c r="P183" s="313"/>
      <c r="Q183" s="296"/>
    </row>
    <row r="184" spans="1:17" ht="48" hidden="1" x14ac:dyDescent="0.25">
      <c r="A184" s="57">
        <v>3310</v>
      </c>
      <c r="B184" s="58" t="s">
        <v>178</v>
      </c>
      <c r="C184" s="194">
        <f t="shared" si="170"/>
        <v>0</v>
      </c>
      <c r="D184" s="260"/>
      <c r="E184" s="77"/>
      <c r="F184" s="174">
        <f t="shared" ref="F184:F185" si="179">D184+E184</f>
        <v>0</v>
      </c>
      <c r="G184" s="231"/>
      <c r="H184" s="77"/>
      <c r="I184" s="154">
        <f t="shared" ref="I184:I185" si="180">G184+H184</f>
        <v>0</v>
      </c>
      <c r="J184" s="260"/>
      <c r="K184" s="77"/>
      <c r="L184" s="174">
        <f t="shared" ref="L184:L185" si="181">J184+K184</f>
        <v>0</v>
      </c>
      <c r="M184" s="231"/>
      <c r="N184" s="77"/>
      <c r="O184" s="154">
        <f t="shared" ref="O184:O185" si="182">M184+N184</f>
        <v>0</v>
      </c>
      <c r="P184" s="291"/>
      <c r="Q184" s="296"/>
    </row>
    <row r="185" spans="1:17" ht="60" hidden="1" x14ac:dyDescent="0.25">
      <c r="A185" s="27">
        <v>3320</v>
      </c>
      <c r="B185" s="40" t="s">
        <v>179</v>
      </c>
      <c r="C185" s="188">
        <f t="shared" si="170"/>
        <v>0</v>
      </c>
      <c r="D185" s="262"/>
      <c r="E185" s="42"/>
      <c r="F185" s="176">
        <f t="shared" si="179"/>
        <v>0</v>
      </c>
      <c r="G185" s="219"/>
      <c r="H185" s="42"/>
      <c r="I185" s="90">
        <f t="shared" si="180"/>
        <v>0</v>
      </c>
      <c r="J185" s="262"/>
      <c r="K185" s="42"/>
      <c r="L185" s="176">
        <f t="shared" si="181"/>
        <v>0</v>
      </c>
      <c r="M185" s="219"/>
      <c r="N185" s="42"/>
      <c r="O185" s="90">
        <f t="shared" si="182"/>
        <v>0</v>
      </c>
      <c r="P185" s="289"/>
      <c r="Q185" s="296"/>
    </row>
    <row r="186" spans="1:17" hidden="1" x14ac:dyDescent="0.25">
      <c r="A186" s="87">
        <v>4000</v>
      </c>
      <c r="B186" s="70" t="s">
        <v>180</v>
      </c>
      <c r="C186" s="199">
        <f t="shared" si="170"/>
        <v>0</v>
      </c>
      <c r="D186" s="137">
        <f t="shared" ref="D186:E186" si="183">SUM(D187,D190)</f>
        <v>0</v>
      </c>
      <c r="E186" s="71">
        <f t="shared" si="183"/>
        <v>0</v>
      </c>
      <c r="F186" s="172">
        <f>SUM(F187,F190)</f>
        <v>0</v>
      </c>
      <c r="G186" s="226">
        <f t="shared" ref="G186:N186" si="184">SUM(G187,G190)</f>
        <v>0</v>
      </c>
      <c r="H186" s="71">
        <f t="shared" si="184"/>
        <v>0</v>
      </c>
      <c r="I186" s="125">
        <f t="shared" si="184"/>
        <v>0</v>
      </c>
      <c r="J186" s="137">
        <f t="shared" si="184"/>
        <v>0</v>
      </c>
      <c r="K186" s="71">
        <f t="shared" si="184"/>
        <v>0</v>
      </c>
      <c r="L186" s="172">
        <f t="shared" si="184"/>
        <v>0</v>
      </c>
      <c r="M186" s="226">
        <f t="shared" si="184"/>
        <v>0</v>
      </c>
      <c r="N186" s="71">
        <f t="shared" si="184"/>
        <v>0</v>
      </c>
      <c r="O186" s="125">
        <f>SUM(O187,O190)</f>
        <v>0</v>
      </c>
      <c r="P186" s="312"/>
      <c r="Q186" s="296"/>
    </row>
    <row r="187" spans="1:17" ht="24" hidden="1" x14ac:dyDescent="0.25">
      <c r="A187" s="88">
        <v>4200</v>
      </c>
      <c r="B187" s="72" t="s">
        <v>181</v>
      </c>
      <c r="C187" s="187">
        <f t="shared" si="170"/>
        <v>0</v>
      </c>
      <c r="D187" s="130">
        <f t="shared" ref="D187:E187" si="185">SUM(D188,D189)</f>
        <v>0</v>
      </c>
      <c r="E187" s="38">
        <f t="shared" si="185"/>
        <v>0</v>
      </c>
      <c r="F187" s="175">
        <f>SUM(F188,F189)</f>
        <v>0</v>
      </c>
      <c r="G187" s="227">
        <f t="shared" ref="G187:N187" si="186">SUM(G188,G189)</f>
        <v>0</v>
      </c>
      <c r="H187" s="38">
        <f t="shared" si="186"/>
        <v>0</v>
      </c>
      <c r="I187" s="123">
        <f t="shared" si="186"/>
        <v>0</v>
      </c>
      <c r="J187" s="130">
        <f t="shared" si="186"/>
        <v>0</v>
      </c>
      <c r="K187" s="38">
        <f t="shared" si="186"/>
        <v>0</v>
      </c>
      <c r="L187" s="175">
        <f t="shared" si="186"/>
        <v>0</v>
      </c>
      <c r="M187" s="227">
        <f t="shared" si="186"/>
        <v>0</v>
      </c>
      <c r="N187" s="38">
        <f t="shared" si="186"/>
        <v>0</v>
      </c>
      <c r="O187" s="123">
        <f>SUM(O188,O189)</f>
        <v>0</v>
      </c>
      <c r="P187" s="292"/>
      <c r="Q187" s="296"/>
    </row>
    <row r="188" spans="1:17" ht="36" hidden="1" x14ac:dyDescent="0.25">
      <c r="A188" s="340">
        <v>4240</v>
      </c>
      <c r="B188" s="40" t="s">
        <v>182</v>
      </c>
      <c r="C188" s="188">
        <f t="shared" si="170"/>
        <v>0</v>
      </c>
      <c r="D188" s="262"/>
      <c r="E188" s="42"/>
      <c r="F188" s="176">
        <f t="shared" ref="F188:F189" si="187">D188+E188</f>
        <v>0</v>
      </c>
      <c r="G188" s="219"/>
      <c r="H188" s="42"/>
      <c r="I188" s="90">
        <f t="shared" ref="I188:I189" si="188">G188+H188</f>
        <v>0</v>
      </c>
      <c r="J188" s="262"/>
      <c r="K188" s="42"/>
      <c r="L188" s="176">
        <f t="shared" ref="L188:L189" si="189">J188+K188</f>
        <v>0</v>
      </c>
      <c r="M188" s="219"/>
      <c r="N188" s="42"/>
      <c r="O188" s="90">
        <f t="shared" ref="O188:O189" si="190">M188+N188</f>
        <v>0</v>
      </c>
      <c r="P188" s="289"/>
      <c r="Q188" s="296"/>
    </row>
    <row r="189" spans="1:17" ht="24" hidden="1" x14ac:dyDescent="0.25">
      <c r="A189" s="75">
        <v>4250</v>
      </c>
      <c r="B189" s="43" t="s">
        <v>183</v>
      </c>
      <c r="C189" s="189">
        <f t="shared" si="170"/>
        <v>0</v>
      </c>
      <c r="D189" s="263"/>
      <c r="E189" s="45"/>
      <c r="F189" s="95">
        <f t="shared" si="187"/>
        <v>0</v>
      </c>
      <c r="G189" s="229"/>
      <c r="H189" s="45"/>
      <c r="I189" s="91">
        <f t="shared" si="188"/>
        <v>0</v>
      </c>
      <c r="J189" s="263"/>
      <c r="K189" s="45"/>
      <c r="L189" s="95">
        <f t="shared" si="189"/>
        <v>0</v>
      </c>
      <c r="M189" s="229"/>
      <c r="N189" s="45"/>
      <c r="O189" s="91">
        <f t="shared" si="190"/>
        <v>0</v>
      </c>
      <c r="P189" s="290"/>
      <c r="Q189" s="296"/>
    </row>
    <row r="190" spans="1:17" hidden="1" x14ac:dyDescent="0.25">
      <c r="A190" s="35">
        <v>4300</v>
      </c>
      <c r="B190" s="72" t="s">
        <v>184</v>
      </c>
      <c r="C190" s="187">
        <f t="shared" si="170"/>
        <v>0</v>
      </c>
      <c r="D190" s="130">
        <f t="shared" ref="D190:E190" si="191">SUM(D191)</f>
        <v>0</v>
      </c>
      <c r="E190" s="38">
        <f t="shared" si="191"/>
        <v>0</v>
      </c>
      <c r="F190" s="175">
        <f>SUM(F191)</f>
        <v>0</v>
      </c>
      <c r="G190" s="227">
        <f t="shared" ref="G190:N190" si="192">SUM(G191)</f>
        <v>0</v>
      </c>
      <c r="H190" s="38">
        <f t="shared" si="192"/>
        <v>0</v>
      </c>
      <c r="I190" s="123">
        <f t="shared" si="192"/>
        <v>0</v>
      </c>
      <c r="J190" s="130">
        <f t="shared" si="192"/>
        <v>0</v>
      </c>
      <c r="K190" s="38">
        <f t="shared" si="192"/>
        <v>0</v>
      </c>
      <c r="L190" s="175">
        <f t="shared" si="192"/>
        <v>0</v>
      </c>
      <c r="M190" s="227">
        <f t="shared" si="192"/>
        <v>0</v>
      </c>
      <c r="N190" s="38">
        <f t="shared" si="192"/>
        <v>0</v>
      </c>
      <c r="O190" s="123">
        <f>SUM(O191)</f>
        <v>0</v>
      </c>
      <c r="P190" s="292"/>
      <c r="Q190" s="296"/>
    </row>
    <row r="191" spans="1:17" ht="24" hidden="1" x14ac:dyDescent="0.25">
      <c r="A191" s="340">
        <v>4310</v>
      </c>
      <c r="B191" s="40" t="s">
        <v>185</v>
      </c>
      <c r="C191" s="188">
        <f t="shared" si="170"/>
        <v>0</v>
      </c>
      <c r="D191" s="131">
        <f t="shared" ref="D191:E191" si="193">SUM(D192:D192)</f>
        <v>0</v>
      </c>
      <c r="E191" s="79">
        <f t="shared" si="193"/>
        <v>0</v>
      </c>
      <c r="F191" s="176">
        <f>SUM(F192:F192)</f>
        <v>0</v>
      </c>
      <c r="G191" s="232">
        <f t="shared" ref="G191:N191" si="194">SUM(G192:G192)</f>
        <v>0</v>
      </c>
      <c r="H191" s="79">
        <f t="shared" si="194"/>
        <v>0</v>
      </c>
      <c r="I191" s="90">
        <f t="shared" si="194"/>
        <v>0</v>
      </c>
      <c r="J191" s="131">
        <f t="shared" si="194"/>
        <v>0</v>
      </c>
      <c r="K191" s="79">
        <f t="shared" si="194"/>
        <v>0</v>
      </c>
      <c r="L191" s="176">
        <f t="shared" si="194"/>
        <v>0</v>
      </c>
      <c r="M191" s="232">
        <f t="shared" si="194"/>
        <v>0</v>
      </c>
      <c r="N191" s="79">
        <f t="shared" si="194"/>
        <v>0</v>
      </c>
      <c r="O191" s="90">
        <f>SUM(O192:O192)</f>
        <v>0</v>
      </c>
      <c r="P191" s="289"/>
      <c r="Q191" s="296"/>
    </row>
    <row r="192" spans="1:17" ht="36" hidden="1" x14ac:dyDescent="0.25">
      <c r="A192" s="30">
        <v>4311</v>
      </c>
      <c r="B192" s="43" t="s">
        <v>186</v>
      </c>
      <c r="C192" s="189">
        <f t="shared" si="170"/>
        <v>0</v>
      </c>
      <c r="D192" s="263"/>
      <c r="E192" s="45"/>
      <c r="F192" s="95">
        <f>D192+E192</f>
        <v>0</v>
      </c>
      <c r="G192" s="229"/>
      <c r="H192" s="45"/>
      <c r="I192" s="91">
        <f>G192+H192</f>
        <v>0</v>
      </c>
      <c r="J192" s="263"/>
      <c r="K192" s="45"/>
      <c r="L192" s="95">
        <f>J192+K192</f>
        <v>0</v>
      </c>
      <c r="M192" s="229"/>
      <c r="N192" s="45"/>
      <c r="O192" s="91">
        <f>M192+N192</f>
        <v>0</v>
      </c>
      <c r="P192" s="290"/>
      <c r="Q192" s="296"/>
    </row>
    <row r="193" spans="1:17" s="19" customFormat="1" ht="24" x14ac:dyDescent="0.25">
      <c r="A193" s="89"/>
      <c r="B193" s="17" t="s">
        <v>187</v>
      </c>
      <c r="C193" s="198">
        <f t="shared" si="170"/>
        <v>64990</v>
      </c>
      <c r="D193" s="136">
        <f t="shared" ref="D193:E193" si="195">SUM(D194,D229,D268)</f>
        <v>59790</v>
      </c>
      <c r="E193" s="69">
        <f t="shared" si="195"/>
        <v>0</v>
      </c>
      <c r="F193" s="171">
        <f>SUM(F194,F229,F268)</f>
        <v>59790</v>
      </c>
      <c r="G193" s="225">
        <f t="shared" ref="G193:N193" si="196">SUM(G194,G229,G268)</f>
        <v>0</v>
      </c>
      <c r="H193" s="69">
        <f t="shared" si="196"/>
        <v>0</v>
      </c>
      <c r="I193" s="274">
        <f t="shared" si="196"/>
        <v>0</v>
      </c>
      <c r="J193" s="136">
        <f t="shared" si="196"/>
        <v>5200</v>
      </c>
      <c r="K193" s="69">
        <f t="shared" si="196"/>
        <v>0</v>
      </c>
      <c r="L193" s="171">
        <f t="shared" si="196"/>
        <v>5200</v>
      </c>
      <c r="M193" s="225">
        <f t="shared" si="196"/>
        <v>0</v>
      </c>
      <c r="N193" s="69">
        <f t="shared" si="196"/>
        <v>0</v>
      </c>
      <c r="O193" s="157">
        <f>SUM(O194,O229,O268)</f>
        <v>0</v>
      </c>
      <c r="P193" s="315"/>
      <c r="Q193" s="181"/>
    </row>
    <row r="194" spans="1:17" x14ac:dyDescent="0.25">
      <c r="A194" s="70">
        <v>5000</v>
      </c>
      <c r="B194" s="70" t="s">
        <v>188</v>
      </c>
      <c r="C194" s="199">
        <f t="shared" si="170"/>
        <v>59790</v>
      </c>
      <c r="D194" s="137">
        <f t="shared" ref="D194:E194" si="197">D195+D203</f>
        <v>59790</v>
      </c>
      <c r="E194" s="71">
        <f t="shared" si="197"/>
        <v>0</v>
      </c>
      <c r="F194" s="172">
        <f>F195+F203</f>
        <v>59790</v>
      </c>
      <c r="G194" s="226">
        <f t="shared" ref="G194:N194" si="198">G195+G203</f>
        <v>0</v>
      </c>
      <c r="H194" s="71">
        <f t="shared" si="198"/>
        <v>0</v>
      </c>
      <c r="I194" s="125">
        <f t="shared" si="198"/>
        <v>0</v>
      </c>
      <c r="J194" s="137">
        <f t="shared" si="198"/>
        <v>0</v>
      </c>
      <c r="K194" s="71">
        <f t="shared" si="198"/>
        <v>0</v>
      </c>
      <c r="L194" s="172">
        <f t="shared" si="198"/>
        <v>0</v>
      </c>
      <c r="M194" s="226">
        <f t="shared" si="198"/>
        <v>0</v>
      </c>
      <c r="N194" s="71">
        <f t="shared" si="198"/>
        <v>0</v>
      </c>
      <c r="O194" s="125">
        <f>O195+O203</f>
        <v>0</v>
      </c>
      <c r="P194" s="312"/>
      <c r="Q194" s="296"/>
    </row>
    <row r="195" spans="1:17" x14ac:dyDescent="0.25">
      <c r="A195" s="35">
        <v>5100</v>
      </c>
      <c r="B195" s="72" t="s">
        <v>189</v>
      </c>
      <c r="C195" s="187">
        <f t="shared" si="170"/>
        <v>1800</v>
      </c>
      <c r="D195" s="130">
        <f t="shared" ref="D195:E195" si="199">D196+D197+D200+D201+D202</f>
        <v>1800</v>
      </c>
      <c r="E195" s="38">
        <f t="shared" si="199"/>
        <v>0</v>
      </c>
      <c r="F195" s="175">
        <f>F196+F197+F200+F201+F202</f>
        <v>1800</v>
      </c>
      <c r="G195" s="227">
        <f t="shared" ref="G195:N195" si="200">G196+G197+G200+G201+G202</f>
        <v>0</v>
      </c>
      <c r="H195" s="38">
        <f t="shared" si="200"/>
        <v>0</v>
      </c>
      <c r="I195" s="123">
        <f t="shared" si="200"/>
        <v>0</v>
      </c>
      <c r="J195" s="130">
        <f t="shared" si="200"/>
        <v>0</v>
      </c>
      <c r="K195" s="38">
        <f t="shared" si="200"/>
        <v>0</v>
      </c>
      <c r="L195" s="175">
        <f t="shared" si="200"/>
        <v>0</v>
      </c>
      <c r="M195" s="227">
        <f t="shared" si="200"/>
        <v>0</v>
      </c>
      <c r="N195" s="38">
        <f t="shared" si="200"/>
        <v>0</v>
      </c>
      <c r="O195" s="123">
        <f>O196+O197+O200+O201+O202</f>
        <v>0</v>
      </c>
      <c r="P195" s="292"/>
      <c r="Q195" s="296"/>
    </row>
    <row r="196" spans="1:17" hidden="1" x14ac:dyDescent="0.25">
      <c r="A196" s="340">
        <v>5110</v>
      </c>
      <c r="B196" s="40" t="s">
        <v>190</v>
      </c>
      <c r="C196" s="188">
        <f t="shared" si="170"/>
        <v>0</v>
      </c>
      <c r="D196" s="262"/>
      <c r="E196" s="42"/>
      <c r="F196" s="176">
        <f>D196+E196</f>
        <v>0</v>
      </c>
      <c r="G196" s="219"/>
      <c r="H196" s="42"/>
      <c r="I196" s="90">
        <f>G196+H196</f>
        <v>0</v>
      </c>
      <c r="J196" s="262"/>
      <c r="K196" s="42"/>
      <c r="L196" s="176">
        <f>J196+K196</f>
        <v>0</v>
      </c>
      <c r="M196" s="219"/>
      <c r="N196" s="42"/>
      <c r="O196" s="90">
        <f>M196+N196</f>
        <v>0</v>
      </c>
      <c r="P196" s="289"/>
      <c r="Q196" s="296"/>
    </row>
    <row r="197" spans="1:17" ht="24" x14ac:dyDescent="0.25">
      <c r="A197" s="75">
        <v>5120</v>
      </c>
      <c r="B197" s="43" t="s">
        <v>191</v>
      </c>
      <c r="C197" s="189">
        <f t="shared" si="170"/>
        <v>1800</v>
      </c>
      <c r="D197" s="132">
        <f t="shared" ref="D197:E197" si="201">D198+D199</f>
        <v>1800</v>
      </c>
      <c r="E197" s="76">
        <f t="shared" si="201"/>
        <v>0</v>
      </c>
      <c r="F197" s="95">
        <f>F198+F199</f>
        <v>1800</v>
      </c>
      <c r="G197" s="230">
        <f t="shared" ref="G197:O197" si="202">G198+G199</f>
        <v>0</v>
      </c>
      <c r="H197" s="76">
        <f t="shared" si="202"/>
        <v>0</v>
      </c>
      <c r="I197" s="91">
        <f t="shared" si="202"/>
        <v>0</v>
      </c>
      <c r="J197" s="132">
        <f t="shared" si="202"/>
        <v>0</v>
      </c>
      <c r="K197" s="76">
        <f t="shared" si="202"/>
        <v>0</v>
      </c>
      <c r="L197" s="95">
        <f t="shared" si="202"/>
        <v>0</v>
      </c>
      <c r="M197" s="230">
        <f t="shared" si="202"/>
        <v>0</v>
      </c>
      <c r="N197" s="76">
        <f t="shared" si="202"/>
        <v>0</v>
      </c>
      <c r="O197" s="91">
        <f t="shared" si="202"/>
        <v>0</v>
      </c>
      <c r="P197" s="290"/>
      <c r="Q197" s="296"/>
    </row>
    <row r="198" spans="1:17" x14ac:dyDescent="0.25">
      <c r="A198" s="30">
        <v>5121</v>
      </c>
      <c r="B198" s="43" t="s">
        <v>192</v>
      </c>
      <c r="C198" s="189">
        <f t="shared" si="170"/>
        <v>1800</v>
      </c>
      <c r="D198" s="263">
        <v>1800</v>
      </c>
      <c r="E198" s="45"/>
      <c r="F198" s="95">
        <f t="shared" ref="F198:F202" si="203">D198+E198</f>
        <v>1800</v>
      </c>
      <c r="G198" s="229"/>
      <c r="H198" s="45"/>
      <c r="I198" s="91">
        <f t="shared" ref="I198:I202" si="204">G198+H198</f>
        <v>0</v>
      </c>
      <c r="J198" s="263"/>
      <c r="K198" s="45"/>
      <c r="L198" s="95">
        <f t="shared" ref="L198:L202" si="205">J198+K198</f>
        <v>0</v>
      </c>
      <c r="M198" s="229"/>
      <c r="N198" s="45"/>
      <c r="O198" s="91">
        <f t="shared" ref="O198:O202" si="206">M198+N198</f>
        <v>0</v>
      </c>
      <c r="P198" s="336"/>
      <c r="Q198" s="296"/>
    </row>
    <row r="199" spans="1:17" ht="24" hidden="1" x14ac:dyDescent="0.25">
      <c r="A199" s="30">
        <v>5129</v>
      </c>
      <c r="B199" s="43" t="s">
        <v>193</v>
      </c>
      <c r="C199" s="189">
        <f t="shared" si="170"/>
        <v>0</v>
      </c>
      <c r="D199" s="263"/>
      <c r="E199" s="45"/>
      <c r="F199" s="95">
        <f t="shared" si="203"/>
        <v>0</v>
      </c>
      <c r="G199" s="229"/>
      <c r="H199" s="45"/>
      <c r="I199" s="91">
        <f t="shared" si="204"/>
        <v>0</v>
      </c>
      <c r="J199" s="263"/>
      <c r="K199" s="45"/>
      <c r="L199" s="95">
        <f t="shared" si="205"/>
        <v>0</v>
      </c>
      <c r="M199" s="229"/>
      <c r="N199" s="45"/>
      <c r="O199" s="91">
        <f t="shared" si="206"/>
        <v>0</v>
      </c>
      <c r="P199" s="290"/>
      <c r="Q199" s="296"/>
    </row>
    <row r="200" spans="1:17" hidden="1" x14ac:dyDescent="0.25">
      <c r="A200" s="75">
        <v>5130</v>
      </c>
      <c r="B200" s="43" t="s">
        <v>194</v>
      </c>
      <c r="C200" s="189">
        <f t="shared" si="170"/>
        <v>0</v>
      </c>
      <c r="D200" s="263"/>
      <c r="E200" s="45"/>
      <c r="F200" s="95">
        <f t="shared" si="203"/>
        <v>0</v>
      </c>
      <c r="G200" s="229"/>
      <c r="H200" s="45"/>
      <c r="I200" s="91">
        <f t="shared" si="204"/>
        <v>0</v>
      </c>
      <c r="J200" s="263"/>
      <c r="K200" s="45"/>
      <c r="L200" s="95">
        <f t="shared" si="205"/>
        <v>0</v>
      </c>
      <c r="M200" s="229"/>
      <c r="N200" s="45"/>
      <c r="O200" s="91">
        <f t="shared" si="206"/>
        <v>0</v>
      </c>
      <c r="P200" s="290"/>
      <c r="Q200" s="296"/>
    </row>
    <row r="201" spans="1:17" hidden="1" x14ac:dyDescent="0.25">
      <c r="A201" s="75">
        <v>5140</v>
      </c>
      <c r="B201" s="43" t="s">
        <v>195</v>
      </c>
      <c r="C201" s="189">
        <f t="shared" si="170"/>
        <v>0</v>
      </c>
      <c r="D201" s="263"/>
      <c r="E201" s="45"/>
      <c r="F201" s="95">
        <f t="shared" si="203"/>
        <v>0</v>
      </c>
      <c r="G201" s="229"/>
      <c r="H201" s="45"/>
      <c r="I201" s="91">
        <f t="shared" si="204"/>
        <v>0</v>
      </c>
      <c r="J201" s="263"/>
      <c r="K201" s="45"/>
      <c r="L201" s="95">
        <f t="shared" si="205"/>
        <v>0</v>
      </c>
      <c r="M201" s="229"/>
      <c r="N201" s="45"/>
      <c r="O201" s="91">
        <f t="shared" si="206"/>
        <v>0</v>
      </c>
      <c r="P201" s="290"/>
      <c r="Q201" s="296"/>
    </row>
    <row r="202" spans="1:17" ht="24" hidden="1" x14ac:dyDescent="0.25">
      <c r="A202" s="75">
        <v>5170</v>
      </c>
      <c r="B202" s="43" t="s">
        <v>196</v>
      </c>
      <c r="C202" s="189">
        <f t="shared" si="170"/>
        <v>0</v>
      </c>
      <c r="D202" s="263"/>
      <c r="E202" s="45"/>
      <c r="F202" s="95">
        <f t="shared" si="203"/>
        <v>0</v>
      </c>
      <c r="G202" s="229"/>
      <c r="H202" s="45"/>
      <c r="I202" s="91">
        <f t="shared" si="204"/>
        <v>0</v>
      </c>
      <c r="J202" s="263"/>
      <c r="K202" s="45"/>
      <c r="L202" s="95">
        <f t="shared" si="205"/>
        <v>0</v>
      </c>
      <c r="M202" s="229"/>
      <c r="N202" s="45"/>
      <c r="O202" s="91">
        <f t="shared" si="206"/>
        <v>0</v>
      </c>
      <c r="P202" s="290"/>
      <c r="Q202" s="296"/>
    </row>
    <row r="203" spans="1:17" x14ac:dyDescent="0.25">
      <c r="A203" s="35">
        <v>5200</v>
      </c>
      <c r="B203" s="72" t="s">
        <v>197</v>
      </c>
      <c r="C203" s="187">
        <f t="shared" si="170"/>
        <v>57990</v>
      </c>
      <c r="D203" s="130">
        <f t="shared" ref="D203:E203" si="207">D204+D214+D215+D224+D225+D226+D228</f>
        <v>57990</v>
      </c>
      <c r="E203" s="38">
        <f t="shared" si="207"/>
        <v>0</v>
      </c>
      <c r="F203" s="175">
        <f>F204+F214+F215+F224+F225+F226+F228</f>
        <v>57990</v>
      </c>
      <c r="G203" s="227">
        <f t="shared" ref="G203:O203" si="208">G204+G214+G215+G224+G225+G226+G228</f>
        <v>0</v>
      </c>
      <c r="H203" s="38">
        <f t="shared" si="208"/>
        <v>0</v>
      </c>
      <c r="I203" s="123">
        <f t="shared" si="208"/>
        <v>0</v>
      </c>
      <c r="J203" s="130">
        <f t="shared" si="208"/>
        <v>0</v>
      </c>
      <c r="K203" s="38">
        <f t="shared" si="208"/>
        <v>0</v>
      </c>
      <c r="L203" s="175">
        <f t="shared" si="208"/>
        <v>0</v>
      </c>
      <c r="M203" s="227">
        <f t="shared" si="208"/>
        <v>0</v>
      </c>
      <c r="N203" s="38">
        <f t="shared" si="208"/>
        <v>0</v>
      </c>
      <c r="O203" s="123">
        <f t="shared" si="208"/>
        <v>0</v>
      </c>
      <c r="P203" s="292"/>
      <c r="Q203" s="296"/>
    </row>
    <row r="204" spans="1:17" hidden="1" x14ac:dyDescent="0.25">
      <c r="A204" s="73">
        <v>5210</v>
      </c>
      <c r="B204" s="58" t="s">
        <v>198</v>
      </c>
      <c r="C204" s="194">
        <f t="shared" si="170"/>
        <v>0</v>
      </c>
      <c r="D204" s="86">
        <f>SUM(D205:D213)</f>
        <v>0</v>
      </c>
      <c r="E204" s="74">
        <f>SUM(E205:E213)</f>
        <v>0</v>
      </c>
      <c r="F204" s="174">
        <f t="shared" ref="F204:N204" si="209">SUM(F205:F213)</f>
        <v>0</v>
      </c>
      <c r="G204" s="228">
        <f t="shared" si="209"/>
        <v>0</v>
      </c>
      <c r="H204" s="74">
        <f t="shared" si="209"/>
        <v>0</v>
      </c>
      <c r="I204" s="154">
        <f t="shared" si="209"/>
        <v>0</v>
      </c>
      <c r="J204" s="86">
        <f t="shared" si="209"/>
        <v>0</v>
      </c>
      <c r="K204" s="74">
        <f t="shared" si="209"/>
        <v>0</v>
      </c>
      <c r="L204" s="174">
        <f t="shared" si="209"/>
        <v>0</v>
      </c>
      <c r="M204" s="228">
        <f t="shared" si="209"/>
        <v>0</v>
      </c>
      <c r="N204" s="74">
        <f t="shared" si="209"/>
        <v>0</v>
      </c>
      <c r="O204" s="154">
        <f>SUM(O205:O213)</f>
        <v>0</v>
      </c>
      <c r="P204" s="291"/>
      <c r="Q204" s="296"/>
    </row>
    <row r="205" spans="1:17" hidden="1" x14ac:dyDescent="0.25">
      <c r="A205" s="27">
        <v>5211</v>
      </c>
      <c r="B205" s="40" t="s">
        <v>199</v>
      </c>
      <c r="C205" s="188">
        <f t="shared" si="170"/>
        <v>0</v>
      </c>
      <c r="D205" s="262"/>
      <c r="E205" s="42"/>
      <c r="F205" s="176">
        <f t="shared" ref="F205:F214" si="210">D205+E205</f>
        <v>0</v>
      </c>
      <c r="G205" s="219"/>
      <c r="H205" s="42"/>
      <c r="I205" s="90">
        <f t="shared" ref="I205:I214" si="211">G205+H205</f>
        <v>0</v>
      </c>
      <c r="J205" s="262"/>
      <c r="K205" s="42"/>
      <c r="L205" s="176">
        <f t="shared" ref="L205:L214" si="212">J205+K205</f>
        <v>0</v>
      </c>
      <c r="M205" s="219"/>
      <c r="N205" s="42"/>
      <c r="O205" s="90">
        <f t="shared" ref="O205:O214" si="213">M205+N205</f>
        <v>0</v>
      </c>
      <c r="P205" s="289"/>
      <c r="Q205" s="296"/>
    </row>
    <row r="206" spans="1:17" hidden="1" x14ac:dyDescent="0.25">
      <c r="A206" s="30">
        <v>5212</v>
      </c>
      <c r="B206" s="43" t="s">
        <v>200</v>
      </c>
      <c r="C206" s="189">
        <f t="shared" si="170"/>
        <v>0</v>
      </c>
      <c r="D206" s="263"/>
      <c r="E206" s="45"/>
      <c r="F206" s="95">
        <f t="shared" si="210"/>
        <v>0</v>
      </c>
      <c r="G206" s="229"/>
      <c r="H206" s="45"/>
      <c r="I206" s="91">
        <f t="shared" si="211"/>
        <v>0</v>
      </c>
      <c r="J206" s="263"/>
      <c r="K206" s="45"/>
      <c r="L206" s="95">
        <f t="shared" si="212"/>
        <v>0</v>
      </c>
      <c r="M206" s="229"/>
      <c r="N206" s="45"/>
      <c r="O206" s="91">
        <f t="shared" si="213"/>
        <v>0</v>
      </c>
      <c r="P206" s="290"/>
      <c r="Q206" s="296"/>
    </row>
    <row r="207" spans="1:17" hidden="1" x14ac:dyDescent="0.25">
      <c r="A207" s="30">
        <v>5213</v>
      </c>
      <c r="B207" s="43" t="s">
        <v>201</v>
      </c>
      <c r="C207" s="189">
        <f t="shared" si="170"/>
        <v>0</v>
      </c>
      <c r="D207" s="263"/>
      <c r="E207" s="45"/>
      <c r="F207" s="95">
        <f t="shared" si="210"/>
        <v>0</v>
      </c>
      <c r="G207" s="229"/>
      <c r="H207" s="45"/>
      <c r="I207" s="91">
        <f t="shared" si="211"/>
        <v>0</v>
      </c>
      <c r="J207" s="263"/>
      <c r="K207" s="45"/>
      <c r="L207" s="95">
        <f t="shared" si="212"/>
        <v>0</v>
      </c>
      <c r="M207" s="229"/>
      <c r="N207" s="45"/>
      <c r="O207" s="91">
        <f t="shared" si="213"/>
        <v>0</v>
      </c>
      <c r="P207" s="290"/>
      <c r="Q207" s="296"/>
    </row>
    <row r="208" spans="1:17" hidden="1" x14ac:dyDescent="0.25">
      <c r="A208" s="30">
        <v>5214</v>
      </c>
      <c r="B208" s="43" t="s">
        <v>202</v>
      </c>
      <c r="C208" s="189">
        <f t="shared" si="170"/>
        <v>0</v>
      </c>
      <c r="D208" s="263"/>
      <c r="E208" s="45"/>
      <c r="F208" s="95">
        <f t="shared" si="210"/>
        <v>0</v>
      </c>
      <c r="G208" s="229"/>
      <c r="H208" s="45"/>
      <c r="I208" s="91">
        <f t="shared" si="211"/>
        <v>0</v>
      </c>
      <c r="J208" s="263"/>
      <c r="K208" s="45"/>
      <c r="L208" s="95">
        <f t="shared" si="212"/>
        <v>0</v>
      </c>
      <c r="M208" s="229"/>
      <c r="N208" s="45"/>
      <c r="O208" s="91">
        <f t="shared" si="213"/>
        <v>0</v>
      </c>
      <c r="P208" s="290"/>
      <c r="Q208" s="296"/>
    </row>
    <row r="209" spans="1:17" hidden="1" x14ac:dyDescent="0.25">
      <c r="A209" s="30">
        <v>5215</v>
      </c>
      <c r="B209" s="43" t="s">
        <v>203</v>
      </c>
      <c r="C209" s="189">
        <f t="shared" si="170"/>
        <v>0</v>
      </c>
      <c r="D209" s="263"/>
      <c r="E209" s="45"/>
      <c r="F209" s="95">
        <f t="shared" si="210"/>
        <v>0</v>
      </c>
      <c r="G209" s="229"/>
      <c r="H209" s="45"/>
      <c r="I209" s="91">
        <f t="shared" si="211"/>
        <v>0</v>
      </c>
      <c r="J209" s="263"/>
      <c r="K209" s="45"/>
      <c r="L209" s="95">
        <f t="shared" si="212"/>
        <v>0</v>
      </c>
      <c r="M209" s="229"/>
      <c r="N209" s="45"/>
      <c r="O209" s="91">
        <f t="shared" si="213"/>
        <v>0</v>
      </c>
      <c r="P209" s="290"/>
      <c r="Q209" s="296"/>
    </row>
    <row r="210" spans="1:17" ht="24" hidden="1" x14ac:dyDescent="0.25">
      <c r="A210" s="30">
        <v>5216</v>
      </c>
      <c r="B210" s="43" t="s">
        <v>204</v>
      </c>
      <c r="C210" s="189">
        <f t="shared" si="170"/>
        <v>0</v>
      </c>
      <c r="D210" s="263"/>
      <c r="E210" s="45"/>
      <c r="F210" s="95">
        <f t="shared" si="210"/>
        <v>0</v>
      </c>
      <c r="G210" s="229"/>
      <c r="H210" s="45"/>
      <c r="I210" s="91">
        <f t="shared" si="211"/>
        <v>0</v>
      </c>
      <c r="J210" s="263"/>
      <c r="K210" s="45"/>
      <c r="L210" s="95">
        <f t="shared" si="212"/>
        <v>0</v>
      </c>
      <c r="M210" s="229"/>
      <c r="N210" s="45"/>
      <c r="O210" s="91">
        <f t="shared" si="213"/>
        <v>0</v>
      </c>
      <c r="P210" s="290"/>
      <c r="Q210" s="296"/>
    </row>
    <row r="211" spans="1:17" hidden="1" x14ac:dyDescent="0.25">
      <c r="A211" s="30">
        <v>5217</v>
      </c>
      <c r="B211" s="43" t="s">
        <v>205</v>
      </c>
      <c r="C211" s="189">
        <f t="shared" si="170"/>
        <v>0</v>
      </c>
      <c r="D211" s="263"/>
      <c r="E211" s="45"/>
      <c r="F211" s="95">
        <f t="shared" si="210"/>
        <v>0</v>
      </c>
      <c r="G211" s="229"/>
      <c r="H211" s="45"/>
      <c r="I211" s="91">
        <f t="shared" si="211"/>
        <v>0</v>
      </c>
      <c r="J211" s="263"/>
      <c r="K211" s="45"/>
      <c r="L211" s="95">
        <f t="shared" si="212"/>
        <v>0</v>
      </c>
      <c r="M211" s="229"/>
      <c r="N211" s="45"/>
      <c r="O211" s="91">
        <f t="shared" si="213"/>
        <v>0</v>
      </c>
      <c r="P211" s="290"/>
      <c r="Q211" s="296"/>
    </row>
    <row r="212" spans="1:17" hidden="1" x14ac:dyDescent="0.25">
      <c r="A212" s="30">
        <v>5218</v>
      </c>
      <c r="B212" s="43" t="s">
        <v>206</v>
      </c>
      <c r="C212" s="189">
        <f t="shared" si="170"/>
        <v>0</v>
      </c>
      <c r="D212" s="263"/>
      <c r="E212" s="45"/>
      <c r="F212" s="95">
        <f t="shared" si="210"/>
        <v>0</v>
      </c>
      <c r="G212" s="229"/>
      <c r="H212" s="45"/>
      <c r="I212" s="91">
        <f t="shared" si="211"/>
        <v>0</v>
      </c>
      <c r="J212" s="263"/>
      <c r="K212" s="45"/>
      <c r="L212" s="95">
        <f t="shared" si="212"/>
        <v>0</v>
      </c>
      <c r="M212" s="229"/>
      <c r="N212" s="45"/>
      <c r="O212" s="91">
        <f t="shared" si="213"/>
        <v>0</v>
      </c>
      <c r="P212" s="290"/>
      <c r="Q212" s="296"/>
    </row>
    <row r="213" spans="1:17" hidden="1" x14ac:dyDescent="0.25">
      <c r="A213" s="30">
        <v>5219</v>
      </c>
      <c r="B213" s="43" t="s">
        <v>207</v>
      </c>
      <c r="C213" s="189">
        <f t="shared" si="170"/>
        <v>0</v>
      </c>
      <c r="D213" s="263"/>
      <c r="E213" s="45"/>
      <c r="F213" s="95">
        <f t="shared" si="210"/>
        <v>0</v>
      </c>
      <c r="G213" s="229"/>
      <c r="H213" s="45"/>
      <c r="I213" s="91">
        <f t="shared" si="211"/>
        <v>0</v>
      </c>
      <c r="J213" s="263"/>
      <c r="K213" s="45"/>
      <c r="L213" s="95">
        <f t="shared" si="212"/>
        <v>0</v>
      </c>
      <c r="M213" s="229"/>
      <c r="N213" s="45"/>
      <c r="O213" s="91">
        <f t="shared" si="213"/>
        <v>0</v>
      </c>
      <c r="P213" s="290"/>
      <c r="Q213" s="296"/>
    </row>
    <row r="214" spans="1:17" ht="13.5" hidden="1" customHeight="1" x14ac:dyDescent="0.25">
      <c r="A214" s="75">
        <v>5220</v>
      </c>
      <c r="B214" s="43" t="s">
        <v>208</v>
      </c>
      <c r="C214" s="189">
        <f t="shared" si="170"/>
        <v>0</v>
      </c>
      <c r="D214" s="263"/>
      <c r="E214" s="45"/>
      <c r="F214" s="95">
        <f t="shared" si="210"/>
        <v>0</v>
      </c>
      <c r="G214" s="229"/>
      <c r="H214" s="45"/>
      <c r="I214" s="91">
        <f t="shared" si="211"/>
        <v>0</v>
      </c>
      <c r="J214" s="263"/>
      <c r="K214" s="45"/>
      <c r="L214" s="95">
        <f t="shared" si="212"/>
        <v>0</v>
      </c>
      <c r="M214" s="229"/>
      <c r="N214" s="45"/>
      <c r="O214" s="91">
        <f t="shared" si="213"/>
        <v>0</v>
      </c>
      <c r="P214" s="290"/>
      <c r="Q214" s="296"/>
    </row>
    <row r="215" spans="1:17" x14ac:dyDescent="0.25">
      <c r="A215" s="75">
        <v>5230</v>
      </c>
      <c r="B215" s="43" t="s">
        <v>209</v>
      </c>
      <c r="C215" s="189">
        <f t="shared" si="170"/>
        <v>57990</v>
      </c>
      <c r="D215" s="132">
        <f t="shared" ref="D215:E215" si="214">SUM(D216:D223)</f>
        <v>57990</v>
      </c>
      <c r="E215" s="76">
        <f t="shared" si="214"/>
        <v>0</v>
      </c>
      <c r="F215" s="95">
        <f>SUM(F216:F223)</f>
        <v>57990</v>
      </c>
      <c r="G215" s="230">
        <f t="shared" ref="G215:N215" si="215">SUM(G216:G223)</f>
        <v>0</v>
      </c>
      <c r="H215" s="76">
        <f t="shared" si="215"/>
        <v>0</v>
      </c>
      <c r="I215" s="91">
        <f t="shared" si="215"/>
        <v>0</v>
      </c>
      <c r="J215" s="132">
        <f t="shared" si="215"/>
        <v>0</v>
      </c>
      <c r="K215" s="76">
        <f t="shared" si="215"/>
        <v>0</v>
      </c>
      <c r="L215" s="95">
        <f t="shared" si="215"/>
        <v>0</v>
      </c>
      <c r="M215" s="230">
        <f t="shared" si="215"/>
        <v>0</v>
      </c>
      <c r="N215" s="76">
        <f t="shared" si="215"/>
        <v>0</v>
      </c>
      <c r="O215" s="91">
        <f>SUM(O216:O223)</f>
        <v>0</v>
      </c>
      <c r="P215" s="290"/>
      <c r="Q215" s="296"/>
    </row>
    <row r="216" spans="1:17" x14ac:dyDescent="0.25">
      <c r="A216" s="30">
        <v>5231</v>
      </c>
      <c r="B216" s="43" t="s">
        <v>210</v>
      </c>
      <c r="C216" s="189">
        <f t="shared" si="170"/>
        <v>23000</v>
      </c>
      <c r="D216" s="263">
        <v>23000</v>
      </c>
      <c r="E216" s="45"/>
      <c r="F216" s="95">
        <f t="shared" ref="F216:F225" si="216">D216+E216</f>
        <v>23000</v>
      </c>
      <c r="G216" s="229"/>
      <c r="H216" s="45"/>
      <c r="I216" s="91">
        <f t="shared" ref="I216:I225" si="217">G216+H216</f>
        <v>0</v>
      </c>
      <c r="J216" s="263"/>
      <c r="K216" s="45"/>
      <c r="L216" s="95">
        <f t="shared" ref="L216:L225" si="218">J216+K216</f>
        <v>0</v>
      </c>
      <c r="M216" s="229"/>
      <c r="N216" s="45"/>
      <c r="O216" s="91">
        <f t="shared" ref="O216:O225" si="219">M216+N216</f>
        <v>0</v>
      </c>
      <c r="P216" s="290"/>
      <c r="Q216" s="296"/>
    </row>
    <row r="217" spans="1:17" x14ac:dyDescent="0.25">
      <c r="A217" s="30">
        <v>5232</v>
      </c>
      <c r="B217" s="43" t="s">
        <v>211</v>
      </c>
      <c r="C217" s="189">
        <f t="shared" si="170"/>
        <v>720</v>
      </c>
      <c r="D217" s="263">
        <v>720</v>
      </c>
      <c r="E217" s="45"/>
      <c r="F217" s="95">
        <f t="shared" si="216"/>
        <v>720</v>
      </c>
      <c r="G217" s="229"/>
      <c r="H217" s="45"/>
      <c r="I217" s="91">
        <f t="shared" si="217"/>
        <v>0</v>
      </c>
      <c r="J217" s="263"/>
      <c r="K217" s="45"/>
      <c r="L217" s="95">
        <f t="shared" si="218"/>
        <v>0</v>
      </c>
      <c r="M217" s="229"/>
      <c r="N217" s="45"/>
      <c r="O217" s="91">
        <f t="shared" si="219"/>
        <v>0</v>
      </c>
      <c r="P217" s="336"/>
      <c r="Q217" s="296"/>
    </row>
    <row r="218" spans="1:17" hidden="1" x14ac:dyDescent="0.25">
      <c r="A218" s="30">
        <v>5233</v>
      </c>
      <c r="B218" s="43" t="s">
        <v>212</v>
      </c>
      <c r="C218" s="189">
        <f t="shared" si="170"/>
        <v>0</v>
      </c>
      <c r="D218" s="263"/>
      <c r="E218" s="45"/>
      <c r="F218" s="95">
        <f t="shared" si="216"/>
        <v>0</v>
      </c>
      <c r="G218" s="229"/>
      <c r="H218" s="45"/>
      <c r="I218" s="91">
        <f t="shared" si="217"/>
        <v>0</v>
      </c>
      <c r="J218" s="263"/>
      <c r="K218" s="45"/>
      <c r="L218" s="95">
        <f t="shared" si="218"/>
        <v>0</v>
      </c>
      <c r="M218" s="229"/>
      <c r="N218" s="45"/>
      <c r="O218" s="91">
        <f t="shared" si="219"/>
        <v>0</v>
      </c>
      <c r="P218" s="290"/>
      <c r="Q218" s="296"/>
    </row>
    <row r="219" spans="1:17" ht="24" hidden="1" x14ac:dyDescent="0.25">
      <c r="A219" s="30">
        <v>5234</v>
      </c>
      <c r="B219" s="43" t="s">
        <v>213</v>
      </c>
      <c r="C219" s="189">
        <f t="shared" si="170"/>
        <v>0</v>
      </c>
      <c r="D219" s="263"/>
      <c r="E219" s="45"/>
      <c r="F219" s="95">
        <f t="shared" si="216"/>
        <v>0</v>
      </c>
      <c r="G219" s="229"/>
      <c r="H219" s="45"/>
      <c r="I219" s="91">
        <f t="shared" si="217"/>
        <v>0</v>
      </c>
      <c r="J219" s="263"/>
      <c r="K219" s="45"/>
      <c r="L219" s="95">
        <f t="shared" si="218"/>
        <v>0</v>
      </c>
      <c r="M219" s="229"/>
      <c r="N219" s="45"/>
      <c r="O219" s="91">
        <f t="shared" si="219"/>
        <v>0</v>
      </c>
      <c r="P219" s="290"/>
      <c r="Q219" s="296"/>
    </row>
    <row r="220" spans="1:17" ht="14.25" hidden="1" customHeight="1" x14ac:dyDescent="0.25">
      <c r="A220" s="30">
        <v>5236</v>
      </c>
      <c r="B220" s="43" t="s">
        <v>214</v>
      </c>
      <c r="C220" s="189">
        <f t="shared" si="170"/>
        <v>0</v>
      </c>
      <c r="D220" s="263"/>
      <c r="E220" s="45"/>
      <c r="F220" s="95">
        <f t="shared" si="216"/>
        <v>0</v>
      </c>
      <c r="G220" s="229"/>
      <c r="H220" s="45"/>
      <c r="I220" s="91">
        <f t="shared" si="217"/>
        <v>0</v>
      </c>
      <c r="J220" s="263"/>
      <c r="K220" s="45"/>
      <c r="L220" s="95">
        <f t="shared" si="218"/>
        <v>0</v>
      </c>
      <c r="M220" s="229"/>
      <c r="N220" s="45"/>
      <c r="O220" s="91">
        <f t="shared" si="219"/>
        <v>0</v>
      </c>
      <c r="P220" s="290"/>
      <c r="Q220" s="296"/>
    </row>
    <row r="221" spans="1:17" ht="14.25" hidden="1" customHeight="1" x14ac:dyDescent="0.25">
      <c r="A221" s="30">
        <v>5237</v>
      </c>
      <c r="B221" s="43" t="s">
        <v>215</v>
      </c>
      <c r="C221" s="189">
        <f t="shared" si="170"/>
        <v>0</v>
      </c>
      <c r="D221" s="263"/>
      <c r="E221" s="45"/>
      <c r="F221" s="95">
        <f t="shared" si="216"/>
        <v>0</v>
      </c>
      <c r="G221" s="229"/>
      <c r="H221" s="45"/>
      <c r="I221" s="91">
        <f t="shared" si="217"/>
        <v>0</v>
      </c>
      <c r="J221" s="263"/>
      <c r="K221" s="45"/>
      <c r="L221" s="95">
        <f t="shared" si="218"/>
        <v>0</v>
      </c>
      <c r="M221" s="229"/>
      <c r="N221" s="45"/>
      <c r="O221" s="91">
        <f t="shared" si="219"/>
        <v>0</v>
      </c>
      <c r="P221" s="290"/>
      <c r="Q221" s="296"/>
    </row>
    <row r="222" spans="1:17" ht="24" x14ac:dyDescent="0.25">
      <c r="A222" s="30">
        <v>5238</v>
      </c>
      <c r="B222" s="43" t="s">
        <v>216</v>
      </c>
      <c r="C222" s="189">
        <f t="shared" si="170"/>
        <v>12760</v>
      </c>
      <c r="D222" s="263">
        <v>12760</v>
      </c>
      <c r="E222" s="45"/>
      <c r="F222" s="95">
        <f t="shared" si="216"/>
        <v>12760</v>
      </c>
      <c r="G222" s="229"/>
      <c r="H222" s="45"/>
      <c r="I222" s="91">
        <f t="shared" si="217"/>
        <v>0</v>
      </c>
      <c r="J222" s="263"/>
      <c r="K222" s="45"/>
      <c r="L222" s="95">
        <f t="shared" si="218"/>
        <v>0</v>
      </c>
      <c r="M222" s="229"/>
      <c r="N222" s="45"/>
      <c r="O222" s="91">
        <f t="shared" si="219"/>
        <v>0</v>
      </c>
      <c r="P222" s="336"/>
      <c r="Q222" s="296"/>
    </row>
    <row r="223" spans="1:17" ht="24" x14ac:dyDescent="0.25">
      <c r="A223" s="30">
        <v>5239</v>
      </c>
      <c r="B223" s="43" t="s">
        <v>217</v>
      </c>
      <c r="C223" s="189">
        <f t="shared" si="170"/>
        <v>21510</v>
      </c>
      <c r="D223" s="263">
        <v>21510</v>
      </c>
      <c r="E223" s="45"/>
      <c r="F223" s="95">
        <f t="shared" si="216"/>
        <v>21510</v>
      </c>
      <c r="G223" s="229"/>
      <c r="H223" s="45"/>
      <c r="I223" s="91">
        <f t="shared" si="217"/>
        <v>0</v>
      </c>
      <c r="J223" s="263"/>
      <c r="K223" s="45"/>
      <c r="L223" s="95">
        <f t="shared" si="218"/>
        <v>0</v>
      </c>
      <c r="M223" s="229"/>
      <c r="N223" s="45"/>
      <c r="O223" s="91">
        <f t="shared" si="219"/>
        <v>0</v>
      </c>
      <c r="P223" s="336"/>
      <c r="Q223" s="296"/>
    </row>
    <row r="224" spans="1:17" ht="24" hidden="1" x14ac:dyDescent="0.25">
      <c r="A224" s="75">
        <v>5240</v>
      </c>
      <c r="B224" s="43" t="s">
        <v>218</v>
      </c>
      <c r="C224" s="189">
        <f t="shared" si="170"/>
        <v>0</v>
      </c>
      <c r="D224" s="263"/>
      <c r="E224" s="45"/>
      <c r="F224" s="95">
        <f t="shared" si="216"/>
        <v>0</v>
      </c>
      <c r="G224" s="229"/>
      <c r="H224" s="45"/>
      <c r="I224" s="91">
        <f t="shared" si="217"/>
        <v>0</v>
      </c>
      <c r="J224" s="263"/>
      <c r="K224" s="45"/>
      <c r="L224" s="95">
        <f t="shared" si="218"/>
        <v>0</v>
      </c>
      <c r="M224" s="229"/>
      <c r="N224" s="45"/>
      <c r="O224" s="91">
        <f t="shared" si="219"/>
        <v>0</v>
      </c>
      <c r="P224" s="290"/>
      <c r="Q224" s="296"/>
    </row>
    <row r="225" spans="1:17" hidden="1" x14ac:dyDescent="0.25">
      <c r="A225" s="75">
        <v>5250</v>
      </c>
      <c r="B225" s="43" t="s">
        <v>219</v>
      </c>
      <c r="C225" s="189">
        <f t="shared" si="170"/>
        <v>0</v>
      </c>
      <c r="D225" s="263"/>
      <c r="E225" s="45"/>
      <c r="F225" s="95">
        <f t="shared" si="216"/>
        <v>0</v>
      </c>
      <c r="G225" s="229"/>
      <c r="H225" s="45"/>
      <c r="I225" s="91">
        <f t="shared" si="217"/>
        <v>0</v>
      </c>
      <c r="J225" s="263"/>
      <c r="K225" s="45"/>
      <c r="L225" s="95">
        <f t="shared" si="218"/>
        <v>0</v>
      </c>
      <c r="M225" s="229"/>
      <c r="N225" s="45"/>
      <c r="O225" s="91">
        <f t="shared" si="219"/>
        <v>0</v>
      </c>
      <c r="P225" s="290"/>
      <c r="Q225" s="296"/>
    </row>
    <row r="226" spans="1:17" hidden="1" x14ac:dyDescent="0.25">
      <c r="A226" s="75">
        <v>5260</v>
      </c>
      <c r="B226" s="43" t="s">
        <v>220</v>
      </c>
      <c r="C226" s="189">
        <f t="shared" si="170"/>
        <v>0</v>
      </c>
      <c r="D226" s="132">
        <f t="shared" ref="D226:E226" si="220">SUM(D227)</f>
        <v>0</v>
      </c>
      <c r="E226" s="76">
        <f t="shared" si="220"/>
        <v>0</v>
      </c>
      <c r="F226" s="95">
        <f>SUM(F227)</f>
        <v>0</v>
      </c>
      <c r="G226" s="230">
        <f t="shared" ref="G226:N226" si="221">SUM(G227)</f>
        <v>0</v>
      </c>
      <c r="H226" s="76">
        <f t="shared" si="221"/>
        <v>0</v>
      </c>
      <c r="I226" s="91">
        <f t="shared" si="221"/>
        <v>0</v>
      </c>
      <c r="J226" s="132">
        <f t="shared" si="221"/>
        <v>0</v>
      </c>
      <c r="K226" s="76">
        <f t="shared" si="221"/>
        <v>0</v>
      </c>
      <c r="L226" s="95">
        <f t="shared" si="221"/>
        <v>0</v>
      </c>
      <c r="M226" s="230">
        <f t="shared" si="221"/>
        <v>0</v>
      </c>
      <c r="N226" s="76">
        <f t="shared" si="221"/>
        <v>0</v>
      </c>
      <c r="O226" s="91">
        <f>SUM(O227)</f>
        <v>0</v>
      </c>
      <c r="P226" s="290"/>
      <c r="Q226" s="296"/>
    </row>
    <row r="227" spans="1:17" ht="24" hidden="1" x14ac:dyDescent="0.25">
      <c r="A227" s="30">
        <v>5269</v>
      </c>
      <c r="B227" s="43" t="s">
        <v>221</v>
      </c>
      <c r="C227" s="189">
        <f t="shared" si="170"/>
        <v>0</v>
      </c>
      <c r="D227" s="263"/>
      <c r="E227" s="45"/>
      <c r="F227" s="95">
        <f t="shared" ref="F227:F228" si="222">D227+E227</f>
        <v>0</v>
      </c>
      <c r="G227" s="229"/>
      <c r="H227" s="45"/>
      <c r="I227" s="91">
        <f t="shared" ref="I227:I228" si="223">G227+H227</f>
        <v>0</v>
      </c>
      <c r="J227" s="263"/>
      <c r="K227" s="45"/>
      <c r="L227" s="95">
        <f t="shared" ref="L227:L228" si="224">J227+K227</f>
        <v>0</v>
      </c>
      <c r="M227" s="229"/>
      <c r="N227" s="45"/>
      <c r="O227" s="91">
        <f t="shared" ref="O227:O228" si="225">M227+N227</f>
        <v>0</v>
      </c>
      <c r="P227" s="290"/>
      <c r="Q227" s="296"/>
    </row>
    <row r="228" spans="1:17" ht="24" hidden="1" x14ac:dyDescent="0.25">
      <c r="A228" s="73">
        <v>5270</v>
      </c>
      <c r="B228" s="58" t="s">
        <v>222</v>
      </c>
      <c r="C228" s="194">
        <f t="shared" si="170"/>
        <v>0</v>
      </c>
      <c r="D228" s="260"/>
      <c r="E228" s="77"/>
      <c r="F228" s="174">
        <f t="shared" si="222"/>
        <v>0</v>
      </c>
      <c r="G228" s="231"/>
      <c r="H228" s="77"/>
      <c r="I228" s="154">
        <f t="shared" si="223"/>
        <v>0</v>
      </c>
      <c r="J228" s="260"/>
      <c r="K228" s="77"/>
      <c r="L228" s="174">
        <f t="shared" si="224"/>
        <v>0</v>
      </c>
      <c r="M228" s="231"/>
      <c r="N228" s="77"/>
      <c r="O228" s="154">
        <f t="shared" si="225"/>
        <v>0</v>
      </c>
      <c r="P228" s="291"/>
      <c r="Q228" s="296"/>
    </row>
    <row r="229" spans="1:17" x14ac:dyDescent="0.25">
      <c r="A229" s="70">
        <v>6000</v>
      </c>
      <c r="B229" s="70" t="s">
        <v>223</v>
      </c>
      <c r="C229" s="199">
        <f t="shared" si="170"/>
        <v>1000</v>
      </c>
      <c r="D229" s="137">
        <f t="shared" ref="D229:E229" si="226">D230+D250+D258</f>
        <v>0</v>
      </c>
      <c r="E229" s="71">
        <f t="shared" si="226"/>
        <v>0</v>
      </c>
      <c r="F229" s="172">
        <f>F230+F250+F258</f>
        <v>0</v>
      </c>
      <c r="G229" s="226">
        <f t="shared" ref="G229:N229" si="227">G230+G250+G258</f>
        <v>0</v>
      </c>
      <c r="H229" s="71">
        <f t="shared" si="227"/>
        <v>0</v>
      </c>
      <c r="I229" s="125">
        <f t="shared" si="227"/>
        <v>0</v>
      </c>
      <c r="J229" s="137">
        <f t="shared" si="227"/>
        <v>1000</v>
      </c>
      <c r="K229" s="71">
        <f t="shared" si="227"/>
        <v>0</v>
      </c>
      <c r="L229" s="172">
        <f t="shared" si="227"/>
        <v>1000</v>
      </c>
      <c r="M229" s="226">
        <f t="shared" si="227"/>
        <v>0</v>
      </c>
      <c r="N229" s="71">
        <f t="shared" si="227"/>
        <v>0</v>
      </c>
      <c r="O229" s="125">
        <f>O230+O250+O258</f>
        <v>0</v>
      </c>
      <c r="P229" s="312"/>
      <c r="Q229" s="296"/>
    </row>
    <row r="230" spans="1:17" ht="14.25" hidden="1" customHeight="1" x14ac:dyDescent="0.25">
      <c r="A230" s="51">
        <v>6200</v>
      </c>
      <c r="B230" s="82" t="s">
        <v>224</v>
      </c>
      <c r="C230" s="201">
        <f t="shared" si="170"/>
        <v>0</v>
      </c>
      <c r="D230" s="138">
        <f t="shared" ref="D230:E230" si="228">SUM(D231,D232,D234,D237,D243,D244,D245)</f>
        <v>0</v>
      </c>
      <c r="E230" s="85">
        <f t="shared" si="228"/>
        <v>0</v>
      </c>
      <c r="F230" s="173">
        <f>SUM(F231,F232,F234,F237,F243,F244,F245)</f>
        <v>0</v>
      </c>
      <c r="G230" s="235">
        <f t="shared" ref="G230:N230" si="229">SUM(G231,G232,G234,G237,G243,G244,G245)</f>
        <v>0</v>
      </c>
      <c r="H230" s="85">
        <f t="shared" si="229"/>
        <v>0</v>
      </c>
      <c r="I230" s="124">
        <f t="shared" si="229"/>
        <v>0</v>
      </c>
      <c r="J230" s="138">
        <f t="shared" si="229"/>
        <v>0</v>
      </c>
      <c r="K230" s="85">
        <f t="shared" si="229"/>
        <v>0</v>
      </c>
      <c r="L230" s="173">
        <f t="shared" si="229"/>
        <v>0</v>
      </c>
      <c r="M230" s="235">
        <f t="shared" si="229"/>
        <v>0</v>
      </c>
      <c r="N230" s="85">
        <f t="shared" si="229"/>
        <v>0</v>
      </c>
      <c r="O230" s="124">
        <f>SUM(O231,O232,O234,O237,O243,O244,O245)</f>
        <v>0</v>
      </c>
      <c r="P230" s="313"/>
      <c r="Q230" s="296"/>
    </row>
    <row r="231" spans="1:17" ht="24" hidden="1" x14ac:dyDescent="0.25">
      <c r="A231" s="340">
        <v>6220</v>
      </c>
      <c r="B231" s="40" t="s">
        <v>225</v>
      </c>
      <c r="C231" s="188">
        <f t="shared" si="170"/>
        <v>0</v>
      </c>
      <c r="D231" s="262"/>
      <c r="E231" s="42"/>
      <c r="F231" s="176">
        <f>D231+E231</f>
        <v>0</v>
      </c>
      <c r="G231" s="219"/>
      <c r="H231" s="42"/>
      <c r="I231" s="90">
        <f>G231+H231</f>
        <v>0</v>
      </c>
      <c r="J231" s="262"/>
      <c r="K231" s="42"/>
      <c r="L231" s="176">
        <f>J231+K231</f>
        <v>0</v>
      </c>
      <c r="M231" s="219"/>
      <c r="N231" s="42"/>
      <c r="O231" s="90">
        <f>M231+N231</f>
        <v>0</v>
      </c>
      <c r="P231" s="289"/>
      <c r="Q231" s="296"/>
    </row>
    <row r="232" spans="1:17" hidden="1" x14ac:dyDescent="0.25">
      <c r="A232" s="75">
        <v>6230</v>
      </c>
      <c r="B232" s="43" t="s">
        <v>226</v>
      </c>
      <c r="C232" s="189">
        <f t="shared" si="170"/>
        <v>0</v>
      </c>
      <c r="D232" s="132">
        <f t="shared" ref="D232:O232" si="230">SUM(D233)</f>
        <v>0</v>
      </c>
      <c r="E232" s="76">
        <f t="shared" si="230"/>
        <v>0</v>
      </c>
      <c r="F232" s="95">
        <f t="shared" si="230"/>
        <v>0</v>
      </c>
      <c r="G232" s="230">
        <f t="shared" si="230"/>
        <v>0</v>
      </c>
      <c r="H232" s="76">
        <f t="shared" si="230"/>
        <v>0</v>
      </c>
      <c r="I232" s="91">
        <f t="shared" si="230"/>
        <v>0</v>
      </c>
      <c r="J232" s="132">
        <f t="shared" si="230"/>
        <v>0</v>
      </c>
      <c r="K232" s="76">
        <f t="shared" si="230"/>
        <v>0</v>
      </c>
      <c r="L232" s="95">
        <f t="shared" si="230"/>
        <v>0</v>
      </c>
      <c r="M232" s="230">
        <f t="shared" si="230"/>
        <v>0</v>
      </c>
      <c r="N232" s="76">
        <f t="shared" si="230"/>
        <v>0</v>
      </c>
      <c r="O232" s="91">
        <f t="shared" si="230"/>
        <v>0</v>
      </c>
      <c r="P232" s="290"/>
      <c r="Q232" s="296"/>
    </row>
    <row r="233" spans="1:17" ht="24" hidden="1" x14ac:dyDescent="0.25">
      <c r="A233" s="30">
        <v>6239</v>
      </c>
      <c r="B233" s="40" t="s">
        <v>227</v>
      </c>
      <c r="C233" s="189">
        <f t="shared" si="170"/>
        <v>0</v>
      </c>
      <c r="D233" s="262"/>
      <c r="E233" s="42"/>
      <c r="F233" s="176">
        <f>D233+E233</f>
        <v>0</v>
      </c>
      <c r="G233" s="219"/>
      <c r="H233" s="42"/>
      <c r="I233" s="90">
        <f>G233+H233</f>
        <v>0</v>
      </c>
      <c r="J233" s="262"/>
      <c r="K233" s="42"/>
      <c r="L233" s="176">
        <f>J233+K233</f>
        <v>0</v>
      </c>
      <c r="M233" s="219"/>
      <c r="N233" s="42"/>
      <c r="O233" s="90">
        <f>M233+N233</f>
        <v>0</v>
      </c>
      <c r="P233" s="289"/>
      <c r="Q233" s="296"/>
    </row>
    <row r="234" spans="1:17" ht="24" hidden="1" x14ac:dyDescent="0.25">
      <c r="A234" s="75">
        <v>6240</v>
      </c>
      <c r="B234" s="43" t="s">
        <v>228</v>
      </c>
      <c r="C234" s="189">
        <f t="shared" si="170"/>
        <v>0</v>
      </c>
      <c r="D234" s="132">
        <f t="shared" ref="D234:E234" si="231">SUM(D235:D236)</f>
        <v>0</v>
      </c>
      <c r="E234" s="76">
        <f t="shared" si="231"/>
        <v>0</v>
      </c>
      <c r="F234" s="95">
        <f>SUM(F235:F236)</f>
        <v>0</v>
      </c>
      <c r="G234" s="230">
        <f t="shared" ref="G234:N234" si="232">SUM(G235:G236)</f>
        <v>0</v>
      </c>
      <c r="H234" s="76">
        <f t="shared" si="232"/>
        <v>0</v>
      </c>
      <c r="I234" s="91">
        <f t="shared" si="232"/>
        <v>0</v>
      </c>
      <c r="J234" s="132">
        <f t="shared" si="232"/>
        <v>0</v>
      </c>
      <c r="K234" s="76">
        <f t="shared" si="232"/>
        <v>0</v>
      </c>
      <c r="L234" s="95">
        <f t="shared" si="232"/>
        <v>0</v>
      </c>
      <c r="M234" s="230">
        <f t="shared" si="232"/>
        <v>0</v>
      </c>
      <c r="N234" s="76">
        <f t="shared" si="232"/>
        <v>0</v>
      </c>
      <c r="O234" s="91">
        <f>SUM(O235:O236)</f>
        <v>0</v>
      </c>
      <c r="P234" s="290"/>
      <c r="Q234" s="296"/>
    </row>
    <row r="235" spans="1:17" hidden="1" x14ac:dyDescent="0.25">
      <c r="A235" s="30">
        <v>6241</v>
      </c>
      <c r="B235" s="43" t="s">
        <v>229</v>
      </c>
      <c r="C235" s="189">
        <f t="shared" si="170"/>
        <v>0</v>
      </c>
      <c r="D235" s="263"/>
      <c r="E235" s="45"/>
      <c r="F235" s="95">
        <f t="shared" ref="F235:F236" si="233">D235+E235</f>
        <v>0</v>
      </c>
      <c r="G235" s="229"/>
      <c r="H235" s="45"/>
      <c r="I235" s="91">
        <f t="shared" ref="I235:I236" si="234">G235+H235</f>
        <v>0</v>
      </c>
      <c r="J235" s="263"/>
      <c r="K235" s="45"/>
      <c r="L235" s="95">
        <f t="shared" ref="L235:L236" si="235">J235+K235</f>
        <v>0</v>
      </c>
      <c r="M235" s="229"/>
      <c r="N235" s="45"/>
      <c r="O235" s="91">
        <f t="shared" ref="O235:O236" si="236">M235+N235</f>
        <v>0</v>
      </c>
      <c r="P235" s="290"/>
      <c r="Q235" s="296"/>
    </row>
    <row r="236" spans="1:17" hidden="1" x14ac:dyDescent="0.25">
      <c r="A236" s="30">
        <v>6242</v>
      </c>
      <c r="B236" s="43" t="s">
        <v>230</v>
      </c>
      <c r="C236" s="189">
        <f t="shared" si="170"/>
        <v>0</v>
      </c>
      <c r="D236" s="263"/>
      <c r="E236" s="45"/>
      <c r="F236" s="95">
        <f t="shared" si="233"/>
        <v>0</v>
      </c>
      <c r="G236" s="229"/>
      <c r="H236" s="45"/>
      <c r="I236" s="91">
        <f t="shared" si="234"/>
        <v>0</v>
      </c>
      <c r="J236" s="263"/>
      <c r="K236" s="45"/>
      <c r="L236" s="95">
        <f t="shared" si="235"/>
        <v>0</v>
      </c>
      <c r="M236" s="229"/>
      <c r="N236" s="45"/>
      <c r="O236" s="91">
        <f t="shared" si="236"/>
        <v>0</v>
      </c>
      <c r="P236" s="290"/>
      <c r="Q236" s="296"/>
    </row>
    <row r="237" spans="1:17" ht="25.5" hidden="1" customHeight="1" x14ac:dyDescent="0.25">
      <c r="A237" s="75">
        <v>6250</v>
      </c>
      <c r="B237" s="43" t="s">
        <v>231</v>
      </c>
      <c r="C237" s="189">
        <f t="shared" si="170"/>
        <v>0</v>
      </c>
      <c r="D237" s="132">
        <f t="shared" ref="D237:E237" si="237">SUM(D238:D242)</f>
        <v>0</v>
      </c>
      <c r="E237" s="76">
        <f t="shared" si="237"/>
        <v>0</v>
      </c>
      <c r="F237" s="95">
        <f>SUM(F238:F242)</f>
        <v>0</v>
      </c>
      <c r="G237" s="230">
        <f t="shared" ref="G237:N237" si="238">SUM(G238:G242)</f>
        <v>0</v>
      </c>
      <c r="H237" s="76">
        <f t="shared" si="238"/>
        <v>0</v>
      </c>
      <c r="I237" s="91">
        <f t="shared" si="238"/>
        <v>0</v>
      </c>
      <c r="J237" s="132">
        <f t="shared" si="238"/>
        <v>0</v>
      </c>
      <c r="K237" s="76">
        <f t="shared" si="238"/>
        <v>0</v>
      </c>
      <c r="L237" s="95">
        <f t="shared" si="238"/>
        <v>0</v>
      </c>
      <c r="M237" s="230">
        <f t="shared" si="238"/>
        <v>0</v>
      </c>
      <c r="N237" s="76">
        <f t="shared" si="238"/>
        <v>0</v>
      </c>
      <c r="O237" s="91">
        <f>SUM(O238:O242)</f>
        <v>0</v>
      </c>
      <c r="P237" s="290"/>
      <c r="Q237" s="296"/>
    </row>
    <row r="238" spans="1:17" ht="14.25" hidden="1" customHeight="1" x14ac:dyDescent="0.25">
      <c r="A238" s="30">
        <v>6252</v>
      </c>
      <c r="B238" s="43" t="s">
        <v>232</v>
      </c>
      <c r="C238" s="189">
        <f t="shared" si="170"/>
        <v>0</v>
      </c>
      <c r="D238" s="263"/>
      <c r="E238" s="45"/>
      <c r="F238" s="95">
        <f t="shared" ref="F238:F244" si="239">D238+E238</f>
        <v>0</v>
      </c>
      <c r="G238" s="229"/>
      <c r="H238" s="45"/>
      <c r="I238" s="91">
        <f t="shared" ref="I238:I244" si="240">G238+H238</f>
        <v>0</v>
      </c>
      <c r="J238" s="263"/>
      <c r="K238" s="45"/>
      <c r="L238" s="95">
        <f t="shared" ref="L238:L244" si="241">J238+K238</f>
        <v>0</v>
      </c>
      <c r="M238" s="229"/>
      <c r="N238" s="45"/>
      <c r="O238" s="91">
        <f t="shared" ref="O238:O244" si="242">M238+N238</f>
        <v>0</v>
      </c>
      <c r="P238" s="290"/>
      <c r="Q238" s="296"/>
    </row>
    <row r="239" spans="1:17" ht="14.25" hidden="1" customHeight="1" x14ac:dyDescent="0.25">
      <c r="A239" s="30">
        <v>6253</v>
      </c>
      <c r="B239" s="43" t="s">
        <v>233</v>
      </c>
      <c r="C239" s="189">
        <f t="shared" si="170"/>
        <v>0</v>
      </c>
      <c r="D239" s="263"/>
      <c r="E239" s="45"/>
      <c r="F239" s="95">
        <f t="shared" si="239"/>
        <v>0</v>
      </c>
      <c r="G239" s="229"/>
      <c r="H239" s="45"/>
      <c r="I239" s="91">
        <f t="shared" si="240"/>
        <v>0</v>
      </c>
      <c r="J239" s="263"/>
      <c r="K239" s="45"/>
      <c r="L239" s="95">
        <f t="shared" si="241"/>
        <v>0</v>
      </c>
      <c r="M239" s="229"/>
      <c r="N239" s="45"/>
      <c r="O239" s="91">
        <f t="shared" si="242"/>
        <v>0</v>
      </c>
      <c r="P239" s="290"/>
      <c r="Q239" s="296"/>
    </row>
    <row r="240" spans="1:17" ht="24" hidden="1" x14ac:dyDescent="0.25">
      <c r="A240" s="30">
        <v>6254</v>
      </c>
      <c r="B240" s="43" t="s">
        <v>234</v>
      </c>
      <c r="C240" s="189">
        <f t="shared" si="170"/>
        <v>0</v>
      </c>
      <c r="D240" s="263"/>
      <c r="E240" s="45"/>
      <c r="F240" s="95">
        <f t="shared" si="239"/>
        <v>0</v>
      </c>
      <c r="G240" s="229"/>
      <c r="H240" s="45"/>
      <c r="I240" s="91">
        <f t="shared" si="240"/>
        <v>0</v>
      </c>
      <c r="J240" s="263"/>
      <c r="K240" s="45"/>
      <c r="L240" s="95">
        <f t="shared" si="241"/>
        <v>0</v>
      </c>
      <c r="M240" s="229"/>
      <c r="N240" s="45"/>
      <c r="O240" s="91">
        <f t="shared" si="242"/>
        <v>0</v>
      </c>
      <c r="P240" s="290"/>
      <c r="Q240" s="296"/>
    </row>
    <row r="241" spans="1:17" ht="24" hidden="1" x14ac:dyDescent="0.25">
      <c r="A241" s="30">
        <v>6255</v>
      </c>
      <c r="B241" s="43" t="s">
        <v>235</v>
      </c>
      <c r="C241" s="189">
        <f t="shared" ref="C241:C295" si="243">SUM(F241,I241,L241,O241)</f>
        <v>0</v>
      </c>
      <c r="D241" s="263"/>
      <c r="E241" s="45"/>
      <c r="F241" s="95">
        <f t="shared" si="239"/>
        <v>0</v>
      </c>
      <c r="G241" s="229"/>
      <c r="H241" s="45"/>
      <c r="I241" s="91">
        <f t="shared" si="240"/>
        <v>0</v>
      </c>
      <c r="J241" s="263"/>
      <c r="K241" s="45"/>
      <c r="L241" s="95">
        <f t="shared" si="241"/>
        <v>0</v>
      </c>
      <c r="M241" s="229"/>
      <c r="N241" s="45"/>
      <c r="O241" s="91">
        <f t="shared" si="242"/>
        <v>0</v>
      </c>
      <c r="P241" s="290"/>
      <c r="Q241" s="296"/>
    </row>
    <row r="242" spans="1:17" hidden="1" x14ac:dyDescent="0.25">
      <c r="A242" s="30">
        <v>6259</v>
      </c>
      <c r="B242" s="43" t="s">
        <v>236</v>
      </c>
      <c r="C242" s="189">
        <f t="shared" si="243"/>
        <v>0</v>
      </c>
      <c r="D242" s="263"/>
      <c r="E242" s="45"/>
      <c r="F242" s="95">
        <f t="shared" si="239"/>
        <v>0</v>
      </c>
      <c r="G242" s="229"/>
      <c r="H242" s="45"/>
      <c r="I242" s="91">
        <f t="shared" si="240"/>
        <v>0</v>
      </c>
      <c r="J242" s="263"/>
      <c r="K242" s="45"/>
      <c r="L242" s="95">
        <f t="shared" si="241"/>
        <v>0</v>
      </c>
      <c r="M242" s="229"/>
      <c r="N242" s="45"/>
      <c r="O242" s="91">
        <f t="shared" si="242"/>
        <v>0</v>
      </c>
      <c r="P242" s="290"/>
      <c r="Q242" s="296"/>
    </row>
    <row r="243" spans="1:17" ht="24" hidden="1" x14ac:dyDescent="0.25">
      <c r="A243" s="75">
        <v>6260</v>
      </c>
      <c r="B243" s="43" t="s">
        <v>237</v>
      </c>
      <c r="C243" s="189">
        <f t="shared" si="243"/>
        <v>0</v>
      </c>
      <c r="D243" s="263"/>
      <c r="E243" s="45"/>
      <c r="F243" s="95">
        <f t="shared" si="239"/>
        <v>0</v>
      </c>
      <c r="G243" s="229"/>
      <c r="H243" s="45"/>
      <c r="I243" s="91">
        <f t="shared" si="240"/>
        <v>0</v>
      </c>
      <c r="J243" s="263"/>
      <c r="K243" s="45"/>
      <c r="L243" s="95">
        <f t="shared" si="241"/>
        <v>0</v>
      </c>
      <c r="M243" s="229"/>
      <c r="N243" s="45"/>
      <c r="O243" s="91">
        <f t="shared" si="242"/>
        <v>0</v>
      </c>
      <c r="P243" s="290"/>
      <c r="Q243" s="296"/>
    </row>
    <row r="244" spans="1:17" hidden="1" x14ac:dyDescent="0.25">
      <c r="A244" s="75">
        <v>6270</v>
      </c>
      <c r="B244" s="43" t="s">
        <v>238</v>
      </c>
      <c r="C244" s="189">
        <f t="shared" si="243"/>
        <v>0</v>
      </c>
      <c r="D244" s="263"/>
      <c r="E244" s="45"/>
      <c r="F244" s="95">
        <f t="shared" si="239"/>
        <v>0</v>
      </c>
      <c r="G244" s="229"/>
      <c r="H244" s="45"/>
      <c r="I244" s="91">
        <f t="shared" si="240"/>
        <v>0</v>
      </c>
      <c r="J244" s="263"/>
      <c r="K244" s="45"/>
      <c r="L244" s="95">
        <f t="shared" si="241"/>
        <v>0</v>
      </c>
      <c r="M244" s="229"/>
      <c r="N244" s="45"/>
      <c r="O244" s="91">
        <f t="shared" si="242"/>
        <v>0</v>
      </c>
      <c r="P244" s="290"/>
      <c r="Q244" s="296"/>
    </row>
    <row r="245" spans="1:17" ht="24" hidden="1" x14ac:dyDescent="0.25">
      <c r="A245" s="340">
        <v>6290</v>
      </c>
      <c r="B245" s="40" t="s">
        <v>239</v>
      </c>
      <c r="C245" s="200">
        <f t="shared" si="243"/>
        <v>0</v>
      </c>
      <c r="D245" s="131">
        <f t="shared" ref="D245:E245" si="244">SUM(D246:D249)</f>
        <v>0</v>
      </c>
      <c r="E245" s="79">
        <f t="shared" si="244"/>
        <v>0</v>
      </c>
      <c r="F245" s="176">
        <f>SUM(F246:F249)</f>
        <v>0</v>
      </c>
      <c r="G245" s="232">
        <f t="shared" ref="G245:O245" si="245">SUM(G246:G249)</f>
        <v>0</v>
      </c>
      <c r="H245" s="79">
        <f t="shared" si="245"/>
        <v>0</v>
      </c>
      <c r="I245" s="90">
        <f t="shared" si="245"/>
        <v>0</v>
      </c>
      <c r="J245" s="131">
        <f t="shared" si="245"/>
        <v>0</v>
      </c>
      <c r="K245" s="79">
        <f t="shared" si="245"/>
        <v>0</v>
      </c>
      <c r="L245" s="176">
        <f t="shared" si="245"/>
        <v>0</v>
      </c>
      <c r="M245" s="232">
        <f t="shared" si="245"/>
        <v>0</v>
      </c>
      <c r="N245" s="79">
        <f t="shared" si="245"/>
        <v>0</v>
      </c>
      <c r="O245" s="90">
        <f t="shared" si="245"/>
        <v>0</v>
      </c>
      <c r="P245" s="293"/>
      <c r="Q245" s="296"/>
    </row>
    <row r="246" spans="1:17" hidden="1" x14ac:dyDescent="0.25">
      <c r="A246" s="30">
        <v>6291</v>
      </c>
      <c r="B246" s="43" t="s">
        <v>240</v>
      </c>
      <c r="C246" s="189">
        <f t="shared" si="243"/>
        <v>0</v>
      </c>
      <c r="D246" s="263"/>
      <c r="E246" s="45"/>
      <c r="F246" s="95">
        <f t="shared" ref="F246:F249" si="246">D246+E246</f>
        <v>0</v>
      </c>
      <c r="G246" s="229"/>
      <c r="H246" s="45"/>
      <c r="I246" s="91">
        <f t="shared" ref="I246:I249" si="247">G246+H246</f>
        <v>0</v>
      </c>
      <c r="J246" s="263"/>
      <c r="K246" s="45"/>
      <c r="L246" s="95">
        <f t="shared" ref="L246:L249" si="248">J246+K246</f>
        <v>0</v>
      </c>
      <c r="M246" s="229"/>
      <c r="N246" s="45"/>
      <c r="O246" s="91">
        <f t="shared" ref="O246:O249" si="249">M246+N246</f>
        <v>0</v>
      </c>
      <c r="P246" s="290"/>
      <c r="Q246" s="296"/>
    </row>
    <row r="247" spans="1:17" hidden="1" x14ac:dyDescent="0.25">
      <c r="A247" s="30">
        <v>6292</v>
      </c>
      <c r="B247" s="43" t="s">
        <v>241</v>
      </c>
      <c r="C247" s="189">
        <f t="shared" si="243"/>
        <v>0</v>
      </c>
      <c r="D247" s="263"/>
      <c r="E247" s="45"/>
      <c r="F247" s="95">
        <f t="shared" si="246"/>
        <v>0</v>
      </c>
      <c r="G247" s="229"/>
      <c r="H247" s="45"/>
      <c r="I247" s="91">
        <f t="shared" si="247"/>
        <v>0</v>
      </c>
      <c r="J247" s="263"/>
      <c r="K247" s="45"/>
      <c r="L247" s="95">
        <f t="shared" si="248"/>
        <v>0</v>
      </c>
      <c r="M247" s="229"/>
      <c r="N247" s="45"/>
      <c r="O247" s="91">
        <f t="shared" si="249"/>
        <v>0</v>
      </c>
      <c r="P247" s="290"/>
      <c r="Q247" s="296"/>
    </row>
    <row r="248" spans="1:17" ht="72" hidden="1" x14ac:dyDescent="0.25">
      <c r="A248" s="30">
        <v>6296</v>
      </c>
      <c r="B248" s="43" t="s">
        <v>242</v>
      </c>
      <c r="C248" s="189">
        <f t="shared" si="243"/>
        <v>0</v>
      </c>
      <c r="D248" s="263"/>
      <c r="E248" s="45"/>
      <c r="F248" s="95">
        <f t="shared" si="246"/>
        <v>0</v>
      </c>
      <c r="G248" s="229"/>
      <c r="H248" s="45"/>
      <c r="I248" s="91">
        <f t="shared" si="247"/>
        <v>0</v>
      </c>
      <c r="J248" s="263"/>
      <c r="K248" s="45"/>
      <c r="L248" s="95">
        <f t="shared" si="248"/>
        <v>0</v>
      </c>
      <c r="M248" s="229"/>
      <c r="N248" s="45"/>
      <c r="O248" s="91">
        <f t="shared" si="249"/>
        <v>0</v>
      </c>
      <c r="P248" s="290"/>
      <c r="Q248" s="296"/>
    </row>
    <row r="249" spans="1:17" ht="39.75" hidden="1" customHeight="1" x14ac:dyDescent="0.25">
      <c r="A249" s="30">
        <v>6299</v>
      </c>
      <c r="B249" s="43" t="s">
        <v>243</v>
      </c>
      <c r="C249" s="189">
        <f t="shared" si="243"/>
        <v>0</v>
      </c>
      <c r="D249" s="263"/>
      <c r="E249" s="45"/>
      <c r="F249" s="95">
        <f t="shared" si="246"/>
        <v>0</v>
      </c>
      <c r="G249" s="229"/>
      <c r="H249" s="45"/>
      <c r="I249" s="91">
        <f t="shared" si="247"/>
        <v>0</v>
      </c>
      <c r="J249" s="263"/>
      <c r="K249" s="45"/>
      <c r="L249" s="95">
        <f t="shared" si="248"/>
        <v>0</v>
      </c>
      <c r="M249" s="229"/>
      <c r="N249" s="45"/>
      <c r="O249" s="91">
        <f t="shared" si="249"/>
        <v>0</v>
      </c>
      <c r="P249" s="290"/>
      <c r="Q249" s="296"/>
    </row>
    <row r="250" spans="1:17" hidden="1" x14ac:dyDescent="0.25">
      <c r="A250" s="35">
        <v>6300</v>
      </c>
      <c r="B250" s="72" t="s">
        <v>244</v>
      </c>
      <c r="C250" s="187">
        <f t="shared" si="243"/>
        <v>0</v>
      </c>
      <c r="D250" s="130">
        <f t="shared" ref="D250:E250" si="250">SUM(D251,D256,D257)</f>
        <v>0</v>
      </c>
      <c r="E250" s="38">
        <f t="shared" si="250"/>
        <v>0</v>
      </c>
      <c r="F250" s="175">
        <f>SUM(F251,F256,F257)</f>
        <v>0</v>
      </c>
      <c r="G250" s="227">
        <f t="shared" ref="G250:O250" si="251">SUM(G251,G256,G257)</f>
        <v>0</v>
      </c>
      <c r="H250" s="38">
        <f t="shared" si="251"/>
        <v>0</v>
      </c>
      <c r="I250" s="123">
        <f t="shared" si="251"/>
        <v>0</v>
      </c>
      <c r="J250" s="130">
        <f t="shared" si="251"/>
        <v>0</v>
      </c>
      <c r="K250" s="38">
        <f t="shared" si="251"/>
        <v>0</v>
      </c>
      <c r="L250" s="175">
        <f t="shared" si="251"/>
        <v>0</v>
      </c>
      <c r="M250" s="227">
        <f t="shared" si="251"/>
        <v>0</v>
      </c>
      <c r="N250" s="38">
        <f t="shared" si="251"/>
        <v>0</v>
      </c>
      <c r="O250" s="123">
        <f t="shared" si="251"/>
        <v>0</v>
      </c>
      <c r="P250" s="314"/>
      <c r="Q250" s="296"/>
    </row>
    <row r="251" spans="1:17" ht="24" hidden="1" x14ac:dyDescent="0.25">
      <c r="A251" s="340">
        <v>6320</v>
      </c>
      <c r="B251" s="40" t="s">
        <v>245</v>
      </c>
      <c r="C251" s="200">
        <f t="shared" si="243"/>
        <v>0</v>
      </c>
      <c r="D251" s="131">
        <f t="shared" ref="D251:E251" si="252">SUM(D252:D255)</f>
        <v>0</v>
      </c>
      <c r="E251" s="79">
        <f t="shared" si="252"/>
        <v>0</v>
      </c>
      <c r="F251" s="176">
        <f>SUM(F252:F255)</f>
        <v>0</v>
      </c>
      <c r="G251" s="232">
        <f t="shared" ref="G251:O251" si="253">SUM(G252:G255)</f>
        <v>0</v>
      </c>
      <c r="H251" s="79">
        <f t="shared" si="253"/>
        <v>0</v>
      </c>
      <c r="I251" s="90">
        <f t="shared" si="253"/>
        <v>0</v>
      </c>
      <c r="J251" s="131">
        <f t="shared" si="253"/>
        <v>0</v>
      </c>
      <c r="K251" s="79">
        <f t="shared" si="253"/>
        <v>0</v>
      </c>
      <c r="L251" s="176">
        <f t="shared" si="253"/>
        <v>0</v>
      </c>
      <c r="M251" s="232">
        <f t="shared" si="253"/>
        <v>0</v>
      </c>
      <c r="N251" s="79">
        <f t="shared" si="253"/>
        <v>0</v>
      </c>
      <c r="O251" s="90">
        <f t="shared" si="253"/>
        <v>0</v>
      </c>
      <c r="P251" s="289"/>
      <c r="Q251" s="296"/>
    </row>
    <row r="252" spans="1:17" hidden="1" x14ac:dyDescent="0.25">
      <c r="A252" s="30">
        <v>6322</v>
      </c>
      <c r="B252" s="43" t="s">
        <v>246</v>
      </c>
      <c r="C252" s="189">
        <f t="shared" si="243"/>
        <v>0</v>
      </c>
      <c r="D252" s="263"/>
      <c r="E252" s="45"/>
      <c r="F252" s="95">
        <f t="shared" ref="F252:F257" si="254">D252+E252</f>
        <v>0</v>
      </c>
      <c r="G252" s="229"/>
      <c r="H252" s="45"/>
      <c r="I252" s="91">
        <f t="shared" ref="I252:I257" si="255">G252+H252</f>
        <v>0</v>
      </c>
      <c r="J252" s="263"/>
      <c r="K252" s="45"/>
      <c r="L252" s="95">
        <f t="shared" ref="L252:L257" si="256">J252+K252</f>
        <v>0</v>
      </c>
      <c r="M252" s="229"/>
      <c r="N252" s="45"/>
      <c r="O252" s="91">
        <f t="shared" ref="O252:O257" si="257">M252+N252</f>
        <v>0</v>
      </c>
      <c r="P252" s="290"/>
      <c r="Q252" s="296"/>
    </row>
    <row r="253" spans="1:17" ht="24" hidden="1" x14ac:dyDescent="0.25">
      <c r="A253" s="30">
        <v>6323</v>
      </c>
      <c r="B253" s="43" t="s">
        <v>247</v>
      </c>
      <c r="C253" s="189">
        <f t="shared" si="243"/>
        <v>0</v>
      </c>
      <c r="D253" s="263"/>
      <c r="E253" s="45"/>
      <c r="F253" s="95">
        <f t="shared" si="254"/>
        <v>0</v>
      </c>
      <c r="G253" s="229"/>
      <c r="H253" s="45"/>
      <c r="I253" s="91">
        <f t="shared" si="255"/>
        <v>0</v>
      </c>
      <c r="J253" s="263"/>
      <c r="K253" s="45"/>
      <c r="L253" s="95">
        <f t="shared" si="256"/>
        <v>0</v>
      </c>
      <c r="M253" s="229"/>
      <c r="N253" s="45"/>
      <c r="O253" s="91">
        <f t="shared" si="257"/>
        <v>0</v>
      </c>
      <c r="P253" s="290"/>
      <c r="Q253" s="296"/>
    </row>
    <row r="254" spans="1:17" ht="24" hidden="1" x14ac:dyDescent="0.25">
      <c r="A254" s="30">
        <v>6324</v>
      </c>
      <c r="B254" s="43" t="s">
        <v>301</v>
      </c>
      <c r="C254" s="189">
        <f t="shared" si="243"/>
        <v>0</v>
      </c>
      <c r="D254" s="263"/>
      <c r="E254" s="45"/>
      <c r="F254" s="95">
        <f t="shared" si="254"/>
        <v>0</v>
      </c>
      <c r="G254" s="229"/>
      <c r="H254" s="45"/>
      <c r="I254" s="91">
        <f t="shared" si="255"/>
        <v>0</v>
      </c>
      <c r="J254" s="263"/>
      <c r="K254" s="45"/>
      <c r="L254" s="95">
        <f t="shared" si="256"/>
        <v>0</v>
      </c>
      <c r="M254" s="229"/>
      <c r="N254" s="45"/>
      <c r="O254" s="91">
        <f t="shared" si="257"/>
        <v>0</v>
      </c>
      <c r="P254" s="290"/>
      <c r="Q254" s="296"/>
    </row>
    <row r="255" spans="1:17" hidden="1" x14ac:dyDescent="0.25">
      <c r="A255" s="27">
        <v>6329</v>
      </c>
      <c r="B255" s="40" t="s">
        <v>302</v>
      </c>
      <c r="C255" s="188">
        <f t="shared" si="243"/>
        <v>0</v>
      </c>
      <c r="D255" s="262"/>
      <c r="E255" s="42"/>
      <c r="F255" s="176">
        <f t="shared" si="254"/>
        <v>0</v>
      </c>
      <c r="G255" s="219"/>
      <c r="H255" s="42"/>
      <c r="I255" s="90">
        <f t="shared" si="255"/>
        <v>0</v>
      </c>
      <c r="J255" s="262"/>
      <c r="K255" s="42"/>
      <c r="L255" s="176">
        <f t="shared" si="256"/>
        <v>0</v>
      </c>
      <c r="M255" s="219"/>
      <c r="N255" s="42"/>
      <c r="O255" s="90">
        <f t="shared" si="257"/>
        <v>0</v>
      </c>
      <c r="P255" s="289"/>
      <c r="Q255" s="296"/>
    </row>
    <row r="256" spans="1:17" ht="24" hidden="1" x14ac:dyDescent="0.25">
      <c r="A256" s="92">
        <v>6330</v>
      </c>
      <c r="B256" s="93" t="s">
        <v>248</v>
      </c>
      <c r="C256" s="200">
        <f t="shared" si="243"/>
        <v>0</v>
      </c>
      <c r="D256" s="264"/>
      <c r="E256" s="84"/>
      <c r="F256" s="331">
        <f t="shared" si="254"/>
        <v>0</v>
      </c>
      <c r="G256" s="234"/>
      <c r="H256" s="84"/>
      <c r="I256" s="156">
        <f t="shared" si="255"/>
        <v>0</v>
      </c>
      <c r="J256" s="264"/>
      <c r="K256" s="84"/>
      <c r="L256" s="331">
        <f t="shared" si="256"/>
        <v>0</v>
      </c>
      <c r="M256" s="234"/>
      <c r="N256" s="84"/>
      <c r="O256" s="156">
        <f t="shared" si="257"/>
        <v>0</v>
      </c>
      <c r="P256" s="293"/>
      <c r="Q256" s="296"/>
    </row>
    <row r="257" spans="1:17" hidden="1" x14ac:dyDescent="0.25">
      <c r="A257" s="75">
        <v>6360</v>
      </c>
      <c r="B257" s="43" t="s">
        <v>249</v>
      </c>
      <c r="C257" s="189">
        <f t="shared" si="243"/>
        <v>0</v>
      </c>
      <c r="D257" s="263"/>
      <c r="E257" s="45"/>
      <c r="F257" s="95">
        <f t="shared" si="254"/>
        <v>0</v>
      </c>
      <c r="G257" s="229"/>
      <c r="H257" s="45"/>
      <c r="I257" s="91">
        <f t="shared" si="255"/>
        <v>0</v>
      </c>
      <c r="J257" s="263"/>
      <c r="K257" s="45"/>
      <c r="L257" s="95">
        <f t="shared" si="256"/>
        <v>0</v>
      </c>
      <c r="M257" s="229"/>
      <c r="N257" s="45"/>
      <c r="O257" s="91">
        <f t="shared" si="257"/>
        <v>0</v>
      </c>
      <c r="P257" s="290"/>
      <c r="Q257" s="296"/>
    </row>
    <row r="258" spans="1:17" ht="36" x14ac:dyDescent="0.25">
      <c r="A258" s="35">
        <v>6400</v>
      </c>
      <c r="B258" s="72" t="s">
        <v>250</v>
      </c>
      <c r="C258" s="187">
        <f t="shared" si="243"/>
        <v>1000</v>
      </c>
      <c r="D258" s="130">
        <f t="shared" ref="D258:E258" si="258">SUM(D259,D263)</f>
        <v>0</v>
      </c>
      <c r="E258" s="38">
        <f t="shared" si="258"/>
        <v>0</v>
      </c>
      <c r="F258" s="175">
        <f>SUM(F259,F263)</f>
        <v>0</v>
      </c>
      <c r="G258" s="227">
        <f t="shared" ref="G258:O258" si="259">SUM(G259,G263)</f>
        <v>0</v>
      </c>
      <c r="H258" s="38">
        <f t="shared" si="259"/>
        <v>0</v>
      </c>
      <c r="I258" s="123">
        <f t="shared" si="259"/>
        <v>0</v>
      </c>
      <c r="J258" s="130">
        <f t="shared" si="259"/>
        <v>1000</v>
      </c>
      <c r="K258" s="38">
        <f t="shared" si="259"/>
        <v>0</v>
      </c>
      <c r="L258" s="175">
        <f t="shared" si="259"/>
        <v>1000</v>
      </c>
      <c r="M258" s="227">
        <f t="shared" si="259"/>
        <v>0</v>
      </c>
      <c r="N258" s="38">
        <f t="shared" si="259"/>
        <v>0</v>
      </c>
      <c r="O258" s="123">
        <f t="shared" si="259"/>
        <v>0</v>
      </c>
      <c r="P258" s="314"/>
      <c r="Q258" s="296"/>
    </row>
    <row r="259" spans="1:17" ht="24" hidden="1" x14ac:dyDescent="0.25">
      <c r="A259" s="340">
        <v>6410</v>
      </c>
      <c r="B259" s="40" t="s">
        <v>251</v>
      </c>
      <c r="C259" s="188">
        <f t="shared" si="243"/>
        <v>0</v>
      </c>
      <c r="D259" s="131">
        <f t="shared" ref="D259:E259" si="260">SUM(D260:D262)</f>
        <v>0</v>
      </c>
      <c r="E259" s="79">
        <f t="shared" si="260"/>
        <v>0</v>
      </c>
      <c r="F259" s="176">
        <f>SUM(F260:F262)</f>
        <v>0</v>
      </c>
      <c r="G259" s="232">
        <f t="shared" ref="G259:O259" si="261">SUM(G260:G262)</f>
        <v>0</v>
      </c>
      <c r="H259" s="79">
        <f t="shared" si="261"/>
        <v>0</v>
      </c>
      <c r="I259" s="90">
        <f t="shared" si="261"/>
        <v>0</v>
      </c>
      <c r="J259" s="131">
        <f t="shared" si="261"/>
        <v>0</v>
      </c>
      <c r="K259" s="79">
        <f t="shared" si="261"/>
        <v>0</v>
      </c>
      <c r="L259" s="176">
        <f t="shared" si="261"/>
        <v>0</v>
      </c>
      <c r="M259" s="232">
        <f t="shared" si="261"/>
        <v>0</v>
      </c>
      <c r="N259" s="79">
        <f t="shared" si="261"/>
        <v>0</v>
      </c>
      <c r="O259" s="155">
        <f t="shared" si="261"/>
        <v>0</v>
      </c>
      <c r="P259" s="294"/>
      <c r="Q259" s="296"/>
    </row>
    <row r="260" spans="1:17" hidden="1" x14ac:dyDescent="0.25">
      <c r="A260" s="30">
        <v>6411</v>
      </c>
      <c r="B260" s="94" t="s">
        <v>252</v>
      </c>
      <c r="C260" s="189">
        <f t="shared" si="243"/>
        <v>0</v>
      </c>
      <c r="D260" s="263"/>
      <c r="E260" s="45"/>
      <c r="F260" s="95">
        <f t="shared" ref="F260:F262" si="262">D260+E260</f>
        <v>0</v>
      </c>
      <c r="G260" s="229"/>
      <c r="H260" s="45"/>
      <c r="I260" s="91">
        <f t="shared" ref="I260:I262" si="263">G260+H260</f>
        <v>0</v>
      </c>
      <c r="J260" s="263"/>
      <c r="K260" s="45"/>
      <c r="L260" s="95">
        <f t="shared" ref="L260:L262" si="264">J260+K260</f>
        <v>0</v>
      </c>
      <c r="M260" s="229"/>
      <c r="N260" s="45"/>
      <c r="O260" s="91">
        <f t="shared" ref="O260:O262" si="265">M260+N260</f>
        <v>0</v>
      </c>
      <c r="P260" s="290"/>
      <c r="Q260" s="296"/>
    </row>
    <row r="261" spans="1:17" ht="36" hidden="1" x14ac:dyDescent="0.25">
      <c r="A261" s="30">
        <v>6412</v>
      </c>
      <c r="B261" s="43" t="s">
        <v>253</v>
      </c>
      <c r="C261" s="189">
        <f t="shared" si="243"/>
        <v>0</v>
      </c>
      <c r="D261" s="263"/>
      <c r="E261" s="45"/>
      <c r="F261" s="95">
        <f t="shared" si="262"/>
        <v>0</v>
      </c>
      <c r="G261" s="229"/>
      <c r="H261" s="45"/>
      <c r="I261" s="91">
        <f t="shared" si="263"/>
        <v>0</v>
      </c>
      <c r="J261" s="263"/>
      <c r="K261" s="45"/>
      <c r="L261" s="95">
        <f t="shared" si="264"/>
        <v>0</v>
      </c>
      <c r="M261" s="229"/>
      <c r="N261" s="45"/>
      <c r="O261" s="91">
        <f t="shared" si="265"/>
        <v>0</v>
      </c>
      <c r="P261" s="290"/>
      <c r="Q261" s="296"/>
    </row>
    <row r="262" spans="1:17" ht="36" hidden="1" x14ac:dyDescent="0.25">
      <c r="A262" s="30">
        <v>6419</v>
      </c>
      <c r="B262" s="43" t="s">
        <v>254</v>
      </c>
      <c r="C262" s="189">
        <f t="shared" si="243"/>
        <v>0</v>
      </c>
      <c r="D262" s="263"/>
      <c r="E262" s="45"/>
      <c r="F262" s="95">
        <f t="shared" si="262"/>
        <v>0</v>
      </c>
      <c r="G262" s="229"/>
      <c r="H262" s="45"/>
      <c r="I262" s="91">
        <f t="shared" si="263"/>
        <v>0</v>
      </c>
      <c r="J262" s="263"/>
      <c r="K262" s="45"/>
      <c r="L262" s="95">
        <f t="shared" si="264"/>
        <v>0</v>
      </c>
      <c r="M262" s="229"/>
      <c r="N262" s="45"/>
      <c r="O262" s="91">
        <f t="shared" si="265"/>
        <v>0</v>
      </c>
      <c r="P262" s="290"/>
      <c r="Q262" s="296"/>
    </row>
    <row r="263" spans="1:17" ht="36" x14ac:dyDescent="0.25">
      <c r="A263" s="75">
        <v>6420</v>
      </c>
      <c r="B263" s="43" t="s">
        <v>255</v>
      </c>
      <c r="C263" s="189">
        <f t="shared" si="243"/>
        <v>1000</v>
      </c>
      <c r="D263" s="132">
        <f t="shared" ref="D263:E263" si="266">SUM(D264:D267)</f>
        <v>0</v>
      </c>
      <c r="E263" s="76">
        <f t="shared" si="266"/>
        <v>0</v>
      </c>
      <c r="F263" s="95">
        <f>SUM(F264:F267)</f>
        <v>0</v>
      </c>
      <c r="G263" s="230">
        <f t="shared" ref="G263:N263" si="267">SUM(G264:G267)</f>
        <v>0</v>
      </c>
      <c r="H263" s="76">
        <f t="shared" si="267"/>
        <v>0</v>
      </c>
      <c r="I263" s="91">
        <f t="shared" si="267"/>
        <v>0</v>
      </c>
      <c r="J263" s="132">
        <f t="shared" si="267"/>
        <v>1000</v>
      </c>
      <c r="K263" s="76">
        <f t="shared" si="267"/>
        <v>0</v>
      </c>
      <c r="L263" s="95">
        <f t="shared" si="267"/>
        <v>1000</v>
      </c>
      <c r="M263" s="230">
        <f t="shared" si="267"/>
        <v>0</v>
      </c>
      <c r="N263" s="76">
        <f t="shared" si="267"/>
        <v>0</v>
      </c>
      <c r="O263" s="91">
        <f>SUM(O264:O267)</f>
        <v>0</v>
      </c>
      <c r="P263" s="290"/>
      <c r="Q263" s="296"/>
    </row>
    <row r="264" spans="1:17" hidden="1" x14ac:dyDescent="0.25">
      <c r="A264" s="30">
        <v>6421</v>
      </c>
      <c r="B264" s="43" t="s">
        <v>256</v>
      </c>
      <c r="C264" s="189">
        <f t="shared" si="243"/>
        <v>0</v>
      </c>
      <c r="D264" s="263"/>
      <c r="E264" s="45"/>
      <c r="F264" s="95">
        <f t="shared" ref="F264:F267" si="268">D264+E264</f>
        <v>0</v>
      </c>
      <c r="G264" s="229"/>
      <c r="H264" s="45"/>
      <c r="I264" s="91">
        <f t="shared" ref="I264:I267" si="269">G264+H264</f>
        <v>0</v>
      </c>
      <c r="J264" s="263"/>
      <c r="K264" s="45"/>
      <c r="L264" s="95">
        <f t="shared" ref="L264:L267" si="270">J264+K264</f>
        <v>0</v>
      </c>
      <c r="M264" s="229"/>
      <c r="N264" s="45"/>
      <c r="O264" s="91">
        <f t="shared" ref="O264:O267" si="271">M264+N264</f>
        <v>0</v>
      </c>
      <c r="P264" s="290"/>
      <c r="Q264" s="296"/>
    </row>
    <row r="265" spans="1:17" hidden="1" x14ac:dyDescent="0.25">
      <c r="A265" s="30">
        <v>6422</v>
      </c>
      <c r="B265" s="43" t="s">
        <v>257</v>
      </c>
      <c r="C265" s="189">
        <f t="shared" si="243"/>
        <v>0</v>
      </c>
      <c r="D265" s="263"/>
      <c r="E265" s="45"/>
      <c r="F265" s="95">
        <f t="shared" si="268"/>
        <v>0</v>
      </c>
      <c r="G265" s="229"/>
      <c r="H265" s="45"/>
      <c r="I265" s="91">
        <f t="shared" si="269"/>
        <v>0</v>
      </c>
      <c r="J265" s="263"/>
      <c r="K265" s="45"/>
      <c r="L265" s="95">
        <f t="shared" si="270"/>
        <v>0</v>
      </c>
      <c r="M265" s="229"/>
      <c r="N265" s="45"/>
      <c r="O265" s="91">
        <f t="shared" si="271"/>
        <v>0</v>
      </c>
      <c r="P265" s="290"/>
      <c r="Q265" s="296"/>
    </row>
    <row r="266" spans="1:17" ht="24" hidden="1" x14ac:dyDescent="0.25">
      <c r="A266" s="30">
        <v>6423</v>
      </c>
      <c r="B266" s="43" t="s">
        <v>258</v>
      </c>
      <c r="C266" s="189">
        <f t="shared" si="243"/>
        <v>0</v>
      </c>
      <c r="D266" s="263"/>
      <c r="E266" s="45"/>
      <c r="F266" s="95">
        <f t="shared" si="268"/>
        <v>0</v>
      </c>
      <c r="G266" s="229"/>
      <c r="H266" s="45"/>
      <c r="I266" s="91">
        <f t="shared" si="269"/>
        <v>0</v>
      </c>
      <c r="J266" s="263"/>
      <c r="K266" s="45"/>
      <c r="L266" s="95">
        <f t="shared" si="270"/>
        <v>0</v>
      </c>
      <c r="M266" s="229"/>
      <c r="N266" s="45"/>
      <c r="O266" s="91">
        <f t="shared" si="271"/>
        <v>0</v>
      </c>
      <c r="P266" s="290"/>
      <c r="Q266" s="296"/>
    </row>
    <row r="267" spans="1:17" ht="36" x14ac:dyDescent="0.25">
      <c r="A267" s="30">
        <v>6424</v>
      </c>
      <c r="B267" s="43" t="s">
        <v>259</v>
      </c>
      <c r="C267" s="189">
        <f t="shared" si="243"/>
        <v>1000</v>
      </c>
      <c r="D267" s="263">
        <v>0</v>
      </c>
      <c r="E267" s="45"/>
      <c r="F267" s="95">
        <f t="shared" si="268"/>
        <v>0</v>
      </c>
      <c r="G267" s="229"/>
      <c r="H267" s="45"/>
      <c r="I267" s="91">
        <f t="shared" si="269"/>
        <v>0</v>
      </c>
      <c r="J267" s="263">
        <v>1000</v>
      </c>
      <c r="K267" s="45"/>
      <c r="L267" s="95">
        <f t="shared" si="270"/>
        <v>1000</v>
      </c>
      <c r="M267" s="229"/>
      <c r="N267" s="45"/>
      <c r="O267" s="91">
        <f t="shared" si="271"/>
        <v>0</v>
      </c>
      <c r="P267" s="290"/>
      <c r="Q267" s="296"/>
    </row>
    <row r="268" spans="1:17" ht="36" x14ac:dyDescent="0.25">
      <c r="A268" s="97">
        <v>7000</v>
      </c>
      <c r="B268" s="97" t="s">
        <v>260</v>
      </c>
      <c r="C268" s="202">
        <f>SUM(F268,I268,L268,O268)</f>
        <v>4200</v>
      </c>
      <c r="D268" s="139">
        <f t="shared" ref="D268:E268" si="272">SUM(D269,D279)</f>
        <v>0</v>
      </c>
      <c r="E268" s="98">
        <f t="shared" si="272"/>
        <v>0</v>
      </c>
      <c r="F268" s="265">
        <f>SUM(F269,F279)</f>
        <v>0</v>
      </c>
      <c r="G268" s="236">
        <f t="shared" ref="G268:N268" si="273">SUM(G269,G279)</f>
        <v>0</v>
      </c>
      <c r="H268" s="98">
        <f t="shared" si="273"/>
        <v>0</v>
      </c>
      <c r="I268" s="275">
        <f t="shared" si="273"/>
        <v>0</v>
      </c>
      <c r="J268" s="139">
        <f t="shared" si="273"/>
        <v>4200</v>
      </c>
      <c r="K268" s="98">
        <f t="shared" si="273"/>
        <v>0</v>
      </c>
      <c r="L268" s="265">
        <f t="shared" si="273"/>
        <v>4200</v>
      </c>
      <c r="M268" s="236">
        <f t="shared" si="273"/>
        <v>0</v>
      </c>
      <c r="N268" s="98">
        <f t="shared" si="273"/>
        <v>0</v>
      </c>
      <c r="O268" s="158">
        <f>SUM(O269,O279)</f>
        <v>0</v>
      </c>
      <c r="P268" s="316"/>
      <c r="Q268" s="296"/>
    </row>
    <row r="269" spans="1:17" ht="24" x14ac:dyDescent="0.25">
      <c r="A269" s="35">
        <v>7200</v>
      </c>
      <c r="B269" s="72" t="s">
        <v>261</v>
      </c>
      <c r="C269" s="187">
        <f t="shared" si="243"/>
        <v>4200</v>
      </c>
      <c r="D269" s="130">
        <f t="shared" ref="D269:N269" si="274">SUM(D270,D271,D274,D275,D278)</f>
        <v>0</v>
      </c>
      <c r="E269" s="38">
        <f t="shared" si="274"/>
        <v>0</v>
      </c>
      <c r="F269" s="175">
        <f>SUM(F270,F271,F274,F275,F278)</f>
        <v>0</v>
      </c>
      <c r="G269" s="227">
        <f t="shared" si="274"/>
        <v>0</v>
      </c>
      <c r="H269" s="38">
        <f t="shared" si="274"/>
        <v>0</v>
      </c>
      <c r="I269" s="123">
        <f>SUM(I270,I271,I274,I275,I278)</f>
        <v>0</v>
      </c>
      <c r="J269" s="130">
        <f t="shared" si="274"/>
        <v>4200</v>
      </c>
      <c r="K269" s="38">
        <f t="shared" si="274"/>
        <v>0</v>
      </c>
      <c r="L269" s="175">
        <f>SUM(L270,L271,L274,L275,L278)</f>
        <v>4200</v>
      </c>
      <c r="M269" s="227">
        <f t="shared" si="274"/>
        <v>0</v>
      </c>
      <c r="N269" s="38">
        <f t="shared" si="274"/>
        <v>0</v>
      </c>
      <c r="O269" s="124">
        <f>SUM(O270,O271,O274,O275,O278)</f>
        <v>0</v>
      </c>
      <c r="P269" s="313"/>
      <c r="Q269" s="296"/>
    </row>
    <row r="270" spans="1:17" ht="24" hidden="1" x14ac:dyDescent="0.25">
      <c r="A270" s="340">
        <v>7210</v>
      </c>
      <c r="B270" s="40" t="s">
        <v>262</v>
      </c>
      <c r="C270" s="188">
        <f t="shared" si="243"/>
        <v>0</v>
      </c>
      <c r="D270" s="262"/>
      <c r="E270" s="42"/>
      <c r="F270" s="176">
        <f>D270+E270</f>
        <v>0</v>
      </c>
      <c r="G270" s="219"/>
      <c r="H270" s="42"/>
      <c r="I270" s="90">
        <f>G270+H270</f>
        <v>0</v>
      </c>
      <c r="J270" s="262"/>
      <c r="K270" s="42"/>
      <c r="L270" s="176">
        <f>J270+K270</f>
        <v>0</v>
      </c>
      <c r="M270" s="219"/>
      <c r="N270" s="42"/>
      <c r="O270" s="90">
        <f>M270+N270</f>
        <v>0</v>
      </c>
      <c r="P270" s="289"/>
      <c r="Q270" s="296"/>
    </row>
    <row r="271" spans="1:17" s="96" customFormat="1" ht="36" hidden="1" x14ac:dyDescent="0.25">
      <c r="A271" s="75">
        <v>7220</v>
      </c>
      <c r="B271" s="43" t="s">
        <v>263</v>
      </c>
      <c r="C271" s="189">
        <f t="shared" si="243"/>
        <v>0</v>
      </c>
      <c r="D271" s="132">
        <f t="shared" ref="D271" si="275">SUM(D272:D273)</f>
        <v>0</v>
      </c>
      <c r="E271" s="76">
        <f>SUM(E272:E273)</f>
        <v>0</v>
      </c>
      <c r="F271" s="95">
        <f>SUM(F272:F273)</f>
        <v>0</v>
      </c>
      <c r="G271" s="230">
        <f t="shared" ref="G271:O271" si="276">SUM(G272:G273)</f>
        <v>0</v>
      </c>
      <c r="H271" s="76">
        <f t="shared" si="276"/>
        <v>0</v>
      </c>
      <c r="I271" s="91">
        <f t="shared" si="276"/>
        <v>0</v>
      </c>
      <c r="J271" s="132">
        <f t="shared" si="276"/>
        <v>0</v>
      </c>
      <c r="K271" s="76">
        <f t="shared" si="276"/>
        <v>0</v>
      </c>
      <c r="L271" s="95">
        <f t="shared" si="276"/>
        <v>0</v>
      </c>
      <c r="M271" s="230">
        <f t="shared" si="276"/>
        <v>0</v>
      </c>
      <c r="N271" s="76">
        <f t="shared" si="276"/>
        <v>0</v>
      </c>
      <c r="O271" s="91">
        <f t="shared" si="276"/>
        <v>0</v>
      </c>
      <c r="P271" s="290"/>
      <c r="Q271" s="300"/>
    </row>
    <row r="272" spans="1:17" s="96" customFormat="1" ht="36" hidden="1" x14ac:dyDescent="0.25">
      <c r="A272" s="30">
        <v>7221</v>
      </c>
      <c r="B272" s="43" t="s">
        <v>264</v>
      </c>
      <c r="C272" s="189">
        <f t="shared" si="243"/>
        <v>0</v>
      </c>
      <c r="D272" s="263"/>
      <c r="E272" s="45"/>
      <c r="F272" s="95">
        <f t="shared" ref="F272:F274" si="277">D272+E272</f>
        <v>0</v>
      </c>
      <c r="G272" s="229"/>
      <c r="H272" s="45"/>
      <c r="I272" s="91">
        <f t="shared" ref="I272:I274" si="278">G272+H272</f>
        <v>0</v>
      </c>
      <c r="J272" s="263"/>
      <c r="K272" s="45"/>
      <c r="L272" s="95">
        <f t="shared" ref="L272:L274" si="279">J272+K272</f>
        <v>0</v>
      </c>
      <c r="M272" s="229"/>
      <c r="N272" s="45"/>
      <c r="O272" s="91">
        <f t="shared" ref="O272:O274" si="280">M272+N272</f>
        <v>0</v>
      </c>
      <c r="P272" s="290"/>
      <c r="Q272" s="300"/>
    </row>
    <row r="273" spans="1:17" s="96" customFormat="1" ht="36" hidden="1" x14ac:dyDescent="0.25">
      <c r="A273" s="30">
        <v>7222</v>
      </c>
      <c r="B273" s="43" t="s">
        <v>265</v>
      </c>
      <c r="C273" s="189">
        <f t="shared" si="243"/>
        <v>0</v>
      </c>
      <c r="D273" s="263"/>
      <c r="E273" s="45"/>
      <c r="F273" s="95">
        <f t="shared" si="277"/>
        <v>0</v>
      </c>
      <c r="G273" s="229"/>
      <c r="H273" s="45"/>
      <c r="I273" s="91">
        <f t="shared" si="278"/>
        <v>0</v>
      </c>
      <c r="J273" s="263"/>
      <c r="K273" s="45"/>
      <c r="L273" s="95">
        <f t="shared" si="279"/>
        <v>0</v>
      </c>
      <c r="M273" s="229"/>
      <c r="N273" s="45"/>
      <c r="O273" s="91">
        <f t="shared" si="280"/>
        <v>0</v>
      </c>
      <c r="P273" s="290"/>
      <c r="Q273" s="300"/>
    </row>
    <row r="274" spans="1:17" ht="24" x14ac:dyDescent="0.25">
      <c r="A274" s="75">
        <v>7230</v>
      </c>
      <c r="B274" s="43" t="s">
        <v>308</v>
      </c>
      <c r="C274" s="189">
        <f t="shared" si="243"/>
        <v>4200</v>
      </c>
      <c r="D274" s="263">
        <v>0</v>
      </c>
      <c r="E274" s="45"/>
      <c r="F274" s="95">
        <f t="shared" si="277"/>
        <v>0</v>
      </c>
      <c r="G274" s="229"/>
      <c r="H274" s="45"/>
      <c r="I274" s="91">
        <f t="shared" si="278"/>
        <v>0</v>
      </c>
      <c r="J274" s="263">
        <v>4200</v>
      </c>
      <c r="K274" s="45"/>
      <c r="L274" s="95">
        <f t="shared" si="279"/>
        <v>4200</v>
      </c>
      <c r="M274" s="229"/>
      <c r="N274" s="45"/>
      <c r="O274" s="91">
        <f t="shared" si="280"/>
        <v>0</v>
      </c>
      <c r="P274" s="290"/>
      <c r="Q274" s="296"/>
    </row>
    <row r="275" spans="1:17" ht="24" hidden="1" x14ac:dyDescent="0.25">
      <c r="A275" s="75">
        <v>7240</v>
      </c>
      <c r="B275" s="43" t="s">
        <v>266</v>
      </c>
      <c r="C275" s="189">
        <f t="shared" si="243"/>
        <v>0</v>
      </c>
      <c r="D275" s="132">
        <f t="shared" ref="D275:E275" si="281">SUM(D276:D277)</f>
        <v>0</v>
      </c>
      <c r="E275" s="76">
        <f t="shared" si="281"/>
        <v>0</v>
      </c>
      <c r="F275" s="95">
        <f>SUM(F276:F277)</f>
        <v>0</v>
      </c>
      <c r="G275" s="230">
        <f t="shared" ref="G275:O275" si="282">SUM(G276:G277)</f>
        <v>0</v>
      </c>
      <c r="H275" s="76">
        <f t="shared" si="282"/>
        <v>0</v>
      </c>
      <c r="I275" s="91">
        <f t="shared" si="282"/>
        <v>0</v>
      </c>
      <c r="J275" s="132">
        <f t="shared" si="282"/>
        <v>0</v>
      </c>
      <c r="K275" s="76">
        <f t="shared" si="282"/>
        <v>0</v>
      </c>
      <c r="L275" s="95">
        <f t="shared" si="282"/>
        <v>0</v>
      </c>
      <c r="M275" s="230">
        <f t="shared" si="282"/>
        <v>0</v>
      </c>
      <c r="N275" s="76">
        <f t="shared" si="282"/>
        <v>0</v>
      </c>
      <c r="O275" s="91">
        <f t="shared" si="282"/>
        <v>0</v>
      </c>
      <c r="P275" s="290"/>
      <c r="Q275" s="296"/>
    </row>
    <row r="276" spans="1:17" ht="48" hidden="1" x14ac:dyDescent="0.25">
      <c r="A276" s="30">
        <v>7245</v>
      </c>
      <c r="B276" s="43" t="s">
        <v>267</v>
      </c>
      <c r="C276" s="189">
        <f t="shared" si="243"/>
        <v>0</v>
      </c>
      <c r="D276" s="263"/>
      <c r="E276" s="45"/>
      <c r="F276" s="95">
        <f t="shared" ref="F276:F278" si="283">D276+E276</f>
        <v>0</v>
      </c>
      <c r="G276" s="229"/>
      <c r="H276" s="45"/>
      <c r="I276" s="91">
        <f t="shared" ref="I276:I278" si="284">G276+H276</f>
        <v>0</v>
      </c>
      <c r="J276" s="263"/>
      <c r="K276" s="45"/>
      <c r="L276" s="95">
        <f t="shared" ref="L276:L278" si="285">J276+K276</f>
        <v>0</v>
      </c>
      <c r="M276" s="229"/>
      <c r="N276" s="45"/>
      <c r="O276" s="91">
        <f t="shared" ref="O276:O278" si="286">M276+N276</f>
        <v>0</v>
      </c>
      <c r="P276" s="290"/>
      <c r="Q276" s="296"/>
    </row>
    <row r="277" spans="1:17" ht="96" hidden="1" x14ac:dyDescent="0.25">
      <c r="A277" s="30">
        <v>7246</v>
      </c>
      <c r="B277" s="43" t="s">
        <v>268</v>
      </c>
      <c r="C277" s="189">
        <f t="shared" si="243"/>
        <v>0</v>
      </c>
      <c r="D277" s="263"/>
      <c r="E277" s="45"/>
      <c r="F277" s="95">
        <f t="shared" si="283"/>
        <v>0</v>
      </c>
      <c r="G277" s="229"/>
      <c r="H277" s="45"/>
      <c r="I277" s="91">
        <f t="shared" si="284"/>
        <v>0</v>
      </c>
      <c r="J277" s="263"/>
      <c r="K277" s="45"/>
      <c r="L277" s="95">
        <f t="shared" si="285"/>
        <v>0</v>
      </c>
      <c r="M277" s="229"/>
      <c r="N277" s="45"/>
      <c r="O277" s="91">
        <f t="shared" si="286"/>
        <v>0</v>
      </c>
      <c r="P277" s="290"/>
      <c r="Q277" s="296"/>
    </row>
    <row r="278" spans="1:17" ht="24" hidden="1" x14ac:dyDescent="0.25">
      <c r="A278" s="92">
        <v>7260</v>
      </c>
      <c r="B278" s="40" t="s">
        <v>269</v>
      </c>
      <c r="C278" s="188">
        <f t="shared" si="243"/>
        <v>0</v>
      </c>
      <c r="D278" s="262"/>
      <c r="E278" s="42"/>
      <c r="F278" s="176">
        <f t="shared" si="283"/>
        <v>0</v>
      </c>
      <c r="G278" s="219"/>
      <c r="H278" s="42"/>
      <c r="I278" s="90">
        <f t="shared" si="284"/>
        <v>0</v>
      </c>
      <c r="J278" s="262"/>
      <c r="K278" s="42"/>
      <c r="L278" s="176">
        <f t="shared" si="285"/>
        <v>0</v>
      </c>
      <c r="M278" s="219"/>
      <c r="N278" s="42"/>
      <c r="O278" s="90">
        <f t="shared" si="286"/>
        <v>0</v>
      </c>
      <c r="P278" s="289"/>
      <c r="Q278" s="296"/>
    </row>
    <row r="279" spans="1:17" hidden="1" x14ac:dyDescent="0.25">
      <c r="A279" s="55">
        <v>7700</v>
      </c>
      <c r="B279" s="105" t="s">
        <v>298</v>
      </c>
      <c r="C279" s="203">
        <f t="shared" si="243"/>
        <v>0</v>
      </c>
      <c r="D279" s="140">
        <f t="shared" ref="D279:O279" si="287">D280</f>
        <v>0</v>
      </c>
      <c r="E279" s="106">
        <f t="shared" si="287"/>
        <v>0</v>
      </c>
      <c r="F279" s="177">
        <f t="shared" si="287"/>
        <v>0</v>
      </c>
      <c r="G279" s="237">
        <f t="shared" si="287"/>
        <v>0</v>
      </c>
      <c r="H279" s="106">
        <f t="shared" si="287"/>
        <v>0</v>
      </c>
      <c r="I279" s="276">
        <f t="shared" si="287"/>
        <v>0</v>
      </c>
      <c r="J279" s="140">
        <f t="shared" si="287"/>
        <v>0</v>
      </c>
      <c r="K279" s="106">
        <f t="shared" si="287"/>
        <v>0</v>
      </c>
      <c r="L279" s="177">
        <f t="shared" si="287"/>
        <v>0</v>
      </c>
      <c r="M279" s="237">
        <f t="shared" si="287"/>
        <v>0</v>
      </c>
      <c r="N279" s="106">
        <f t="shared" si="287"/>
        <v>0</v>
      </c>
      <c r="O279" s="276">
        <f t="shared" si="287"/>
        <v>0</v>
      </c>
      <c r="P279" s="314"/>
      <c r="Q279" s="296"/>
    </row>
    <row r="280" spans="1:17" hidden="1" x14ac:dyDescent="0.25">
      <c r="A280" s="73">
        <v>7720</v>
      </c>
      <c r="B280" s="40" t="s">
        <v>299</v>
      </c>
      <c r="C280" s="190">
        <f t="shared" si="243"/>
        <v>0</v>
      </c>
      <c r="D280" s="255"/>
      <c r="E280" s="49"/>
      <c r="F280" s="332">
        <f>D280+E280</f>
        <v>0</v>
      </c>
      <c r="G280" s="238"/>
      <c r="H280" s="49"/>
      <c r="I280" s="155">
        <f>G280+H280</f>
        <v>0</v>
      </c>
      <c r="J280" s="255"/>
      <c r="K280" s="49"/>
      <c r="L280" s="332">
        <f>J280+K280</f>
        <v>0</v>
      </c>
      <c r="M280" s="238"/>
      <c r="N280" s="49"/>
      <c r="O280" s="155">
        <f>M280+N280</f>
        <v>0</v>
      </c>
      <c r="P280" s="294"/>
      <c r="Q280" s="296"/>
    </row>
    <row r="281" spans="1:17" hidden="1" x14ac:dyDescent="0.25">
      <c r="A281" s="94"/>
      <c r="B281" s="43" t="s">
        <v>270</v>
      </c>
      <c r="C281" s="189">
        <f t="shared" si="243"/>
        <v>0</v>
      </c>
      <c r="D281" s="132">
        <f t="shared" ref="D281:E281" si="288">SUM(D282:D283)</f>
        <v>0</v>
      </c>
      <c r="E281" s="76">
        <f t="shared" si="288"/>
        <v>0</v>
      </c>
      <c r="F281" s="95">
        <f>SUM(F282:F283)</f>
        <v>0</v>
      </c>
      <c r="G281" s="230">
        <f t="shared" ref="G281:O281" si="289">SUM(G282:G283)</f>
        <v>0</v>
      </c>
      <c r="H281" s="76">
        <f t="shared" si="289"/>
        <v>0</v>
      </c>
      <c r="I281" s="91">
        <f t="shared" si="289"/>
        <v>0</v>
      </c>
      <c r="J281" s="132">
        <f t="shared" si="289"/>
        <v>0</v>
      </c>
      <c r="K281" s="76">
        <f t="shared" si="289"/>
        <v>0</v>
      </c>
      <c r="L281" s="95">
        <f t="shared" si="289"/>
        <v>0</v>
      </c>
      <c r="M281" s="230">
        <f t="shared" si="289"/>
        <v>0</v>
      </c>
      <c r="N281" s="76">
        <f t="shared" si="289"/>
        <v>0</v>
      </c>
      <c r="O281" s="91">
        <f t="shared" si="289"/>
        <v>0</v>
      </c>
      <c r="P281" s="290"/>
      <c r="Q281" s="296"/>
    </row>
    <row r="282" spans="1:17" hidden="1" x14ac:dyDescent="0.25">
      <c r="A282" s="94" t="s">
        <v>271</v>
      </c>
      <c r="B282" s="30" t="s">
        <v>272</v>
      </c>
      <c r="C282" s="189">
        <f t="shared" si="243"/>
        <v>0</v>
      </c>
      <c r="D282" s="263"/>
      <c r="E282" s="45"/>
      <c r="F282" s="95">
        <f>E282+D282</f>
        <v>0</v>
      </c>
      <c r="G282" s="229"/>
      <c r="H282" s="45"/>
      <c r="I282" s="91">
        <f>H282+G282</f>
        <v>0</v>
      </c>
      <c r="J282" s="263"/>
      <c r="K282" s="45"/>
      <c r="L282" s="95">
        <f>K282+J282</f>
        <v>0</v>
      </c>
      <c r="M282" s="229"/>
      <c r="N282" s="45"/>
      <c r="O282" s="91">
        <f>N282+M282</f>
        <v>0</v>
      </c>
      <c r="P282" s="290"/>
      <c r="Q282" s="296"/>
    </row>
    <row r="283" spans="1:17" ht="24" hidden="1" x14ac:dyDescent="0.25">
      <c r="A283" s="94" t="s">
        <v>273</v>
      </c>
      <c r="B283" s="99" t="s">
        <v>274</v>
      </c>
      <c r="C283" s="188">
        <f t="shared" si="243"/>
        <v>0</v>
      </c>
      <c r="D283" s="262"/>
      <c r="E283" s="42"/>
      <c r="F283" s="176">
        <f>E283+D283</f>
        <v>0</v>
      </c>
      <c r="G283" s="219"/>
      <c r="H283" s="42"/>
      <c r="I283" s="90">
        <f>H283+G283</f>
        <v>0</v>
      </c>
      <c r="J283" s="262"/>
      <c r="K283" s="42"/>
      <c r="L283" s="176">
        <f>K283+J283</f>
        <v>0</v>
      </c>
      <c r="M283" s="219"/>
      <c r="N283" s="42"/>
      <c r="O283" s="90">
        <f>N283+M283</f>
        <v>0</v>
      </c>
      <c r="P283" s="289"/>
      <c r="Q283" s="296"/>
    </row>
    <row r="284" spans="1:17" ht="12.75" thickBot="1" x14ac:dyDescent="0.3">
      <c r="A284" s="110"/>
      <c r="B284" s="110" t="s">
        <v>275</v>
      </c>
      <c r="C284" s="204">
        <f t="shared" si="243"/>
        <v>1602768</v>
      </c>
      <c r="D284" s="141">
        <f t="shared" ref="D284:O284" si="290">SUM(D281,D268,D229,D194,D186,D172,D74,D52)</f>
        <v>1582412</v>
      </c>
      <c r="E284" s="111">
        <f t="shared" si="290"/>
        <v>0</v>
      </c>
      <c r="F284" s="112">
        <f t="shared" si="290"/>
        <v>1582412</v>
      </c>
      <c r="G284" s="239">
        <f t="shared" si="290"/>
        <v>0</v>
      </c>
      <c r="H284" s="111">
        <f t="shared" si="290"/>
        <v>0</v>
      </c>
      <c r="I284" s="277">
        <f t="shared" si="290"/>
        <v>0</v>
      </c>
      <c r="J284" s="141">
        <f t="shared" si="290"/>
        <v>20356</v>
      </c>
      <c r="K284" s="111">
        <f t="shared" si="290"/>
        <v>0</v>
      </c>
      <c r="L284" s="112">
        <f t="shared" si="290"/>
        <v>20356</v>
      </c>
      <c r="M284" s="239">
        <f t="shared" si="290"/>
        <v>0</v>
      </c>
      <c r="N284" s="111">
        <f t="shared" si="290"/>
        <v>0</v>
      </c>
      <c r="O284" s="277">
        <f t="shared" si="290"/>
        <v>0</v>
      </c>
      <c r="P284" s="317"/>
      <c r="Q284" s="296"/>
    </row>
    <row r="285" spans="1:17" s="19" customFormat="1" ht="13.5" thickTop="1" thickBot="1" x14ac:dyDescent="0.3">
      <c r="A285" s="744" t="s">
        <v>276</v>
      </c>
      <c r="B285" s="745"/>
      <c r="C285" s="205">
        <f t="shared" si="243"/>
        <v>-912</v>
      </c>
      <c r="D285" s="142">
        <f>SUM(D24,D25,D41,D42)-D50</f>
        <v>0</v>
      </c>
      <c r="E285" s="114">
        <f t="shared" ref="E285:F285" si="291">SUM(E24,E25,E41,E42)-E50</f>
        <v>0</v>
      </c>
      <c r="F285" s="115">
        <f t="shared" si="291"/>
        <v>0</v>
      </c>
      <c r="G285" s="240">
        <f>SUM(G24,G42)-G50</f>
        <v>0</v>
      </c>
      <c r="H285" s="114">
        <f t="shared" ref="H285:I285" si="292">SUM(H24,H42)-H50</f>
        <v>0</v>
      </c>
      <c r="I285" s="126">
        <f t="shared" si="292"/>
        <v>0</v>
      </c>
      <c r="J285" s="142">
        <f>SUM(J26,J42)-J50</f>
        <v>-912</v>
      </c>
      <c r="K285" s="114">
        <f t="shared" ref="K285:L285" si="293">SUM(K26,K42)-K50</f>
        <v>0</v>
      </c>
      <c r="L285" s="115">
        <f t="shared" si="293"/>
        <v>-912</v>
      </c>
      <c r="M285" s="240">
        <f>SUM(M44)-M50</f>
        <v>0</v>
      </c>
      <c r="N285" s="114">
        <f t="shared" ref="N285:O285" si="294">SUM(N44)-N50</f>
        <v>0</v>
      </c>
      <c r="O285" s="126">
        <f t="shared" si="294"/>
        <v>0</v>
      </c>
      <c r="P285" s="295"/>
      <c r="Q285" s="181"/>
    </row>
    <row r="286" spans="1:17" s="19" customFormat="1" ht="12.75" thickTop="1" x14ac:dyDescent="0.25">
      <c r="A286" s="746" t="s">
        <v>277</v>
      </c>
      <c r="B286" s="747"/>
      <c r="C286" s="206">
        <f t="shared" si="243"/>
        <v>912</v>
      </c>
      <c r="D286" s="143">
        <f>SUM(D287,D288)-D295+D296</f>
        <v>0</v>
      </c>
      <c r="E286" s="103">
        <f t="shared" ref="E286:O286" si="295">SUM(E287,E288)-E295+E296</f>
        <v>0</v>
      </c>
      <c r="F286" s="109">
        <f t="shared" si="295"/>
        <v>0</v>
      </c>
      <c r="G286" s="241">
        <f t="shared" si="295"/>
        <v>0</v>
      </c>
      <c r="H286" s="103">
        <f t="shared" si="295"/>
        <v>0</v>
      </c>
      <c r="I286" s="113">
        <f t="shared" si="295"/>
        <v>0</v>
      </c>
      <c r="J286" s="143">
        <f t="shared" si="295"/>
        <v>912</v>
      </c>
      <c r="K286" s="103">
        <f t="shared" si="295"/>
        <v>0</v>
      </c>
      <c r="L286" s="109">
        <f t="shared" si="295"/>
        <v>912</v>
      </c>
      <c r="M286" s="241">
        <f t="shared" si="295"/>
        <v>0</v>
      </c>
      <c r="N286" s="103">
        <f t="shared" si="295"/>
        <v>0</v>
      </c>
      <c r="O286" s="113">
        <f t="shared" si="295"/>
        <v>0</v>
      </c>
      <c r="P286" s="318"/>
      <c r="Q286" s="181"/>
    </row>
    <row r="287" spans="1:17" s="19" customFormat="1" ht="12.75" thickBot="1" x14ac:dyDescent="0.3">
      <c r="A287" s="63" t="s">
        <v>278</v>
      </c>
      <c r="B287" s="63" t="s">
        <v>279</v>
      </c>
      <c r="C287" s="196">
        <f t="shared" si="243"/>
        <v>912</v>
      </c>
      <c r="D287" s="134">
        <f t="shared" ref="D287:O287" si="296">D21-D281</f>
        <v>0</v>
      </c>
      <c r="E287" s="64">
        <f t="shared" si="296"/>
        <v>0</v>
      </c>
      <c r="F287" s="169">
        <f t="shared" si="296"/>
        <v>0</v>
      </c>
      <c r="G287" s="223">
        <f t="shared" si="296"/>
        <v>0</v>
      </c>
      <c r="H287" s="64">
        <f t="shared" si="296"/>
        <v>0</v>
      </c>
      <c r="I287" s="117">
        <f t="shared" si="296"/>
        <v>0</v>
      </c>
      <c r="J287" s="134">
        <f t="shared" si="296"/>
        <v>912</v>
      </c>
      <c r="K287" s="64">
        <f t="shared" si="296"/>
        <v>0</v>
      </c>
      <c r="L287" s="169">
        <f t="shared" si="296"/>
        <v>912</v>
      </c>
      <c r="M287" s="223">
        <f t="shared" si="296"/>
        <v>0</v>
      </c>
      <c r="N287" s="64">
        <f t="shared" si="296"/>
        <v>0</v>
      </c>
      <c r="O287" s="117">
        <f t="shared" si="296"/>
        <v>0</v>
      </c>
      <c r="P287" s="309"/>
      <c r="Q287" s="181"/>
    </row>
    <row r="288" spans="1:17" s="19" customFormat="1" ht="12.75" hidden="1" thickTop="1" x14ac:dyDescent="0.25">
      <c r="A288" s="116" t="s">
        <v>280</v>
      </c>
      <c r="B288" s="116" t="s">
        <v>281</v>
      </c>
      <c r="C288" s="206">
        <f t="shared" si="243"/>
        <v>0</v>
      </c>
      <c r="D288" s="143">
        <f t="shared" ref="D288:O288" si="297">SUM(D289,D291,D293)-SUM(D290,D292,D294)</f>
        <v>0</v>
      </c>
      <c r="E288" s="103">
        <f t="shared" si="297"/>
        <v>0</v>
      </c>
      <c r="F288" s="109">
        <f t="shared" si="297"/>
        <v>0</v>
      </c>
      <c r="G288" s="241">
        <f t="shared" si="297"/>
        <v>0</v>
      </c>
      <c r="H288" s="103">
        <f t="shared" si="297"/>
        <v>0</v>
      </c>
      <c r="I288" s="113">
        <f t="shared" si="297"/>
        <v>0</v>
      </c>
      <c r="J288" s="143">
        <f t="shared" si="297"/>
        <v>0</v>
      </c>
      <c r="K288" s="103">
        <f t="shared" si="297"/>
        <v>0</v>
      </c>
      <c r="L288" s="109">
        <f t="shared" si="297"/>
        <v>0</v>
      </c>
      <c r="M288" s="241">
        <f t="shared" si="297"/>
        <v>0</v>
      </c>
      <c r="N288" s="103">
        <f t="shared" si="297"/>
        <v>0</v>
      </c>
      <c r="O288" s="113">
        <f t="shared" si="297"/>
        <v>0</v>
      </c>
      <c r="P288" s="318"/>
      <c r="Q288" s="181"/>
    </row>
    <row r="289" spans="1:17" ht="12.75" hidden="1" thickTop="1" x14ac:dyDescent="0.25">
      <c r="A289" s="100" t="s">
        <v>282</v>
      </c>
      <c r="B289" s="60" t="s">
        <v>283</v>
      </c>
      <c r="C289" s="190">
        <f t="shared" si="243"/>
        <v>0</v>
      </c>
      <c r="D289" s="255"/>
      <c r="E289" s="49"/>
      <c r="F289" s="332">
        <f t="shared" ref="F289:F296" si="298">E289+D289</f>
        <v>0</v>
      </c>
      <c r="G289" s="238"/>
      <c r="H289" s="49"/>
      <c r="I289" s="155">
        <f t="shared" ref="I289:I296" si="299">H289+G289</f>
        <v>0</v>
      </c>
      <c r="J289" s="255"/>
      <c r="K289" s="49"/>
      <c r="L289" s="332">
        <f t="shared" ref="L289:L296" si="300">K289+J289</f>
        <v>0</v>
      </c>
      <c r="M289" s="238"/>
      <c r="N289" s="49"/>
      <c r="O289" s="155">
        <f t="shared" ref="O289:O296" si="301">N289+M289</f>
        <v>0</v>
      </c>
      <c r="P289" s="294"/>
      <c r="Q289" s="296"/>
    </row>
    <row r="290" spans="1:17" ht="24.75" hidden="1" thickTop="1" x14ac:dyDescent="0.25">
      <c r="A290" s="94" t="s">
        <v>284</v>
      </c>
      <c r="B290" s="29" t="s">
        <v>285</v>
      </c>
      <c r="C290" s="189">
        <f t="shared" si="243"/>
        <v>0</v>
      </c>
      <c r="D290" s="263"/>
      <c r="E290" s="45"/>
      <c r="F290" s="95">
        <f t="shared" si="298"/>
        <v>0</v>
      </c>
      <c r="G290" s="229"/>
      <c r="H290" s="45"/>
      <c r="I290" s="91">
        <f t="shared" si="299"/>
        <v>0</v>
      </c>
      <c r="J290" s="263"/>
      <c r="K290" s="45"/>
      <c r="L290" s="95">
        <f t="shared" si="300"/>
        <v>0</v>
      </c>
      <c r="M290" s="229"/>
      <c r="N290" s="45"/>
      <c r="O290" s="91">
        <f t="shared" si="301"/>
        <v>0</v>
      </c>
      <c r="P290" s="290"/>
      <c r="Q290" s="296"/>
    </row>
    <row r="291" spans="1:17" ht="12.75" hidden="1" thickTop="1" x14ac:dyDescent="0.25">
      <c r="A291" s="94" t="s">
        <v>286</v>
      </c>
      <c r="B291" s="29" t="s">
        <v>287</v>
      </c>
      <c r="C291" s="189">
        <f t="shared" si="243"/>
        <v>0</v>
      </c>
      <c r="D291" s="263"/>
      <c r="E291" s="45"/>
      <c r="F291" s="95">
        <f t="shared" si="298"/>
        <v>0</v>
      </c>
      <c r="G291" s="229"/>
      <c r="H291" s="45"/>
      <c r="I291" s="91">
        <f t="shared" si="299"/>
        <v>0</v>
      </c>
      <c r="J291" s="263"/>
      <c r="K291" s="45"/>
      <c r="L291" s="95">
        <f t="shared" si="300"/>
        <v>0</v>
      </c>
      <c r="M291" s="229"/>
      <c r="N291" s="45"/>
      <c r="O291" s="91">
        <f t="shared" si="301"/>
        <v>0</v>
      </c>
      <c r="P291" s="290"/>
      <c r="Q291" s="296"/>
    </row>
    <row r="292" spans="1:17" ht="24.75" hidden="1" thickTop="1" x14ac:dyDescent="0.25">
      <c r="A292" s="94" t="s">
        <v>288</v>
      </c>
      <c r="B292" s="29" t="s">
        <v>289</v>
      </c>
      <c r="C292" s="189">
        <f>SUM(F292,I292,L292,O292)</f>
        <v>0</v>
      </c>
      <c r="D292" s="263"/>
      <c r="E292" s="45"/>
      <c r="F292" s="95">
        <f t="shared" si="298"/>
        <v>0</v>
      </c>
      <c r="G292" s="229"/>
      <c r="H292" s="45"/>
      <c r="I292" s="91">
        <f t="shared" si="299"/>
        <v>0</v>
      </c>
      <c r="J292" s="263"/>
      <c r="K292" s="45"/>
      <c r="L292" s="95">
        <f t="shared" si="300"/>
        <v>0</v>
      </c>
      <c r="M292" s="229"/>
      <c r="N292" s="45"/>
      <c r="O292" s="91">
        <f t="shared" si="301"/>
        <v>0</v>
      </c>
      <c r="P292" s="290"/>
      <c r="Q292" s="296"/>
    </row>
    <row r="293" spans="1:17" ht="12.75" hidden="1" thickTop="1" x14ac:dyDescent="0.25">
      <c r="A293" s="94" t="s">
        <v>290</v>
      </c>
      <c r="B293" s="29" t="s">
        <v>291</v>
      </c>
      <c r="C293" s="189">
        <f t="shared" si="243"/>
        <v>0</v>
      </c>
      <c r="D293" s="263"/>
      <c r="E293" s="45"/>
      <c r="F293" s="95">
        <f t="shared" si="298"/>
        <v>0</v>
      </c>
      <c r="G293" s="229"/>
      <c r="H293" s="45"/>
      <c r="I293" s="91">
        <f t="shared" si="299"/>
        <v>0</v>
      </c>
      <c r="J293" s="263"/>
      <c r="K293" s="45"/>
      <c r="L293" s="95">
        <f t="shared" si="300"/>
        <v>0</v>
      </c>
      <c r="M293" s="229"/>
      <c r="N293" s="45"/>
      <c r="O293" s="91">
        <f t="shared" si="301"/>
        <v>0</v>
      </c>
      <c r="P293" s="290"/>
      <c r="Q293" s="296"/>
    </row>
    <row r="294" spans="1:17" ht="24.75" hidden="1" thickTop="1" x14ac:dyDescent="0.25">
      <c r="A294" s="101" t="s">
        <v>292</v>
      </c>
      <c r="B294" s="102" t="s">
        <v>293</v>
      </c>
      <c r="C294" s="200">
        <f t="shared" si="243"/>
        <v>0</v>
      </c>
      <c r="D294" s="264"/>
      <c r="E294" s="84"/>
      <c r="F294" s="331">
        <f t="shared" si="298"/>
        <v>0</v>
      </c>
      <c r="G294" s="234"/>
      <c r="H294" s="84"/>
      <c r="I294" s="156">
        <f t="shared" si="299"/>
        <v>0</v>
      </c>
      <c r="J294" s="264"/>
      <c r="K294" s="84"/>
      <c r="L294" s="331">
        <f t="shared" si="300"/>
        <v>0</v>
      </c>
      <c r="M294" s="234"/>
      <c r="N294" s="84"/>
      <c r="O294" s="156">
        <f t="shared" si="301"/>
        <v>0</v>
      </c>
      <c r="P294" s="293"/>
      <c r="Q294" s="296"/>
    </row>
    <row r="295" spans="1:17" s="19" customFormat="1" ht="13.5" hidden="1" thickTop="1" thickBot="1" x14ac:dyDescent="0.3">
      <c r="A295" s="118" t="s">
        <v>294</v>
      </c>
      <c r="B295" s="118" t="s">
        <v>295</v>
      </c>
      <c r="C295" s="205">
        <f t="shared" si="243"/>
        <v>0</v>
      </c>
      <c r="D295" s="266"/>
      <c r="E295" s="119"/>
      <c r="F295" s="115">
        <f t="shared" si="298"/>
        <v>0</v>
      </c>
      <c r="G295" s="242"/>
      <c r="H295" s="119"/>
      <c r="I295" s="126">
        <f t="shared" si="299"/>
        <v>0</v>
      </c>
      <c r="J295" s="266"/>
      <c r="K295" s="119"/>
      <c r="L295" s="115">
        <f t="shared" si="300"/>
        <v>0</v>
      </c>
      <c r="M295" s="242"/>
      <c r="N295" s="119"/>
      <c r="O295" s="126">
        <f t="shared" si="301"/>
        <v>0</v>
      </c>
      <c r="P295" s="295"/>
      <c r="Q295" s="181"/>
    </row>
    <row r="296" spans="1:17" s="19" customFormat="1" ht="48.75" hidden="1" thickTop="1" x14ac:dyDescent="0.25">
      <c r="A296" s="116" t="s">
        <v>296</v>
      </c>
      <c r="B296" s="104" t="s">
        <v>297</v>
      </c>
      <c r="C296" s="206">
        <f>SUM(F296,I296,L296,O296)</f>
        <v>0</v>
      </c>
      <c r="D296" s="267"/>
      <c r="E296" s="179"/>
      <c r="F296" s="175">
        <f t="shared" si="298"/>
        <v>0</v>
      </c>
      <c r="G296" s="233"/>
      <c r="H296" s="80"/>
      <c r="I296" s="123">
        <f t="shared" si="299"/>
        <v>0</v>
      </c>
      <c r="J296" s="247"/>
      <c r="K296" s="80"/>
      <c r="L296" s="175">
        <f t="shared" si="300"/>
        <v>0</v>
      </c>
      <c r="M296" s="233"/>
      <c r="N296" s="80"/>
      <c r="O296" s="123">
        <f t="shared" si="301"/>
        <v>0</v>
      </c>
      <c r="P296" s="292"/>
      <c r="Q296" s="181"/>
    </row>
    <row r="297" spans="1:17" ht="12.75" thickTop="1" x14ac:dyDescent="0.25">
      <c r="A297" s="453"/>
      <c r="B297" s="454"/>
      <c r="C297" s="454"/>
      <c r="D297" s="454"/>
      <c r="E297" s="454"/>
      <c r="F297" s="454"/>
      <c r="G297" s="454"/>
      <c r="H297" s="454"/>
      <c r="I297" s="454"/>
      <c r="J297" s="454"/>
      <c r="K297" s="454"/>
      <c r="L297" s="454"/>
      <c r="M297" s="454"/>
      <c r="N297" s="454"/>
      <c r="O297" s="454"/>
      <c r="P297" s="455"/>
      <c r="Q297" s="296"/>
    </row>
    <row r="298" spans="1:17" hidden="1" x14ac:dyDescent="0.25">
      <c r="A298" s="456"/>
      <c r="B298" s="457"/>
      <c r="C298" s="457"/>
      <c r="D298" s="457"/>
      <c r="E298" s="457"/>
      <c r="F298" s="457"/>
      <c r="G298" s="457"/>
      <c r="H298" s="457"/>
      <c r="I298" s="457"/>
      <c r="J298" s="457"/>
      <c r="K298" s="457"/>
      <c r="L298" s="457"/>
      <c r="M298" s="457"/>
      <c r="N298" s="457"/>
      <c r="O298" s="457"/>
      <c r="P298" s="458"/>
      <c r="Q298" s="296"/>
    </row>
    <row r="299" spans="1:17" hidden="1" x14ac:dyDescent="0.25">
      <c r="A299" s="456"/>
      <c r="B299" s="457"/>
      <c r="C299" s="457"/>
      <c r="D299" s="457"/>
      <c r="E299" s="457"/>
      <c r="F299" s="457"/>
      <c r="G299" s="457"/>
      <c r="H299" s="457"/>
      <c r="I299" s="457"/>
      <c r="J299" s="457"/>
      <c r="K299" s="457"/>
      <c r="L299" s="457"/>
      <c r="M299" s="457"/>
      <c r="N299" s="457"/>
      <c r="O299" s="457"/>
      <c r="P299" s="458"/>
      <c r="Q299" s="296"/>
    </row>
    <row r="300" spans="1:17" hidden="1" x14ac:dyDescent="0.25">
      <c r="A300" s="456"/>
      <c r="B300" s="457"/>
      <c r="C300" s="457"/>
      <c r="D300" s="457"/>
      <c r="E300" s="457"/>
      <c r="F300" s="457"/>
      <c r="G300" s="457"/>
      <c r="H300" s="457"/>
      <c r="I300" s="457"/>
      <c r="J300" s="457"/>
      <c r="K300" s="457"/>
      <c r="L300" s="457"/>
      <c r="M300" s="457"/>
      <c r="N300" s="457"/>
      <c r="O300" s="457"/>
      <c r="P300" s="458"/>
      <c r="Q300" s="296"/>
    </row>
    <row r="301" spans="1:17" ht="12.75" hidden="1" customHeight="1" x14ac:dyDescent="0.25">
      <c r="A301" s="456" t="s">
        <v>390</v>
      </c>
      <c r="B301" s="459"/>
      <c r="C301" s="457"/>
      <c r="D301" s="457"/>
      <c r="E301" s="457"/>
      <c r="F301" s="457"/>
      <c r="G301" s="457"/>
      <c r="H301" s="457"/>
      <c r="I301" s="457"/>
      <c r="J301" s="457"/>
      <c r="K301" s="457"/>
      <c r="L301" s="457"/>
      <c r="M301" s="457"/>
      <c r="N301" s="457"/>
      <c r="O301" s="457"/>
      <c r="P301" s="458"/>
      <c r="Q301" s="296"/>
    </row>
    <row r="302" spans="1:17" hidden="1" x14ac:dyDescent="0.25">
      <c r="A302" s="456"/>
      <c r="B302" s="457"/>
      <c r="C302" s="457"/>
      <c r="D302" s="457"/>
      <c r="E302" s="457"/>
      <c r="F302" s="457"/>
      <c r="G302" s="457"/>
      <c r="H302" s="457"/>
      <c r="I302" s="457"/>
      <c r="J302" s="457"/>
      <c r="K302" s="457"/>
      <c r="L302" s="457"/>
      <c r="M302" s="457"/>
      <c r="N302" s="457"/>
      <c r="O302" s="457"/>
      <c r="P302" s="458"/>
      <c r="Q302" s="296"/>
    </row>
    <row r="303" spans="1:17" hidden="1" x14ac:dyDescent="0.25">
      <c r="A303" s="456" t="s">
        <v>391</v>
      </c>
      <c r="B303" s="459"/>
      <c r="C303" s="457"/>
      <c r="D303" s="457"/>
      <c r="E303" s="457"/>
      <c r="F303" s="457"/>
      <c r="G303" s="457"/>
      <c r="H303" s="457"/>
      <c r="I303" s="457"/>
      <c r="J303" s="457"/>
      <c r="K303" s="457"/>
      <c r="L303" s="457"/>
      <c r="M303" s="457"/>
      <c r="N303" s="457"/>
      <c r="O303" s="457"/>
      <c r="P303" s="458"/>
      <c r="Q303" s="296"/>
    </row>
    <row r="304" spans="1:17" hidden="1" x14ac:dyDescent="0.25">
      <c r="A304" s="456"/>
      <c r="B304" s="457"/>
      <c r="C304" s="457"/>
      <c r="D304" s="457"/>
      <c r="E304" s="457"/>
      <c r="F304" s="457"/>
      <c r="G304" s="457"/>
      <c r="H304" s="457"/>
      <c r="I304" s="457"/>
      <c r="J304" s="457"/>
      <c r="K304" s="457"/>
      <c r="L304" s="457"/>
      <c r="M304" s="457"/>
      <c r="N304" s="457"/>
      <c r="O304" s="457"/>
      <c r="P304" s="458"/>
      <c r="Q304" s="296"/>
    </row>
    <row r="305" spans="1:17" x14ac:dyDescent="0.25">
      <c r="A305" s="460"/>
      <c r="B305" s="461"/>
      <c r="C305" s="461"/>
      <c r="D305" s="461"/>
      <c r="E305" s="461"/>
      <c r="F305" s="461"/>
      <c r="G305" s="461"/>
      <c r="H305" s="461"/>
      <c r="I305" s="461"/>
      <c r="J305" s="461"/>
      <c r="K305" s="461"/>
      <c r="L305" s="461"/>
      <c r="M305" s="461"/>
      <c r="N305" s="461"/>
      <c r="O305" s="461"/>
      <c r="P305" s="462"/>
      <c r="Q305" s="296"/>
    </row>
    <row r="306" spans="1:17" x14ac:dyDescent="0.25">
      <c r="A306" s="1"/>
      <c r="B306" s="1"/>
      <c r="C306" s="1"/>
      <c r="D306" s="1"/>
      <c r="E306" s="1"/>
      <c r="F306" s="1"/>
      <c r="G306" s="1"/>
      <c r="H306" s="1"/>
      <c r="I306" s="1"/>
      <c r="J306" s="1"/>
      <c r="K306" s="1"/>
      <c r="L306" s="1"/>
      <c r="M306" s="1"/>
      <c r="N306" s="1"/>
      <c r="O306" s="1"/>
    </row>
    <row r="307" spans="1:17" x14ac:dyDescent="0.25">
      <c r="A307" s="1"/>
      <c r="B307" s="1"/>
      <c r="C307" s="1"/>
      <c r="D307" s="1"/>
      <c r="E307" s="1"/>
      <c r="F307" s="1"/>
      <c r="G307" s="1"/>
      <c r="H307" s="1"/>
      <c r="I307" s="1"/>
      <c r="J307" s="1"/>
      <c r="K307" s="1"/>
      <c r="L307" s="1"/>
      <c r="M307" s="1"/>
      <c r="N307" s="1"/>
      <c r="O307" s="1"/>
    </row>
    <row r="308" spans="1:17" x14ac:dyDescent="0.25">
      <c r="A308" s="1"/>
      <c r="B308" s="1"/>
      <c r="C308" s="1"/>
      <c r="D308" s="1"/>
      <c r="E308" s="1"/>
      <c r="F308" s="1"/>
      <c r="G308" s="1"/>
      <c r="H308" s="1"/>
      <c r="I308" s="1"/>
      <c r="J308" s="1"/>
      <c r="K308" s="1"/>
      <c r="L308" s="1"/>
      <c r="M308" s="1"/>
      <c r="N308" s="1"/>
      <c r="O308" s="1"/>
    </row>
    <row r="309" spans="1:17" x14ac:dyDescent="0.25">
      <c r="A309" s="1"/>
      <c r="B309" s="1"/>
      <c r="C309" s="1"/>
      <c r="D309" s="1"/>
      <c r="E309" s="1"/>
      <c r="F309" s="1"/>
      <c r="G309" s="1"/>
      <c r="H309" s="1"/>
      <c r="I309" s="1"/>
      <c r="J309" s="1"/>
      <c r="K309" s="1"/>
      <c r="L309" s="1"/>
      <c r="M309" s="1"/>
      <c r="N309" s="1"/>
      <c r="O309" s="1"/>
    </row>
    <row r="310" spans="1:17" x14ac:dyDescent="0.25">
      <c r="A310" s="1"/>
      <c r="B310" s="1"/>
      <c r="C310" s="1"/>
      <c r="D310" s="1"/>
      <c r="E310" s="1"/>
      <c r="F310" s="1"/>
      <c r="G310" s="1"/>
      <c r="H310" s="1"/>
      <c r="I310" s="1"/>
      <c r="J310" s="1"/>
      <c r="K310" s="1"/>
      <c r="L310" s="1"/>
      <c r="M310" s="1"/>
      <c r="N310" s="1"/>
      <c r="O310" s="1"/>
    </row>
    <row r="311" spans="1:17" x14ac:dyDescent="0.25">
      <c r="A311" s="1"/>
      <c r="B311" s="1"/>
      <c r="C311" s="1"/>
      <c r="D311" s="1"/>
      <c r="E311" s="1"/>
      <c r="F311" s="1"/>
      <c r="G311" s="1"/>
      <c r="H311" s="1"/>
      <c r="I311" s="1"/>
      <c r="J311" s="1"/>
      <c r="K311" s="1"/>
      <c r="L311" s="1"/>
      <c r="M311" s="1"/>
      <c r="N311" s="1"/>
      <c r="O311" s="1"/>
    </row>
    <row r="312" spans="1:17" x14ac:dyDescent="0.25">
      <c r="A312" s="1"/>
      <c r="B312" s="1"/>
      <c r="C312" s="1"/>
      <c r="D312" s="1"/>
      <c r="E312" s="1"/>
      <c r="F312" s="1"/>
      <c r="G312" s="1"/>
      <c r="H312" s="1"/>
      <c r="I312" s="1"/>
      <c r="J312" s="1"/>
      <c r="K312" s="1"/>
      <c r="L312" s="1"/>
      <c r="M312" s="1"/>
      <c r="N312" s="1"/>
      <c r="O312" s="1"/>
    </row>
    <row r="313" spans="1:17" x14ac:dyDescent="0.25">
      <c r="A313" s="1"/>
      <c r="B313" s="1"/>
      <c r="C313" s="1"/>
      <c r="D313" s="1"/>
      <c r="E313" s="1"/>
      <c r="F313" s="1"/>
      <c r="G313" s="1"/>
      <c r="H313" s="1"/>
      <c r="I313" s="1"/>
      <c r="J313" s="1"/>
      <c r="K313" s="1"/>
      <c r="L313" s="1"/>
      <c r="M313" s="1"/>
      <c r="N313" s="1"/>
      <c r="O313" s="1"/>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sheetData>
  <sheetProtection algorithmName="SHA-512" hashValue="WG1TlcMMnZfhFuxuc8leEDWtHXowfr8jebYClzl6d/D2r7gj/pB5Ieei4ArxiE8H4gLpluXlr75A1vLzsMEqiQ==" saltValue="M7S+oiHnUBLO0a7MQwPqzA==" spinCount="100000" sheet="1" objects="1" scenarios="1" formatCells="0" formatColumns="0" formatRows="0"/>
  <autoFilter ref="A18:P296">
    <filterColumn colId="2">
      <filters blank="1">
        <filter val="1 000"/>
        <filter val="1 190"/>
        <filter val="1 240 379"/>
        <filter val="1 379"/>
        <filter val="1 511"/>
        <filter val="1 537 778"/>
        <filter val="1 582 412"/>
        <filter val="1 602 768"/>
        <filter val="1 658"/>
        <filter val="1 800"/>
        <filter val="100"/>
        <filter val="11 760"/>
        <filter val="119 177"/>
        <filter val="12 586"/>
        <filter val="12 760"/>
        <filter val="12 763"/>
        <filter val="121 561"/>
        <filter val="13 151"/>
        <filter val="14 094"/>
        <filter val="14 655"/>
        <filter val="171 031"/>
        <filter val="18 401"/>
        <filter val="18 586"/>
        <filter val="189"/>
        <filter val="2 445"/>
        <filter val="2 475"/>
        <filter val="21 510"/>
        <filter val="22 370"/>
        <filter val="220 598"/>
        <filter val="23 000"/>
        <filter val="23 731"/>
        <filter val="23 807"/>
        <filter val="233 580"/>
        <filter val="245"/>
        <filter val="28 037"/>
        <filter val="296 653"/>
        <filter val="297 399"/>
        <filter val="3 074"/>
        <filter val="3 202"/>
        <filter val="3 225"/>
        <filter val="3 673"/>
        <filter val="3 806"/>
        <filter val="32 819"/>
        <filter val="320"/>
        <filter val="34 460"/>
        <filter val="354"/>
        <filter val="36 751"/>
        <filter val="39 130"/>
        <filter val="4 027"/>
        <filter val="4 200"/>
        <filter val="4 889"/>
        <filter val="4 907"/>
        <filter val="400"/>
        <filter val="42 281"/>
        <filter val="43 817"/>
        <filter val="454"/>
        <filter val="5 206"/>
        <filter val="5 350"/>
        <filter val="5 819"/>
        <filter val="500"/>
        <filter val="57 990"/>
        <filter val="576"/>
        <filter val="59 790"/>
        <filter val="6 423"/>
        <filter val="63 073"/>
        <filter val="64 990"/>
        <filter val="7 214"/>
        <filter val="720"/>
        <filter val="726"/>
        <filter val="74 965"/>
        <filter val="75 422"/>
        <filter val="764 598"/>
        <filter val="8 097"/>
        <filter val="8 569"/>
        <filter val="815"/>
        <filter val="855"/>
        <filter val="912"/>
        <filter val="-912"/>
        <filter val="935"/>
        <filter val="943 726"/>
        <filter val="97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92.pielikums Jūrmalas pilsētas domes
2017.gada 26.oktobra saistošajiem noteikumiem Nr.31
(protokols Nr.18, 9.punkts)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4"/>
  <sheetViews>
    <sheetView showGridLines="0" view="pageLayout" zoomScaleNormal="100" workbookViewId="0">
      <selection activeCell="S14" sqref="S14"/>
    </sheetView>
  </sheetViews>
  <sheetFormatPr defaultRowHeight="12" outlineLevelCol="1" x14ac:dyDescent="0.25"/>
  <cols>
    <col min="1" max="1" width="10.42578125" style="6" customWidth="1"/>
    <col min="2" max="2" width="28" style="6" customWidth="1"/>
    <col min="3" max="3" width="8.7109375" style="6" customWidth="1"/>
    <col min="4" max="4" width="8.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7.5703125" style="6" customWidth="1" collapsed="1"/>
    <col min="10" max="10" width="8.7109375" style="6" hidden="1" customWidth="1" outlineLevel="1"/>
    <col min="11" max="11" width="8.28515625" style="6" hidden="1" customWidth="1" outlineLevel="1"/>
    <col min="12" max="12" width="6.42578125" style="6" customWidth="1" collapsed="1"/>
    <col min="13" max="14" width="8.7109375" style="6" hidden="1" customWidth="1" outlineLevel="1"/>
    <col min="15" max="15" width="5.85546875" style="6" customWidth="1" collapsed="1"/>
    <col min="16" max="16" width="28.7109375" style="1" hidden="1" customWidth="1" outlineLevel="1"/>
    <col min="17" max="17" width="0.42578125" style="1" customWidth="1" collapsed="1"/>
    <col min="18" max="16384" width="9.140625" style="1"/>
  </cols>
  <sheetData>
    <row r="1" spans="1:17" x14ac:dyDescent="0.25">
      <c r="A1" s="775" t="s">
        <v>727</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393</v>
      </c>
      <c r="D3" s="779"/>
      <c r="E3" s="779"/>
      <c r="F3" s="779"/>
      <c r="G3" s="779"/>
      <c r="H3" s="779"/>
      <c r="I3" s="779"/>
      <c r="J3" s="779"/>
      <c r="K3" s="779"/>
      <c r="L3" s="779"/>
      <c r="M3" s="779"/>
      <c r="N3" s="779"/>
      <c r="O3" s="779"/>
      <c r="P3" s="780"/>
      <c r="Q3" s="296"/>
    </row>
    <row r="4" spans="1:17" ht="12.75" customHeight="1" x14ac:dyDescent="0.25">
      <c r="A4" s="4" t="s">
        <v>1</v>
      </c>
      <c r="B4" s="5"/>
      <c r="C4" s="779" t="s">
        <v>394</v>
      </c>
      <c r="D4" s="779"/>
      <c r="E4" s="779"/>
      <c r="F4" s="779"/>
      <c r="G4" s="779"/>
      <c r="H4" s="779"/>
      <c r="I4" s="779"/>
      <c r="J4" s="779"/>
      <c r="K4" s="779"/>
      <c r="L4" s="779"/>
      <c r="M4" s="779"/>
      <c r="N4" s="779"/>
      <c r="O4" s="779"/>
      <c r="P4" s="780"/>
      <c r="Q4" s="296"/>
    </row>
    <row r="5" spans="1:17" ht="12.75" customHeight="1" x14ac:dyDescent="0.25">
      <c r="A5" s="2" t="s">
        <v>2</v>
      </c>
      <c r="B5" s="3"/>
      <c r="C5" s="754" t="s">
        <v>395</v>
      </c>
      <c r="D5" s="754"/>
      <c r="E5" s="754"/>
      <c r="F5" s="754"/>
      <c r="G5" s="754"/>
      <c r="H5" s="754"/>
      <c r="I5" s="754"/>
      <c r="J5" s="754"/>
      <c r="K5" s="754"/>
      <c r="L5" s="754"/>
      <c r="M5" s="754"/>
      <c r="N5" s="754"/>
      <c r="O5" s="754"/>
      <c r="P5" s="755"/>
      <c r="Q5" s="296"/>
    </row>
    <row r="6" spans="1:17" ht="12.75" customHeight="1" x14ac:dyDescent="0.25">
      <c r="A6" s="2" t="s">
        <v>3</v>
      </c>
      <c r="B6" s="3"/>
      <c r="C6" s="754" t="s">
        <v>728</v>
      </c>
      <c r="D6" s="754"/>
      <c r="E6" s="754"/>
      <c r="F6" s="754"/>
      <c r="G6" s="754"/>
      <c r="H6" s="754"/>
      <c r="I6" s="754"/>
      <c r="J6" s="754"/>
      <c r="K6" s="754"/>
      <c r="L6" s="754"/>
      <c r="M6" s="754"/>
      <c r="N6" s="754"/>
      <c r="O6" s="754"/>
      <c r="P6" s="755"/>
      <c r="Q6" s="296"/>
    </row>
    <row r="7" spans="1:17" x14ac:dyDescent="0.25">
      <c r="A7" s="2" t="s">
        <v>4</v>
      </c>
      <c r="B7" s="3"/>
      <c r="C7" s="779" t="s">
        <v>485</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729</v>
      </c>
      <c r="D9" s="754"/>
      <c r="E9" s="754"/>
      <c r="F9" s="754"/>
      <c r="G9" s="754"/>
      <c r="H9" s="754"/>
      <c r="I9" s="754"/>
      <c r="J9" s="754"/>
      <c r="K9" s="754"/>
      <c r="L9" s="754"/>
      <c r="M9" s="754"/>
      <c r="N9" s="754"/>
      <c r="O9" s="754"/>
      <c r="P9" s="755"/>
      <c r="Q9" s="296"/>
    </row>
    <row r="10" spans="1:17" ht="12.75" customHeight="1" x14ac:dyDescent="0.25">
      <c r="A10" s="2"/>
      <c r="B10" s="3" t="s">
        <v>7</v>
      </c>
      <c r="C10" s="754"/>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9"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19"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9" s="19" customFormat="1" x14ac:dyDescent="0.25">
      <c r="A19" s="16"/>
      <c r="B19" s="17" t="s">
        <v>19</v>
      </c>
      <c r="C19" s="181"/>
      <c r="D19" s="243"/>
      <c r="E19" s="145"/>
      <c r="F19" s="286"/>
      <c r="G19" s="208"/>
      <c r="H19" s="145"/>
      <c r="I19" s="286"/>
      <c r="J19" s="243"/>
      <c r="K19" s="18"/>
      <c r="L19" s="160"/>
      <c r="M19" s="208"/>
      <c r="N19" s="18"/>
      <c r="O19" s="145"/>
      <c r="P19" s="286"/>
      <c r="Q19" s="181"/>
    </row>
    <row r="20" spans="1:19" s="19" customFormat="1" ht="12.75" thickBot="1" x14ac:dyDescent="0.3">
      <c r="A20" s="20"/>
      <c r="B20" s="21" t="s">
        <v>20</v>
      </c>
      <c r="C20" s="182">
        <f>SUM(F20,I20,L20,O20)</f>
        <v>3501050</v>
      </c>
      <c r="D20" s="128">
        <f>SUM(D21,D24,D25,D41,D42)</f>
        <v>3501050</v>
      </c>
      <c r="E20" s="268">
        <f>SUM(E21,E24,E25,E41,E42)</f>
        <v>0</v>
      </c>
      <c r="F20" s="394">
        <f>SUM(F21,F24,F25,F41,F42)</f>
        <v>3501050</v>
      </c>
      <c r="G20" s="209">
        <f>SUM(G21,G24,G42)</f>
        <v>0</v>
      </c>
      <c r="H20" s="268">
        <f t="shared" ref="H20:I20" si="0">SUM(H21,H24,H42)</f>
        <v>0</v>
      </c>
      <c r="I20" s="394">
        <f t="shared" si="0"/>
        <v>0</v>
      </c>
      <c r="J20" s="128">
        <f>SUM(J21,J26,J42)</f>
        <v>0</v>
      </c>
      <c r="K20" s="22">
        <f t="shared" ref="K20:L20" si="1">SUM(K21,K26,K42)</f>
        <v>0</v>
      </c>
      <c r="L20" s="161">
        <f t="shared" si="1"/>
        <v>0</v>
      </c>
      <c r="M20" s="209">
        <f>SUM(M21,M44)</f>
        <v>0</v>
      </c>
      <c r="N20" s="22">
        <f t="shared" ref="N20:O20" si="2">SUM(N21,N44)</f>
        <v>0</v>
      </c>
      <c r="O20" s="268">
        <f t="shared" si="2"/>
        <v>0</v>
      </c>
      <c r="P20" s="301"/>
      <c r="Q20" s="181"/>
      <c r="S20" s="343"/>
    </row>
    <row r="21" spans="1:19" ht="12.75" hidden="1" thickTop="1" x14ac:dyDescent="0.25">
      <c r="A21" s="23"/>
      <c r="B21" s="24" t="s">
        <v>21</v>
      </c>
      <c r="C21" s="183">
        <f t="shared" ref="C21" si="3">SUM(F21,I21,L21,O21)</f>
        <v>0</v>
      </c>
      <c r="D21" s="129">
        <f t="shared" ref="D21:E21" si="4">SUM(D22:D23)</f>
        <v>0</v>
      </c>
      <c r="E21" s="25">
        <f t="shared" si="4"/>
        <v>0</v>
      </c>
      <c r="F21" s="162">
        <f>SUM(F22:F23)</f>
        <v>0</v>
      </c>
      <c r="G21" s="210">
        <f t="shared" ref="G21:O21" si="5">SUM(G22:G23)</f>
        <v>0</v>
      </c>
      <c r="H21" s="25">
        <f t="shared" si="5"/>
        <v>0</v>
      </c>
      <c r="I21" s="269">
        <f t="shared" si="5"/>
        <v>0</v>
      </c>
      <c r="J21" s="129">
        <f t="shared" si="5"/>
        <v>0</v>
      </c>
      <c r="K21" s="25">
        <f t="shared" si="5"/>
        <v>0</v>
      </c>
      <c r="L21" s="162">
        <f t="shared" si="5"/>
        <v>0</v>
      </c>
      <c r="M21" s="210">
        <f>SUM(M22:M23)</f>
        <v>0</v>
      </c>
      <c r="N21" s="25">
        <f t="shared" si="5"/>
        <v>0</v>
      </c>
      <c r="O21" s="269">
        <f t="shared" si="5"/>
        <v>0</v>
      </c>
      <c r="P21" s="302"/>
      <c r="Q21" s="296"/>
      <c r="S21" s="343"/>
    </row>
    <row r="22" spans="1:19" ht="12.75" hidden="1" thickTop="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c r="S22" s="343"/>
    </row>
    <row r="23" spans="1:19" ht="12.75" hidden="1" thickTop="1" x14ac:dyDescent="0.25">
      <c r="A23" s="29"/>
      <c r="B23" s="30" t="s">
        <v>23</v>
      </c>
      <c r="C23" s="185">
        <f t="shared" ref="C23" si="7">SUM(F23,I23,L23,O23)</f>
        <v>0</v>
      </c>
      <c r="D23" s="245"/>
      <c r="E23" s="31"/>
      <c r="F23" s="328">
        <f t="shared" ref="F23:F24" si="8">D23+E23</f>
        <v>0</v>
      </c>
      <c r="G23" s="212"/>
      <c r="H23" s="31"/>
      <c r="I23" s="146">
        <f>G23+H23</f>
        <v>0</v>
      </c>
      <c r="J23" s="245"/>
      <c r="K23" s="31"/>
      <c r="L23" s="328">
        <f>J23+K23</f>
        <v>0</v>
      </c>
      <c r="M23" s="212"/>
      <c r="N23" s="31"/>
      <c r="O23" s="146">
        <f>M23+N23</f>
        <v>0</v>
      </c>
      <c r="P23" s="463"/>
      <c r="Q23" s="296"/>
      <c r="S23" s="343"/>
    </row>
    <row r="24" spans="1:19" s="19" customFormat="1" ht="25.5" thickTop="1" thickBot="1" x14ac:dyDescent="0.3">
      <c r="A24" s="32">
        <v>19300</v>
      </c>
      <c r="B24" s="32" t="s">
        <v>24</v>
      </c>
      <c r="C24" s="186">
        <f>SUM(F24,I24)</f>
        <v>3501050</v>
      </c>
      <c r="D24" s="246">
        <f>3539715-20665+15000-18000-15000</f>
        <v>3501050</v>
      </c>
      <c r="E24" s="388"/>
      <c r="F24" s="397">
        <f t="shared" si="8"/>
        <v>3501050</v>
      </c>
      <c r="G24" s="213"/>
      <c r="H24" s="388"/>
      <c r="I24" s="397">
        <f t="shared" ref="I24" si="9">G24+H24</f>
        <v>0</v>
      </c>
      <c r="J24" s="285" t="s">
        <v>25</v>
      </c>
      <c r="K24" s="34" t="s">
        <v>25</v>
      </c>
      <c r="L24" s="163" t="s">
        <v>25</v>
      </c>
      <c r="M24" s="278" t="s">
        <v>25</v>
      </c>
      <c r="N24" s="147" t="s">
        <v>25</v>
      </c>
      <c r="O24" s="147" t="s">
        <v>25</v>
      </c>
      <c r="P24" s="356"/>
      <c r="Q24" s="181"/>
      <c r="S24" s="343"/>
    </row>
    <row r="25" spans="1:19"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c r="S25" s="343"/>
    </row>
    <row r="26" spans="1:19" s="19" customFormat="1" ht="36.75" hidden="1" thickTop="1" x14ac:dyDescent="0.25">
      <c r="A26" s="35">
        <v>21300</v>
      </c>
      <c r="B26" s="35" t="s">
        <v>27</v>
      </c>
      <c r="C26" s="187">
        <f>SUM(L26)</f>
        <v>0</v>
      </c>
      <c r="D26" s="248" t="s">
        <v>25</v>
      </c>
      <c r="E26" s="37" t="s">
        <v>25</v>
      </c>
      <c r="F26" s="164" t="s">
        <v>25</v>
      </c>
      <c r="G26" s="214" t="s">
        <v>25</v>
      </c>
      <c r="H26" s="37" t="s">
        <v>25</v>
      </c>
      <c r="I26" s="122" t="s">
        <v>25</v>
      </c>
      <c r="J26" s="130">
        <f t="shared" ref="J26:K26" si="10">SUM(J27,J31,J33,J36)</f>
        <v>0</v>
      </c>
      <c r="K26" s="38">
        <f t="shared" si="10"/>
        <v>0</v>
      </c>
      <c r="L26" s="175">
        <f>SUM(L27,L31,L33,L36)</f>
        <v>0</v>
      </c>
      <c r="M26" s="279" t="s">
        <v>25</v>
      </c>
      <c r="N26" s="122" t="s">
        <v>25</v>
      </c>
      <c r="O26" s="122" t="s">
        <v>25</v>
      </c>
      <c r="P26" s="303"/>
      <c r="Q26" s="181"/>
      <c r="S26" s="343"/>
    </row>
    <row r="27" spans="1:19" s="19" customFormat="1" ht="24.75" hidden="1" thickTop="1" x14ac:dyDescent="0.25">
      <c r="A27" s="39">
        <v>21350</v>
      </c>
      <c r="B27" s="35" t="s">
        <v>28</v>
      </c>
      <c r="C27" s="187">
        <f t="shared" ref="C27:C40" si="11">SUM(L27)</f>
        <v>0</v>
      </c>
      <c r="D27" s="248" t="s">
        <v>25</v>
      </c>
      <c r="E27" s="37" t="s">
        <v>25</v>
      </c>
      <c r="F27" s="164" t="s">
        <v>25</v>
      </c>
      <c r="G27" s="214" t="s">
        <v>25</v>
      </c>
      <c r="H27" s="37" t="s">
        <v>25</v>
      </c>
      <c r="I27" s="122" t="s">
        <v>25</v>
      </c>
      <c r="J27" s="130">
        <f t="shared" ref="J27:K27" si="12">SUM(J28:J30)</f>
        <v>0</v>
      </c>
      <c r="K27" s="38">
        <f t="shared" si="12"/>
        <v>0</v>
      </c>
      <c r="L27" s="175">
        <f>SUM(L28:L30)</f>
        <v>0</v>
      </c>
      <c r="M27" s="279" t="s">
        <v>25</v>
      </c>
      <c r="N27" s="122" t="s">
        <v>25</v>
      </c>
      <c r="O27" s="122" t="s">
        <v>25</v>
      </c>
      <c r="P27" s="303"/>
      <c r="Q27" s="181"/>
      <c r="S27" s="343"/>
    </row>
    <row r="28" spans="1:19" ht="12.75" hidden="1" thickTop="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c r="S28" s="343"/>
    </row>
    <row r="29" spans="1:19" ht="12.75" hidden="1" thickTop="1" x14ac:dyDescent="0.25">
      <c r="A29" s="29">
        <v>21352</v>
      </c>
      <c r="B29" s="43" t="s">
        <v>30</v>
      </c>
      <c r="C29" s="189">
        <f t="shared" si="11"/>
        <v>0</v>
      </c>
      <c r="D29" s="250" t="s">
        <v>25</v>
      </c>
      <c r="E29" s="44" t="s">
        <v>25</v>
      </c>
      <c r="F29" s="166" t="s">
        <v>25</v>
      </c>
      <c r="G29" s="216" t="s">
        <v>25</v>
      </c>
      <c r="H29" s="44" t="s">
        <v>25</v>
      </c>
      <c r="I29" s="149" t="s">
        <v>25</v>
      </c>
      <c r="J29" s="321"/>
      <c r="K29" s="322"/>
      <c r="L29" s="95">
        <f t="shared" si="13"/>
        <v>0</v>
      </c>
      <c r="M29" s="281" t="s">
        <v>25</v>
      </c>
      <c r="N29" s="149" t="s">
        <v>25</v>
      </c>
      <c r="O29" s="149" t="s">
        <v>25</v>
      </c>
      <c r="P29" s="305"/>
      <c r="Q29" s="296"/>
      <c r="S29" s="343"/>
    </row>
    <row r="30" spans="1:19" ht="24.75" hidden="1" thickTop="1" x14ac:dyDescent="0.25">
      <c r="A30" s="29">
        <v>21359</v>
      </c>
      <c r="B30" s="43" t="s">
        <v>31</v>
      </c>
      <c r="C30" s="189">
        <f t="shared" si="11"/>
        <v>0</v>
      </c>
      <c r="D30" s="250" t="s">
        <v>25</v>
      </c>
      <c r="E30" s="44" t="s">
        <v>25</v>
      </c>
      <c r="F30" s="166" t="s">
        <v>25</v>
      </c>
      <c r="G30" s="216" t="s">
        <v>25</v>
      </c>
      <c r="H30" s="44" t="s">
        <v>25</v>
      </c>
      <c r="I30" s="149" t="s">
        <v>25</v>
      </c>
      <c r="J30" s="321"/>
      <c r="K30" s="322"/>
      <c r="L30" s="95">
        <f t="shared" si="13"/>
        <v>0</v>
      </c>
      <c r="M30" s="281" t="s">
        <v>25</v>
      </c>
      <c r="N30" s="149" t="s">
        <v>25</v>
      </c>
      <c r="O30" s="149" t="s">
        <v>25</v>
      </c>
      <c r="P30" s="305"/>
      <c r="Q30" s="296"/>
      <c r="S30" s="343"/>
    </row>
    <row r="31" spans="1:19" s="19" customFormat="1" ht="36.75" hidden="1" thickTop="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c r="S31" s="343"/>
    </row>
    <row r="32" spans="1:19" ht="36.75" hidden="1" thickTop="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c r="S32" s="343"/>
    </row>
    <row r="33" spans="1:19" s="19" customFormat="1" ht="12.75" hidden="1" thickTop="1" x14ac:dyDescent="0.25">
      <c r="A33" s="39">
        <v>21380</v>
      </c>
      <c r="B33" s="35" t="s">
        <v>34</v>
      </c>
      <c r="C33" s="187">
        <f t="shared" si="11"/>
        <v>0</v>
      </c>
      <c r="D33" s="248" t="s">
        <v>25</v>
      </c>
      <c r="E33" s="37" t="s">
        <v>25</v>
      </c>
      <c r="F33" s="164" t="s">
        <v>25</v>
      </c>
      <c r="G33" s="214" t="s">
        <v>25</v>
      </c>
      <c r="H33" s="37" t="s">
        <v>25</v>
      </c>
      <c r="I33" s="122" t="s">
        <v>25</v>
      </c>
      <c r="J33" s="130">
        <f t="shared" ref="J33:K33" si="15">SUM(J34:J35)</f>
        <v>0</v>
      </c>
      <c r="K33" s="38">
        <f t="shared" si="15"/>
        <v>0</v>
      </c>
      <c r="L33" s="175">
        <f>SUM(L34:L35)</f>
        <v>0</v>
      </c>
      <c r="M33" s="279" t="s">
        <v>25</v>
      </c>
      <c r="N33" s="122" t="s">
        <v>25</v>
      </c>
      <c r="O33" s="122" t="s">
        <v>25</v>
      </c>
      <c r="P33" s="303"/>
      <c r="Q33" s="181"/>
      <c r="S33" s="343"/>
    </row>
    <row r="34" spans="1:19" ht="12.75" hidden="1" thickTop="1" x14ac:dyDescent="0.25">
      <c r="A34" s="27">
        <v>21381</v>
      </c>
      <c r="B34" s="40" t="s">
        <v>35</v>
      </c>
      <c r="C34" s="188">
        <f t="shared" si="11"/>
        <v>0</v>
      </c>
      <c r="D34" s="249" t="s">
        <v>25</v>
      </c>
      <c r="E34" s="41" t="s">
        <v>25</v>
      </c>
      <c r="F34" s="165" t="s">
        <v>25</v>
      </c>
      <c r="G34" s="215" t="s">
        <v>25</v>
      </c>
      <c r="H34" s="41" t="s">
        <v>25</v>
      </c>
      <c r="I34" s="148" t="s">
        <v>25</v>
      </c>
      <c r="J34" s="319"/>
      <c r="K34" s="320"/>
      <c r="L34" s="176">
        <f t="shared" ref="L34:L35" si="16">J34+K34</f>
        <v>0</v>
      </c>
      <c r="M34" s="280" t="s">
        <v>25</v>
      </c>
      <c r="N34" s="148" t="s">
        <v>25</v>
      </c>
      <c r="O34" s="148" t="s">
        <v>25</v>
      </c>
      <c r="P34" s="304"/>
      <c r="Q34" s="296"/>
      <c r="S34" s="343"/>
    </row>
    <row r="35" spans="1:19" ht="24.75" hidden="1" thickTop="1" x14ac:dyDescent="0.25">
      <c r="A35" s="30">
        <v>21383</v>
      </c>
      <c r="B35" s="43" t="s">
        <v>36</v>
      </c>
      <c r="C35" s="189">
        <f t="shared" si="11"/>
        <v>0</v>
      </c>
      <c r="D35" s="250" t="s">
        <v>25</v>
      </c>
      <c r="E35" s="44" t="s">
        <v>25</v>
      </c>
      <c r="F35" s="166" t="s">
        <v>25</v>
      </c>
      <c r="G35" s="216" t="s">
        <v>25</v>
      </c>
      <c r="H35" s="44" t="s">
        <v>25</v>
      </c>
      <c r="I35" s="149" t="s">
        <v>25</v>
      </c>
      <c r="J35" s="321"/>
      <c r="K35" s="322"/>
      <c r="L35" s="95">
        <f t="shared" si="16"/>
        <v>0</v>
      </c>
      <c r="M35" s="281" t="s">
        <v>25</v>
      </c>
      <c r="N35" s="149" t="s">
        <v>25</v>
      </c>
      <c r="O35" s="149" t="s">
        <v>25</v>
      </c>
      <c r="P35" s="305"/>
      <c r="Q35" s="296"/>
      <c r="S35" s="343"/>
    </row>
    <row r="36" spans="1:19" s="19" customFormat="1" ht="24.75" hidden="1" thickTop="1" x14ac:dyDescent="0.25">
      <c r="A36" s="39">
        <v>21390</v>
      </c>
      <c r="B36" s="35" t="s">
        <v>37</v>
      </c>
      <c r="C36" s="187">
        <f t="shared" si="11"/>
        <v>0</v>
      </c>
      <c r="D36" s="248" t="s">
        <v>25</v>
      </c>
      <c r="E36" s="37" t="s">
        <v>25</v>
      </c>
      <c r="F36" s="164" t="s">
        <v>25</v>
      </c>
      <c r="G36" s="214" t="s">
        <v>25</v>
      </c>
      <c r="H36" s="37" t="s">
        <v>25</v>
      </c>
      <c r="I36" s="122" t="s">
        <v>25</v>
      </c>
      <c r="J36" s="130">
        <f t="shared" ref="J36:K36" si="17">SUM(J37:J40)</f>
        <v>0</v>
      </c>
      <c r="K36" s="38">
        <f t="shared" si="17"/>
        <v>0</v>
      </c>
      <c r="L36" s="175">
        <f>SUM(L37:L40)</f>
        <v>0</v>
      </c>
      <c r="M36" s="279" t="s">
        <v>25</v>
      </c>
      <c r="N36" s="122" t="s">
        <v>25</v>
      </c>
      <c r="O36" s="122" t="s">
        <v>25</v>
      </c>
      <c r="P36" s="303"/>
      <c r="Q36" s="181"/>
      <c r="S36" s="343"/>
    </row>
    <row r="37" spans="1:19" ht="24.75" hidden="1" thickTop="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c r="S37" s="343"/>
    </row>
    <row r="38" spans="1:19" ht="12.75" hidden="1" thickTop="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c r="S38" s="343"/>
    </row>
    <row r="39" spans="1:19" ht="12.75" hidden="1" thickTop="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c r="S39" s="343"/>
    </row>
    <row r="40" spans="1:19" ht="24.75" hidden="1" thickTop="1" x14ac:dyDescent="0.25">
      <c r="A40" s="30">
        <v>21399</v>
      </c>
      <c r="B40" s="43" t="s">
        <v>41</v>
      </c>
      <c r="C40" s="189">
        <f t="shared" si="11"/>
        <v>0</v>
      </c>
      <c r="D40" s="250" t="s">
        <v>25</v>
      </c>
      <c r="E40" s="44" t="s">
        <v>25</v>
      </c>
      <c r="F40" s="166" t="s">
        <v>25</v>
      </c>
      <c r="G40" s="216" t="s">
        <v>25</v>
      </c>
      <c r="H40" s="44" t="s">
        <v>25</v>
      </c>
      <c r="I40" s="149" t="s">
        <v>25</v>
      </c>
      <c r="J40" s="321"/>
      <c r="K40" s="322"/>
      <c r="L40" s="95">
        <f t="shared" si="18"/>
        <v>0</v>
      </c>
      <c r="M40" s="281" t="s">
        <v>25</v>
      </c>
      <c r="N40" s="149" t="s">
        <v>25</v>
      </c>
      <c r="O40" s="149" t="s">
        <v>25</v>
      </c>
      <c r="P40" s="305"/>
      <c r="Q40" s="296"/>
      <c r="S40" s="343"/>
    </row>
    <row r="41" spans="1:19"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c r="S41" s="343"/>
    </row>
    <row r="42" spans="1:19" s="19" customFormat="1" ht="24.75" hidden="1" thickTop="1" x14ac:dyDescent="0.25">
      <c r="A42" s="50">
        <v>21490</v>
      </c>
      <c r="B42" s="51" t="s">
        <v>43</v>
      </c>
      <c r="C42" s="191">
        <f>SUM(F42,I42,L42)</f>
        <v>0</v>
      </c>
      <c r="D42" s="253">
        <f t="shared" ref="D42:E42" si="19">D43</f>
        <v>0</v>
      </c>
      <c r="E42" s="52">
        <f t="shared" si="19"/>
        <v>0</v>
      </c>
      <c r="F42" s="254">
        <f>F43</f>
        <v>0</v>
      </c>
      <c r="G42" s="218">
        <f t="shared" ref="G42:K42" si="20">G43</f>
        <v>0</v>
      </c>
      <c r="H42" s="52">
        <f t="shared" si="20"/>
        <v>0</v>
      </c>
      <c r="I42" s="270">
        <f t="shared" si="20"/>
        <v>0</v>
      </c>
      <c r="J42" s="253">
        <f t="shared" si="20"/>
        <v>0</v>
      </c>
      <c r="K42" s="52">
        <f t="shared" si="20"/>
        <v>0</v>
      </c>
      <c r="L42" s="254">
        <f>L43</f>
        <v>0</v>
      </c>
      <c r="M42" s="279" t="s">
        <v>25</v>
      </c>
      <c r="N42" s="122" t="s">
        <v>25</v>
      </c>
      <c r="O42" s="122" t="s">
        <v>25</v>
      </c>
      <c r="P42" s="303"/>
      <c r="Q42" s="181"/>
      <c r="S42" s="343"/>
    </row>
    <row r="43" spans="1:19" s="19" customFormat="1" ht="24.75" hidden="1" thickTop="1" x14ac:dyDescent="0.25">
      <c r="A43" s="30">
        <v>21499</v>
      </c>
      <c r="B43" s="43" t="s">
        <v>44</v>
      </c>
      <c r="C43" s="192">
        <f>SUM(F43,I43,L43)</f>
        <v>0</v>
      </c>
      <c r="D43" s="255"/>
      <c r="E43" s="49"/>
      <c r="F43" s="176">
        <f>D43+E43</f>
        <v>0</v>
      </c>
      <c r="G43" s="219"/>
      <c r="H43" s="42"/>
      <c r="I43" s="90">
        <f>G43+H43</f>
        <v>0</v>
      </c>
      <c r="J43" s="262"/>
      <c r="K43" s="42"/>
      <c r="L43" s="176">
        <f>J43+K43</f>
        <v>0</v>
      </c>
      <c r="M43" s="282" t="s">
        <v>25</v>
      </c>
      <c r="N43" s="150" t="s">
        <v>25</v>
      </c>
      <c r="O43" s="150" t="s">
        <v>25</v>
      </c>
      <c r="P43" s="306"/>
      <c r="Q43" s="181"/>
      <c r="S43" s="343"/>
    </row>
    <row r="44" spans="1:19" ht="24.75" hidden="1" thickTop="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c r="S44" s="343"/>
    </row>
    <row r="45" spans="1:19" ht="24.75" hidden="1" thickTop="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c r="S45" s="343"/>
    </row>
    <row r="46" spans="1:19" ht="24.75" hidden="1" thickTop="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c r="S46" s="343"/>
    </row>
    <row r="47" spans="1:19" ht="12.75" thickTop="1" x14ac:dyDescent="0.25">
      <c r="A47" s="60"/>
      <c r="B47" s="58"/>
      <c r="C47" s="194"/>
      <c r="D47" s="260"/>
      <c r="E47" s="391"/>
      <c r="F47" s="403"/>
      <c r="G47" s="221"/>
      <c r="H47" s="272"/>
      <c r="I47" s="403"/>
      <c r="J47" s="258"/>
      <c r="K47" s="59"/>
      <c r="L47" s="167"/>
      <c r="M47" s="284"/>
      <c r="N47" s="107"/>
      <c r="O47" s="152"/>
      <c r="P47" s="288"/>
      <c r="Q47" s="296"/>
      <c r="S47" s="343"/>
    </row>
    <row r="48" spans="1:19" s="19" customFormat="1" x14ac:dyDescent="0.25">
      <c r="A48" s="61"/>
      <c r="B48" s="62" t="s">
        <v>48</v>
      </c>
      <c r="C48" s="195"/>
      <c r="D48" s="261"/>
      <c r="E48" s="392"/>
      <c r="F48" s="404"/>
      <c r="G48" s="222"/>
      <c r="H48" s="153"/>
      <c r="I48" s="404"/>
      <c r="J48" s="133"/>
      <c r="K48" s="108"/>
      <c r="L48" s="168"/>
      <c r="M48" s="222"/>
      <c r="N48" s="108"/>
      <c r="O48" s="153"/>
      <c r="P48" s="308"/>
      <c r="Q48" s="181"/>
      <c r="S48" s="343"/>
    </row>
    <row r="49" spans="1:19" s="19" customFormat="1" ht="12.75" thickBot="1" x14ac:dyDescent="0.3">
      <c r="A49" s="63"/>
      <c r="B49" s="20" t="s">
        <v>49</v>
      </c>
      <c r="C49" s="196">
        <f t="shared" ref="C49:C112" si="24">SUM(F49,I49,L49,O49)</f>
        <v>3501050</v>
      </c>
      <c r="D49" s="134">
        <f t="shared" ref="D49:E49" si="25">SUM(D50,D281)</f>
        <v>3501050</v>
      </c>
      <c r="E49" s="117">
        <f t="shared" si="25"/>
        <v>0</v>
      </c>
      <c r="F49" s="405">
        <f>SUM(F50,F281)</f>
        <v>3501050</v>
      </c>
      <c r="G49" s="223">
        <f t="shared" ref="G49:O49" si="26">SUM(G50,G281)</f>
        <v>0</v>
      </c>
      <c r="H49" s="117">
        <f t="shared" si="26"/>
        <v>0</v>
      </c>
      <c r="I49" s="405">
        <f t="shared" si="26"/>
        <v>0</v>
      </c>
      <c r="J49" s="134">
        <f t="shared" si="26"/>
        <v>0</v>
      </c>
      <c r="K49" s="64">
        <f t="shared" si="26"/>
        <v>0</v>
      </c>
      <c r="L49" s="169">
        <f t="shared" si="26"/>
        <v>0</v>
      </c>
      <c r="M49" s="223">
        <f t="shared" si="26"/>
        <v>0</v>
      </c>
      <c r="N49" s="64">
        <f t="shared" si="26"/>
        <v>0</v>
      </c>
      <c r="O49" s="117">
        <f t="shared" si="26"/>
        <v>0</v>
      </c>
      <c r="P49" s="309"/>
      <c r="Q49" s="181"/>
      <c r="S49" s="343"/>
    </row>
    <row r="50" spans="1:19" s="19" customFormat="1" ht="36.75" thickTop="1" x14ac:dyDescent="0.25">
      <c r="A50" s="65"/>
      <c r="B50" s="66" t="s">
        <v>50</v>
      </c>
      <c r="C50" s="197">
        <f t="shared" si="24"/>
        <v>3501050</v>
      </c>
      <c r="D50" s="135">
        <f t="shared" ref="D50:E50" si="27">SUM(D51,D193)</f>
        <v>3501050</v>
      </c>
      <c r="E50" s="273">
        <f t="shared" si="27"/>
        <v>0</v>
      </c>
      <c r="F50" s="406">
        <f>SUM(F51,F193)</f>
        <v>3501050</v>
      </c>
      <c r="G50" s="224">
        <f t="shared" ref="G50:O50" si="28">SUM(G51,G193)</f>
        <v>0</v>
      </c>
      <c r="H50" s="273">
        <f t="shared" si="28"/>
        <v>0</v>
      </c>
      <c r="I50" s="406">
        <f t="shared" si="28"/>
        <v>0</v>
      </c>
      <c r="J50" s="135">
        <f t="shared" si="28"/>
        <v>0</v>
      </c>
      <c r="K50" s="67">
        <f t="shared" si="28"/>
        <v>0</v>
      </c>
      <c r="L50" s="170">
        <f t="shared" si="28"/>
        <v>0</v>
      </c>
      <c r="M50" s="224">
        <f t="shared" si="28"/>
        <v>0</v>
      </c>
      <c r="N50" s="67">
        <f t="shared" si="28"/>
        <v>0</v>
      </c>
      <c r="O50" s="273">
        <f t="shared" si="28"/>
        <v>0</v>
      </c>
      <c r="P50" s="310"/>
      <c r="Q50" s="181"/>
      <c r="S50" s="343"/>
    </row>
    <row r="51" spans="1:19" s="19" customFormat="1" ht="24" x14ac:dyDescent="0.25">
      <c r="A51" s="68"/>
      <c r="B51" s="16" t="s">
        <v>51</v>
      </c>
      <c r="C51" s="198">
        <f t="shared" si="24"/>
        <v>3434284</v>
      </c>
      <c r="D51" s="136">
        <f t="shared" ref="D51:E51" si="29">SUM(D52,D74,D172,D186)</f>
        <v>3434284</v>
      </c>
      <c r="E51" s="274">
        <f t="shared" si="29"/>
        <v>0</v>
      </c>
      <c r="F51" s="407">
        <f>SUM(F52,F74,F172,F186)</f>
        <v>3434284</v>
      </c>
      <c r="G51" s="225">
        <f t="shared" ref="G51:O51" si="30">SUM(G52,G74,G172,G186)</f>
        <v>0</v>
      </c>
      <c r="H51" s="274">
        <f t="shared" si="30"/>
        <v>0</v>
      </c>
      <c r="I51" s="407">
        <f t="shared" si="30"/>
        <v>0</v>
      </c>
      <c r="J51" s="136">
        <f t="shared" si="30"/>
        <v>0</v>
      </c>
      <c r="K51" s="69">
        <f t="shared" si="30"/>
        <v>0</v>
      </c>
      <c r="L51" s="171">
        <f t="shared" si="30"/>
        <v>0</v>
      </c>
      <c r="M51" s="225">
        <f t="shared" si="30"/>
        <v>0</v>
      </c>
      <c r="N51" s="69">
        <f t="shared" si="30"/>
        <v>0</v>
      </c>
      <c r="O51" s="274">
        <f t="shared" si="30"/>
        <v>0</v>
      </c>
      <c r="P51" s="311"/>
      <c r="Q51" s="181"/>
      <c r="S51" s="343"/>
    </row>
    <row r="52" spans="1:19" s="19" customFormat="1" x14ac:dyDescent="0.25">
      <c r="A52" s="70">
        <v>1000</v>
      </c>
      <c r="B52" s="70" t="s">
        <v>52</v>
      </c>
      <c r="C52" s="199">
        <f t="shared" si="24"/>
        <v>3397898</v>
      </c>
      <c r="D52" s="137">
        <f t="shared" ref="D52:E52" si="31">SUM(D53,D66)</f>
        <v>3397898</v>
      </c>
      <c r="E52" s="125">
        <f t="shared" si="31"/>
        <v>0</v>
      </c>
      <c r="F52" s="408">
        <f>SUM(F53,F66)</f>
        <v>3397898</v>
      </c>
      <c r="G52" s="226">
        <f t="shared" ref="G52:O52" si="32">SUM(G53,G66)</f>
        <v>0</v>
      </c>
      <c r="H52" s="125">
        <f t="shared" si="32"/>
        <v>0</v>
      </c>
      <c r="I52" s="408">
        <f t="shared" si="32"/>
        <v>0</v>
      </c>
      <c r="J52" s="137">
        <f t="shared" si="32"/>
        <v>0</v>
      </c>
      <c r="K52" s="71">
        <f t="shared" si="32"/>
        <v>0</v>
      </c>
      <c r="L52" s="172">
        <f t="shared" si="32"/>
        <v>0</v>
      </c>
      <c r="M52" s="226">
        <f t="shared" si="32"/>
        <v>0</v>
      </c>
      <c r="N52" s="71">
        <f t="shared" si="32"/>
        <v>0</v>
      </c>
      <c r="O52" s="125">
        <f t="shared" si="32"/>
        <v>0</v>
      </c>
      <c r="P52" s="312"/>
      <c r="Q52" s="181"/>
      <c r="S52" s="343"/>
    </row>
    <row r="53" spans="1:19" x14ac:dyDescent="0.25">
      <c r="A53" s="35">
        <v>1100</v>
      </c>
      <c r="B53" s="72" t="s">
        <v>53</v>
      </c>
      <c r="C53" s="187">
        <f t="shared" si="24"/>
        <v>2608971</v>
      </c>
      <c r="D53" s="130">
        <f t="shared" ref="D53:E53" si="33">SUM(D54,D57,D65)</f>
        <v>2608971</v>
      </c>
      <c r="E53" s="123">
        <f t="shared" si="33"/>
        <v>0</v>
      </c>
      <c r="F53" s="409">
        <f>SUM(F54,F57,F65)</f>
        <v>2608971</v>
      </c>
      <c r="G53" s="227">
        <f t="shared" ref="G53:N53" si="34">SUM(G54,G57,G65)</f>
        <v>0</v>
      </c>
      <c r="H53" s="123">
        <f t="shared" si="34"/>
        <v>0</v>
      </c>
      <c r="I53" s="409">
        <f t="shared" si="34"/>
        <v>0</v>
      </c>
      <c r="J53" s="130">
        <f t="shared" si="34"/>
        <v>0</v>
      </c>
      <c r="K53" s="38">
        <f t="shared" si="34"/>
        <v>0</v>
      </c>
      <c r="L53" s="175">
        <f t="shared" si="34"/>
        <v>0</v>
      </c>
      <c r="M53" s="227">
        <f t="shared" si="34"/>
        <v>0</v>
      </c>
      <c r="N53" s="38">
        <f t="shared" si="34"/>
        <v>0</v>
      </c>
      <c r="O53" s="123">
        <f>SUM(O54,O57,O65)</f>
        <v>0</v>
      </c>
      <c r="P53" s="313"/>
      <c r="Q53" s="296"/>
      <c r="S53" s="343"/>
    </row>
    <row r="54" spans="1:19" x14ac:dyDescent="0.25">
      <c r="A54" s="73">
        <v>1110</v>
      </c>
      <c r="B54" s="58" t="s">
        <v>54</v>
      </c>
      <c r="C54" s="194">
        <f>SUM(F54,I54,L54,O54)</f>
        <v>2218922</v>
      </c>
      <c r="D54" s="86">
        <f>SUM(D55:D56)</f>
        <v>2218922</v>
      </c>
      <c r="E54" s="154">
        <f>SUM(E55:E56)</f>
        <v>0</v>
      </c>
      <c r="F54" s="410">
        <f>SUM(F55:F56)</f>
        <v>2218922</v>
      </c>
      <c r="G54" s="228">
        <f t="shared" ref="G54:H54" si="35">SUM(G55:G56)</f>
        <v>0</v>
      </c>
      <c r="H54" s="154">
        <f t="shared" si="35"/>
        <v>0</v>
      </c>
      <c r="I54" s="410">
        <f>SUM(I55:I56)</f>
        <v>0</v>
      </c>
      <c r="J54" s="86">
        <f t="shared" ref="J54:K54" si="36">SUM(J55:J56)</f>
        <v>0</v>
      </c>
      <c r="K54" s="74">
        <f t="shared" si="36"/>
        <v>0</v>
      </c>
      <c r="L54" s="174">
        <f>SUM(L55:L56)</f>
        <v>0</v>
      </c>
      <c r="M54" s="228">
        <f t="shared" ref="M54:N54" si="37">SUM(M55:M56)</f>
        <v>0</v>
      </c>
      <c r="N54" s="74">
        <f t="shared" si="37"/>
        <v>0</v>
      </c>
      <c r="O54" s="154">
        <f>SUM(O55:O56)</f>
        <v>0</v>
      </c>
      <c r="P54" s="291"/>
      <c r="Q54" s="296"/>
      <c r="S54" s="343"/>
    </row>
    <row r="55" spans="1:19"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c r="S55" s="343"/>
    </row>
    <row r="56" spans="1:19" ht="24" customHeight="1" x14ac:dyDescent="0.25">
      <c r="A56" s="30">
        <v>1119</v>
      </c>
      <c r="B56" s="43" t="s">
        <v>56</v>
      </c>
      <c r="C56" s="189">
        <f t="shared" si="24"/>
        <v>2218922</v>
      </c>
      <c r="D56" s="263">
        <f>2268922-30000-20000</f>
        <v>2218922</v>
      </c>
      <c r="E56" s="393"/>
      <c r="F56" s="411">
        <f>D56+E56</f>
        <v>2218922</v>
      </c>
      <c r="G56" s="229"/>
      <c r="H56" s="393"/>
      <c r="I56" s="411">
        <f>G56+H56</f>
        <v>0</v>
      </c>
      <c r="J56" s="263"/>
      <c r="K56" s="45"/>
      <c r="L56" s="95">
        <f>J56+K56</f>
        <v>0</v>
      </c>
      <c r="M56" s="229"/>
      <c r="N56" s="45"/>
      <c r="O56" s="91">
        <f>M56+N56</f>
        <v>0</v>
      </c>
      <c r="P56" s="290"/>
      <c r="Q56" s="296"/>
      <c r="S56" s="343"/>
    </row>
    <row r="57" spans="1:19" ht="23.25" customHeight="1" x14ac:dyDescent="0.25">
      <c r="A57" s="75">
        <v>1140</v>
      </c>
      <c r="B57" s="43" t="s">
        <v>57</v>
      </c>
      <c r="C57" s="189">
        <f t="shared" si="24"/>
        <v>319730</v>
      </c>
      <c r="D57" s="132">
        <f t="shared" ref="D57:E57" si="38">SUM(D58:D64)</f>
        <v>319730</v>
      </c>
      <c r="E57" s="91">
        <f t="shared" si="38"/>
        <v>0</v>
      </c>
      <c r="F57" s="411">
        <f>SUM(F58:F64)</f>
        <v>319730</v>
      </c>
      <c r="G57" s="230">
        <f t="shared" ref="G57:N57" si="39">SUM(G58:G64)</f>
        <v>0</v>
      </c>
      <c r="H57" s="91">
        <f t="shared" si="39"/>
        <v>0</v>
      </c>
      <c r="I57" s="411">
        <f t="shared" si="39"/>
        <v>0</v>
      </c>
      <c r="J57" s="132">
        <f t="shared" si="39"/>
        <v>0</v>
      </c>
      <c r="K57" s="76">
        <f t="shared" si="39"/>
        <v>0</v>
      </c>
      <c r="L57" s="95">
        <f t="shared" si="39"/>
        <v>0</v>
      </c>
      <c r="M57" s="230">
        <f t="shared" si="39"/>
        <v>0</v>
      </c>
      <c r="N57" s="76">
        <f t="shared" si="39"/>
        <v>0</v>
      </c>
      <c r="O57" s="91">
        <f>SUM(O58:O64)</f>
        <v>0</v>
      </c>
      <c r="P57" s="290"/>
      <c r="Q57" s="296"/>
      <c r="S57" s="343"/>
    </row>
    <row r="58" spans="1:19" hidden="1" x14ac:dyDescent="0.25">
      <c r="A58" s="30">
        <v>1141</v>
      </c>
      <c r="B58" s="43" t="s">
        <v>58</v>
      </c>
      <c r="C58" s="189">
        <f t="shared" si="24"/>
        <v>0</v>
      </c>
      <c r="D58" s="263"/>
      <c r="E58" s="45"/>
      <c r="F58" s="95">
        <f t="shared" ref="F58:F65" si="40">D58+E58</f>
        <v>0</v>
      </c>
      <c r="G58" s="229"/>
      <c r="H58" s="45"/>
      <c r="I58" s="91">
        <f t="shared" ref="I58:I65" si="41">G58+H58</f>
        <v>0</v>
      </c>
      <c r="J58" s="263"/>
      <c r="K58" s="45"/>
      <c r="L58" s="95">
        <f t="shared" ref="L58:L65" si="42">J58+K58</f>
        <v>0</v>
      </c>
      <c r="M58" s="229"/>
      <c r="N58" s="45"/>
      <c r="O58" s="91">
        <f t="shared" ref="O58:O65" si="43">M58+N58</f>
        <v>0</v>
      </c>
      <c r="P58" s="290"/>
      <c r="Q58" s="296"/>
      <c r="S58" s="343"/>
    </row>
    <row r="59" spans="1:19" ht="24.75" customHeight="1" x14ac:dyDescent="0.25">
      <c r="A59" s="30">
        <v>1142</v>
      </c>
      <c r="B59" s="43" t="s">
        <v>59</v>
      </c>
      <c r="C59" s="189">
        <f t="shared" si="24"/>
        <v>46824</v>
      </c>
      <c r="D59" s="263">
        <v>46824</v>
      </c>
      <c r="E59" s="393"/>
      <c r="F59" s="411">
        <f t="shared" si="40"/>
        <v>46824</v>
      </c>
      <c r="G59" s="229"/>
      <c r="H59" s="393"/>
      <c r="I59" s="411">
        <f t="shared" si="41"/>
        <v>0</v>
      </c>
      <c r="J59" s="263"/>
      <c r="K59" s="45"/>
      <c r="L59" s="95">
        <f t="shared" si="42"/>
        <v>0</v>
      </c>
      <c r="M59" s="229"/>
      <c r="N59" s="45"/>
      <c r="O59" s="91">
        <f t="shared" si="43"/>
        <v>0</v>
      </c>
      <c r="P59" s="290"/>
      <c r="Q59" s="296"/>
      <c r="S59" s="343"/>
    </row>
    <row r="60" spans="1:19" ht="24" hidden="1" x14ac:dyDescent="0.25">
      <c r="A60" s="30">
        <v>1145</v>
      </c>
      <c r="B60" s="43" t="s">
        <v>60</v>
      </c>
      <c r="C60" s="189">
        <f t="shared" si="24"/>
        <v>0</v>
      </c>
      <c r="D60" s="263"/>
      <c r="E60" s="45"/>
      <c r="F60" s="95">
        <f t="shared" si="40"/>
        <v>0</v>
      </c>
      <c r="G60" s="229"/>
      <c r="H60" s="45"/>
      <c r="I60" s="91">
        <f t="shared" si="41"/>
        <v>0</v>
      </c>
      <c r="J60" s="263"/>
      <c r="K60" s="45"/>
      <c r="L60" s="95">
        <f t="shared" si="42"/>
        <v>0</v>
      </c>
      <c r="M60" s="229"/>
      <c r="N60" s="45"/>
      <c r="O60" s="91">
        <f t="shared" si="43"/>
        <v>0</v>
      </c>
      <c r="P60" s="290"/>
      <c r="Q60" s="296"/>
      <c r="S60" s="343"/>
    </row>
    <row r="61" spans="1:19" ht="27.75" customHeight="1" x14ac:dyDescent="0.25">
      <c r="A61" s="30">
        <v>1146</v>
      </c>
      <c r="B61" s="43" t="s">
        <v>61</v>
      </c>
      <c r="C61" s="189">
        <f t="shared" si="24"/>
        <v>96575</v>
      </c>
      <c r="D61" s="263">
        <v>96575</v>
      </c>
      <c r="E61" s="393"/>
      <c r="F61" s="411">
        <f t="shared" si="40"/>
        <v>96575</v>
      </c>
      <c r="G61" s="229"/>
      <c r="H61" s="393"/>
      <c r="I61" s="411">
        <f t="shared" si="41"/>
        <v>0</v>
      </c>
      <c r="J61" s="263"/>
      <c r="K61" s="45"/>
      <c r="L61" s="95">
        <f t="shared" si="42"/>
        <v>0</v>
      </c>
      <c r="M61" s="229"/>
      <c r="N61" s="45"/>
      <c r="O61" s="91">
        <f t="shared" si="43"/>
        <v>0</v>
      </c>
      <c r="P61" s="290"/>
      <c r="Q61" s="296"/>
      <c r="S61" s="343"/>
    </row>
    <row r="62" spans="1:19" x14ac:dyDescent="0.25">
      <c r="A62" s="30">
        <v>1147</v>
      </c>
      <c r="B62" s="43" t="s">
        <v>62</v>
      </c>
      <c r="C62" s="189">
        <f t="shared" si="24"/>
        <v>55000</v>
      </c>
      <c r="D62" s="263">
        <f>45000+10000</f>
        <v>55000</v>
      </c>
      <c r="E62" s="393"/>
      <c r="F62" s="411">
        <f t="shared" si="40"/>
        <v>55000</v>
      </c>
      <c r="G62" s="229"/>
      <c r="H62" s="393"/>
      <c r="I62" s="411">
        <f t="shared" si="41"/>
        <v>0</v>
      </c>
      <c r="J62" s="263"/>
      <c r="K62" s="45"/>
      <c r="L62" s="95">
        <f t="shared" si="42"/>
        <v>0</v>
      </c>
      <c r="M62" s="229"/>
      <c r="N62" s="45"/>
      <c r="O62" s="91">
        <f t="shared" si="43"/>
        <v>0</v>
      </c>
      <c r="P62" s="290"/>
      <c r="Q62" s="296"/>
      <c r="S62" s="343"/>
    </row>
    <row r="63" spans="1:19" x14ac:dyDescent="0.25">
      <c r="A63" s="30">
        <v>1148</v>
      </c>
      <c r="B63" s="43" t="s">
        <v>63</v>
      </c>
      <c r="C63" s="189">
        <f t="shared" si="24"/>
        <v>121331</v>
      </c>
      <c r="D63" s="263">
        <v>121331</v>
      </c>
      <c r="E63" s="393"/>
      <c r="F63" s="411">
        <f t="shared" si="40"/>
        <v>121331</v>
      </c>
      <c r="G63" s="229"/>
      <c r="H63" s="393"/>
      <c r="I63" s="411">
        <f t="shared" si="41"/>
        <v>0</v>
      </c>
      <c r="J63" s="263"/>
      <c r="K63" s="45"/>
      <c r="L63" s="95">
        <f t="shared" si="42"/>
        <v>0</v>
      </c>
      <c r="M63" s="229"/>
      <c r="N63" s="45"/>
      <c r="O63" s="91">
        <f t="shared" si="43"/>
        <v>0</v>
      </c>
      <c r="P63" s="290"/>
      <c r="Q63" s="296"/>
      <c r="S63" s="343"/>
    </row>
    <row r="64" spans="1:19" ht="36" hidden="1" x14ac:dyDescent="0.25">
      <c r="A64" s="30">
        <v>1149</v>
      </c>
      <c r="B64" s="43" t="s">
        <v>64</v>
      </c>
      <c r="C64" s="189">
        <f t="shared" si="24"/>
        <v>0</v>
      </c>
      <c r="D64" s="263"/>
      <c r="E64" s="45"/>
      <c r="F64" s="95">
        <f t="shared" si="40"/>
        <v>0</v>
      </c>
      <c r="G64" s="229"/>
      <c r="H64" s="45"/>
      <c r="I64" s="91">
        <f t="shared" si="41"/>
        <v>0</v>
      </c>
      <c r="J64" s="263"/>
      <c r="K64" s="45"/>
      <c r="L64" s="95">
        <f t="shared" si="42"/>
        <v>0</v>
      </c>
      <c r="M64" s="229"/>
      <c r="N64" s="45"/>
      <c r="O64" s="91">
        <f t="shared" si="43"/>
        <v>0</v>
      </c>
      <c r="P64" s="290"/>
      <c r="Q64" s="296"/>
      <c r="S64" s="343"/>
    </row>
    <row r="65" spans="1:19" ht="36" x14ac:dyDescent="0.25">
      <c r="A65" s="73">
        <v>1150</v>
      </c>
      <c r="B65" s="58" t="s">
        <v>65</v>
      </c>
      <c r="C65" s="194">
        <f t="shared" si="24"/>
        <v>70319</v>
      </c>
      <c r="D65" s="260">
        <f>90984-20665</f>
        <v>70319</v>
      </c>
      <c r="E65" s="391"/>
      <c r="F65" s="410">
        <f t="shared" si="40"/>
        <v>70319</v>
      </c>
      <c r="G65" s="231"/>
      <c r="H65" s="391"/>
      <c r="I65" s="410">
        <f t="shared" si="41"/>
        <v>0</v>
      </c>
      <c r="J65" s="260"/>
      <c r="K65" s="77"/>
      <c r="L65" s="174">
        <f t="shared" si="42"/>
        <v>0</v>
      </c>
      <c r="M65" s="231"/>
      <c r="N65" s="77"/>
      <c r="O65" s="154">
        <f t="shared" si="43"/>
        <v>0</v>
      </c>
      <c r="P65" s="291"/>
      <c r="Q65" s="296"/>
      <c r="S65" s="343"/>
    </row>
    <row r="66" spans="1:19" ht="36" x14ac:dyDescent="0.25">
      <c r="A66" s="35">
        <v>1200</v>
      </c>
      <c r="B66" s="72" t="s">
        <v>66</v>
      </c>
      <c r="C66" s="187">
        <f t="shared" si="24"/>
        <v>788927</v>
      </c>
      <c r="D66" s="130">
        <f t="shared" ref="D66:E66" si="44">SUM(D67:D68)</f>
        <v>788927</v>
      </c>
      <c r="E66" s="123">
        <f t="shared" si="44"/>
        <v>0</v>
      </c>
      <c r="F66" s="409">
        <f>SUM(F67:F68)</f>
        <v>788927</v>
      </c>
      <c r="G66" s="227">
        <f t="shared" ref="G66:N66" si="45">SUM(G67:G68)</f>
        <v>0</v>
      </c>
      <c r="H66" s="123">
        <f t="shared" si="45"/>
        <v>0</v>
      </c>
      <c r="I66" s="409">
        <f t="shared" si="45"/>
        <v>0</v>
      </c>
      <c r="J66" s="130">
        <f t="shared" si="45"/>
        <v>0</v>
      </c>
      <c r="K66" s="38">
        <f t="shared" si="45"/>
        <v>0</v>
      </c>
      <c r="L66" s="175">
        <f t="shared" si="45"/>
        <v>0</v>
      </c>
      <c r="M66" s="227">
        <f t="shared" si="45"/>
        <v>0</v>
      </c>
      <c r="N66" s="38">
        <f t="shared" si="45"/>
        <v>0</v>
      </c>
      <c r="O66" s="123">
        <f>SUM(O67:O68)</f>
        <v>0</v>
      </c>
      <c r="P66" s="292"/>
      <c r="Q66" s="296"/>
      <c r="S66" s="343"/>
    </row>
    <row r="67" spans="1:19" ht="24" x14ac:dyDescent="0.25">
      <c r="A67" s="340">
        <v>1210</v>
      </c>
      <c r="B67" s="40" t="s">
        <v>67</v>
      </c>
      <c r="C67" s="188">
        <f t="shared" si="24"/>
        <v>634904</v>
      </c>
      <c r="D67" s="262">
        <f>652904-13000-5000</f>
        <v>634904</v>
      </c>
      <c r="E67" s="390"/>
      <c r="F67" s="402">
        <f>D67+E67</f>
        <v>634904</v>
      </c>
      <c r="G67" s="219"/>
      <c r="H67" s="390"/>
      <c r="I67" s="402">
        <f>G67+H67</f>
        <v>0</v>
      </c>
      <c r="J67" s="262"/>
      <c r="K67" s="42"/>
      <c r="L67" s="176">
        <f>J67+K67</f>
        <v>0</v>
      </c>
      <c r="M67" s="219"/>
      <c r="N67" s="42"/>
      <c r="O67" s="90">
        <f>M67+N67</f>
        <v>0</v>
      </c>
      <c r="P67" s="289"/>
      <c r="Q67" s="296"/>
      <c r="S67" s="343"/>
    </row>
    <row r="68" spans="1:19" ht="24" x14ac:dyDescent="0.25">
      <c r="A68" s="75">
        <v>1220</v>
      </c>
      <c r="B68" s="43" t="s">
        <v>68</v>
      </c>
      <c r="C68" s="189">
        <f t="shared" si="24"/>
        <v>154023</v>
      </c>
      <c r="D68" s="132">
        <f t="shared" ref="D68:E68" si="46">SUM(D69:D73)</f>
        <v>154023</v>
      </c>
      <c r="E68" s="91">
        <f t="shared" si="46"/>
        <v>0</v>
      </c>
      <c r="F68" s="411">
        <f>SUM(F69:F73)</f>
        <v>154023</v>
      </c>
      <c r="G68" s="230">
        <f t="shared" ref="G68:O68" si="47">SUM(G69:G73)</f>
        <v>0</v>
      </c>
      <c r="H68" s="91">
        <f t="shared" si="47"/>
        <v>0</v>
      </c>
      <c r="I68" s="411">
        <f t="shared" si="47"/>
        <v>0</v>
      </c>
      <c r="J68" s="132">
        <f t="shared" si="47"/>
        <v>0</v>
      </c>
      <c r="K68" s="76">
        <f t="shared" si="47"/>
        <v>0</v>
      </c>
      <c r="L68" s="95">
        <f t="shared" si="47"/>
        <v>0</v>
      </c>
      <c r="M68" s="230">
        <f t="shared" si="47"/>
        <v>0</v>
      </c>
      <c r="N68" s="76">
        <f t="shared" si="47"/>
        <v>0</v>
      </c>
      <c r="O68" s="91">
        <f t="shared" si="47"/>
        <v>0</v>
      </c>
      <c r="P68" s="290"/>
      <c r="Q68" s="296"/>
      <c r="S68" s="343"/>
    </row>
    <row r="69" spans="1:19" ht="60" x14ac:dyDescent="0.25">
      <c r="A69" s="30">
        <v>1221</v>
      </c>
      <c r="B69" s="43" t="s">
        <v>69</v>
      </c>
      <c r="C69" s="189">
        <f t="shared" si="24"/>
        <v>121575</v>
      </c>
      <c r="D69" s="263">
        <f>96575+15000+10000</f>
        <v>121575</v>
      </c>
      <c r="E69" s="393"/>
      <c r="F69" s="411">
        <f t="shared" ref="F69:F73" si="48">D69+E69</f>
        <v>121575</v>
      </c>
      <c r="G69" s="229"/>
      <c r="H69" s="393"/>
      <c r="I69" s="411">
        <f t="shared" ref="I69:I73" si="49">G69+H69</f>
        <v>0</v>
      </c>
      <c r="J69" s="263"/>
      <c r="K69" s="45"/>
      <c r="L69" s="95">
        <f t="shared" ref="L69:L73" si="50">J69+K69</f>
        <v>0</v>
      </c>
      <c r="M69" s="229"/>
      <c r="N69" s="45"/>
      <c r="O69" s="91">
        <f t="shared" ref="O69:O73" si="51">M69+N69</f>
        <v>0</v>
      </c>
      <c r="P69" s="290"/>
      <c r="Q69" s="296"/>
      <c r="S69" s="343"/>
    </row>
    <row r="70" spans="1:19" x14ac:dyDescent="0.25">
      <c r="A70" s="30">
        <v>1223</v>
      </c>
      <c r="B70" s="43" t="s">
        <v>70</v>
      </c>
      <c r="C70" s="189">
        <f t="shared" si="24"/>
        <v>1500</v>
      </c>
      <c r="D70" s="263">
        <v>1500</v>
      </c>
      <c r="E70" s="393"/>
      <c r="F70" s="411">
        <f t="shared" si="48"/>
        <v>1500</v>
      </c>
      <c r="G70" s="229"/>
      <c r="H70" s="393"/>
      <c r="I70" s="411">
        <f t="shared" si="49"/>
        <v>0</v>
      </c>
      <c r="J70" s="263"/>
      <c r="K70" s="45"/>
      <c r="L70" s="95">
        <f t="shared" si="50"/>
        <v>0</v>
      </c>
      <c r="M70" s="229"/>
      <c r="N70" s="45"/>
      <c r="O70" s="91">
        <f t="shared" si="51"/>
        <v>0</v>
      </c>
      <c r="P70" s="290"/>
      <c r="Q70" s="296"/>
      <c r="S70" s="343"/>
    </row>
    <row r="71" spans="1:19"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c r="S71" s="343"/>
    </row>
    <row r="72" spans="1:19" ht="36" x14ac:dyDescent="0.25">
      <c r="A72" s="30">
        <v>1227</v>
      </c>
      <c r="B72" s="43" t="s">
        <v>72</v>
      </c>
      <c r="C72" s="189">
        <f t="shared" si="24"/>
        <v>30948</v>
      </c>
      <c r="D72" s="263">
        <v>30948</v>
      </c>
      <c r="E72" s="393"/>
      <c r="F72" s="411">
        <f t="shared" si="48"/>
        <v>30948</v>
      </c>
      <c r="G72" s="229"/>
      <c r="H72" s="393"/>
      <c r="I72" s="411">
        <f t="shared" si="49"/>
        <v>0</v>
      </c>
      <c r="J72" s="263"/>
      <c r="K72" s="45"/>
      <c r="L72" s="95">
        <f t="shared" si="50"/>
        <v>0</v>
      </c>
      <c r="M72" s="229"/>
      <c r="N72" s="45"/>
      <c r="O72" s="91">
        <f t="shared" si="51"/>
        <v>0</v>
      </c>
      <c r="P72" s="290"/>
      <c r="Q72" s="296"/>
      <c r="S72" s="343"/>
    </row>
    <row r="73" spans="1:19" ht="60" hidden="1" x14ac:dyDescent="0.25">
      <c r="A73" s="30">
        <v>1228</v>
      </c>
      <c r="B73" s="43" t="s">
        <v>73</v>
      </c>
      <c r="C73" s="189">
        <f t="shared" si="24"/>
        <v>0</v>
      </c>
      <c r="D73" s="263"/>
      <c r="E73" s="45"/>
      <c r="F73" s="95">
        <f t="shared" si="48"/>
        <v>0</v>
      </c>
      <c r="G73" s="229"/>
      <c r="H73" s="45"/>
      <c r="I73" s="91">
        <f t="shared" si="49"/>
        <v>0</v>
      </c>
      <c r="J73" s="263"/>
      <c r="K73" s="45"/>
      <c r="L73" s="95">
        <f t="shared" si="50"/>
        <v>0</v>
      </c>
      <c r="M73" s="229"/>
      <c r="N73" s="45"/>
      <c r="O73" s="91">
        <f t="shared" si="51"/>
        <v>0</v>
      </c>
      <c r="P73" s="290"/>
      <c r="Q73" s="296"/>
      <c r="S73" s="343"/>
    </row>
    <row r="74" spans="1:19" x14ac:dyDescent="0.25">
      <c r="A74" s="70">
        <v>2000</v>
      </c>
      <c r="B74" s="70" t="s">
        <v>74</v>
      </c>
      <c r="C74" s="199">
        <f t="shared" si="24"/>
        <v>36386</v>
      </c>
      <c r="D74" s="137">
        <f t="shared" ref="D74:E74" si="52">SUM(D75,D82,D129,D163,D164,D171)</f>
        <v>36386</v>
      </c>
      <c r="E74" s="125">
        <f t="shared" si="52"/>
        <v>0</v>
      </c>
      <c r="F74" s="408">
        <f>SUM(F75,F82,F129,F163,F164,F171)</f>
        <v>36386</v>
      </c>
      <c r="G74" s="226">
        <f t="shared" ref="G74:O74" si="53">SUM(G75,G82,G129,G163,G164,G171)</f>
        <v>0</v>
      </c>
      <c r="H74" s="125">
        <f t="shared" si="53"/>
        <v>0</v>
      </c>
      <c r="I74" s="408">
        <f t="shared" si="53"/>
        <v>0</v>
      </c>
      <c r="J74" s="137">
        <f t="shared" si="53"/>
        <v>0</v>
      </c>
      <c r="K74" s="71">
        <f t="shared" si="53"/>
        <v>0</v>
      </c>
      <c r="L74" s="172">
        <f t="shared" si="53"/>
        <v>0</v>
      </c>
      <c r="M74" s="226">
        <f t="shared" si="53"/>
        <v>0</v>
      </c>
      <c r="N74" s="71">
        <f t="shared" si="53"/>
        <v>0</v>
      </c>
      <c r="O74" s="125">
        <f t="shared" si="53"/>
        <v>0</v>
      </c>
      <c r="P74" s="312"/>
      <c r="Q74" s="296"/>
      <c r="S74" s="343"/>
    </row>
    <row r="75" spans="1:19" ht="24" hidden="1" x14ac:dyDescent="0.25">
      <c r="A75" s="35">
        <v>2100</v>
      </c>
      <c r="B75" s="72" t="s">
        <v>75</v>
      </c>
      <c r="C75" s="187">
        <f t="shared" si="24"/>
        <v>0</v>
      </c>
      <c r="D75" s="130">
        <f t="shared" ref="D75:E75" si="54">SUM(D76,D79)</f>
        <v>0</v>
      </c>
      <c r="E75" s="38">
        <f t="shared" si="54"/>
        <v>0</v>
      </c>
      <c r="F75" s="175">
        <f>SUM(F76,F79)</f>
        <v>0</v>
      </c>
      <c r="G75" s="227">
        <f t="shared" ref="G75:O75" si="55">SUM(G76,G79)</f>
        <v>0</v>
      </c>
      <c r="H75" s="38">
        <f t="shared" si="55"/>
        <v>0</v>
      </c>
      <c r="I75" s="123">
        <f t="shared" si="55"/>
        <v>0</v>
      </c>
      <c r="J75" s="130">
        <f t="shared" si="55"/>
        <v>0</v>
      </c>
      <c r="K75" s="38">
        <f t="shared" si="55"/>
        <v>0</v>
      </c>
      <c r="L75" s="175">
        <f t="shared" si="55"/>
        <v>0</v>
      </c>
      <c r="M75" s="227">
        <f t="shared" si="55"/>
        <v>0</v>
      </c>
      <c r="N75" s="38">
        <f t="shared" si="55"/>
        <v>0</v>
      </c>
      <c r="O75" s="123">
        <f t="shared" si="55"/>
        <v>0</v>
      </c>
      <c r="P75" s="292"/>
      <c r="Q75" s="296"/>
      <c r="S75" s="343"/>
    </row>
    <row r="76" spans="1:19" ht="24" hidden="1" x14ac:dyDescent="0.25">
      <c r="A76" s="340">
        <v>2110</v>
      </c>
      <c r="B76" s="40" t="s">
        <v>76</v>
      </c>
      <c r="C76" s="188">
        <f t="shared" si="24"/>
        <v>0</v>
      </c>
      <c r="D76" s="131">
        <f t="shared" ref="D76:E76" si="56">SUM(D77:D78)</f>
        <v>0</v>
      </c>
      <c r="E76" s="79">
        <f t="shared" si="56"/>
        <v>0</v>
      </c>
      <c r="F76" s="176">
        <f>SUM(F77:F78)</f>
        <v>0</v>
      </c>
      <c r="G76" s="232">
        <f t="shared" ref="G76:O76" si="57">SUM(G77:G78)</f>
        <v>0</v>
      </c>
      <c r="H76" s="79">
        <f t="shared" si="57"/>
        <v>0</v>
      </c>
      <c r="I76" s="90">
        <f t="shared" si="57"/>
        <v>0</v>
      </c>
      <c r="J76" s="131">
        <f t="shared" si="57"/>
        <v>0</v>
      </c>
      <c r="K76" s="79">
        <f t="shared" si="57"/>
        <v>0</v>
      </c>
      <c r="L76" s="176">
        <f t="shared" si="57"/>
        <v>0</v>
      </c>
      <c r="M76" s="232">
        <f t="shared" si="57"/>
        <v>0</v>
      </c>
      <c r="N76" s="79">
        <f t="shared" si="57"/>
        <v>0</v>
      </c>
      <c r="O76" s="90">
        <f t="shared" si="57"/>
        <v>0</v>
      </c>
      <c r="P76" s="289"/>
      <c r="Q76" s="296"/>
      <c r="S76" s="343"/>
    </row>
    <row r="77" spans="1:19" hidden="1" x14ac:dyDescent="0.25">
      <c r="A77" s="30">
        <v>2111</v>
      </c>
      <c r="B77" s="43" t="s">
        <v>77</v>
      </c>
      <c r="C77" s="189">
        <f t="shared" si="24"/>
        <v>0</v>
      </c>
      <c r="D77" s="263"/>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c r="S77" s="343"/>
    </row>
    <row r="78" spans="1:19" ht="24" hidden="1" x14ac:dyDescent="0.25">
      <c r="A78" s="30">
        <v>2112</v>
      </c>
      <c r="B78" s="43" t="s">
        <v>78</v>
      </c>
      <c r="C78" s="189">
        <f t="shared" si="24"/>
        <v>0</v>
      </c>
      <c r="D78" s="263"/>
      <c r="E78" s="45"/>
      <c r="F78" s="95">
        <f t="shared" si="58"/>
        <v>0</v>
      </c>
      <c r="G78" s="229"/>
      <c r="H78" s="45"/>
      <c r="I78" s="91">
        <f t="shared" si="59"/>
        <v>0</v>
      </c>
      <c r="J78" s="263"/>
      <c r="K78" s="45"/>
      <c r="L78" s="95">
        <f t="shared" si="60"/>
        <v>0</v>
      </c>
      <c r="M78" s="229"/>
      <c r="N78" s="45"/>
      <c r="O78" s="91">
        <f t="shared" si="61"/>
        <v>0</v>
      </c>
      <c r="P78" s="290"/>
      <c r="Q78" s="296"/>
      <c r="S78" s="343"/>
    </row>
    <row r="79" spans="1:19" ht="24" hidden="1" x14ac:dyDescent="0.25">
      <c r="A79" s="75">
        <v>2120</v>
      </c>
      <c r="B79" s="43" t="s">
        <v>79</v>
      </c>
      <c r="C79" s="189">
        <f t="shared" si="24"/>
        <v>0</v>
      </c>
      <c r="D79" s="132">
        <f t="shared" ref="D79:E79" si="62">SUM(D80:D81)</f>
        <v>0</v>
      </c>
      <c r="E79" s="76">
        <f t="shared" si="62"/>
        <v>0</v>
      </c>
      <c r="F79" s="95">
        <f>SUM(F80:F81)</f>
        <v>0</v>
      </c>
      <c r="G79" s="230">
        <f t="shared" ref="G79:O79" si="63">SUM(G80:G81)</f>
        <v>0</v>
      </c>
      <c r="H79" s="76">
        <f t="shared" si="63"/>
        <v>0</v>
      </c>
      <c r="I79" s="91">
        <f t="shared" si="63"/>
        <v>0</v>
      </c>
      <c r="J79" s="132">
        <f t="shared" si="63"/>
        <v>0</v>
      </c>
      <c r="K79" s="76">
        <f t="shared" si="63"/>
        <v>0</v>
      </c>
      <c r="L79" s="95">
        <f t="shared" si="63"/>
        <v>0</v>
      </c>
      <c r="M79" s="230">
        <f t="shared" si="63"/>
        <v>0</v>
      </c>
      <c r="N79" s="76">
        <f t="shared" si="63"/>
        <v>0</v>
      </c>
      <c r="O79" s="91">
        <f t="shared" si="63"/>
        <v>0</v>
      </c>
      <c r="P79" s="290"/>
      <c r="Q79" s="296"/>
      <c r="S79" s="343"/>
    </row>
    <row r="80" spans="1:19" hidden="1" x14ac:dyDescent="0.25">
      <c r="A80" s="30">
        <v>2121</v>
      </c>
      <c r="B80" s="43" t="s">
        <v>77</v>
      </c>
      <c r="C80" s="189">
        <f t="shared" si="24"/>
        <v>0</v>
      </c>
      <c r="D80" s="263"/>
      <c r="E80" s="45"/>
      <c r="F80" s="95">
        <f t="shared" ref="F80:F81" si="64">D80+E80</f>
        <v>0</v>
      </c>
      <c r="G80" s="229"/>
      <c r="H80" s="45"/>
      <c r="I80" s="91">
        <f t="shared" ref="I80:I81" si="65">G80+H80</f>
        <v>0</v>
      </c>
      <c r="J80" s="263"/>
      <c r="K80" s="45"/>
      <c r="L80" s="95">
        <f t="shared" ref="L80:L81" si="66">J80+K80</f>
        <v>0</v>
      </c>
      <c r="M80" s="229"/>
      <c r="N80" s="45"/>
      <c r="O80" s="91">
        <f t="shared" ref="O80:O81" si="67">M80+N80</f>
        <v>0</v>
      </c>
      <c r="P80" s="290"/>
      <c r="Q80" s="296"/>
      <c r="S80" s="343"/>
    </row>
    <row r="81" spans="1:19" ht="24" hidden="1" x14ac:dyDescent="0.25">
      <c r="A81" s="30">
        <v>2122</v>
      </c>
      <c r="B81" s="43" t="s">
        <v>78</v>
      </c>
      <c r="C81" s="189">
        <f t="shared" si="24"/>
        <v>0</v>
      </c>
      <c r="D81" s="263"/>
      <c r="E81" s="45"/>
      <c r="F81" s="95">
        <f t="shared" si="64"/>
        <v>0</v>
      </c>
      <c r="G81" s="229"/>
      <c r="H81" s="45"/>
      <c r="I81" s="91">
        <f t="shared" si="65"/>
        <v>0</v>
      </c>
      <c r="J81" s="263"/>
      <c r="K81" s="45"/>
      <c r="L81" s="95">
        <f t="shared" si="66"/>
        <v>0</v>
      </c>
      <c r="M81" s="229"/>
      <c r="N81" s="45"/>
      <c r="O81" s="91">
        <f t="shared" si="67"/>
        <v>0</v>
      </c>
      <c r="P81" s="290"/>
      <c r="Q81" s="296"/>
      <c r="S81" s="343"/>
    </row>
    <row r="82" spans="1:19" x14ac:dyDescent="0.25">
      <c r="A82" s="35">
        <v>2200</v>
      </c>
      <c r="B82" s="72" t="s">
        <v>80</v>
      </c>
      <c r="C82" s="187">
        <f t="shared" si="24"/>
        <v>14202</v>
      </c>
      <c r="D82" s="130">
        <f t="shared" ref="D82:E82" si="68">SUM(D83,D88,D94,D102,D111,D115,D121,D127)</f>
        <v>14022</v>
      </c>
      <c r="E82" s="123">
        <f t="shared" si="68"/>
        <v>180</v>
      </c>
      <c r="F82" s="409">
        <f>SUM(F83,F88,F94,F102,F111,F115,F121,F127)</f>
        <v>14202</v>
      </c>
      <c r="G82" s="227">
        <f t="shared" ref="G82:O82" si="69">SUM(G83,G88,G94,G102,G111,G115,G121,G127)</f>
        <v>0</v>
      </c>
      <c r="H82" s="123">
        <f t="shared" si="69"/>
        <v>0</v>
      </c>
      <c r="I82" s="409">
        <f t="shared" si="69"/>
        <v>0</v>
      </c>
      <c r="J82" s="130">
        <f t="shared" si="69"/>
        <v>0</v>
      </c>
      <c r="K82" s="38">
        <f t="shared" si="69"/>
        <v>0</v>
      </c>
      <c r="L82" s="175">
        <f t="shared" si="69"/>
        <v>0</v>
      </c>
      <c r="M82" s="227">
        <f t="shared" si="69"/>
        <v>0</v>
      </c>
      <c r="N82" s="38">
        <f t="shared" si="69"/>
        <v>0</v>
      </c>
      <c r="O82" s="123">
        <f t="shared" si="69"/>
        <v>0</v>
      </c>
      <c r="P82" s="314"/>
      <c r="Q82" s="296"/>
      <c r="S82" s="343"/>
    </row>
    <row r="83" spans="1:19" ht="24" x14ac:dyDescent="0.25">
      <c r="A83" s="73">
        <v>2210</v>
      </c>
      <c r="B83" s="58" t="s">
        <v>81</v>
      </c>
      <c r="C83" s="194">
        <f t="shared" si="24"/>
        <v>4972</v>
      </c>
      <c r="D83" s="86">
        <f t="shared" ref="D83:E83" si="70">SUM(D84:D87)</f>
        <v>4792</v>
      </c>
      <c r="E83" s="154">
        <f t="shared" si="70"/>
        <v>180</v>
      </c>
      <c r="F83" s="410">
        <f>SUM(F84:F87)</f>
        <v>4972</v>
      </c>
      <c r="G83" s="228">
        <f t="shared" ref="G83:O83" si="71">SUM(G84:G87)</f>
        <v>0</v>
      </c>
      <c r="H83" s="154">
        <f t="shared" si="71"/>
        <v>0</v>
      </c>
      <c r="I83" s="410">
        <f t="shared" si="71"/>
        <v>0</v>
      </c>
      <c r="J83" s="86">
        <f t="shared" si="71"/>
        <v>0</v>
      </c>
      <c r="K83" s="74">
        <f t="shared" si="71"/>
        <v>0</v>
      </c>
      <c r="L83" s="174">
        <f t="shared" si="71"/>
        <v>0</v>
      </c>
      <c r="M83" s="228">
        <f t="shared" si="71"/>
        <v>0</v>
      </c>
      <c r="N83" s="74">
        <f t="shared" si="71"/>
        <v>0</v>
      </c>
      <c r="O83" s="154">
        <f t="shared" si="71"/>
        <v>0</v>
      </c>
      <c r="P83" s="291"/>
      <c r="Q83" s="296"/>
      <c r="S83" s="343"/>
    </row>
    <row r="84" spans="1:19" ht="24" x14ac:dyDescent="0.25">
      <c r="A84" s="27">
        <v>2211</v>
      </c>
      <c r="B84" s="40" t="s">
        <v>82</v>
      </c>
      <c r="C84" s="188">
        <f t="shared" si="24"/>
        <v>4342</v>
      </c>
      <c r="D84" s="262">
        <v>4342</v>
      </c>
      <c r="E84" s="390"/>
      <c r="F84" s="402">
        <f t="shared" ref="F84:F87" si="72">D84+E84</f>
        <v>4342</v>
      </c>
      <c r="G84" s="219"/>
      <c r="H84" s="390"/>
      <c r="I84" s="402">
        <f t="shared" ref="I84:I87" si="73">G84+H84</f>
        <v>0</v>
      </c>
      <c r="J84" s="262"/>
      <c r="K84" s="42"/>
      <c r="L84" s="176">
        <f t="shared" ref="L84:L87" si="74">J84+K84</f>
        <v>0</v>
      </c>
      <c r="M84" s="219"/>
      <c r="N84" s="42"/>
      <c r="O84" s="90">
        <f t="shared" ref="O84:O87" si="75">M84+N84</f>
        <v>0</v>
      </c>
      <c r="P84" s="289"/>
      <c r="Q84" s="296"/>
      <c r="S84" s="343"/>
    </row>
    <row r="85" spans="1:19" ht="36" hidden="1" x14ac:dyDescent="0.25">
      <c r="A85" s="30">
        <v>2212</v>
      </c>
      <c r="B85" s="43" t="s">
        <v>83</v>
      </c>
      <c r="C85" s="189">
        <f t="shared" si="24"/>
        <v>0</v>
      </c>
      <c r="D85" s="263"/>
      <c r="E85" s="45"/>
      <c r="F85" s="95">
        <f t="shared" si="72"/>
        <v>0</v>
      </c>
      <c r="G85" s="229"/>
      <c r="H85" s="45"/>
      <c r="I85" s="91">
        <f t="shared" si="73"/>
        <v>0</v>
      </c>
      <c r="J85" s="263"/>
      <c r="K85" s="45"/>
      <c r="L85" s="95">
        <f t="shared" si="74"/>
        <v>0</v>
      </c>
      <c r="M85" s="229"/>
      <c r="N85" s="45"/>
      <c r="O85" s="91">
        <f t="shared" si="75"/>
        <v>0</v>
      </c>
      <c r="P85" s="290"/>
      <c r="Q85" s="296"/>
      <c r="S85" s="343"/>
    </row>
    <row r="86" spans="1:19" ht="24" hidden="1" x14ac:dyDescent="0.25">
      <c r="A86" s="30">
        <v>2214</v>
      </c>
      <c r="B86" s="43" t="s">
        <v>84</v>
      </c>
      <c r="C86" s="189">
        <f t="shared" si="24"/>
        <v>0</v>
      </c>
      <c r="D86" s="263"/>
      <c r="E86" s="45"/>
      <c r="F86" s="95">
        <f t="shared" si="72"/>
        <v>0</v>
      </c>
      <c r="G86" s="229"/>
      <c r="H86" s="45"/>
      <c r="I86" s="91">
        <f t="shared" si="73"/>
        <v>0</v>
      </c>
      <c r="J86" s="263"/>
      <c r="K86" s="45"/>
      <c r="L86" s="95">
        <f t="shared" si="74"/>
        <v>0</v>
      </c>
      <c r="M86" s="229"/>
      <c r="N86" s="45"/>
      <c r="O86" s="91">
        <f t="shared" si="75"/>
        <v>0</v>
      </c>
      <c r="P86" s="290"/>
      <c r="Q86" s="296"/>
      <c r="S86" s="343"/>
    </row>
    <row r="87" spans="1:19" x14ac:dyDescent="0.25">
      <c r="A87" s="30">
        <v>2219</v>
      </c>
      <c r="B87" s="43" t="s">
        <v>85</v>
      </c>
      <c r="C87" s="189">
        <f t="shared" si="24"/>
        <v>630</v>
      </c>
      <c r="D87" s="263">
        <v>450</v>
      </c>
      <c r="E87" s="393">
        <v>180</v>
      </c>
      <c r="F87" s="411">
        <f t="shared" si="72"/>
        <v>630</v>
      </c>
      <c r="G87" s="229"/>
      <c r="H87" s="393"/>
      <c r="I87" s="411">
        <f t="shared" si="73"/>
        <v>0</v>
      </c>
      <c r="J87" s="263"/>
      <c r="K87" s="45"/>
      <c r="L87" s="95">
        <f t="shared" si="74"/>
        <v>0</v>
      </c>
      <c r="M87" s="229"/>
      <c r="N87" s="45"/>
      <c r="O87" s="91">
        <f t="shared" si="75"/>
        <v>0</v>
      </c>
      <c r="P87" s="290"/>
      <c r="Q87" s="296"/>
      <c r="S87" s="343"/>
    </row>
    <row r="88" spans="1:19" ht="24" hidden="1" x14ac:dyDescent="0.25">
      <c r="A88" s="75">
        <v>2220</v>
      </c>
      <c r="B88" s="43" t="s">
        <v>86</v>
      </c>
      <c r="C88" s="189">
        <f t="shared" si="24"/>
        <v>0</v>
      </c>
      <c r="D88" s="132">
        <f t="shared" ref="D88:E88" si="76">SUM(D89:D93)</f>
        <v>0</v>
      </c>
      <c r="E88" s="76">
        <f t="shared" si="76"/>
        <v>0</v>
      </c>
      <c r="F88" s="95">
        <f>SUM(F89:F93)</f>
        <v>0</v>
      </c>
      <c r="G88" s="230">
        <f t="shared" ref="G88:O88" si="77">SUM(G89:G93)</f>
        <v>0</v>
      </c>
      <c r="H88" s="76">
        <f t="shared" si="77"/>
        <v>0</v>
      </c>
      <c r="I88" s="91">
        <f t="shared" si="77"/>
        <v>0</v>
      </c>
      <c r="J88" s="132">
        <f t="shared" si="77"/>
        <v>0</v>
      </c>
      <c r="K88" s="76">
        <f t="shared" si="77"/>
        <v>0</v>
      </c>
      <c r="L88" s="95">
        <f t="shared" si="77"/>
        <v>0</v>
      </c>
      <c r="M88" s="230">
        <f t="shared" si="77"/>
        <v>0</v>
      </c>
      <c r="N88" s="76">
        <f t="shared" si="77"/>
        <v>0</v>
      </c>
      <c r="O88" s="91">
        <f t="shared" si="77"/>
        <v>0</v>
      </c>
      <c r="P88" s="290"/>
      <c r="Q88" s="296"/>
      <c r="S88" s="343"/>
    </row>
    <row r="89" spans="1:19" ht="24" hidden="1" x14ac:dyDescent="0.25">
      <c r="A89" s="30">
        <v>2221</v>
      </c>
      <c r="B89" s="43" t="s">
        <v>305</v>
      </c>
      <c r="C89" s="189">
        <f t="shared" si="24"/>
        <v>0</v>
      </c>
      <c r="D89" s="263"/>
      <c r="E89" s="45"/>
      <c r="F89" s="95">
        <f t="shared" ref="F89:F93" si="78">D89+E89</f>
        <v>0</v>
      </c>
      <c r="G89" s="229"/>
      <c r="H89" s="45"/>
      <c r="I89" s="91">
        <f t="shared" ref="I89:I93" si="79">G89+H89</f>
        <v>0</v>
      </c>
      <c r="J89" s="263"/>
      <c r="K89" s="45"/>
      <c r="L89" s="95">
        <f t="shared" ref="L89:L93" si="80">J89+K89</f>
        <v>0</v>
      </c>
      <c r="M89" s="229"/>
      <c r="N89" s="45"/>
      <c r="O89" s="91">
        <f t="shared" ref="O89:O93" si="81">M89+N89</f>
        <v>0</v>
      </c>
      <c r="P89" s="290"/>
      <c r="Q89" s="296"/>
      <c r="S89" s="343"/>
    </row>
    <row r="90" spans="1:19" hidden="1" x14ac:dyDescent="0.25">
      <c r="A90" s="30">
        <v>2222</v>
      </c>
      <c r="B90" s="43" t="s">
        <v>87</v>
      </c>
      <c r="C90" s="189">
        <f t="shared" si="24"/>
        <v>0</v>
      </c>
      <c r="D90" s="263"/>
      <c r="E90" s="45"/>
      <c r="F90" s="95">
        <f t="shared" si="78"/>
        <v>0</v>
      </c>
      <c r="G90" s="229"/>
      <c r="H90" s="45"/>
      <c r="I90" s="91">
        <f t="shared" si="79"/>
        <v>0</v>
      </c>
      <c r="J90" s="263"/>
      <c r="K90" s="45"/>
      <c r="L90" s="95">
        <f t="shared" si="80"/>
        <v>0</v>
      </c>
      <c r="M90" s="229"/>
      <c r="N90" s="45"/>
      <c r="O90" s="91">
        <f t="shared" si="81"/>
        <v>0</v>
      </c>
      <c r="P90" s="290"/>
      <c r="Q90" s="296"/>
      <c r="S90" s="343"/>
    </row>
    <row r="91" spans="1:19" hidden="1" x14ac:dyDescent="0.25">
      <c r="A91" s="30">
        <v>2223</v>
      </c>
      <c r="B91" s="43" t="s">
        <v>88</v>
      </c>
      <c r="C91" s="189">
        <f t="shared" si="24"/>
        <v>0</v>
      </c>
      <c r="D91" s="263"/>
      <c r="E91" s="45"/>
      <c r="F91" s="95">
        <f t="shared" si="78"/>
        <v>0</v>
      </c>
      <c r="G91" s="229"/>
      <c r="H91" s="45"/>
      <c r="I91" s="91">
        <f t="shared" si="79"/>
        <v>0</v>
      </c>
      <c r="J91" s="263"/>
      <c r="K91" s="45"/>
      <c r="L91" s="95">
        <f t="shared" si="80"/>
        <v>0</v>
      </c>
      <c r="M91" s="229"/>
      <c r="N91" s="45"/>
      <c r="O91" s="91">
        <f t="shared" si="81"/>
        <v>0</v>
      </c>
      <c r="P91" s="290"/>
      <c r="Q91" s="296"/>
      <c r="S91" s="343"/>
    </row>
    <row r="92" spans="1:19" ht="48" hidden="1" x14ac:dyDescent="0.25">
      <c r="A92" s="30">
        <v>2224</v>
      </c>
      <c r="B92" s="43" t="s">
        <v>89</v>
      </c>
      <c r="C92" s="189">
        <f t="shared" si="24"/>
        <v>0</v>
      </c>
      <c r="D92" s="263"/>
      <c r="E92" s="45"/>
      <c r="F92" s="95">
        <f t="shared" si="78"/>
        <v>0</v>
      </c>
      <c r="G92" s="229"/>
      <c r="H92" s="45"/>
      <c r="I92" s="91">
        <f t="shared" si="79"/>
        <v>0</v>
      </c>
      <c r="J92" s="263"/>
      <c r="K92" s="45"/>
      <c r="L92" s="95">
        <f t="shared" si="80"/>
        <v>0</v>
      </c>
      <c r="M92" s="229"/>
      <c r="N92" s="45"/>
      <c r="O92" s="91">
        <f t="shared" si="81"/>
        <v>0</v>
      </c>
      <c r="P92" s="290"/>
      <c r="Q92" s="296"/>
      <c r="S92" s="343"/>
    </row>
    <row r="93" spans="1:19"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c r="S93" s="343"/>
    </row>
    <row r="94" spans="1:19" ht="36" hidden="1" x14ac:dyDescent="0.25">
      <c r="A94" s="75">
        <v>2230</v>
      </c>
      <c r="B94" s="43" t="s">
        <v>91</v>
      </c>
      <c r="C94" s="189">
        <f t="shared" si="24"/>
        <v>0</v>
      </c>
      <c r="D94" s="132">
        <f t="shared" ref="D94:E94" si="82">SUM(D95:D101)</f>
        <v>0</v>
      </c>
      <c r="E94" s="76">
        <f t="shared" si="82"/>
        <v>0</v>
      </c>
      <c r="F94" s="95">
        <f>SUM(F95:F101)</f>
        <v>0</v>
      </c>
      <c r="G94" s="230">
        <f t="shared" ref="G94:N94" si="83">SUM(G95:G101)</f>
        <v>0</v>
      </c>
      <c r="H94" s="76">
        <f t="shared" si="83"/>
        <v>0</v>
      </c>
      <c r="I94" s="91">
        <f t="shared" si="83"/>
        <v>0</v>
      </c>
      <c r="J94" s="132">
        <f t="shared" si="83"/>
        <v>0</v>
      </c>
      <c r="K94" s="76">
        <f t="shared" si="83"/>
        <v>0</v>
      </c>
      <c r="L94" s="95">
        <f t="shared" si="83"/>
        <v>0</v>
      </c>
      <c r="M94" s="230">
        <f t="shared" si="83"/>
        <v>0</v>
      </c>
      <c r="N94" s="76">
        <f t="shared" si="83"/>
        <v>0</v>
      </c>
      <c r="O94" s="91">
        <f>SUM(O95:O101)</f>
        <v>0</v>
      </c>
      <c r="P94" s="290"/>
      <c r="Q94" s="296"/>
      <c r="S94" s="343"/>
    </row>
    <row r="95" spans="1:19"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c r="S95" s="343"/>
    </row>
    <row r="96" spans="1:19"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c r="S96" s="343"/>
    </row>
    <row r="97" spans="1:19"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c r="S97" s="343"/>
    </row>
    <row r="98" spans="1:19"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c r="S98" s="343"/>
    </row>
    <row r="99" spans="1:19" ht="24" hidden="1" x14ac:dyDescent="0.25">
      <c r="A99" s="30">
        <v>2235</v>
      </c>
      <c r="B99" s="43" t="s">
        <v>96</v>
      </c>
      <c r="C99" s="189">
        <f t="shared" si="24"/>
        <v>0</v>
      </c>
      <c r="D99" s="263"/>
      <c r="E99" s="45"/>
      <c r="F99" s="95">
        <f t="shared" si="84"/>
        <v>0</v>
      </c>
      <c r="G99" s="229"/>
      <c r="H99" s="45"/>
      <c r="I99" s="91">
        <f t="shared" si="85"/>
        <v>0</v>
      </c>
      <c r="J99" s="263"/>
      <c r="K99" s="45"/>
      <c r="L99" s="95">
        <f t="shared" si="86"/>
        <v>0</v>
      </c>
      <c r="M99" s="229"/>
      <c r="N99" s="45"/>
      <c r="O99" s="91">
        <f t="shared" si="87"/>
        <v>0</v>
      </c>
      <c r="P99" s="290"/>
      <c r="Q99" s="296"/>
      <c r="S99" s="343"/>
    </row>
    <row r="100" spans="1:19" hidden="1" x14ac:dyDescent="0.25">
      <c r="A100" s="30">
        <v>2236</v>
      </c>
      <c r="B100" s="43" t="s">
        <v>97</v>
      </c>
      <c r="C100" s="189">
        <f t="shared" si="24"/>
        <v>0</v>
      </c>
      <c r="D100" s="263"/>
      <c r="E100" s="45"/>
      <c r="F100" s="95">
        <f t="shared" si="84"/>
        <v>0</v>
      </c>
      <c r="G100" s="229"/>
      <c r="H100" s="45"/>
      <c r="I100" s="91">
        <f t="shared" si="85"/>
        <v>0</v>
      </c>
      <c r="J100" s="263"/>
      <c r="K100" s="45"/>
      <c r="L100" s="95">
        <f t="shared" si="86"/>
        <v>0</v>
      </c>
      <c r="M100" s="229"/>
      <c r="N100" s="45"/>
      <c r="O100" s="91">
        <f t="shared" si="87"/>
        <v>0</v>
      </c>
      <c r="P100" s="290"/>
      <c r="Q100" s="296"/>
      <c r="S100" s="343"/>
    </row>
    <row r="101" spans="1:19" ht="24" hidden="1" x14ac:dyDescent="0.25">
      <c r="A101" s="30">
        <v>2239</v>
      </c>
      <c r="B101" s="43" t="s">
        <v>98</v>
      </c>
      <c r="C101" s="189">
        <f t="shared" si="24"/>
        <v>0</v>
      </c>
      <c r="D101" s="263"/>
      <c r="E101" s="45"/>
      <c r="F101" s="95">
        <f t="shared" si="84"/>
        <v>0</v>
      </c>
      <c r="G101" s="229"/>
      <c r="H101" s="45"/>
      <c r="I101" s="91">
        <f t="shared" si="85"/>
        <v>0</v>
      </c>
      <c r="J101" s="263"/>
      <c r="K101" s="45"/>
      <c r="L101" s="95">
        <f t="shared" si="86"/>
        <v>0</v>
      </c>
      <c r="M101" s="229"/>
      <c r="N101" s="45"/>
      <c r="O101" s="91">
        <f t="shared" si="87"/>
        <v>0</v>
      </c>
      <c r="P101" s="290"/>
      <c r="Q101" s="296"/>
      <c r="S101" s="343"/>
    </row>
    <row r="102" spans="1:19" ht="36" hidden="1" x14ac:dyDescent="0.25">
      <c r="A102" s="75">
        <v>2240</v>
      </c>
      <c r="B102" s="43" t="s">
        <v>99</v>
      </c>
      <c r="C102" s="189">
        <f t="shared" si="24"/>
        <v>0</v>
      </c>
      <c r="D102" s="132">
        <f t="shared" ref="D102:E102" si="88">SUM(D103:D110)</f>
        <v>0</v>
      </c>
      <c r="E102" s="76">
        <f t="shared" si="88"/>
        <v>0</v>
      </c>
      <c r="F102" s="95">
        <f>SUM(F103:F110)</f>
        <v>0</v>
      </c>
      <c r="G102" s="230">
        <f t="shared" ref="G102:N102" si="89">SUM(G103:G110)</f>
        <v>0</v>
      </c>
      <c r="H102" s="76">
        <f t="shared" si="89"/>
        <v>0</v>
      </c>
      <c r="I102" s="91">
        <f t="shared" si="89"/>
        <v>0</v>
      </c>
      <c r="J102" s="132">
        <f t="shared" si="89"/>
        <v>0</v>
      </c>
      <c r="K102" s="76">
        <f t="shared" si="89"/>
        <v>0</v>
      </c>
      <c r="L102" s="95">
        <f t="shared" si="89"/>
        <v>0</v>
      </c>
      <c r="M102" s="230">
        <f t="shared" si="89"/>
        <v>0</v>
      </c>
      <c r="N102" s="76">
        <f t="shared" si="89"/>
        <v>0</v>
      </c>
      <c r="O102" s="91">
        <f>SUM(O103:O110)</f>
        <v>0</v>
      </c>
      <c r="P102" s="290"/>
      <c r="Q102" s="296"/>
      <c r="S102" s="343"/>
    </row>
    <row r="103" spans="1:19"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c r="S103" s="343"/>
    </row>
    <row r="104" spans="1:19" ht="24" hidden="1" x14ac:dyDescent="0.25">
      <c r="A104" s="30">
        <v>2242</v>
      </c>
      <c r="B104" s="43" t="s">
        <v>101</v>
      </c>
      <c r="C104" s="189">
        <f t="shared" si="24"/>
        <v>0</v>
      </c>
      <c r="D104" s="263"/>
      <c r="E104" s="45"/>
      <c r="F104" s="95">
        <f t="shared" si="90"/>
        <v>0</v>
      </c>
      <c r="G104" s="229"/>
      <c r="H104" s="45"/>
      <c r="I104" s="91">
        <f t="shared" si="91"/>
        <v>0</v>
      </c>
      <c r="J104" s="263"/>
      <c r="K104" s="45"/>
      <c r="L104" s="95">
        <f t="shared" si="92"/>
        <v>0</v>
      </c>
      <c r="M104" s="229"/>
      <c r="N104" s="45"/>
      <c r="O104" s="91">
        <f t="shared" si="93"/>
        <v>0</v>
      </c>
      <c r="P104" s="290"/>
      <c r="Q104" s="296"/>
      <c r="S104" s="343"/>
    </row>
    <row r="105" spans="1:19" ht="24" hidden="1" x14ac:dyDescent="0.25">
      <c r="A105" s="30">
        <v>2243</v>
      </c>
      <c r="B105" s="43" t="s">
        <v>102</v>
      </c>
      <c r="C105" s="189">
        <f t="shared" si="24"/>
        <v>0</v>
      </c>
      <c r="D105" s="263"/>
      <c r="E105" s="45"/>
      <c r="F105" s="95">
        <f t="shared" si="90"/>
        <v>0</v>
      </c>
      <c r="G105" s="229"/>
      <c r="H105" s="45"/>
      <c r="I105" s="91">
        <f t="shared" si="91"/>
        <v>0</v>
      </c>
      <c r="J105" s="263"/>
      <c r="K105" s="45"/>
      <c r="L105" s="95">
        <f t="shared" si="92"/>
        <v>0</v>
      </c>
      <c r="M105" s="229"/>
      <c r="N105" s="45"/>
      <c r="O105" s="91">
        <f t="shared" si="93"/>
        <v>0</v>
      </c>
      <c r="P105" s="290"/>
      <c r="Q105" s="296"/>
      <c r="S105" s="343"/>
    </row>
    <row r="106" spans="1:19" hidden="1" x14ac:dyDescent="0.25">
      <c r="A106" s="30">
        <v>2244</v>
      </c>
      <c r="B106" s="43" t="s">
        <v>103</v>
      </c>
      <c r="C106" s="189">
        <f t="shared" si="24"/>
        <v>0</v>
      </c>
      <c r="D106" s="263"/>
      <c r="E106" s="45"/>
      <c r="F106" s="95">
        <f t="shared" si="90"/>
        <v>0</v>
      </c>
      <c r="G106" s="229"/>
      <c r="H106" s="45"/>
      <c r="I106" s="91">
        <f t="shared" si="91"/>
        <v>0</v>
      </c>
      <c r="J106" s="263"/>
      <c r="K106" s="45"/>
      <c r="L106" s="95">
        <f t="shared" si="92"/>
        <v>0</v>
      </c>
      <c r="M106" s="229"/>
      <c r="N106" s="45"/>
      <c r="O106" s="91">
        <f t="shared" si="93"/>
        <v>0</v>
      </c>
      <c r="P106" s="290"/>
      <c r="Q106" s="296"/>
      <c r="S106" s="343"/>
    </row>
    <row r="107" spans="1:19"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c r="S107" s="343"/>
    </row>
    <row r="108" spans="1:19" hidden="1" x14ac:dyDescent="0.25">
      <c r="A108" s="30">
        <v>2247</v>
      </c>
      <c r="B108" s="43" t="s">
        <v>105</v>
      </c>
      <c r="C108" s="189">
        <f t="shared" si="24"/>
        <v>0</v>
      </c>
      <c r="D108" s="263"/>
      <c r="E108" s="45"/>
      <c r="F108" s="95">
        <f t="shared" si="90"/>
        <v>0</v>
      </c>
      <c r="G108" s="229"/>
      <c r="H108" s="45"/>
      <c r="I108" s="91">
        <f t="shared" si="91"/>
        <v>0</v>
      </c>
      <c r="J108" s="263"/>
      <c r="K108" s="45"/>
      <c r="L108" s="95">
        <f t="shared" si="92"/>
        <v>0</v>
      </c>
      <c r="M108" s="229"/>
      <c r="N108" s="45"/>
      <c r="O108" s="91">
        <f t="shared" si="93"/>
        <v>0</v>
      </c>
      <c r="P108" s="290"/>
      <c r="Q108" s="296"/>
      <c r="S108" s="343"/>
    </row>
    <row r="109" spans="1:19"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c r="S109" s="343"/>
    </row>
    <row r="110" spans="1:19" ht="24" hidden="1" x14ac:dyDescent="0.25">
      <c r="A110" s="30">
        <v>2249</v>
      </c>
      <c r="B110" s="43" t="s">
        <v>107</v>
      </c>
      <c r="C110" s="189">
        <f t="shared" si="24"/>
        <v>0</v>
      </c>
      <c r="D110" s="263"/>
      <c r="E110" s="45"/>
      <c r="F110" s="95">
        <f t="shared" si="90"/>
        <v>0</v>
      </c>
      <c r="G110" s="229"/>
      <c r="H110" s="45"/>
      <c r="I110" s="91">
        <f t="shared" si="91"/>
        <v>0</v>
      </c>
      <c r="J110" s="263"/>
      <c r="K110" s="45"/>
      <c r="L110" s="95">
        <f t="shared" si="92"/>
        <v>0</v>
      </c>
      <c r="M110" s="229"/>
      <c r="N110" s="45"/>
      <c r="O110" s="91">
        <f t="shared" si="93"/>
        <v>0</v>
      </c>
      <c r="P110" s="290"/>
      <c r="Q110" s="296"/>
      <c r="S110" s="343"/>
    </row>
    <row r="111" spans="1:19" x14ac:dyDescent="0.25">
      <c r="A111" s="75">
        <v>2250</v>
      </c>
      <c r="B111" s="43" t="s">
        <v>108</v>
      </c>
      <c r="C111" s="189">
        <f t="shared" si="24"/>
        <v>9230</v>
      </c>
      <c r="D111" s="132">
        <f t="shared" ref="D111:E111" si="94">SUM(D112:D114)</f>
        <v>9230</v>
      </c>
      <c r="E111" s="91">
        <f t="shared" si="94"/>
        <v>0</v>
      </c>
      <c r="F111" s="411">
        <f>SUM(F112:F114)</f>
        <v>9230</v>
      </c>
      <c r="G111" s="230">
        <f t="shared" ref="G111:N111" si="95">SUM(G112:G114)</f>
        <v>0</v>
      </c>
      <c r="H111" s="91">
        <f t="shared" si="95"/>
        <v>0</v>
      </c>
      <c r="I111" s="411">
        <f t="shared" si="95"/>
        <v>0</v>
      </c>
      <c r="J111" s="132">
        <f t="shared" si="95"/>
        <v>0</v>
      </c>
      <c r="K111" s="76">
        <f t="shared" si="95"/>
        <v>0</v>
      </c>
      <c r="L111" s="95">
        <f t="shared" si="95"/>
        <v>0</v>
      </c>
      <c r="M111" s="230">
        <f t="shared" si="95"/>
        <v>0</v>
      </c>
      <c r="N111" s="76">
        <f t="shared" si="95"/>
        <v>0</v>
      </c>
      <c r="O111" s="91">
        <f>SUM(O112:O114)</f>
        <v>0</v>
      </c>
      <c r="P111" s="290"/>
      <c r="Q111" s="296"/>
      <c r="S111" s="343"/>
    </row>
    <row r="112" spans="1:19" x14ac:dyDescent="0.25">
      <c r="A112" s="30">
        <v>2251</v>
      </c>
      <c r="B112" s="43" t="s">
        <v>109</v>
      </c>
      <c r="C112" s="189">
        <f t="shared" si="24"/>
        <v>290</v>
      </c>
      <c r="D112" s="263">
        <v>290</v>
      </c>
      <c r="E112" s="393"/>
      <c r="F112" s="411">
        <f t="shared" ref="F112:F114" si="96">D112+E112</f>
        <v>290</v>
      </c>
      <c r="G112" s="229"/>
      <c r="H112" s="393"/>
      <c r="I112" s="411">
        <f t="shared" ref="I112:I114" si="97">G112+H112</f>
        <v>0</v>
      </c>
      <c r="J112" s="263"/>
      <c r="K112" s="45"/>
      <c r="L112" s="95">
        <f t="shared" ref="L112:L114" si="98">J112+K112</f>
        <v>0</v>
      </c>
      <c r="M112" s="229"/>
      <c r="N112" s="45"/>
      <c r="O112" s="91">
        <f t="shared" ref="O112:O114" si="99">M112+N112</f>
        <v>0</v>
      </c>
      <c r="P112" s="290"/>
      <c r="Q112" s="296"/>
      <c r="S112" s="343"/>
    </row>
    <row r="113" spans="1:19"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c r="S113" s="343"/>
    </row>
    <row r="114" spans="1:19" ht="24" x14ac:dyDescent="0.25">
      <c r="A114" s="30">
        <v>2259</v>
      </c>
      <c r="B114" s="43" t="s">
        <v>111</v>
      </c>
      <c r="C114" s="189">
        <f t="shared" si="100"/>
        <v>8940</v>
      </c>
      <c r="D114" s="263">
        <v>8940</v>
      </c>
      <c r="E114" s="393"/>
      <c r="F114" s="411">
        <f t="shared" si="96"/>
        <v>8940</v>
      </c>
      <c r="G114" s="229"/>
      <c r="H114" s="393"/>
      <c r="I114" s="411">
        <f t="shared" si="97"/>
        <v>0</v>
      </c>
      <c r="J114" s="263"/>
      <c r="K114" s="45"/>
      <c r="L114" s="95">
        <f t="shared" si="98"/>
        <v>0</v>
      </c>
      <c r="M114" s="229"/>
      <c r="N114" s="45"/>
      <c r="O114" s="91">
        <f t="shared" si="99"/>
        <v>0</v>
      </c>
      <c r="P114" s="290"/>
      <c r="Q114" s="296"/>
      <c r="S114" s="343"/>
    </row>
    <row r="115" spans="1:19" hidden="1" x14ac:dyDescent="0.25">
      <c r="A115" s="75">
        <v>2260</v>
      </c>
      <c r="B115" s="43" t="s">
        <v>112</v>
      </c>
      <c r="C115" s="189">
        <f t="shared" si="100"/>
        <v>0</v>
      </c>
      <c r="D115" s="132">
        <f t="shared" ref="D115:E115" si="101">SUM(D116:D120)</f>
        <v>0</v>
      </c>
      <c r="E115" s="76">
        <f t="shared" si="101"/>
        <v>0</v>
      </c>
      <c r="F115" s="95">
        <f>SUM(F116:F120)</f>
        <v>0</v>
      </c>
      <c r="G115" s="230">
        <f t="shared" ref="G115:N115" si="102">SUM(G116:G120)</f>
        <v>0</v>
      </c>
      <c r="H115" s="76">
        <f t="shared" si="102"/>
        <v>0</v>
      </c>
      <c r="I115" s="91">
        <f t="shared" si="102"/>
        <v>0</v>
      </c>
      <c r="J115" s="132">
        <f t="shared" si="102"/>
        <v>0</v>
      </c>
      <c r="K115" s="76">
        <f t="shared" si="102"/>
        <v>0</v>
      </c>
      <c r="L115" s="95">
        <f t="shared" si="102"/>
        <v>0</v>
      </c>
      <c r="M115" s="230">
        <f t="shared" si="102"/>
        <v>0</v>
      </c>
      <c r="N115" s="76">
        <f t="shared" si="102"/>
        <v>0</v>
      </c>
      <c r="O115" s="91">
        <f>SUM(O116:O120)</f>
        <v>0</v>
      </c>
      <c r="P115" s="290"/>
      <c r="Q115" s="296"/>
      <c r="S115" s="343"/>
    </row>
    <row r="116" spans="1:19"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c r="S116" s="343"/>
    </row>
    <row r="117" spans="1:19" hidden="1" x14ac:dyDescent="0.25">
      <c r="A117" s="30">
        <v>2262</v>
      </c>
      <c r="B117" s="43" t="s">
        <v>114</v>
      </c>
      <c r="C117" s="189">
        <f t="shared" si="100"/>
        <v>0</v>
      </c>
      <c r="D117" s="263"/>
      <c r="E117" s="45"/>
      <c r="F117" s="95">
        <f t="shared" si="103"/>
        <v>0</v>
      </c>
      <c r="G117" s="229"/>
      <c r="H117" s="45"/>
      <c r="I117" s="91">
        <f t="shared" si="104"/>
        <v>0</v>
      </c>
      <c r="J117" s="263"/>
      <c r="K117" s="45"/>
      <c r="L117" s="95">
        <f t="shared" si="105"/>
        <v>0</v>
      </c>
      <c r="M117" s="229"/>
      <c r="N117" s="45"/>
      <c r="O117" s="91">
        <f t="shared" si="106"/>
        <v>0</v>
      </c>
      <c r="P117" s="290"/>
      <c r="Q117" s="296"/>
      <c r="S117" s="343"/>
    </row>
    <row r="118" spans="1:19"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c r="S118" s="343"/>
    </row>
    <row r="119" spans="1:19"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c r="S119" s="343"/>
    </row>
    <row r="120" spans="1:19" hidden="1" x14ac:dyDescent="0.25">
      <c r="A120" s="30">
        <v>2269</v>
      </c>
      <c r="B120" s="43" t="s">
        <v>117</v>
      </c>
      <c r="C120" s="189">
        <f t="shared" si="100"/>
        <v>0</v>
      </c>
      <c r="D120" s="263"/>
      <c r="E120" s="45"/>
      <c r="F120" s="95">
        <f t="shared" si="103"/>
        <v>0</v>
      </c>
      <c r="G120" s="229"/>
      <c r="H120" s="45"/>
      <c r="I120" s="91">
        <f t="shared" si="104"/>
        <v>0</v>
      </c>
      <c r="J120" s="263"/>
      <c r="K120" s="45"/>
      <c r="L120" s="95">
        <f t="shared" si="105"/>
        <v>0</v>
      </c>
      <c r="M120" s="229"/>
      <c r="N120" s="45"/>
      <c r="O120" s="91">
        <f t="shared" si="106"/>
        <v>0</v>
      </c>
      <c r="P120" s="290"/>
      <c r="Q120" s="296"/>
      <c r="S120" s="343"/>
    </row>
    <row r="121" spans="1:19" hidden="1" x14ac:dyDescent="0.25">
      <c r="A121" s="75">
        <v>2270</v>
      </c>
      <c r="B121" s="43" t="s">
        <v>118</v>
      </c>
      <c r="C121" s="189">
        <f t="shared" si="100"/>
        <v>0</v>
      </c>
      <c r="D121" s="132">
        <f t="shared" ref="D121:E121" si="107">SUM(D122:D126)</f>
        <v>0</v>
      </c>
      <c r="E121" s="76">
        <f t="shared" si="107"/>
        <v>0</v>
      </c>
      <c r="F121" s="95">
        <f>SUM(F122:F126)</f>
        <v>0</v>
      </c>
      <c r="G121" s="230">
        <f t="shared" ref="G121:N121" si="108">SUM(G122:G126)</f>
        <v>0</v>
      </c>
      <c r="H121" s="76">
        <f t="shared" si="108"/>
        <v>0</v>
      </c>
      <c r="I121" s="91">
        <f t="shared" si="108"/>
        <v>0</v>
      </c>
      <c r="J121" s="132">
        <f t="shared" si="108"/>
        <v>0</v>
      </c>
      <c r="K121" s="76">
        <f t="shared" si="108"/>
        <v>0</v>
      </c>
      <c r="L121" s="95">
        <f t="shared" si="108"/>
        <v>0</v>
      </c>
      <c r="M121" s="230">
        <f t="shared" si="108"/>
        <v>0</v>
      </c>
      <c r="N121" s="76">
        <f t="shared" si="108"/>
        <v>0</v>
      </c>
      <c r="O121" s="91">
        <f>SUM(O122:O126)</f>
        <v>0</v>
      </c>
      <c r="P121" s="290"/>
      <c r="Q121" s="296"/>
      <c r="S121" s="343"/>
    </row>
    <row r="122" spans="1:19"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c r="S122" s="343"/>
    </row>
    <row r="123" spans="1:19"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c r="S123" s="343"/>
    </row>
    <row r="124" spans="1:19" ht="24" hidden="1" x14ac:dyDescent="0.25">
      <c r="A124" s="30">
        <v>2275</v>
      </c>
      <c r="B124" s="43" t="s">
        <v>120</v>
      </c>
      <c r="C124" s="189">
        <f t="shared" si="100"/>
        <v>0</v>
      </c>
      <c r="D124" s="263"/>
      <c r="E124" s="45"/>
      <c r="F124" s="95">
        <f t="shared" si="109"/>
        <v>0</v>
      </c>
      <c r="G124" s="229"/>
      <c r="H124" s="45"/>
      <c r="I124" s="91">
        <f t="shared" si="110"/>
        <v>0</v>
      </c>
      <c r="J124" s="263"/>
      <c r="K124" s="45"/>
      <c r="L124" s="95">
        <f t="shared" si="111"/>
        <v>0</v>
      </c>
      <c r="M124" s="229"/>
      <c r="N124" s="45"/>
      <c r="O124" s="91">
        <f t="shared" si="112"/>
        <v>0</v>
      </c>
      <c r="P124" s="290"/>
      <c r="Q124" s="296"/>
      <c r="S124" s="343"/>
    </row>
    <row r="125" spans="1:19"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c r="S125" s="343"/>
    </row>
    <row r="126" spans="1:19" ht="24" hidden="1" x14ac:dyDescent="0.25">
      <c r="A126" s="30">
        <v>2279</v>
      </c>
      <c r="B126" s="43" t="s">
        <v>122</v>
      </c>
      <c r="C126" s="189">
        <f t="shared" si="100"/>
        <v>0</v>
      </c>
      <c r="D126" s="263"/>
      <c r="E126" s="45"/>
      <c r="F126" s="95">
        <f t="shared" si="109"/>
        <v>0</v>
      </c>
      <c r="G126" s="229"/>
      <c r="H126" s="45"/>
      <c r="I126" s="91">
        <f t="shared" si="110"/>
        <v>0</v>
      </c>
      <c r="J126" s="263"/>
      <c r="K126" s="45"/>
      <c r="L126" s="95">
        <f t="shared" si="111"/>
        <v>0</v>
      </c>
      <c r="M126" s="229"/>
      <c r="N126" s="45"/>
      <c r="O126" s="91">
        <f t="shared" si="112"/>
        <v>0</v>
      </c>
      <c r="P126" s="290"/>
      <c r="Q126" s="296"/>
      <c r="S126" s="343"/>
    </row>
    <row r="127" spans="1:19" ht="24" hidden="1" x14ac:dyDescent="0.25">
      <c r="A127" s="340">
        <v>2280</v>
      </c>
      <c r="B127" s="40" t="s">
        <v>123</v>
      </c>
      <c r="C127" s="188">
        <f t="shared" si="100"/>
        <v>0</v>
      </c>
      <c r="D127" s="131">
        <f t="shared" ref="D127:O127" si="113">SUM(D128)</f>
        <v>0</v>
      </c>
      <c r="E127" s="79">
        <f>SUM(E128)</f>
        <v>0</v>
      </c>
      <c r="F127" s="176">
        <f t="shared" si="113"/>
        <v>0</v>
      </c>
      <c r="G127" s="232">
        <f t="shared" si="113"/>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c r="S127" s="343"/>
    </row>
    <row r="128" spans="1:19"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c r="S128" s="343"/>
    </row>
    <row r="129" spans="1:19" ht="38.25" customHeight="1" x14ac:dyDescent="0.25">
      <c r="A129" s="35">
        <v>2300</v>
      </c>
      <c r="B129" s="72" t="s">
        <v>125</v>
      </c>
      <c r="C129" s="187">
        <f t="shared" si="100"/>
        <v>22184</v>
      </c>
      <c r="D129" s="130">
        <f t="shared" ref="D129:E129" si="114">SUM(D130,D135,D139,D140,D143,D150,D158,D159,D162)</f>
        <v>22364</v>
      </c>
      <c r="E129" s="123">
        <f t="shared" si="114"/>
        <v>-180</v>
      </c>
      <c r="F129" s="409">
        <f>SUM(F130,F135,F139,F140,F143,F150,F158,F159,F162)</f>
        <v>22184</v>
      </c>
      <c r="G129" s="227">
        <f t="shared" ref="G129:N129" si="115">SUM(G130,G135,G139,G140,G143,G150,G158,G159,G162)</f>
        <v>0</v>
      </c>
      <c r="H129" s="123">
        <f t="shared" si="115"/>
        <v>0</v>
      </c>
      <c r="I129" s="409">
        <f t="shared" si="115"/>
        <v>0</v>
      </c>
      <c r="J129" s="130">
        <f t="shared" si="115"/>
        <v>0</v>
      </c>
      <c r="K129" s="38">
        <f t="shared" si="115"/>
        <v>0</v>
      </c>
      <c r="L129" s="175">
        <f t="shared" si="115"/>
        <v>0</v>
      </c>
      <c r="M129" s="227">
        <f t="shared" si="115"/>
        <v>0</v>
      </c>
      <c r="N129" s="38">
        <f t="shared" si="115"/>
        <v>0</v>
      </c>
      <c r="O129" s="123">
        <f>SUM(O130,O135,O139,O140,O143,O150,O158,O159,O162)</f>
        <v>0</v>
      </c>
      <c r="P129" s="292"/>
      <c r="Q129" s="296"/>
      <c r="S129" s="343"/>
    </row>
    <row r="130" spans="1:19" ht="24" x14ac:dyDescent="0.25">
      <c r="A130" s="340">
        <v>2310</v>
      </c>
      <c r="B130" s="40" t="s">
        <v>126</v>
      </c>
      <c r="C130" s="188">
        <f t="shared" si="100"/>
        <v>17814</v>
      </c>
      <c r="D130" s="131">
        <f t="shared" ref="D130:O130" si="116">SUM(D131:D134)</f>
        <v>17994</v>
      </c>
      <c r="E130" s="90">
        <f t="shared" si="116"/>
        <v>-180</v>
      </c>
      <c r="F130" s="402">
        <f t="shared" si="116"/>
        <v>17814</v>
      </c>
      <c r="G130" s="232">
        <f t="shared" si="116"/>
        <v>0</v>
      </c>
      <c r="H130" s="90">
        <f t="shared" si="116"/>
        <v>0</v>
      </c>
      <c r="I130" s="402">
        <f t="shared" si="116"/>
        <v>0</v>
      </c>
      <c r="J130" s="131">
        <f t="shared" si="116"/>
        <v>0</v>
      </c>
      <c r="K130" s="79">
        <f t="shared" si="116"/>
        <v>0</v>
      </c>
      <c r="L130" s="176">
        <f t="shared" si="116"/>
        <v>0</v>
      </c>
      <c r="M130" s="232">
        <f t="shared" si="116"/>
        <v>0</v>
      </c>
      <c r="N130" s="79">
        <f t="shared" si="116"/>
        <v>0</v>
      </c>
      <c r="O130" s="90">
        <f t="shared" si="116"/>
        <v>0</v>
      </c>
      <c r="P130" s="289"/>
      <c r="Q130" s="296"/>
      <c r="S130" s="343"/>
    </row>
    <row r="131" spans="1:19" x14ac:dyDescent="0.25">
      <c r="A131" s="30">
        <v>2311</v>
      </c>
      <c r="B131" s="43" t="s">
        <v>127</v>
      </c>
      <c r="C131" s="189">
        <f t="shared" si="100"/>
        <v>15820</v>
      </c>
      <c r="D131" s="263">
        <v>16000</v>
      </c>
      <c r="E131" s="393">
        <v>-180</v>
      </c>
      <c r="F131" s="411">
        <f t="shared" ref="F131:F134" si="117">D131+E131</f>
        <v>15820</v>
      </c>
      <c r="G131" s="229"/>
      <c r="H131" s="393"/>
      <c r="I131" s="411">
        <f t="shared" ref="I131:I134" si="118">G131+H131</f>
        <v>0</v>
      </c>
      <c r="J131" s="263"/>
      <c r="K131" s="45"/>
      <c r="L131" s="95">
        <f t="shared" ref="L131:L134" si="119">J131+K131</f>
        <v>0</v>
      </c>
      <c r="M131" s="229"/>
      <c r="N131" s="45"/>
      <c r="O131" s="91">
        <f t="shared" ref="O131:O134" si="120">M131+N131</f>
        <v>0</v>
      </c>
      <c r="P131" s="290"/>
      <c r="Q131" s="296"/>
      <c r="S131" s="343"/>
    </row>
    <row r="132" spans="1:19" x14ac:dyDescent="0.25">
      <c r="A132" s="30">
        <v>2312</v>
      </c>
      <c r="B132" s="43" t="s">
        <v>128</v>
      </c>
      <c r="C132" s="189">
        <f t="shared" si="100"/>
        <v>1994</v>
      </c>
      <c r="D132" s="263">
        <f>4560-2566</f>
        <v>1994</v>
      </c>
      <c r="E132" s="393"/>
      <c r="F132" s="411">
        <f t="shared" si="117"/>
        <v>1994</v>
      </c>
      <c r="G132" s="229"/>
      <c r="H132" s="393"/>
      <c r="I132" s="411">
        <f t="shared" si="118"/>
        <v>0</v>
      </c>
      <c r="J132" s="263"/>
      <c r="K132" s="45"/>
      <c r="L132" s="95">
        <f t="shared" si="119"/>
        <v>0</v>
      </c>
      <c r="M132" s="229"/>
      <c r="N132" s="45"/>
      <c r="O132" s="91">
        <f t="shared" si="120"/>
        <v>0</v>
      </c>
      <c r="P132" s="290"/>
      <c r="Q132" s="296"/>
      <c r="S132" s="343"/>
    </row>
    <row r="133" spans="1:19" hidden="1" x14ac:dyDescent="0.25">
      <c r="A133" s="30">
        <v>2313</v>
      </c>
      <c r="B133" s="43" t="s">
        <v>129</v>
      </c>
      <c r="C133" s="189">
        <f t="shared" si="100"/>
        <v>0</v>
      </c>
      <c r="D133" s="263"/>
      <c r="E133" s="45"/>
      <c r="F133" s="95">
        <f t="shared" si="117"/>
        <v>0</v>
      </c>
      <c r="G133" s="229"/>
      <c r="H133" s="45"/>
      <c r="I133" s="91">
        <f t="shared" si="118"/>
        <v>0</v>
      </c>
      <c r="J133" s="263"/>
      <c r="K133" s="45"/>
      <c r="L133" s="95">
        <f t="shared" si="119"/>
        <v>0</v>
      </c>
      <c r="M133" s="229"/>
      <c r="N133" s="45"/>
      <c r="O133" s="91">
        <f t="shared" si="120"/>
        <v>0</v>
      </c>
      <c r="P133" s="290"/>
      <c r="Q133" s="296"/>
      <c r="S133" s="343"/>
    </row>
    <row r="134" spans="1:19" ht="47.25" hidden="1" customHeight="1" x14ac:dyDescent="0.25">
      <c r="A134" s="30">
        <v>2314</v>
      </c>
      <c r="B134" s="43" t="s">
        <v>307</v>
      </c>
      <c r="C134" s="189">
        <f t="shared" si="100"/>
        <v>0</v>
      </c>
      <c r="D134" s="263"/>
      <c r="E134" s="45"/>
      <c r="F134" s="95">
        <f t="shared" si="117"/>
        <v>0</v>
      </c>
      <c r="G134" s="229"/>
      <c r="H134" s="45"/>
      <c r="I134" s="91">
        <f t="shared" si="118"/>
        <v>0</v>
      </c>
      <c r="J134" s="263"/>
      <c r="K134" s="45"/>
      <c r="L134" s="95">
        <f t="shared" si="119"/>
        <v>0</v>
      </c>
      <c r="M134" s="229"/>
      <c r="N134" s="45"/>
      <c r="O134" s="91">
        <f t="shared" si="120"/>
        <v>0</v>
      </c>
      <c r="P134" s="290"/>
      <c r="Q134" s="296"/>
      <c r="S134" s="343"/>
    </row>
    <row r="135" spans="1:19" hidden="1" x14ac:dyDescent="0.25">
      <c r="A135" s="75">
        <v>2320</v>
      </c>
      <c r="B135" s="43" t="s">
        <v>130</v>
      </c>
      <c r="C135" s="189">
        <f t="shared" si="100"/>
        <v>0</v>
      </c>
      <c r="D135" s="132">
        <f t="shared" ref="D135" si="121">SUM(D136:D138)</f>
        <v>0</v>
      </c>
      <c r="E135" s="76">
        <f>SUM(E136:E138)</f>
        <v>0</v>
      </c>
      <c r="F135" s="95">
        <f>SUM(F136:F138)</f>
        <v>0</v>
      </c>
      <c r="G135" s="230">
        <f t="shared" ref="G135" si="122">SUM(G136:G138)</f>
        <v>0</v>
      </c>
      <c r="H135" s="76">
        <f>SUM(H136:H138)</f>
        <v>0</v>
      </c>
      <c r="I135" s="91">
        <f t="shared" ref="I135:N135" si="123">SUM(I136:I138)</f>
        <v>0</v>
      </c>
      <c r="J135" s="132">
        <f t="shared" si="123"/>
        <v>0</v>
      </c>
      <c r="K135" s="76">
        <f t="shared" si="123"/>
        <v>0</v>
      </c>
      <c r="L135" s="95">
        <f t="shared" si="123"/>
        <v>0</v>
      </c>
      <c r="M135" s="230">
        <f t="shared" si="123"/>
        <v>0</v>
      </c>
      <c r="N135" s="76">
        <f t="shared" si="123"/>
        <v>0</v>
      </c>
      <c r="O135" s="91">
        <f>SUM(O136:O138)</f>
        <v>0</v>
      </c>
      <c r="P135" s="290"/>
      <c r="Q135" s="296"/>
      <c r="S135" s="343"/>
    </row>
    <row r="136" spans="1:19" hidden="1" x14ac:dyDescent="0.25">
      <c r="A136" s="30">
        <v>2321</v>
      </c>
      <c r="B136" s="43" t="s">
        <v>131</v>
      </c>
      <c r="C136" s="189">
        <f t="shared" si="100"/>
        <v>0</v>
      </c>
      <c r="D136" s="263"/>
      <c r="E136" s="45"/>
      <c r="F136" s="95">
        <f t="shared" ref="F136:F139" si="124">D136+E136</f>
        <v>0</v>
      </c>
      <c r="G136" s="229"/>
      <c r="H136" s="45"/>
      <c r="I136" s="91">
        <f t="shared" ref="I136:I139" si="125">G136+H136</f>
        <v>0</v>
      </c>
      <c r="J136" s="263"/>
      <c r="K136" s="45"/>
      <c r="L136" s="95">
        <f t="shared" ref="L136:L139" si="126">J136+K136</f>
        <v>0</v>
      </c>
      <c r="M136" s="229"/>
      <c r="N136" s="45"/>
      <c r="O136" s="91">
        <f t="shared" ref="O136:O139" si="127">M136+N136</f>
        <v>0</v>
      </c>
      <c r="P136" s="290"/>
      <c r="Q136" s="296"/>
      <c r="S136" s="343"/>
    </row>
    <row r="137" spans="1:19" hidden="1" x14ac:dyDescent="0.25">
      <c r="A137" s="30">
        <v>2322</v>
      </c>
      <c r="B137" s="43" t="s">
        <v>132</v>
      </c>
      <c r="C137" s="189">
        <f t="shared" si="100"/>
        <v>0</v>
      </c>
      <c r="D137" s="263"/>
      <c r="E137" s="45"/>
      <c r="F137" s="95">
        <f t="shared" si="124"/>
        <v>0</v>
      </c>
      <c r="G137" s="229"/>
      <c r="H137" s="45"/>
      <c r="I137" s="91">
        <f t="shared" si="125"/>
        <v>0</v>
      </c>
      <c r="J137" s="263"/>
      <c r="K137" s="45"/>
      <c r="L137" s="95">
        <f t="shared" si="126"/>
        <v>0</v>
      </c>
      <c r="M137" s="229"/>
      <c r="N137" s="45"/>
      <c r="O137" s="91">
        <f t="shared" si="127"/>
        <v>0</v>
      </c>
      <c r="P137" s="290"/>
      <c r="Q137" s="296"/>
      <c r="S137" s="343"/>
    </row>
    <row r="138" spans="1:19" ht="10.5" hidden="1" customHeight="1" x14ac:dyDescent="0.25">
      <c r="A138" s="30">
        <v>2329</v>
      </c>
      <c r="B138" s="43" t="s">
        <v>133</v>
      </c>
      <c r="C138" s="189">
        <f t="shared" si="100"/>
        <v>0</v>
      </c>
      <c r="D138" s="263"/>
      <c r="E138" s="45"/>
      <c r="F138" s="95">
        <f t="shared" si="124"/>
        <v>0</v>
      </c>
      <c r="G138" s="229"/>
      <c r="H138" s="45"/>
      <c r="I138" s="91">
        <f t="shared" si="125"/>
        <v>0</v>
      </c>
      <c r="J138" s="263"/>
      <c r="K138" s="45"/>
      <c r="L138" s="95">
        <f t="shared" si="126"/>
        <v>0</v>
      </c>
      <c r="M138" s="229"/>
      <c r="N138" s="45"/>
      <c r="O138" s="91">
        <f t="shared" si="127"/>
        <v>0</v>
      </c>
      <c r="P138" s="290"/>
      <c r="Q138" s="296"/>
      <c r="S138" s="343"/>
    </row>
    <row r="139" spans="1:19" hidden="1" x14ac:dyDescent="0.25">
      <c r="A139" s="75">
        <v>2330</v>
      </c>
      <c r="B139" s="43" t="s">
        <v>134</v>
      </c>
      <c r="C139" s="189">
        <f t="shared" si="100"/>
        <v>0</v>
      </c>
      <c r="D139" s="263"/>
      <c r="E139" s="45"/>
      <c r="F139" s="95">
        <f t="shared" si="124"/>
        <v>0</v>
      </c>
      <c r="G139" s="229"/>
      <c r="H139" s="45"/>
      <c r="I139" s="91">
        <f t="shared" si="125"/>
        <v>0</v>
      </c>
      <c r="J139" s="263"/>
      <c r="K139" s="45"/>
      <c r="L139" s="95">
        <f t="shared" si="126"/>
        <v>0</v>
      </c>
      <c r="M139" s="229"/>
      <c r="N139" s="45"/>
      <c r="O139" s="91">
        <f t="shared" si="127"/>
        <v>0</v>
      </c>
      <c r="P139" s="290"/>
      <c r="Q139" s="296"/>
      <c r="S139" s="343"/>
    </row>
    <row r="140" spans="1:19" ht="48" hidden="1" x14ac:dyDescent="0.25">
      <c r="A140" s="75">
        <v>2340</v>
      </c>
      <c r="B140" s="43" t="s">
        <v>135</v>
      </c>
      <c r="C140" s="189">
        <f t="shared" si="100"/>
        <v>0</v>
      </c>
      <c r="D140" s="132">
        <f t="shared" ref="D140" si="128">SUM(D141:D142)</f>
        <v>0</v>
      </c>
      <c r="E140" s="76">
        <f>SUM(E141:E142)</f>
        <v>0</v>
      </c>
      <c r="F140" s="95">
        <f>SUM(F141:F142)</f>
        <v>0</v>
      </c>
      <c r="G140" s="230">
        <f t="shared" ref="G140:N140" si="129">SUM(G141:G142)</f>
        <v>0</v>
      </c>
      <c r="H140" s="76">
        <f t="shared" si="129"/>
        <v>0</v>
      </c>
      <c r="I140" s="91">
        <f t="shared" si="129"/>
        <v>0</v>
      </c>
      <c r="J140" s="132">
        <f t="shared" si="129"/>
        <v>0</v>
      </c>
      <c r="K140" s="76">
        <f t="shared" si="129"/>
        <v>0</v>
      </c>
      <c r="L140" s="95">
        <f t="shared" si="129"/>
        <v>0</v>
      </c>
      <c r="M140" s="230">
        <f t="shared" si="129"/>
        <v>0</v>
      </c>
      <c r="N140" s="76">
        <f t="shared" si="129"/>
        <v>0</v>
      </c>
      <c r="O140" s="91">
        <f>SUM(O141:O142)</f>
        <v>0</v>
      </c>
      <c r="P140" s="290"/>
      <c r="Q140" s="296"/>
      <c r="S140" s="343"/>
    </row>
    <row r="141" spans="1:19" hidden="1" x14ac:dyDescent="0.25">
      <c r="A141" s="30">
        <v>2341</v>
      </c>
      <c r="B141" s="43" t="s">
        <v>136</v>
      </c>
      <c r="C141" s="189">
        <f t="shared" si="100"/>
        <v>0</v>
      </c>
      <c r="D141" s="263"/>
      <c r="E141" s="45"/>
      <c r="F141" s="95">
        <f t="shared" ref="F141:F142" si="130">D141+E141</f>
        <v>0</v>
      </c>
      <c r="G141" s="229"/>
      <c r="H141" s="45"/>
      <c r="I141" s="91">
        <f t="shared" ref="I141:I142" si="131">G141+H141</f>
        <v>0</v>
      </c>
      <c r="J141" s="263"/>
      <c r="K141" s="45"/>
      <c r="L141" s="95">
        <f t="shared" ref="L141:L142" si="132">J141+K141</f>
        <v>0</v>
      </c>
      <c r="M141" s="229"/>
      <c r="N141" s="45"/>
      <c r="O141" s="91">
        <f t="shared" ref="O141:O142" si="133">M141+N141</f>
        <v>0</v>
      </c>
      <c r="P141" s="290"/>
      <c r="Q141" s="296"/>
      <c r="S141" s="343"/>
    </row>
    <row r="142" spans="1:19" ht="24" hidden="1" x14ac:dyDescent="0.25">
      <c r="A142" s="30">
        <v>2344</v>
      </c>
      <c r="B142" s="43" t="s">
        <v>137</v>
      </c>
      <c r="C142" s="189">
        <f t="shared" si="100"/>
        <v>0</v>
      </c>
      <c r="D142" s="263"/>
      <c r="E142" s="45"/>
      <c r="F142" s="95">
        <f t="shared" si="130"/>
        <v>0</v>
      </c>
      <c r="G142" s="229"/>
      <c r="H142" s="45"/>
      <c r="I142" s="91">
        <f t="shared" si="131"/>
        <v>0</v>
      </c>
      <c r="J142" s="263"/>
      <c r="K142" s="45"/>
      <c r="L142" s="95">
        <f t="shared" si="132"/>
        <v>0</v>
      </c>
      <c r="M142" s="229"/>
      <c r="N142" s="45"/>
      <c r="O142" s="91">
        <f t="shared" si="133"/>
        <v>0</v>
      </c>
      <c r="P142" s="290"/>
      <c r="Q142" s="296"/>
      <c r="S142" s="343"/>
    </row>
    <row r="143" spans="1:19" ht="24" x14ac:dyDescent="0.25">
      <c r="A143" s="73">
        <v>2350</v>
      </c>
      <c r="B143" s="58" t="s">
        <v>138</v>
      </c>
      <c r="C143" s="194">
        <f t="shared" si="100"/>
        <v>4370</v>
      </c>
      <c r="D143" s="86">
        <f t="shared" ref="D143" si="134">SUM(D144:D149)</f>
        <v>4370</v>
      </c>
      <c r="E143" s="154">
        <f>SUM(E144:E149)</f>
        <v>0</v>
      </c>
      <c r="F143" s="410">
        <f>SUM(F144:F149)</f>
        <v>4370</v>
      </c>
      <c r="G143" s="228">
        <f t="shared" ref="G143:N143" si="135">SUM(G144:G149)</f>
        <v>0</v>
      </c>
      <c r="H143" s="154">
        <f t="shared" si="135"/>
        <v>0</v>
      </c>
      <c r="I143" s="410">
        <f t="shared" si="135"/>
        <v>0</v>
      </c>
      <c r="J143" s="86">
        <f t="shared" si="135"/>
        <v>0</v>
      </c>
      <c r="K143" s="74">
        <f t="shared" si="135"/>
        <v>0</v>
      </c>
      <c r="L143" s="174">
        <f t="shared" si="135"/>
        <v>0</v>
      </c>
      <c r="M143" s="228">
        <f t="shared" si="135"/>
        <v>0</v>
      </c>
      <c r="N143" s="74">
        <f t="shared" si="135"/>
        <v>0</v>
      </c>
      <c r="O143" s="154">
        <f>SUM(O144:O149)</f>
        <v>0</v>
      </c>
      <c r="P143" s="291"/>
      <c r="Q143" s="296"/>
      <c r="S143" s="343"/>
    </row>
    <row r="144" spans="1:19" hidden="1" x14ac:dyDescent="0.25">
      <c r="A144" s="27">
        <v>2351</v>
      </c>
      <c r="B144" s="40" t="s">
        <v>139</v>
      </c>
      <c r="C144" s="188">
        <f t="shared" si="100"/>
        <v>0</v>
      </c>
      <c r="D144" s="262"/>
      <c r="E144" s="42"/>
      <c r="F144" s="176">
        <f t="shared" ref="F144:F149" si="136">D144+E144</f>
        <v>0</v>
      </c>
      <c r="G144" s="219"/>
      <c r="H144" s="42"/>
      <c r="I144" s="90">
        <f t="shared" ref="I144:I149" si="137">G144+H144</f>
        <v>0</v>
      </c>
      <c r="J144" s="262"/>
      <c r="K144" s="42"/>
      <c r="L144" s="176">
        <f t="shared" ref="L144:L149" si="138">J144+K144</f>
        <v>0</v>
      </c>
      <c r="M144" s="219"/>
      <c r="N144" s="42"/>
      <c r="O144" s="90">
        <f t="shared" ref="O144:O149" si="139">M144+N144</f>
        <v>0</v>
      </c>
      <c r="P144" s="289"/>
      <c r="Q144" s="296"/>
      <c r="S144" s="343"/>
    </row>
    <row r="145" spans="1:19" hidden="1" x14ac:dyDescent="0.25">
      <c r="A145" s="30">
        <v>2352</v>
      </c>
      <c r="B145" s="43" t="s">
        <v>140</v>
      </c>
      <c r="C145" s="189">
        <f t="shared" si="100"/>
        <v>0</v>
      </c>
      <c r="D145" s="263"/>
      <c r="E145" s="45"/>
      <c r="F145" s="95">
        <f t="shared" si="136"/>
        <v>0</v>
      </c>
      <c r="G145" s="229"/>
      <c r="H145" s="45"/>
      <c r="I145" s="91">
        <f t="shared" si="137"/>
        <v>0</v>
      </c>
      <c r="J145" s="263"/>
      <c r="K145" s="45"/>
      <c r="L145" s="95">
        <f t="shared" si="138"/>
        <v>0</v>
      </c>
      <c r="M145" s="229"/>
      <c r="N145" s="45"/>
      <c r="O145" s="91">
        <f t="shared" si="139"/>
        <v>0</v>
      </c>
      <c r="P145" s="290"/>
      <c r="Q145" s="296"/>
      <c r="S145" s="343"/>
    </row>
    <row r="146" spans="1:19" ht="24" hidden="1" x14ac:dyDescent="0.25">
      <c r="A146" s="30">
        <v>2353</v>
      </c>
      <c r="B146" s="43" t="s">
        <v>141</v>
      </c>
      <c r="C146" s="189">
        <f t="shared" si="100"/>
        <v>0</v>
      </c>
      <c r="D146" s="263"/>
      <c r="E146" s="45"/>
      <c r="F146" s="95">
        <f t="shared" si="136"/>
        <v>0</v>
      </c>
      <c r="G146" s="229"/>
      <c r="H146" s="45"/>
      <c r="I146" s="91">
        <f t="shared" si="137"/>
        <v>0</v>
      </c>
      <c r="J146" s="263"/>
      <c r="K146" s="45"/>
      <c r="L146" s="95">
        <f t="shared" si="138"/>
        <v>0</v>
      </c>
      <c r="M146" s="229"/>
      <c r="N146" s="45"/>
      <c r="O146" s="91">
        <f t="shared" si="139"/>
        <v>0</v>
      </c>
      <c r="P146" s="290"/>
      <c r="Q146" s="296"/>
      <c r="S146" s="343"/>
    </row>
    <row r="147" spans="1:19" ht="24" hidden="1" x14ac:dyDescent="0.25">
      <c r="A147" s="30">
        <v>2354</v>
      </c>
      <c r="B147" s="43" t="s">
        <v>142</v>
      </c>
      <c r="C147" s="189">
        <f t="shared" si="100"/>
        <v>0</v>
      </c>
      <c r="D147" s="263"/>
      <c r="E147" s="45"/>
      <c r="F147" s="95">
        <f t="shared" si="136"/>
        <v>0</v>
      </c>
      <c r="G147" s="229"/>
      <c r="H147" s="45"/>
      <c r="I147" s="91">
        <f t="shared" si="137"/>
        <v>0</v>
      </c>
      <c r="J147" s="263"/>
      <c r="K147" s="45"/>
      <c r="L147" s="95">
        <f t="shared" si="138"/>
        <v>0</v>
      </c>
      <c r="M147" s="229"/>
      <c r="N147" s="45"/>
      <c r="O147" s="91">
        <f t="shared" si="139"/>
        <v>0</v>
      </c>
      <c r="P147" s="290"/>
      <c r="Q147" s="296"/>
      <c r="S147" s="343"/>
    </row>
    <row r="148" spans="1:19" ht="24" x14ac:dyDescent="0.25">
      <c r="A148" s="30">
        <v>2355</v>
      </c>
      <c r="B148" s="43" t="s">
        <v>143</v>
      </c>
      <c r="C148" s="189">
        <f t="shared" si="100"/>
        <v>4370</v>
      </c>
      <c r="D148" s="263">
        <v>4370</v>
      </c>
      <c r="E148" s="393"/>
      <c r="F148" s="411">
        <f t="shared" si="136"/>
        <v>4370</v>
      </c>
      <c r="G148" s="229"/>
      <c r="H148" s="393"/>
      <c r="I148" s="411">
        <f t="shared" si="137"/>
        <v>0</v>
      </c>
      <c r="J148" s="263"/>
      <c r="K148" s="45"/>
      <c r="L148" s="95">
        <f t="shared" si="138"/>
        <v>0</v>
      </c>
      <c r="M148" s="229"/>
      <c r="N148" s="45"/>
      <c r="O148" s="91">
        <f t="shared" si="139"/>
        <v>0</v>
      </c>
      <c r="P148" s="290"/>
      <c r="Q148" s="296"/>
      <c r="S148" s="343"/>
    </row>
    <row r="149" spans="1:19" ht="24" hidden="1" x14ac:dyDescent="0.25">
      <c r="A149" s="30">
        <v>2359</v>
      </c>
      <c r="B149" s="43" t="s">
        <v>144</v>
      </c>
      <c r="C149" s="189">
        <f t="shared" si="100"/>
        <v>0</v>
      </c>
      <c r="D149" s="263"/>
      <c r="E149" s="45"/>
      <c r="F149" s="95">
        <f t="shared" si="136"/>
        <v>0</v>
      </c>
      <c r="G149" s="229"/>
      <c r="H149" s="45"/>
      <c r="I149" s="91">
        <f t="shared" si="137"/>
        <v>0</v>
      </c>
      <c r="J149" s="263"/>
      <c r="K149" s="45"/>
      <c r="L149" s="95">
        <f t="shared" si="138"/>
        <v>0</v>
      </c>
      <c r="M149" s="229"/>
      <c r="N149" s="45"/>
      <c r="O149" s="91">
        <f t="shared" si="139"/>
        <v>0</v>
      </c>
      <c r="P149" s="290"/>
      <c r="Q149" s="296"/>
      <c r="S149" s="343"/>
    </row>
    <row r="150" spans="1:19" ht="24.75" hidden="1" customHeight="1" x14ac:dyDescent="0.25">
      <c r="A150" s="75">
        <v>2360</v>
      </c>
      <c r="B150" s="43" t="s">
        <v>145</v>
      </c>
      <c r="C150" s="189">
        <f t="shared" si="100"/>
        <v>0</v>
      </c>
      <c r="D150" s="132">
        <f t="shared" ref="D150" si="140">SUM(D151:D157)</f>
        <v>0</v>
      </c>
      <c r="E150" s="76">
        <f>SUM(E151:E157)</f>
        <v>0</v>
      </c>
      <c r="F150" s="95">
        <f>SUM(F151:F157)</f>
        <v>0</v>
      </c>
      <c r="G150" s="230">
        <f t="shared" ref="G150:N150" si="141">SUM(G151:G157)</f>
        <v>0</v>
      </c>
      <c r="H150" s="76">
        <f t="shared" si="141"/>
        <v>0</v>
      </c>
      <c r="I150" s="91">
        <f t="shared" si="141"/>
        <v>0</v>
      </c>
      <c r="J150" s="132">
        <f t="shared" si="141"/>
        <v>0</v>
      </c>
      <c r="K150" s="76">
        <f t="shared" si="141"/>
        <v>0</v>
      </c>
      <c r="L150" s="95">
        <f t="shared" si="141"/>
        <v>0</v>
      </c>
      <c r="M150" s="230">
        <f t="shared" si="141"/>
        <v>0</v>
      </c>
      <c r="N150" s="76">
        <f t="shared" si="141"/>
        <v>0</v>
      </c>
      <c r="O150" s="91">
        <f>SUM(O151:O157)</f>
        <v>0</v>
      </c>
      <c r="P150" s="290"/>
      <c r="Q150" s="296"/>
      <c r="S150" s="343"/>
    </row>
    <row r="151" spans="1:19" hidden="1" x14ac:dyDescent="0.25">
      <c r="A151" s="29">
        <v>2361</v>
      </c>
      <c r="B151" s="43" t="s">
        <v>146</v>
      </c>
      <c r="C151" s="189">
        <f t="shared" si="100"/>
        <v>0</v>
      </c>
      <c r="D151" s="263"/>
      <c r="E151" s="45"/>
      <c r="F151" s="95">
        <f t="shared" ref="F151:F158" si="142">D151+E151</f>
        <v>0</v>
      </c>
      <c r="G151" s="229"/>
      <c r="H151" s="45"/>
      <c r="I151" s="91">
        <f t="shared" ref="I151:I158" si="143">G151+H151</f>
        <v>0</v>
      </c>
      <c r="J151" s="263"/>
      <c r="K151" s="45"/>
      <c r="L151" s="95">
        <f t="shared" ref="L151:L158" si="144">J151+K151</f>
        <v>0</v>
      </c>
      <c r="M151" s="229"/>
      <c r="N151" s="45"/>
      <c r="O151" s="91">
        <f t="shared" ref="O151:O158" si="145">M151+N151</f>
        <v>0</v>
      </c>
      <c r="P151" s="290"/>
      <c r="Q151" s="296"/>
      <c r="S151" s="343"/>
    </row>
    <row r="152" spans="1:19" ht="24" hidden="1" x14ac:dyDescent="0.25">
      <c r="A152" s="29">
        <v>2362</v>
      </c>
      <c r="B152" s="43" t="s">
        <v>147</v>
      </c>
      <c r="C152" s="189">
        <f t="shared" si="100"/>
        <v>0</v>
      </c>
      <c r="D152" s="263"/>
      <c r="E152" s="45"/>
      <c r="F152" s="95">
        <f t="shared" si="142"/>
        <v>0</v>
      </c>
      <c r="G152" s="229"/>
      <c r="H152" s="45"/>
      <c r="I152" s="91">
        <f t="shared" si="143"/>
        <v>0</v>
      </c>
      <c r="J152" s="263"/>
      <c r="K152" s="45"/>
      <c r="L152" s="95">
        <f t="shared" si="144"/>
        <v>0</v>
      </c>
      <c r="M152" s="229"/>
      <c r="N152" s="45"/>
      <c r="O152" s="91">
        <f t="shared" si="145"/>
        <v>0</v>
      </c>
      <c r="P152" s="290"/>
      <c r="Q152" s="296"/>
      <c r="S152" s="343"/>
    </row>
    <row r="153" spans="1:19" hidden="1" x14ac:dyDescent="0.25">
      <c r="A153" s="29">
        <v>2363</v>
      </c>
      <c r="B153" s="43" t="s">
        <v>148</v>
      </c>
      <c r="C153" s="189">
        <f t="shared" si="100"/>
        <v>0</v>
      </c>
      <c r="D153" s="263"/>
      <c r="E153" s="45"/>
      <c r="F153" s="95">
        <f t="shared" si="142"/>
        <v>0</v>
      </c>
      <c r="G153" s="229"/>
      <c r="H153" s="45"/>
      <c r="I153" s="91">
        <f t="shared" si="143"/>
        <v>0</v>
      </c>
      <c r="J153" s="263"/>
      <c r="K153" s="45"/>
      <c r="L153" s="95">
        <f t="shared" si="144"/>
        <v>0</v>
      </c>
      <c r="M153" s="229"/>
      <c r="N153" s="45"/>
      <c r="O153" s="91">
        <f t="shared" si="145"/>
        <v>0</v>
      </c>
      <c r="P153" s="290"/>
      <c r="Q153" s="296"/>
      <c r="S153" s="343"/>
    </row>
    <row r="154" spans="1:19" hidden="1" x14ac:dyDescent="0.25">
      <c r="A154" s="29">
        <v>2364</v>
      </c>
      <c r="B154" s="43" t="s">
        <v>149</v>
      </c>
      <c r="C154" s="189">
        <f t="shared" si="100"/>
        <v>0</v>
      </c>
      <c r="D154" s="263"/>
      <c r="E154" s="45"/>
      <c r="F154" s="95">
        <f t="shared" si="142"/>
        <v>0</v>
      </c>
      <c r="G154" s="229"/>
      <c r="H154" s="45"/>
      <c r="I154" s="91">
        <f t="shared" si="143"/>
        <v>0</v>
      </c>
      <c r="J154" s="263"/>
      <c r="K154" s="45"/>
      <c r="L154" s="95">
        <f t="shared" si="144"/>
        <v>0</v>
      </c>
      <c r="M154" s="229"/>
      <c r="N154" s="45"/>
      <c r="O154" s="91">
        <f t="shared" si="145"/>
        <v>0</v>
      </c>
      <c r="P154" s="290"/>
      <c r="Q154" s="296"/>
      <c r="S154" s="343"/>
    </row>
    <row r="155" spans="1:19" ht="12.75" hidden="1" customHeight="1" x14ac:dyDescent="0.25">
      <c r="A155" s="29">
        <v>2365</v>
      </c>
      <c r="B155" s="43" t="s">
        <v>150</v>
      </c>
      <c r="C155" s="189">
        <f t="shared" si="100"/>
        <v>0</v>
      </c>
      <c r="D155" s="263"/>
      <c r="E155" s="45"/>
      <c r="F155" s="95">
        <f t="shared" si="142"/>
        <v>0</v>
      </c>
      <c r="G155" s="229"/>
      <c r="H155" s="45"/>
      <c r="I155" s="91">
        <f t="shared" si="143"/>
        <v>0</v>
      </c>
      <c r="J155" s="263"/>
      <c r="K155" s="45"/>
      <c r="L155" s="95">
        <f t="shared" si="144"/>
        <v>0</v>
      </c>
      <c r="M155" s="229"/>
      <c r="N155" s="45"/>
      <c r="O155" s="91">
        <f t="shared" si="145"/>
        <v>0</v>
      </c>
      <c r="P155" s="290"/>
      <c r="Q155" s="296"/>
      <c r="S155" s="343"/>
    </row>
    <row r="156" spans="1:19" ht="36" hidden="1" x14ac:dyDescent="0.25">
      <c r="A156" s="29">
        <v>2366</v>
      </c>
      <c r="B156" s="43" t="s">
        <v>151</v>
      </c>
      <c r="C156" s="189">
        <f t="shared" si="100"/>
        <v>0</v>
      </c>
      <c r="D156" s="263"/>
      <c r="E156" s="45"/>
      <c r="F156" s="95">
        <f t="shared" si="142"/>
        <v>0</v>
      </c>
      <c r="G156" s="229"/>
      <c r="H156" s="45"/>
      <c r="I156" s="91">
        <f t="shared" si="143"/>
        <v>0</v>
      </c>
      <c r="J156" s="263"/>
      <c r="K156" s="45"/>
      <c r="L156" s="95">
        <f t="shared" si="144"/>
        <v>0</v>
      </c>
      <c r="M156" s="229"/>
      <c r="N156" s="45"/>
      <c r="O156" s="91">
        <f t="shared" si="145"/>
        <v>0</v>
      </c>
      <c r="P156" s="290"/>
      <c r="Q156" s="296"/>
      <c r="S156" s="343"/>
    </row>
    <row r="157" spans="1:19" ht="48" hidden="1" x14ac:dyDescent="0.25">
      <c r="A157" s="29">
        <v>2369</v>
      </c>
      <c r="B157" s="43" t="s">
        <v>152</v>
      </c>
      <c r="C157" s="189">
        <f t="shared" si="100"/>
        <v>0</v>
      </c>
      <c r="D157" s="263"/>
      <c r="E157" s="45"/>
      <c r="F157" s="95">
        <f t="shared" si="142"/>
        <v>0</v>
      </c>
      <c r="G157" s="229"/>
      <c r="H157" s="45"/>
      <c r="I157" s="91">
        <f t="shared" si="143"/>
        <v>0</v>
      </c>
      <c r="J157" s="263"/>
      <c r="K157" s="45"/>
      <c r="L157" s="95">
        <f t="shared" si="144"/>
        <v>0</v>
      </c>
      <c r="M157" s="229"/>
      <c r="N157" s="45"/>
      <c r="O157" s="91">
        <f t="shared" si="145"/>
        <v>0</v>
      </c>
      <c r="P157" s="290"/>
      <c r="Q157" s="296"/>
      <c r="S157" s="343"/>
    </row>
    <row r="158" spans="1:19" hidden="1" x14ac:dyDescent="0.25">
      <c r="A158" s="73">
        <v>2370</v>
      </c>
      <c r="B158" s="58" t="s">
        <v>153</v>
      </c>
      <c r="C158" s="194">
        <f t="shared" si="100"/>
        <v>0</v>
      </c>
      <c r="D158" s="260"/>
      <c r="E158" s="77"/>
      <c r="F158" s="174">
        <f t="shared" si="142"/>
        <v>0</v>
      </c>
      <c r="G158" s="231"/>
      <c r="H158" s="77"/>
      <c r="I158" s="154">
        <f t="shared" si="143"/>
        <v>0</v>
      </c>
      <c r="J158" s="260"/>
      <c r="K158" s="77"/>
      <c r="L158" s="174">
        <f t="shared" si="144"/>
        <v>0</v>
      </c>
      <c r="M158" s="231"/>
      <c r="N158" s="77"/>
      <c r="O158" s="154">
        <f t="shared" si="145"/>
        <v>0</v>
      </c>
      <c r="P158" s="291"/>
      <c r="Q158" s="296"/>
      <c r="S158" s="343"/>
    </row>
    <row r="159" spans="1:19" hidden="1" x14ac:dyDescent="0.25">
      <c r="A159" s="73">
        <v>2380</v>
      </c>
      <c r="B159" s="58" t="s">
        <v>154</v>
      </c>
      <c r="C159" s="194">
        <f t="shared" si="100"/>
        <v>0</v>
      </c>
      <c r="D159" s="86">
        <f t="shared" ref="D159:E159" si="146">SUM(D160:D161)</f>
        <v>0</v>
      </c>
      <c r="E159" s="74">
        <f t="shared" si="146"/>
        <v>0</v>
      </c>
      <c r="F159" s="174">
        <f>SUM(F160:F161)</f>
        <v>0</v>
      </c>
      <c r="G159" s="228">
        <f t="shared" ref="G159:N159" si="147">SUM(G160:G161)</f>
        <v>0</v>
      </c>
      <c r="H159" s="74">
        <f t="shared" si="147"/>
        <v>0</v>
      </c>
      <c r="I159" s="154">
        <f t="shared" si="147"/>
        <v>0</v>
      </c>
      <c r="J159" s="86">
        <f t="shared" si="147"/>
        <v>0</v>
      </c>
      <c r="K159" s="74">
        <f t="shared" si="147"/>
        <v>0</v>
      </c>
      <c r="L159" s="174">
        <f t="shared" si="147"/>
        <v>0</v>
      </c>
      <c r="M159" s="228">
        <f t="shared" si="147"/>
        <v>0</v>
      </c>
      <c r="N159" s="74">
        <f t="shared" si="147"/>
        <v>0</v>
      </c>
      <c r="O159" s="154">
        <f>SUM(O160:O161)</f>
        <v>0</v>
      </c>
      <c r="P159" s="291"/>
      <c r="Q159" s="296"/>
      <c r="S159" s="343"/>
    </row>
    <row r="160" spans="1:19" hidden="1" x14ac:dyDescent="0.25">
      <c r="A160" s="26">
        <v>2381</v>
      </c>
      <c r="B160" s="40" t="s">
        <v>155</v>
      </c>
      <c r="C160" s="188">
        <f t="shared" si="100"/>
        <v>0</v>
      </c>
      <c r="D160" s="262"/>
      <c r="E160" s="42"/>
      <c r="F160" s="176">
        <f t="shared" ref="F160:F163" si="148">D160+E160</f>
        <v>0</v>
      </c>
      <c r="G160" s="219"/>
      <c r="H160" s="42"/>
      <c r="I160" s="90">
        <f t="shared" ref="I160:I163" si="149">G160+H160</f>
        <v>0</v>
      </c>
      <c r="J160" s="262"/>
      <c r="K160" s="42"/>
      <c r="L160" s="176">
        <f t="shared" ref="L160:L163" si="150">J160+K160</f>
        <v>0</v>
      </c>
      <c r="M160" s="219"/>
      <c r="N160" s="42"/>
      <c r="O160" s="90">
        <f t="shared" ref="O160:O163" si="151">M160+N160</f>
        <v>0</v>
      </c>
      <c r="P160" s="289"/>
      <c r="Q160" s="296"/>
      <c r="S160" s="343"/>
    </row>
    <row r="161" spans="1:19" ht="24" hidden="1" x14ac:dyDescent="0.25">
      <c r="A161" s="29">
        <v>2389</v>
      </c>
      <c r="B161" s="43" t="s">
        <v>156</v>
      </c>
      <c r="C161" s="189">
        <f t="shared" si="100"/>
        <v>0</v>
      </c>
      <c r="D161" s="263"/>
      <c r="E161" s="45"/>
      <c r="F161" s="95">
        <f t="shared" si="148"/>
        <v>0</v>
      </c>
      <c r="G161" s="229"/>
      <c r="H161" s="45"/>
      <c r="I161" s="91">
        <f t="shared" si="149"/>
        <v>0</v>
      </c>
      <c r="J161" s="263"/>
      <c r="K161" s="45"/>
      <c r="L161" s="95">
        <f t="shared" si="150"/>
        <v>0</v>
      </c>
      <c r="M161" s="229"/>
      <c r="N161" s="45"/>
      <c r="O161" s="91">
        <f t="shared" si="151"/>
        <v>0</v>
      </c>
      <c r="P161" s="290"/>
      <c r="Q161" s="296"/>
      <c r="S161" s="343"/>
    </row>
    <row r="162" spans="1:19" hidden="1" x14ac:dyDescent="0.25">
      <c r="A162" s="73">
        <v>2390</v>
      </c>
      <c r="B162" s="58" t="s">
        <v>157</v>
      </c>
      <c r="C162" s="194">
        <f t="shared" si="100"/>
        <v>0</v>
      </c>
      <c r="D162" s="260"/>
      <c r="E162" s="77"/>
      <c r="F162" s="174">
        <f t="shared" si="148"/>
        <v>0</v>
      </c>
      <c r="G162" s="231"/>
      <c r="H162" s="77"/>
      <c r="I162" s="154">
        <f t="shared" si="149"/>
        <v>0</v>
      </c>
      <c r="J162" s="260"/>
      <c r="K162" s="77"/>
      <c r="L162" s="174">
        <f t="shared" si="150"/>
        <v>0</v>
      </c>
      <c r="M162" s="231"/>
      <c r="N162" s="77"/>
      <c r="O162" s="154">
        <f t="shared" si="151"/>
        <v>0</v>
      </c>
      <c r="P162" s="291"/>
      <c r="Q162" s="296"/>
      <c r="S162" s="343"/>
    </row>
    <row r="163" spans="1:19" hidden="1" x14ac:dyDescent="0.25">
      <c r="A163" s="35">
        <v>2400</v>
      </c>
      <c r="B163" s="72" t="s">
        <v>158</v>
      </c>
      <c r="C163" s="187">
        <f t="shared" si="100"/>
        <v>0</v>
      </c>
      <c r="D163" s="247"/>
      <c r="E163" s="80"/>
      <c r="F163" s="175">
        <f t="shared" si="148"/>
        <v>0</v>
      </c>
      <c r="G163" s="233"/>
      <c r="H163" s="80"/>
      <c r="I163" s="123">
        <f t="shared" si="149"/>
        <v>0</v>
      </c>
      <c r="J163" s="247"/>
      <c r="K163" s="80"/>
      <c r="L163" s="175">
        <f t="shared" si="150"/>
        <v>0</v>
      </c>
      <c r="M163" s="233"/>
      <c r="N163" s="80"/>
      <c r="O163" s="123">
        <f t="shared" si="151"/>
        <v>0</v>
      </c>
      <c r="P163" s="292"/>
      <c r="Q163" s="296"/>
      <c r="S163" s="343"/>
    </row>
    <row r="164" spans="1:19" ht="24" hidden="1" x14ac:dyDescent="0.25">
      <c r="A164" s="35">
        <v>2500</v>
      </c>
      <c r="B164" s="72" t="s">
        <v>159</v>
      </c>
      <c r="C164" s="187">
        <f t="shared" si="100"/>
        <v>0</v>
      </c>
      <c r="D164" s="130">
        <f t="shared" ref="D164:E164" si="152">SUM(D165,D170)</f>
        <v>0</v>
      </c>
      <c r="E164" s="38">
        <f t="shared" si="152"/>
        <v>0</v>
      </c>
      <c r="F164" s="175">
        <f>SUM(F165,F170)</f>
        <v>0</v>
      </c>
      <c r="G164" s="227">
        <f t="shared" ref="G164:O164" si="153">SUM(G165,G170)</f>
        <v>0</v>
      </c>
      <c r="H164" s="38">
        <f t="shared" si="153"/>
        <v>0</v>
      </c>
      <c r="I164" s="123">
        <f t="shared" si="153"/>
        <v>0</v>
      </c>
      <c r="J164" s="130">
        <f t="shared" si="153"/>
        <v>0</v>
      </c>
      <c r="K164" s="38">
        <f t="shared" si="153"/>
        <v>0</v>
      </c>
      <c r="L164" s="175">
        <f t="shared" si="153"/>
        <v>0</v>
      </c>
      <c r="M164" s="227">
        <f t="shared" si="153"/>
        <v>0</v>
      </c>
      <c r="N164" s="38">
        <f t="shared" si="153"/>
        <v>0</v>
      </c>
      <c r="O164" s="123">
        <f t="shared" si="153"/>
        <v>0</v>
      </c>
      <c r="P164" s="313"/>
      <c r="Q164" s="296"/>
      <c r="S164" s="343"/>
    </row>
    <row r="165" spans="1:19" ht="16.5" hidden="1" customHeight="1" x14ac:dyDescent="0.25">
      <c r="A165" s="340">
        <v>2510</v>
      </c>
      <c r="B165" s="40" t="s">
        <v>160</v>
      </c>
      <c r="C165" s="188">
        <f t="shared" si="100"/>
        <v>0</v>
      </c>
      <c r="D165" s="131">
        <f t="shared" ref="D165:E165" si="154">SUM(D166:D169)</f>
        <v>0</v>
      </c>
      <c r="E165" s="79">
        <f t="shared" si="154"/>
        <v>0</v>
      </c>
      <c r="F165" s="176">
        <f>SUM(F166:F169)</f>
        <v>0</v>
      </c>
      <c r="G165" s="232">
        <f t="shared" ref="G165:O165" si="155">SUM(G166:G169)</f>
        <v>0</v>
      </c>
      <c r="H165" s="79">
        <f t="shared" si="155"/>
        <v>0</v>
      </c>
      <c r="I165" s="90">
        <f t="shared" si="155"/>
        <v>0</v>
      </c>
      <c r="J165" s="131">
        <f t="shared" si="155"/>
        <v>0</v>
      </c>
      <c r="K165" s="79">
        <f t="shared" si="155"/>
        <v>0</v>
      </c>
      <c r="L165" s="176">
        <f t="shared" si="155"/>
        <v>0</v>
      </c>
      <c r="M165" s="232">
        <f t="shared" si="155"/>
        <v>0</v>
      </c>
      <c r="N165" s="79">
        <f t="shared" si="155"/>
        <v>0</v>
      </c>
      <c r="O165" s="155">
        <f t="shared" si="155"/>
        <v>0</v>
      </c>
      <c r="P165" s="294"/>
      <c r="Q165" s="296"/>
      <c r="S165" s="343"/>
    </row>
    <row r="166" spans="1:19" ht="24" hidden="1" x14ac:dyDescent="0.25">
      <c r="A166" s="30">
        <v>2512</v>
      </c>
      <c r="B166" s="43" t="s">
        <v>161</v>
      </c>
      <c r="C166" s="189">
        <f t="shared" si="100"/>
        <v>0</v>
      </c>
      <c r="D166" s="263"/>
      <c r="E166" s="45"/>
      <c r="F166" s="95">
        <f t="shared" ref="F166:F171" si="156">D166+E166</f>
        <v>0</v>
      </c>
      <c r="G166" s="229"/>
      <c r="H166" s="45"/>
      <c r="I166" s="91">
        <f t="shared" ref="I166:I171" si="157">G166+H166</f>
        <v>0</v>
      </c>
      <c r="J166" s="263"/>
      <c r="K166" s="45"/>
      <c r="L166" s="95">
        <f t="shared" ref="L166:L171" si="158">J166+K166</f>
        <v>0</v>
      </c>
      <c r="M166" s="229"/>
      <c r="N166" s="45"/>
      <c r="O166" s="91">
        <f t="shared" ref="O166:O171" si="159">M166+N166</f>
        <v>0</v>
      </c>
      <c r="P166" s="290"/>
      <c r="Q166" s="296"/>
      <c r="S166" s="343"/>
    </row>
    <row r="167" spans="1:19" ht="36" hidden="1" x14ac:dyDescent="0.25">
      <c r="A167" s="30">
        <v>2513</v>
      </c>
      <c r="B167" s="43" t="s">
        <v>162</v>
      </c>
      <c r="C167" s="189">
        <f t="shared" si="100"/>
        <v>0</v>
      </c>
      <c r="D167" s="263"/>
      <c r="E167" s="45"/>
      <c r="F167" s="95">
        <f t="shared" si="156"/>
        <v>0</v>
      </c>
      <c r="G167" s="229"/>
      <c r="H167" s="45"/>
      <c r="I167" s="91">
        <f t="shared" si="157"/>
        <v>0</v>
      </c>
      <c r="J167" s="263"/>
      <c r="K167" s="45"/>
      <c r="L167" s="95">
        <f t="shared" si="158"/>
        <v>0</v>
      </c>
      <c r="M167" s="229"/>
      <c r="N167" s="45"/>
      <c r="O167" s="91">
        <f t="shared" si="159"/>
        <v>0</v>
      </c>
      <c r="P167" s="290"/>
      <c r="Q167" s="296"/>
      <c r="S167" s="343"/>
    </row>
    <row r="168" spans="1:19" ht="24" hidden="1" x14ac:dyDescent="0.25">
      <c r="A168" s="30">
        <v>2515</v>
      </c>
      <c r="B168" s="43" t="s">
        <v>163</v>
      </c>
      <c r="C168" s="189">
        <f t="shared" si="100"/>
        <v>0</v>
      </c>
      <c r="D168" s="263"/>
      <c r="E168" s="45"/>
      <c r="F168" s="95">
        <f t="shared" si="156"/>
        <v>0</v>
      </c>
      <c r="G168" s="229"/>
      <c r="H168" s="45"/>
      <c r="I168" s="91">
        <f t="shared" si="157"/>
        <v>0</v>
      </c>
      <c r="J168" s="263"/>
      <c r="K168" s="45"/>
      <c r="L168" s="95">
        <f t="shared" si="158"/>
        <v>0</v>
      </c>
      <c r="M168" s="229"/>
      <c r="N168" s="45"/>
      <c r="O168" s="91">
        <f t="shared" si="159"/>
        <v>0</v>
      </c>
      <c r="P168" s="290"/>
      <c r="Q168" s="296"/>
      <c r="S168" s="343"/>
    </row>
    <row r="169" spans="1:19" ht="24" hidden="1" x14ac:dyDescent="0.25">
      <c r="A169" s="30">
        <v>2519</v>
      </c>
      <c r="B169" s="43" t="s">
        <v>164</v>
      </c>
      <c r="C169" s="189">
        <f t="shared" si="100"/>
        <v>0</v>
      </c>
      <c r="D169" s="263"/>
      <c r="E169" s="45"/>
      <c r="F169" s="95">
        <f t="shared" si="156"/>
        <v>0</v>
      </c>
      <c r="G169" s="229"/>
      <c r="H169" s="45"/>
      <c r="I169" s="91">
        <f t="shared" si="157"/>
        <v>0</v>
      </c>
      <c r="J169" s="263"/>
      <c r="K169" s="45"/>
      <c r="L169" s="95">
        <f t="shared" si="158"/>
        <v>0</v>
      </c>
      <c r="M169" s="229"/>
      <c r="N169" s="45"/>
      <c r="O169" s="91">
        <f t="shared" si="159"/>
        <v>0</v>
      </c>
      <c r="P169" s="290"/>
      <c r="Q169" s="296"/>
      <c r="S169" s="343"/>
    </row>
    <row r="170" spans="1:19" ht="24" hidden="1" x14ac:dyDescent="0.25">
      <c r="A170" s="75">
        <v>2520</v>
      </c>
      <c r="B170" s="43" t="s">
        <v>165</v>
      </c>
      <c r="C170" s="189">
        <f t="shared" si="100"/>
        <v>0</v>
      </c>
      <c r="D170" s="263"/>
      <c r="E170" s="45"/>
      <c r="F170" s="95">
        <f t="shared" si="156"/>
        <v>0</v>
      </c>
      <c r="G170" s="229"/>
      <c r="H170" s="45"/>
      <c r="I170" s="91">
        <f t="shared" si="157"/>
        <v>0</v>
      </c>
      <c r="J170" s="263"/>
      <c r="K170" s="45"/>
      <c r="L170" s="95">
        <f t="shared" si="158"/>
        <v>0</v>
      </c>
      <c r="M170" s="229"/>
      <c r="N170" s="45"/>
      <c r="O170" s="91">
        <f t="shared" si="159"/>
        <v>0</v>
      </c>
      <c r="P170" s="290"/>
      <c r="Q170" s="296"/>
      <c r="S170" s="343"/>
    </row>
    <row r="171" spans="1:19" s="81" customFormat="1" ht="48" hidden="1" x14ac:dyDescent="0.25">
      <c r="A171" s="17">
        <v>2800</v>
      </c>
      <c r="B171" s="40" t="s">
        <v>166</v>
      </c>
      <c r="C171" s="188">
        <f t="shared" si="100"/>
        <v>0</v>
      </c>
      <c r="D171" s="262"/>
      <c r="E171" s="42"/>
      <c r="F171" s="327">
        <f t="shared" si="156"/>
        <v>0</v>
      </c>
      <c r="G171" s="211"/>
      <c r="H171" s="28"/>
      <c r="I171" s="333">
        <f t="shared" si="157"/>
        <v>0</v>
      </c>
      <c r="J171" s="244"/>
      <c r="K171" s="28"/>
      <c r="L171" s="327">
        <f t="shared" si="158"/>
        <v>0</v>
      </c>
      <c r="M171" s="211"/>
      <c r="N171" s="28"/>
      <c r="O171" s="333">
        <f t="shared" si="159"/>
        <v>0</v>
      </c>
      <c r="P171" s="287"/>
      <c r="Q171" s="299"/>
      <c r="S171" s="343"/>
    </row>
    <row r="172" spans="1:19" hidden="1" x14ac:dyDescent="0.25">
      <c r="A172" s="70">
        <v>3000</v>
      </c>
      <c r="B172" s="70" t="s">
        <v>167</v>
      </c>
      <c r="C172" s="199">
        <f t="shared" si="100"/>
        <v>0</v>
      </c>
      <c r="D172" s="137">
        <f t="shared" ref="D172:E172" si="160">SUM(D173,D183)</f>
        <v>0</v>
      </c>
      <c r="E172" s="71">
        <f t="shared" si="160"/>
        <v>0</v>
      </c>
      <c r="F172" s="172">
        <f>SUM(F173,F183)</f>
        <v>0</v>
      </c>
      <c r="G172" s="226">
        <f t="shared" ref="G172:N172" si="161">SUM(G173,G183)</f>
        <v>0</v>
      </c>
      <c r="H172" s="71">
        <f t="shared" si="161"/>
        <v>0</v>
      </c>
      <c r="I172" s="125">
        <f t="shared" si="161"/>
        <v>0</v>
      </c>
      <c r="J172" s="137">
        <f t="shared" si="161"/>
        <v>0</v>
      </c>
      <c r="K172" s="71">
        <f t="shared" si="161"/>
        <v>0</v>
      </c>
      <c r="L172" s="172">
        <f t="shared" si="161"/>
        <v>0</v>
      </c>
      <c r="M172" s="226">
        <f t="shared" si="161"/>
        <v>0</v>
      </c>
      <c r="N172" s="71">
        <f t="shared" si="161"/>
        <v>0</v>
      </c>
      <c r="O172" s="125">
        <f>SUM(O173,O183)</f>
        <v>0</v>
      </c>
      <c r="P172" s="312"/>
      <c r="Q172" s="296"/>
      <c r="S172" s="343"/>
    </row>
    <row r="173" spans="1:19" ht="24" hidden="1" x14ac:dyDescent="0.25">
      <c r="A173" s="35">
        <v>3200</v>
      </c>
      <c r="B173" s="82" t="s">
        <v>168</v>
      </c>
      <c r="C173" s="187">
        <f t="shared" si="100"/>
        <v>0</v>
      </c>
      <c r="D173" s="130">
        <f t="shared" ref="D173:E173" si="162">SUM(D174,D178)</f>
        <v>0</v>
      </c>
      <c r="E173" s="38">
        <f t="shared" si="162"/>
        <v>0</v>
      </c>
      <c r="F173" s="175">
        <f>SUM(F174,F178)</f>
        <v>0</v>
      </c>
      <c r="G173" s="227">
        <f t="shared" ref="G173:O173" si="163">SUM(G174,G178)</f>
        <v>0</v>
      </c>
      <c r="H173" s="38">
        <f t="shared" si="163"/>
        <v>0</v>
      </c>
      <c r="I173" s="123">
        <f t="shared" si="163"/>
        <v>0</v>
      </c>
      <c r="J173" s="130">
        <f t="shared" si="163"/>
        <v>0</v>
      </c>
      <c r="K173" s="38">
        <f t="shared" si="163"/>
        <v>0</v>
      </c>
      <c r="L173" s="175">
        <f t="shared" si="163"/>
        <v>0</v>
      </c>
      <c r="M173" s="227">
        <f t="shared" si="163"/>
        <v>0</v>
      </c>
      <c r="N173" s="38">
        <f t="shared" si="163"/>
        <v>0</v>
      </c>
      <c r="O173" s="124">
        <f t="shared" si="163"/>
        <v>0</v>
      </c>
      <c r="P173" s="313"/>
      <c r="Q173" s="296"/>
      <c r="S173" s="343"/>
    </row>
    <row r="174" spans="1:19" ht="36" hidden="1" x14ac:dyDescent="0.25">
      <c r="A174" s="340">
        <v>3260</v>
      </c>
      <c r="B174" s="40" t="s">
        <v>169</v>
      </c>
      <c r="C174" s="188">
        <f t="shared" si="100"/>
        <v>0</v>
      </c>
      <c r="D174" s="131">
        <f t="shared" ref="D174:E174" si="164">SUM(D175:D177)</f>
        <v>0</v>
      </c>
      <c r="E174" s="79">
        <f t="shared" si="164"/>
        <v>0</v>
      </c>
      <c r="F174" s="176">
        <f>SUM(F175:F177)</f>
        <v>0</v>
      </c>
      <c r="G174" s="232">
        <f t="shared" ref="G174:N174" si="165">SUM(G175:G177)</f>
        <v>0</v>
      </c>
      <c r="H174" s="79">
        <f t="shared" si="165"/>
        <v>0</v>
      </c>
      <c r="I174" s="90">
        <f t="shared" si="165"/>
        <v>0</v>
      </c>
      <c r="J174" s="131">
        <f t="shared" si="165"/>
        <v>0</v>
      </c>
      <c r="K174" s="79">
        <f t="shared" si="165"/>
        <v>0</v>
      </c>
      <c r="L174" s="176">
        <f t="shared" si="165"/>
        <v>0</v>
      </c>
      <c r="M174" s="232">
        <f t="shared" si="165"/>
        <v>0</v>
      </c>
      <c r="N174" s="79">
        <f t="shared" si="165"/>
        <v>0</v>
      </c>
      <c r="O174" s="90">
        <f>SUM(O175:O177)</f>
        <v>0</v>
      </c>
      <c r="P174" s="289"/>
      <c r="Q174" s="296"/>
      <c r="S174" s="343"/>
    </row>
    <row r="175" spans="1:19" ht="24" hidden="1" x14ac:dyDescent="0.25">
      <c r="A175" s="30">
        <v>3261</v>
      </c>
      <c r="B175" s="43" t="s">
        <v>170</v>
      </c>
      <c r="C175" s="189">
        <f t="shared" si="100"/>
        <v>0</v>
      </c>
      <c r="D175" s="263"/>
      <c r="E175" s="45"/>
      <c r="F175" s="95">
        <f t="shared" ref="F175:F177" si="166">D175+E175</f>
        <v>0</v>
      </c>
      <c r="G175" s="229"/>
      <c r="H175" s="45"/>
      <c r="I175" s="91">
        <f t="shared" ref="I175:I177" si="167">G175+H175</f>
        <v>0</v>
      </c>
      <c r="J175" s="263"/>
      <c r="K175" s="45"/>
      <c r="L175" s="95">
        <f t="shared" ref="L175:L177" si="168">J175+K175</f>
        <v>0</v>
      </c>
      <c r="M175" s="229"/>
      <c r="N175" s="45"/>
      <c r="O175" s="91">
        <f t="shared" ref="O175:O177" si="169">M175+N175</f>
        <v>0</v>
      </c>
      <c r="P175" s="290"/>
      <c r="Q175" s="296"/>
      <c r="S175" s="343"/>
    </row>
    <row r="176" spans="1:19" ht="36" hidden="1" x14ac:dyDescent="0.25">
      <c r="A176" s="30">
        <v>3262</v>
      </c>
      <c r="B176" s="43" t="s">
        <v>171</v>
      </c>
      <c r="C176" s="189">
        <f t="shared" si="100"/>
        <v>0</v>
      </c>
      <c r="D176" s="263"/>
      <c r="E176" s="45"/>
      <c r="F176" s="95">
        <f t="shared" si="166"/>
        <v>0</v>
      </c>
      <c r="G176" s="229"/>
      <c r="H176" s="45"/>
      <c r="I176" s="91">
        <f t="shared" si="167"/>
        <v>0</v>
      </c>
      <c r="J176" s="263"/>
      <c r="K176" s="45"/>
      <c r="L176" s="95">
        <f t="shared" si="168"/>
        <v>0</v>
      </c>
      <c r="M176" s="229"/>
      <c r="N176" s="45"/>
      <c r="O176" s="91">
        <f t="shared" si="169"/>
        <v>0</v>
      </c>
      <c r="P176" s="290"/>
      <c r="Q176" s="296"/>
      <c r="S176" s="343"/>
    </row>
    <row r="177" spans="1:19" ht="24" hidden="1" x14ac:dyDescent="0.25">
      <c r="A177" s="30">
        <v>3263</v>
      </c>
      <c r="B177" s="43" t="s">
        <v>172</v>
      </c>
      <c r="C177" s="189">
        <f t="shared" ref="C177:C240" si="170">SUM(F177,I177,L177,O177)</f>
        <v>0</v>
      </c>
      <c r="D177" s="263"/>
      <c r="E177" s="45"/>
      <c r="F177" s="95">
        <f t="shared" si="166"/>
        <v>0</v>
      </c>
      <c r="G177" s="229"/>
      <c r="H177" s="45"/>
      <c r="I177" s="91">
        <f t="shared" si="167"/>
        <v>0</v>
      </c>
      <c r="J177" s="263"/>
      <c r="K177" s="45"/>
      <c r="L177" s="95">
        <f t="shared" si="168"/>
        <v>0</v>
      </c>
      <c r="M177" s="229"/>
      <c r="N177" s="45"/>
      <c r="O177" s="91">
        <f t="shared" si="169"/>
        <v>0</v>
      </c>
      <c r="P177" s="290"/>
      <c r="Q177" s="296"/>
      <c r="S177" s="343"/>
    </row>
    <row r="178" spans="1:19" ht="84" hidden="1" x14ac:dyDescent="0.25">
      <c r="A178" s="340">
        <v>3290</v>
      </c>
      <c r="B178" s="40" t="s">
        <v>300</v>
      </c>
      <c r="C178" s="200">
        <f t="shared" si="170"/>
        <v>0</v>
      </c>
      <c r="D178" s="131">
        <f t="shared" ref="D178:E178" si="171">SUM(D179:D182)</f>
        <v>0</v>
      </c>
      <c r="E178" s="79">
        <f t="shared" si="171"/>
        <v>0</v>
      </c>
      <c r="F178" s="176">
        <f>SUM(F179:F182)</f>
        <v>0</v>
      </c>
      <c r="G178" s="232">
        <f t="shared" ref="G178:O178" si="172">SUM(G179:G182)</f>
        <v>0</v>
      </c>
      <c r="H178" s="79">
        <f t="shared" si="172"/>
        <v>0</v>
      </c>
      <c r="I178" s="90">
        <f t="shared" si="172"/>
        <v>0</v>
      </c>
      <c r="J178" s="131">
        <f t="shared" si="172"/>
        <v>0</v>
      </c>
      <c r="K178" s="79">
        <f t="shared" si="172"/>
        <v>0</v>
      </c>
      <c r="L178" s="176">
        <f t="shared" si="172"/>
        <v>0</v>
      </c>
      <c r="M178" s="232">
        <f t="shared" si="172"/>
        <v>0</v>
      </c>
      <c r="N178" s="79">
        <f t="shared" si="172"/>
        <v>0</v>
      </c>
      <c r="O178" s="156">
        <f t="shared" si="172"/>
        <v>0</v>
      </c>
      <c r="P178" s="293"/>
      <c r="Q178" s="296"/>
      <c r="S178" s="343"/>
    </row>
    <row r="179" spans="1:19" ht="72" hidden="1" x14ac:dyDescent="0.25">
      <c r="A179" s="30">
        <v>3291</v>
      </c>
      <c r="B179" s="43" t="s">
        <v>173</v>
      </c>
      <c r="C179" s="189">
        <f t="shared" si="170"/>
        <v>0</v>
      </c>
      <c r="D179" s="263"/>
      <c r="E179" s="45"/>
      <c r="F179" s="95">
        <f t="shared" ref="F179:F182" si="173">D179+E179</f>
        <v>0</v>
      </c>
      <c r="G179" s="229"/>
      <c r="H179" s="45"/>
      <c r="I179" s="91">
        <f t="shared" ref="I179:I182" si="174">G179+H179</f>
        <v>0</v>
      </c>
      <c r="J179" s="263"/>
      <c r="K179" s="45"/>
      <c r="L179" s="95">
        <f t="shared" ref="L179:L182" si="175">J179+K179</f>
        <v>0</v>
      </c>
      <c r="M179" s="229"/>
      <c r="N179" s="45"/>
      <c r="O179" s="91">
        <f t="shared" ref="O179:O182" si="176">M179+N179</f>
        <v>0</v>
      </c>
      <c r="P179" s="290"/>
      <c r="Q179" s="296"/>
      <c r="S179" s="343"/>
    </row>
    <row r="180" spans="1:19" ht="72" hidden="1" x14ac:dyDescent="0.25">
      <c r="A180" s="30">
        <v>3292</v>
      </c>
      <c r="B180" s="43" t="s">
        <v>174</v>
      </c>
      <c r="C180" s="189">
        <f t="shared" si="170"/>
        <v>0</v>
      </c>
      <c r="D180" s="263"/>
      <c r="E180" s="45"/>
      <c r="F180" s="95">
        <f t="shared" si="173"/>
        <v>0</v>
      </c>
      <c r="G180" s="229"/>
      <c r="H180" s="45"/>
      <c r="I180" s="91">
        <f t="shared" si="174"/>
        <v>0</v>
      </c>
      <c r="J180" s="263"/>
      <c r="K180" s="45"/>
      <c r="L180" s="95">
        <f t="shared" si="175"/>
        <v>0</v>
      </c>
      <c r="M180" s="229"/>
      <c r="N180" s="45"/>
      <c r="O180" s="91">
        <f t="shared" si="176"/>
        <v>0</v>
      </c>
      <c r="P180" s="290"/>
      <c r="Q180" s="296"/>
      <c r="S180" s="343"/>
    </row>
    <row r="181" spans="1:19" ht="72" hidden="1" x14ac:dyDescent="0.25">
      <c r="A181" s="30">
        <v>3293</v>
      </c>
      <c r="B181" s="43" t="s">
        <v>175</v>
      </c>
      <c r="C181" s="189">
        <f t="shared" si="170"/>
        <v>0</v>
      </c>
      <c r="D181" s="263"/>
      <c r="E181" s="45"/>
      <c r="F181" s="95">
        <f t="shared" si="173"/>
        <v>0</v>
      </c>
      <c r="G181" s="229"/>
      <c r="H181" s="45"/>
      <c r="I181" s="91">
        <f t="shared" si="174"/>
        <v>0</v>
      </c>
      <c r="J181" s="263"/>
      <c r="K181" s="45"/>
      <c r="L181" s="95">
        <f t="shared" si="175"/>
        <v>0</v>
      </c>
      <c r="M181" s="229"/>
      <c r="N181" s="45"/>
      <c r="O181" s="91">
        <f t="shared" si="176"/>
        <v>0</v>
      </c>
      <c r="P181" s="290"/>
      <c r="Q181" s="296"/>
      <c r="S181" s="343"/>
    </row>
    <row r="182" spans="1:19" ht="60" hidden="1" x14ac:dyDescent="0.25">
      <c r="A182" s="83">
        <v>3294</v>
      </c>
      <c r="B182" s="43" t="s">
        <v>176</v>
      </c>
      <c r="C182" s="200">
        <f t="shared" si="170"/>
        <v>0</v>
      </c>
      <c r="D182" s="264"/>
      <c r="E182" s="84"/>
      <c r="F182" s="331">
        <f t="shared" si="173"/>
        <v>0</v>
      </c>
      <c r="G182" s="234"/>
      <c r="H182" s="84"/>
      <c r="I182" s="156">
        <f t="shared" si="174"/>
        <v>0</v>
      </c>
      <c r="J182" s="264"/>
      <c r="K182" s="84"/>
      <c r="L182" s="331">
        <f t="shared" si="175"/>
        <v>0</v>
      </c>
      <c r="M182" s="234"/>
      <c r="N182" s="84"/>
      <c r="O182" s="156">
        <f t="shared" si="176"/>
        <v>0</v>
      </c>
      <c r="P182" s="293"/>
      <c r="Q182" s="296"/>
      <c r="S182" s="343"/>
    </row>
    <row r="183" spans="1:19" ht="48" hidden="1" x14ac:dyDescent="0.25">
      <c r="A183" s="51">
        <v>3300</v>
      </c>
      <c r="B183" s="82" t="s">
        <v>177</v>
      </c>
      <c r="C183" s="201">
        <f t="shared" si="170"/>
        <v>0</v>
      </c>
      <c r="D183" s="138">
        <f t="shared" ref="D183:E183" si="177">SUM(D184:D185)</f>
        <v>0</v>
      </c>
      <c r="E183" s="85">
        <f t="shared" si="177"/>
        <v>0</v>
      </c>
      <c r="F183" s="173">
        <f>SUM(F184:F185)</f>
        <v>0</v>
      </c>
      <c r="G183" s="235">
        <f t="shared" ref="G183:O183" si="178">SUM(G184:G185)</f>
        <v>0</v>
      </c>
      <c r="H183" s="85">
        <f t="shared" si="178"/>
        <v>0</v>
      </c>
      <c r="I183" s="124">
        <f t="shared" si="178"/>
        <v>0</v>
      </c>
      <c r="J183" s="138">
        <f t="shared" si="178"/>
        <v>0</v>
      </c>
      <c r="K183" s="85">
        <f t="shared" si="178"/>
        <v>0</v>
      </c>
      <c r="L183" s="173">
        <f t="shared" si="178"/>
        <v>0</v>
      </c>
      <c r="M183" s="235">
        <f t="shared" si="178"/>
        <v>0</v>
      </c>
      <c r="N183" s="85">
        <f t="shared" si="178"/>
        <v>0</v>
      </c>
      <c r="O183" s="124">
        <f t="shared" si="178"/>
        <v>0</v>
      </c>
      <c r="P183" s="313"/>
      <c r="Q183" s="296"/>
      <c r="S183" s="343"/>
    </row>
    <row r="184" spans="1:19" ht="48" hidden="1" x14ac:dyDescent="0.25">
      <c r="A184" s="57">
        <v>3310</v>
      </c>
      <c r="B184" s="58" t="s">
        <v>178</v>
      </c>
      <c r="C184" s="194">
        <f t="shared" si="170"/>
        <v>0</v>
      </c>
      <c r="D184" s="260"/>
      <c r="E184" s="77"/>
      <c r="F184" s="174">
        <f t="shared" ref="F184:F185" si="179">D184+E184</f>
        <v>0</v>
      </c>
      <c r="G184" s="231"/>
      <c r="H184" s="77"/>
      <c r="I184" s="154">
        <f t="shared" ref="I184:I185" si="180">G184+H184</f>
        <v>0</v>
      </c>
      <c r="J184" s="260"/>
      <c r="K184" s="77"/>
      <c r="L184" s="174">
        <f t="shared" ref="L184:L185" si="181">J184+K184</f>
        <v>0</v>
      </c>
      <c r="M184" s="231"/>
      <c r="N184" s="77"/>
      <c r="O184" s="154">
        <f t="shared" ref="O184:O185" si="182">M184+N184</f>
        <v>0</v>
      </c>
      <c r="P184" s="291"/>
      <c r="Q184" s="296"/>
      <c r="S184" s="343"/>
    </row>
    <row r="185" spans="1:19" ht="60" hidden="1" x14ac:dyDescent="0.25">
      <c r="A185" s="27">
        <v>3320</v>
      </c>
      <c r="B185" s="40" t="s">
        <v>179</v>
      </c>
      <c r="C185" s="188">
        <f t="shared" si="170"/>
        <v>0</v>
      </c>
      <c r="D185" s="262"/>
      <c r="E185" s="42"/>
      <c r="F185" s="176">
        <f t="shared" si="179"/>
        <v>0</v>
      </c>
      <c r="G185" s="219"/>
      <c r="H185" s="42"/>
      <c r="I185" s="90">
        <f t="shared" si="180"/>
        <v>0</v>
      </c>
      <c r="J185" s="262"/>
      <c r="K185" s="42"/>
      <c r="L185" s="176">
        <f t="shared" si="181"/>
        <v>0</v>
      </c>
      <c r="M185" s="219"/>
      <c r="N185" s="42"/>
      <c r="O185" s="90">
        <f t="shared" si="182"/>
        <v>0</v>
      </c>
      <c r="P185" s="289"/>
      <c r="Q185" s="296"/>
      <c r="S185" s="343"/>
    </row>
    <row r="186" spans="1:19" hidden="1" x14ac:dyDescent="0.25">
      <c r="A186" s="87">
        <v>4000</v>
      </c>
      <c r="B186" s="70" t="s">
        <v>180</v>
      </c>
      <c r="C186" s="199">
        <f t="shared" si="170"/>
        <v>0</v>
      </c>
      <c r="D186" s="137">
        <f t="shared" ref="D186:E186" si="183">SUM(D187,D190)</f>
        <v>0</v>
      </c>
      <c r="E186" s="71">
        <f t="shared" si="183"/>
        <v>0</v>
      </c>
      <c r="F186" s="172">
        <f>SUM(F187,F190)</f>
        <v>0</v>
      </c>
      <c r="G186" s="226">
        <f t="shared" ref="G186:N186" si="184">SUM(G187,G190)</f>
        <v>0</v>
      </c>
      <c r="H186" s="71">
        <f t="shared" si="184"/>
        <v>0</v>
      </c>
      <c r="I186" s="125">
        <f t="shared" si="184"/>
        <v>0</v>
      </c>
      <c r="J186" s="137">
        <f t="shared" si="184"/>
        <v>0</v>
      </c>
      <c r="K186" s="71">
        <f t="shared" si="184"/>
        <v>0</v>
      </c>
      <c r="L186" s="172">
        <f t="shared" si="184"/>
        <v>0</v>
      </c>
      <c r="M186" s="226">
        <f t="shared" si="184"/>
        <v>0</v>
      </c>
      <c r="N186" s="71">
        <f t="shared" si="184"/>
        <v>0</v>
      </c>
      <c r="O186" s="125">
        <f>SUM(O187,O190)</f>
        <v>0</v>
      </c>
      <c r="P186" s="312"/>
      <c r="Q186" s="296"/>
      <c r="S186" s="343"/>
    </row>
    <row r="187" spans="1:19" ht="24" hidden="1" x14ac:dyDescent="0.25">
      <c r="A187" s="88">
        <v>4200</v>
      </c>
      <c r="B187" s="72" t="s">
        <v>181</v>
      </c>
      <c r="C187" s="187">
        <f t="shared" si="170"/>
        <v>0</v>
      </c>
      <c r="D187" s="130">
        <f t="shared" ref="D187:E187" si="185">SUM(D188,D189)</f>
        <v>0</v>
      </c>
      <c r="E187" s="38">
        <f t="shared" si="185"/>
        <v>0</v>
      </c>
      <c r="F187" s="175">
        <f>SUM(F188,F189)</f>
        <v>0</v>
      </c>
      <c r="G187" s="227">
        <f t="shared" ref="G187:N187" si="186">SUM(G188,G189)</f>
        <v>0</v>
      </c>
      <c r="H187" s="38">
        <f t="shared" si="186"/>
        <v>0</v>
      </c>
      <c r="I187" s="123">
        <f t="shared" si="186"/>
        <v>0</v>
      </c>
      <c r="J187" s="130">
        <f t="shared" si="186"/>
        <v>0</v>
      </c>
      <c r="K187" s="38">
        <f t="shared" si="186"/>
        <v>0</v>
      </c>
      <c r="L187" s="175">
        <f t="shared" si="186"/>
        <v>0</v>
      </c>
      <c r="M187" s="227">
        <f t="shared" si="186"/>
        <v>0</v>
      </c>
      <c r="N187" s="38">
        <f t="shared" si="186"/>
        <v>0</v>
      </c>
      <c r="O187" s="123">
        <f>SUM(O188,O189)</f>
        <v>0</v>
      </c>
      <c r="P187" s="292"/>
      <c r="Q187" s="296"/>
      <c r="S187" s="343"/>
    </row>
    <row r="188" spans="1:19" ht="36" hidden="1" x14ac:dyDescent="0.25">
      <c r="A188" s="340">
        <v>4240</v>
      </c>
      <c r="B188" s="40" t="s">
        <v>182</v>
      </c>
      <c r="C188" s="188">
        <f t="shared" si="170"/>
        <v>0</v>
      </c>
      <c r="D188" s="262"/>
      <c r="E188" s="42"/>
      <c r="F188" s="176">
        <f t="shared" ref="F188:F189" si="187">D188+E188</f>
        <v>0</v>
      </c>
      <c r="G188" s="219"/>
      <c r="H188" s="42"/>
      <c r="I188" s="90">
        <f t="shared" ref="I188:I189" si="188">G188+H188</f>
        <v>0</v>
      </c>
      <c r="J188" s="262"/>
      <c r="K188" s="42"/>
      <c r="L188" s="176">
        <f t="shared" ref="L188:L189" si="189">J188+K188</f>
        <v>0</v>
      </c>
      <c r="M188" s="219"/>
      <c r="N188" s="42"/>
      <c r="O188" s="90">
        <f t="shared" ref="O188:O189" si="190">M188+N188</f>
        <v>0</v>
      </c>
      <c r="P188" s="289"/>
      <c r="Q188" s="296"/>
      <c r="S188" s="343"/>
    </row>
    <row r="189" spans="1:19" ht="24" hidden="1" x14ac:dyDescent="0.25">
      <c r="A189" s="75">
        <v>4250</v>
      </c>
      <c r="B189" s="43" t="s">
        <v>183</v>
      </c>
      <c r="C189" s="189">
        <f t="shared" si="170"/>
        <v>0</v>
      </c>
      <c r="D189" s="263"/>
      <c r="E189" s="45"/>
      <c r="F189" s="95">
        <f t="shared" si="187"/>
        <v>0</v>
      </c>
      <c r="G189" s="229"/>
      <c r="H189" s="45"/>
      <c r="I189" s="91">
        <f t="shared" si="188"/>
        <v>0</v>
      </c>
      <c r="J189" s="263"/>
      <c r="K189" s="45"/>
      <c r="L189" s="95">
        <f t="shared" si="189"/>
        <v>0</v>
      </c>
      <c r="M189" s="229"/>
      <c r="N189" s="45"/>
      <c r="O189" s="91">
        <f t="shared" si="190"/>
        <v>0</v>
      </c>
      <c r="P189" s="290"/>
      <c r="Q189" s="296"/>
      <c r="S189" s="343"/>
    </row>
    <row r="190" spans="1:19" hidden="1" x14ac:dyDescent="0.25">
      <c r="A190" s="35">
        <v>4300</v>
      </c>
      <c r="B190" s="72" t="s">
        <v>184</v>
      </c>
      <c r="C190" s="187">
        <f t="shared" si="170"/>
        <v>0</v>
      </c>
      <c r="D190" s="130">
        <f t="shared" ref="D190:E190" si="191">SUM(D191)</f>
        <v>0</v>
      </c>
      <c r="E190" s="38">
        <f t="shared" si="191"/>
        <v>0</v>
      </c>
      <c r="F190" s="175">
        <f>SUM(F191)</f>
        <v>0</v>
      </c>
      <c r="G190" s="227">
        <f t="shared" ref="G190:N190" si="192">SUM(G191)</f>
        <v>0</v>
      </c>
      <c r="H190" s="38">
        <f t="shared" si="192"/>
        <v>0</v>
      </c>
      <c r="I190" s="123">
        <f t="shared" si="192"/>
        <v>0</v>
      </c>
      <c r="J190" s="130">
        <f t="shared" si="192"/>
        <v>0</v>
      </c>
      <c r="K190" s="38">
        <f t="shared" si="192"/>
        <v>0</v>
      </c>
      <c r="L190" s="175">
        <f t="shared" si="192"/>
        <v>0</v>
      </c>
      <c r="M190" s="227">
        <f t="shared" si="192"/>
        <v>0</v>
      </c>
      <c r="N190" s="38">
        <f t="shared" si="192"/>
        <v>0</v>
      </c>
      <c r="O190" s="123">
        <f>SUM(O191)</f>
        <v>0</v>
      </c>
      <c r="P190" s="292"/>
      <c r="Q190" s="296"/>
      <c r="S190" s="343"/>
    </row>
    <row r="191" spans="1:19" ht="24" hidden="1" x14ac:dyDescent="0.25">
      <c r="A191" s="340">
        <v>4310</v>
      </c>
      <c r="B191" s="40" t="s">
        <v>185</v>
      </c>
      <c r="C191" s="188">
        <f t="shared" si="170"/>
        <v>0</v>
      </c>
      <c r="D191" s="131">
        <f t="shared" ref="D191:E191" si="193">SUM(D192:D192)</f>
        <v>0</v>
      </c>
      <c r="E191" s="79">
        <f t="shared" si="193"/>
        <v>0</v>
      </c>
      <c r="F191" s="176">
        <f>SUM(F192:F192)</f>
        <v>0</v>
      </c>
      <c r="G191" s="232">
        <f t="shared" ref="G191:N191" si="194">SUM(G192:G192)</f>
        <v>0</v>
      </c>
      <c r="H191" s="79">
        <f t="shared" si="194"/>
        <v>0</v>
      </c>
      <c r="I191" s="90">
        <f t="shared" si="194"/>
        <v>0</v>
      </c>
      <c r="J191" s="131">
        <f t="shared" si="194"/>
        <v>0</v>
      </c>
      <c r="K191" s="79">
        <f t="shared" si="194"/>
        <v>0</v>
      </c>
      <c r="L191" s="176">
        <f t="shared" si="194"/>
        <v>0</v>
      </c>
      <c r="M191" s="232">
        <f t="shared" si="194"/>
        <v>0</v>
      </c>
      <c r="N191" s="79">
        <f t="shared" si="194"/>
        <v>0</v>
      </c>
      <c r="O191" s="90">
        <f>SUM(O192:O192)</f>
        <v>0</v>
      </c>
      <c r="P191" s="289"/>
      <c r="Q191" s="296"/>
      <c r="S191" s="343"/>
    </row>
    <row r="192" spans="1:19" ht="36" hidden="1" x14ac:dyDescent="0.25">
      <c r="A192" s="30">
        <v>4311</v>
      </c>
      <c r="B192" s="43" t="s">
        <v>186</v>
      </c>
      <c r="C192" s="189">
        <f t="shared" si="170"/>
        <v>0</v>
      </c>
      <c r="D192" s="263"/>
      <c r="E192" s="45"/>
      <c r="F192" s="95">
        <f>D192+E192</f>
        <v>0</v>
      </c>
      <c r="G192" s="229"/>
      <c r="H192" s="45"/>
      <c r="I192" s="91">
        <f>G192+H192</f>
        <v>0</v>
      </c>
      <c r="J192" s="263"/>
      <c r="K192" s="45"/>
      <c r="L192" s="95">
        <f>J192+K192</f>
        <v>0</v>
      </c>
      <c r="M192" s="229"/>
      <c r="N192" s="45"/>
      <c r="O192" s="91">
        <f>M192+N192</f>
        <v>0</v>
      </c>
      <c r="P192" s="290"/>
      <c r="Q192" s="296"/>
      <c r="S192" s="343"/>
    </row>
    <row r="193" spans="1:19" s="19" customFormat="1" ht="24" x14ac:dyDescent="0.25">
      <c r="A193" s="89"/>
      <c r="B193" s="17" t="s">
        <v>187</v>
      </c>
      <c r="C193" s="198">
        <f t="shared" si="170"/>
        <v>66766</v>
      </c>
      <c r="D193" s="136">
        <f t="shared" ref="D193:E193" si="195">SUM(D194,D229,D268)</f>
        <v>66766</v>
      </c>
      <c r="E193" s="274">
        <f t="shared" si="195"/>
        <v>0</v>
      </c>
      <c r="F193" s="407">
        <f>SUM(F194,F229,F268)</f>
        <v>66766</v>
      </c>
      <c r="G193" s="225">
        <f t="shared" ref="G193:N193" si="196">SUM(G194,G229,G268)</f>
        <v>0</v>
      </c>
      <c r="H193" s="274">
        <f t="shared" si="196"/>
        <v>0</v>
      </c>
      <c r="I193" s="407">
        <f t="shared" si="196"/>
        <v>0</v>
      </c>
      <c r="J193" s="136">
        <f t="shared" si="196"/>
        <v>0</v>
      </c>
      <c r="K193" s="69">
        <f t="shared" si="196"/>
        <v>0</v>
      </c>
      <c r="L193" s="171">
        <f t="shared" si="196"/>
        <v>0</v>
      </c>
      <c r="M193" s="225">
        <f t="shared" si="196"/>
        <v>0</v>
      </c>
      <c r="N193" s="69">
        <f t="shared" si="196"/>
        <v>0</v>
      </c>
      <c r="O193" s="157">
        <f>SUM(O194,O229,O268)</f>
        <v>0</v>
      </c>
      <c r="P193" s="315"/>
      <c r="Q193" s="181"/>
      <c r="S193" s="343"/>
    </row>
    <row r="194" spans="1:19" x14ac:dyDescent="0.25">
      <c r="A194" s="70">
        <v>5000</v>
      </c>
      <c r="B194" s="70" t="s">
        <v>188</v>
      </c>
      <c r="C194" s="199">
        <f t="shared" si="170"/>
        <v>66766</v>
      </c>
      <c r="D194" s="137">
        <f t="shared" ref="D194:E194" si="197">D195+D203</f>
        <v>66766</v>
      </c>
      <c r="E194" s="125">
        <f t="shared" si="197"/>
        <v>0</v>
      </c>
      <c r="F194" s="408">
        <f>F195+F203</f>
        <v>66766</v>
      </c>
      <c r="G194" s="226">
        <f t="shared" ref="G194:N194" si="198">G195+G203</f>
        <v>0</v>
      </c>
      <c r="H194" s="125">
        <f t="shared" si="198"/>
        <v>0</v>
      </c>
      <c r="I194" s="408">
        <f t="shared" si="198"/>
        <v>0</v>
      </c>
      <c r="J194" s="137">
        <f t="shared" si="198"/>
        <v>0</v>
      </c>
      <c r="K194" s="71">
        <f t="shared" si="198"/>
        <v>0</v>
      </c>
      <c r="L194" s="172">
        <f t="shared" si="198"/>
        <v>0</v>
      </c>
      <c r="M194" s="226">
        <f t="shared" si="198"/>
        <v>0</v>
      </c>
      <c r="N194" s="71">
        <f t="shared" si="198"/>
        <v>0</v>
      </c>
      <c r="O194" s="125">
        <f>O195+O203</f>
        <v>0</v>
      </c>
      <c r="P194" s="312"/>
      <c r="Q194" s="296"/>
      <c r="S194" s="343"/>
    </row>
    <row r="195" spans="1:19" hidden="1" x14ac:dyDescent="0.25">
      <c r="A195" s="35">
        <v>5100</v>
      </c>
      <c r="B195" s="72" t="s">
        <v>189</v>
      </c>
      <c r="C195" s="187">
        <f t="shared" si="170"/>
        <v>0</v>
      </c>
      <c r="D195" s="130">
        <f t="shared" ref="D195:E195" si="199">D196+D197+D200+D201+D202</f>
        <v>0</v>
      </c>
      <c r="E195" s="38">
        <f t="shared" si="199"/>
        <v>0</v>
      </c>
      <c r="F195" s="175">
        <f>F196+F197+F200+F201+F202</f>
        <v>0</v>
      </c>
      <c r="G195" s="227">
        <f t="shared" ref="G195:N195" si="200">G196+G197+G200+G201+G202</f>
        <v>0</v>
      </c>
      <c r="H195" s="38">
        <f t="shared" si="200"/>
        <v>0</v>
      </c>
      <c r="I195" s="123">
        <f t="shared" si="200"/>
        <v>0</v>
      </c>
      <c r="J195" s="130">
        <f t="shared" si="200"/>
        <v>0</v>
      </c>
      <c r="K195" s="38">
        <f t="shared" si="200"/>
        <v>0</v>
      </c>
      <c r="L195" s="175">
        <f t="shared" si="200"/>
        <v>0</v>
      </c>
      <c r="M195" s="227">
        <f t="shared" si="200"/>
        <v>0</v>
      </c>
      <c r="N195" s="38">
        <f t="shared" si="200"/>
        <v>0</v>
      </c>
      <c r="O195" s="123">
        <f>O196+O197+O200+O201+O202</f>
        <v>0</v>
      </c>
      <c r="P195" s="292"/>
      <c r="Q195" s="296"/>
      <c r="S195" s="343"/>
    </row>
    <row r="196" spans="1:19" hidden="1" x14ac:dyDescent="0.25">
      <c r="A196" s="340">
        <v>5110</v>
      </c>
      <c r="B196" s="40" t="s">
        <v>190</v>
      </c>
      <c r="C196" s="188">
        <f t="shared" si="170"/>
        <v>0</v>
      </c>
      <c r="D196" s="262"/>
      <c r="E196" s="42"/>
      <c r="F196" s="176">
        <f>D196+E196</f>
        <v>0</v>
      </c>
      <c r="G196" s="219"/>
      <c r="H196" s="42"/>
      <c r="I196" s="90">
        <f>G196+H196</f>
        <v>0</v>
      </c>
      <c r="J196" s="262"/>
      <c r="K196" s="42"/>
      <c r="L196" s="176">
        <f>J196+K196</f>
        <v>0</v>
      </c>
      <c r="M196" s="219"/>
      <c r="N196" s="42"/>
      <c r="O196" s="90">
        <f>M196+N196</f>
        <v>0</v>
      </c>
      <c r="P196" s="289"/>
      <c r="Q196" s="296"/>
      <c r="S196" s="343"/>
    </row>
    <row r="197" spans="1:19" ht="24" hidden="1" x14ac:dyDescent="0.25">
      <c r="A197" s="75">
        <v>5120</v>
      </c>
      <c r="B197" s="43" t="s">
        <v>191</v>
      </c>
      <c r="C197" s="189">
        <f t="shared" si="170"/>
        <v>0</v>
      </c>
      <c r="D197" s="132">
        <f t="shared" ref="D197:E197" si="201">D198+D199</f>
        <v>0</v>
      </c>
      <c r="E197" s="76">
        <f t="shared" si="201"/>
        <v>0</v>
      </c>
      <c r="F197" s="95">
        <f>F198+F199</f>
        <v>0</v>
      </c>
      <c r="G197" s="230">
        <f t="shared" ref="G197:O197" si="202">G198+G199</f>
        <v>0</v>
      </c>
      <c r="H197" s="76">
        <f t="shared" si="202"/>
        <v>0</v>
      </c>
      <c r="I197" s="91">
        <f t="shared" si="202"/>
        <v>0</v>
      </c>
      <c r="J197" s="132">
        <f t="shared" si="202"/>
        <v>0</v>
      </c>
      <c r="K197" s="76">
        <f t="shared" si="202"/>
        <v>0</v>
      </c>
      <c r="L197" s="95">
        <f t="shared" si="202"/>
        <v>0</v>
      </c>
      <c r="M197" s="230">
        <f t="shared" si="202"/>
        <v>0</v>
      </c>
      <c r="N197" s="76">
        <f t="shared" si="202"/>
        <v>0</v>
      </c>
      <c r="O197" s="91">
        <f t="shared" si="202"/>
        <v>0</v>
      </c>
      <c r="P197" s="290"/>
      <c r="Q197" s="296"/>
      <c r="S197" s="343"/>
    </row>
    <row r="198" spans="1:19" hidden="1" x14ac:dyDescent="0.25">
      <c r="A198" s="30">
        <v>5121</v>
      </c>
      <c r="B198" s="43" t="s">
        <v>192</v>
      </c>
      <c r="C198" s="189">
        <f t="shared" si="170"/>
        <v>0</v>
      </c>
      <c r="D198" s="263"/>
      <c r="E198" s="45"/>
      <c r="F198" s="95">
        <f t="shared" ref="F198:F202" si="203">D198+E198</f>
        <v>0</v>
      </c>
      <c r="G198" s="229"/>
      <c r="H198" s="45"/>
      <c r="I198" s="91">
        <f t="shared" ref="I198:I202" si="204">G198+H198</f>
        <v>0</v>
      </c>
      <c r="J198" s="263"/>
      <c r="K198" s="45"/>
      <c r="L198" s="95">
        <f t="shared" ref="L198:L202" si="205">J198+K198</f>
        <v>0</v>
      </c>
      <c r="M198" s="229"/>
      <c r="N198" s="45"/>
      <c r="O198" s="91">
        <f t="shared" ref="O198:O202" si="206">M198+N198</f>
        <v>0</v>
      </c>
      <c r="P198" s="290"/>
      <c r="Q198" s="296"/>
      <c r="S198" s="343"/>
    </row>
    <row r="199" spans="1:19" ht="24" hidden="1" x14ac:dyDescent="0.25">
      <c r="A199" s="30">
        <v>5129</v>
      </c>
      <c r="B199" s="43" t="s">
        <v>193</v>
      </c>
      <c r="C199" s="189">
        <f t="shared" si="170"/>
        <v>0</v>
      </c>
      <c r="D199" s="263"/>
      <c r="E199" s="45"/>
      <c r="F199" s="95">
        <f t="shared" si="203"/>
        <v>0</v>
      </c>
      <c r="G199" s="229"/>
      <c r="H199" s="45"/>
      <c r="I199" s="91">
        <f t="shared" si="204"/>
        <v>0</v>
      </c>
      <c r="J199" s="263"/>
      <c r="K199" s="45"/>
      <c r="L199" s="95">
        <f t="shared" si="205"/>
        <v>0</v>
      </c>
      <c r="M199" s="229"/>
      <c r="N199" s="45"/>
      <c r="O199" s="91">
        <f t="shared" si="206"/>
        <v>0</v>
      </c>
      <c r="P199" s="290"/>
      <c r="Q199" s="296"/>
      <c r="S199" s="343"/>
    </row>
    <row r="200" spans="1:19" hidden="1" x14ac:dyDescent="0.25">
      <c r="A200" s="75">
        <v>5130</v>
      </c>
      <c r="B200" s="43" t="s">
        <v>194</v>
      </c>
      <c r="C200" s="189">
        <f t="shared" si="170"/>
        <v>0</v>
      </c>
      <c r="D200" s="263"/>
      <c r="E200" s="45"/>
      <c r="F200" s="95">
        <f t="shared" si="203"/>
        <v>0</v>
      </c>
      <c r="G200" s="229"/>
      <c r="H200" s="45"/>
      <c r="I200" s="91">
        <f t="shared" si="204"/>
        <v>0</v>
      </c>
      <c r="J200" s="263"/>
      <c r="K200" s="45"/>
      <c r="L200" s="95">
        <f t="shared" si="205"/>
        <v>0</v>
      </c>
      <c r="M200" s="229"/>
      <c r="N200" s="45"/>
      <c r="O200" s="91">
        <f t="shared" si="206"/>
        <v>0</v>
      </c>
      <c r="P200" s="290"/>
      <c r="Q200" s="296"/>
      <c r="S200" s="343"/>
    </row>
    <row r="201" spans="1:19" hidden="1" x14ac:dyDescent="0.25">
      <c r="A201" s="75">
        <v>5140</v>
      </c>
      <c r="B201" s="43" t="s">
        <v>195</v>
      </c>
      <c r="C201" s="189">
        <f t="shared" si="170"/>
        <v>0</v>
      </c>
      <c r="D201" s="263"/>
      <c r="E201" s="45"/>
      <c r="F201" s="95">
        <f t="shared" si="203"/>
        <v>0</v>
      </c>
      <c r="G201" s="229"/>
      <c r="H201" s="45"/>
      <c r="I201" s="91">
        <f t="shared" si="204"/>
        <v>0</v>
      </c>
      <c r="J201" s="263"/>
      <c r="K201" s="45"/>
      <c r="L201" s="95">
        <f t="shared" si="205"/>
        <v>0</v>
      </c>
      <c r="M201" s="229"/>
      <c r="N201" s="45"/>
      <c r="O201" s="91">
        <f t="shared" si="206"/>
        <v>0</v>
      </c>
      <c r="P201" s="290"/>
      <c r="Q201" s="296"/>
      <c r="S201" s="343"/>
    </row>
    <row r="202" spans="1:19" ht="24" hidden="1" x14ac:dyDescent="0.25">
      <c r="A202" s="75">
        <v>5170</v>
      </c>
      <c r="B202" s="43" t="s">
        <v>196</v>
      </c>
      <c r="C202" s="189">
        <f t="shared" si="170"/>
        <v>0</v>
      </c>
      <c r="D202" s="263"/>
      <c r="E202" s="45"/>
      <c r="F202" s="95">
        <f t="shared" si="203"/>
        <v>0</v>
      </c>
      <c r="G202" s="229"/>
      <c r="H202" s="45"/>
      <c r="I202" s="91">
        <f t="shared" si="204"/>
        <v>0</v>
      </c>
      <c r="J202" s="263"/>
      <c r="K202" s="45"/>
      <c r="L202" s="95">
        <f t="shared" si="205"/>
        <v>0</v>
      </c>
      <c r="M202" s="229"/>
      <c r="N202" s="45"/>
      <c r="O202" s="91">
        <f t="shared" si="206"/>
        <v>0</v>
      </c>
      <c r="P202" s="290"/>
      <c r="Q202" s="296"/>
      <c r="S202" s="343"/>
    </row>
    <row r="203" spans="1:19" x14ac:dyDescent="0.25">
      <c r="A203" s="35">
        <v>5200</v>
      </c>
      <c r="B203" s="72" t="s">
        <v>197</v>
      </c>
      <c r="C203" s="187">
        <f t="shared" si="170"/>
        <v>66766</v>
      </c>
      <c r="D203" s="130">
        <f t="shared" ref="D203:E203" si="207">D204+D214+D215+D224+D225+D226+D228</f>
        <v>66766</v>
      </c>
      <c r="E203" s="123">
        <f t="shared" si="207"/>
        <v>0</v>
      </c>
      <c r="F203" s="409">
        <f>F204+F214+F215+F224+F225+F226+F228</f>
        <v>66766</v>
      </c>
      <c r="G203" s="227">
        <f t="shared" ref="G203:O203" si="208">G204+G214+G215+G224+G225+G226+G228</f>
        <v>0</v>
      </c>
      <c r="H203" s="123">
        <f t="shared" si="208"/>
        <v>0</v>
      </c>
      <c r="I203" s="409">
        <f t="shared" si="208"/>
        <v>0</v>
      </c>
      <c r="J203" s="130">
        <f t="shared" si="208"/>
        <v>0</v>
      </c>
      <c r="K203" s="38">
        <f t="shared" si="208"/>
        <v>0</v>
      </c>
      <c r="L203" s="175">
        <f t="shared" si="208"/>
        <v>0</v>
      </c>
      <c r="M203" s="227">
        <f t="shared" si="208"/>
        <v>0</v>
      </c>
      <c r="N203" s="38">
        <f t="shared" si="208"/>
        <v>0</v>
      </c>
      <c r="O203" s="123">
        <f t="shared" si="208"/>
        <v>0</v>
      </c>
      <c r="P203" s="292"/>
      <c r="Q203" s="296"/>
      <c r="S203" s="343"/>
    </row>
    <row r="204" spans="1:19" hidden="1" x14ac:dyDescent="0.25">
      <c r="A204" s="73">
        <v>5210</v>
      </c>
      <c r="B204" s="58" t="s">
        <v>198</v>
      </c>
      <c r="C204" s="194">
        <f t="shared" si="170"/>
        <v>0</v>
      </c>
      <c r="D204" s="86">
        <f>SUM(D205:D213)</f>
        <v>0</v>
      </c>
      <c r="E204" s="74">
        <f>SUM(E205:E213)</f>
        <v>0</v>
      </c>
      <c r="F204" s="174">
        <f t="shared" ref="F204:N204" si="209">SUM(F205:F213)</f>
        <v>0</v>
      </c>
      <c r="G204" s="228">
        <f t="shared" si="209"/>
        <v>0</v>
      </c>
      <c r="H204" s="74">
        <f t="shared" si="209"/>
        <v>0</v>
      </c>
      <c r="I204" s="154">
        <f t="shared" si="209"/>
        <v>0</v>
      </c>
      <c r="J204" s="86">
        <f t="shared" si="209"/>
        <v>0</v>
      </c>
      <c r="K204" s="74">
        <f t="shared" si="209"/>
        <v>0</v>
      </c>
      <c r="L204" s="174">
        <f t="shared" si="209"/>
        <v>0</v>
      </c>
      <c r="M204" s="228">
        <f t="shared" si="209"/>
        <v>0</v>
      </c>
      <c r="N204" s="74">
        <f t="shared" si="209"/>
        <v>0</v>
      </c>
      <c r="O204" s="154">
        <f>SUM(O205:O213)</f>
        <v>0</v>
      </c>
      <c r="P204" s="291"/>
      <c r="Q204" s="296"/>
      <c r="S204" s="343"/>
    </row>
    <row r="205" spans="1:19" hidden="1" x14ac:dyDescent="0.25">
      <c r="A205" s="27">
        <v>5211</v>
      </c>
      <c r="B205" s="40" t="s">
        <v>199</v>
      </c>
      <c r="C205" s="188">
        <f t="shared" si="170"/>
        <v>0</v>
      </c>
      <c r="D205" s="262"/>
      <c r="E205" s="42"/>
      <c r="F205" s="176">
        <f t="shared" ref="F205:F214" si="210">D205+E205</f>
        <v>0</v>
      </c>
      <c r="G205" s="219"/>
      <c r="H205" s="42"/>
      <c r="I205" s="90">
        <f t="shared" ref="I205:I214" si="211">G205+H205</f>
        <v>0</v>
      </c>
      <c r="J205" s="262"/>
      <c r="K205" s="42"/>
      <c r="L205" s="176">
        <f t="shared" ref="L205:L214" si="212">J205+K205</f>
        <v>0</v>
      </c>
      <c r="M205" s="219"/>
      <c r="N205" s="42"/>
      <c r="O205" s="90">
        <f t="shared" ref="O205:O214" si="213">M205+N205</f>
        <v>0</v>
      </c>
      <c r="P205" s="289"/>
      <c r="Q205" s="296"/>
      <c r="S205" s="343"/>
    </row>
    <row r="206" spans="1:19" hidden="1" x14ac:dyDescent="0.25">
      <c r="A206" s="30">
        <v>5212</v>
      </c>
      <c r="B206" s="43" t="s">
        <v>200</v>
      </c>
      <c r="C206" s="189">
        <f t="shared" si="170"/>
        <v>0</v>
      </c>
      <c r="D206" s="263"/>
      <c r="E206" s="45"/>
      <c r="F206" s="95">
        <f t="shared" si="210"/>
        <v>0</v>
      </c>
      <c r="G206" s="229"/>
      <c r="H206" s="45"/>
      <c r="I206" s="91">
        <f t="shared" si="211"/>
        <v>0</v>
      </c>
      <c r="J206" s="263"/>
      <c r="K206" s="45"/>
      <c r="L206" s="95">
        <f t="shared" si="212"/>
        <v>0</v>
      </c>
      <c r="M206" s="229"/>
      <c r="N206" s="45"/>
      <c r="O206" s="91">
        <f t="shared" si="213"/>
        <v>0</v>
      </c>
      <c r="P206" s="290"/>
      <c r="Q206" s="296"/>
      <c r="S206" s="343"/>
    </row>
    <row r="207" spans="1:19" hidden="1" x14ac:dyDescent="0.25">
      <c r="A207" s="30">
        <v>5213</v>
      </c>
      <c r="B207" s="43" t="s">
        <v>201</v>
      </c>
      <c r="C207" s="189">
        <f t="shared" si="170"/>
        <v>0</v>
      </c>
      <c r="D207" s="263"/>
      <c r="E207" s="45"/>
      <c r="F207" s="95">
        <f t="shared" si="210"/>
        <v>0</v>
      </c>
      <c r="G207" s="229"/>
      <c r="H207" s="45"/>
      <c r="I207" s="91">
        <f t="shared" si="211"/>
        <v>0</v>
      </c>
      <c r="J207" s="263"/>
      <c r="K207" s="45"/>
      <c r="L207" s="95">
        <f t="shared" si="212"/>
        <v>0</v>
      </c>
      <c r="M207" s="229"/>
      <c r="N207" s="45"/>
      <c r="O207" s="91">
        <f t="shared" si="213"/>
        <v>0</v>
      </c>
      <c r="P207" s="290"/>
      <c r="Q207" s="296"/>
      <c r="S207" s="343"/>
    </row>
    <row r="208" spans="1:19" hidden="1" x14ac:dyDescent="0.25">
      <c r="A208" s="30">
        <v>5214</v>
      </c>
      <c r="B208" s="43" t="s">
        <v>202</v>
      </c>
      <c r="C208" s="189">
        <f t="shared" si="170"/>
        <v>0</v>
      </c>
      <c r="D208" s="263"/>
      <c r="E208" s="45"/>
      <c r="F208" s="95">
        <f t="shared" si="210"/>
        <v>0</v>
      </c>
      <c r="G208" s="229"/>
      <c r="H208" s="45"/>
      <c r="I208" s="91">
        <f t="shared" si="211"/>
        <v>0</v>
      </c>
      <c r="J208" s="263"/>
      <c r="K208" s="45"/>
      <c r="L208" s="95">
        <f t="shared" si="212"/>
        <v>0</v>
      </c>
      <c r="M208" s="229"/>
      <c r="N208" s="45"/>
      <c r="O208" s="91">
        <f t="shared" si="213"/>
        <v>0</v>
      </c>
      <c r="P208" s="290"/>
      <c r="Q208" s="296"/>
      <c r="S208" s="343"/>
    </row>
    <row r="209" spans="1:19" hidden="1" x14ac:dyDescent="0.25">
      <c r="A209" s="30">
        <v>5215</v>
      </c>
      <c r="B209" s="43" t="s">
        <v>203</v>
      </c>
      <c r="C209" s="189">
        <f t="shared" si="170"/>
        <v>0</v>
      </c>
      <c r="D209" s="263"/>
      <c r="E209" s="45"/>
      <c r="F209" s="95">
        <f t="shared" si="210"/>
        <v>0</v>
      </c>
      <c r="G209" s="229"/>
      <c r="H209" s="45"/>
      <c r="I209" s="91">
        <f t="shared" si="211"/>
        <v>0</v>
      </c>
      <c r="J209" s="263"/>
      <c r="K209" s="45"/>
      <c r="L209" s="95">
        <f t="shared" si="212"/>
        <v>0</v>
      </c>
      <c r="M209" s="229"/>
      <c r="N209" s="45"/>
      <c r="O209" s="91">
        <f t="shared" si="213"/>
        <v>0</v>
      </c>
      <c r="P209" s="290"/>
      <c r="Q209" s="296"/>
      <c r="S209" s="343"/>
    </row>
    <row r="210" spans="1:19" ht="24" hidden="1" x14ac:dyDescent="0.25">
      <c r="A210" s="30">
        <v>5216</v>
      </c>
      <c r="B210" s="43" t="s">
        <v>204</v>
      </c>
      <c r="C210" s="189">
        <f t="shared" si="170"/>
        <v>0</v>
      </c>
      <c r="D210" s="263"/>
      <c r="E210" s="45"/>
      <c r="F210" s="95">
        <f t="shared" si="210"/>
        <v>0</v>
      </c>
      <c r="G210" s="229"/>
      <c r="H210" s="45"/>
      <c r="I210" s="91">
        <f t="shared" si="211"/>
        <v>0</v>
      </c>
      <c r="J210" s="263"/>
      <c r="K210" s="45"/>
      <c r="L210" s="95">
        <f t="shared" si="212"/>
        <v>0</v>
      </c>
      <c r="M210" s="229"/>
      <c r="N210" s="45"/>
      <c r="O210" s="91">
        <f t="shared" si="213"/>
        <v>0</v>
      </c>
      <c r="P210" s="290"/>
      <c r="Q210" s="296"/>
      <c r="S210" s="343"/>
    </row>
    <row r="211" spans="1:19" hidden="1" x14ac:dyDescent="0.25">
      <c r="A211" s="30">
        <v>5217</v>
      </c>
      <c r="B211" s="43" t="s">
        <v>205</v>
      </c>
      <c r="C211" s="189">
        <f t="shared" si="170"/>
        <v>0</v>
      </c>
      <c r="D211" s="263"/>
      <c r="E211" s="45"/>
      <c r="F211" s="95">
        <f t="shared" si="210"/>
        <v>0</v>
      </c>
      <c r="G211" s="229"/>
      <c r="H211" s="45"/>
      <c r="I211" s="91">
        <f t="shared" si="211"/>
        <v>0</v>
      </c>
      <c r="J211" s="263"/>
      <c r="K211" s="45"/>
      <c r="L211" s="95">
        <f t="shared" si="212"/>
        <v>0</v>
      </c>
      <c r="M211" s="229"/>
      <c r="N211" s="45"/>
      <c r="O211" s="91">
        <f t="shared" si="213"/>
        <v>0</v>
      </c>
      <c r="P211" s="290"/>
      <c r="Q211" s="296"/>
      <c r="S211" s="343"/>
    </row>
    <row r="212" spans="1:19" hidden="1" x14ac:dyDescent="0.25">
      <c r="A212" s="30">
        <v>5218</v>
      </c>
      <c r="B212" s="43" t="s">
        <v>206</v>
      </c>
      <c r="C212" s="189">
        <f t="shared" si="170"/>
        <v>0</v>
      </c>
      <c r="D212" s="263"/>
      <c r="E212" s="45"/>
      <c r="F212" s="95">
        <f t="shared" si="210"/>
        <v>0</v>
      </c>
      <c r="G212" s="229"/>
      <c r="H212" s="45"/>
      <c r="I212" s="91">
        <f t="shared" si="211"/>
        <v>0</v>
      </c>
      <c r="J212" s="263"/>
      <c r="K212" s="45"/>
      <c r="L212" s="95">
        <f t="shared" si="212"/>
        <v>0</v>
      </c>
      <c r="M212" s="229"/>
      <c r="N212" s="45"/>
      <c r="O212" s="91">
        <f t="shared" si="213"/>
        <v>0</v>
      </c>
      <c r="P212" s="290"/>
      <c r="Q212" s="296"/>
      <c r="S212" s="343"/>
    </row>
    <row r="213" spans="1:19" hidden="1" x14ac:dyDescent="0.25">
      <c r="A213" s="30">
        <v>5219</v>
      </c>
      <c r="B213" s="43" t="s">
        <v>207</v>
      </c>
      <c r="C213" s="189">
        <f t="shared" si="170"/>
        <v>0</v>
      </c>
      <c r="D213" s="263"/>
      <c r="E213" s="45"/>
      <c r="F213" s="95">
        <f t="shared" si="210"/>
        <v>0</v>
      </c>
      <c r="G213" s="229"/>
      <c r="H213" s="45"/>
      <c r="I213" s="91">
        <f t="shared" si="211"/>
        <v>0</v>
      </c>
      <c r="J213" s="263"/>
      <c r="K213" s="45"/>
      <c r="L213" s="95">
        <f t="shared" si="212"/>
        <v>0</v>
      </c>
      <c r="M213" s="229"/>
      <c r="N213" s="45"/>
      <c r="O213" s="91">
        <f t="shared" si="213"/>
        <v>0</v>
      </c>
      <c r="P213" s="290"/>
      <c r="Q213" s="296"/>
      <c r="S213" s="343"/>
    </row>
    <row r="214" spans="1:19" ht="13.5" hidden="1" customHeight="1" x14ac:dyDescent="0.25">
      <c r="A214" s="75">
        <v>5220</v>
      </c>
      <c r="B214" s="43" t="s">
        <v>208</v>
      </c>
      <c r="C214" s="189">
        <f t="shared" si="170"/>
        <v>0</v>
      </c>
      <c r="D214" s="263"/>
      <c r="E214" s="45"/>
      <c r="F214" s="95">
        <f t="shared" si="210"/>
        <v>0</v>
      </c>
      <c r="G214" s="229"/>
      <c r="H214" s="45"/>
      <c r="I214" s="91">
        <f t="shared" si="211"/>
        <v>0</v>
      </c>
      <c r="J214" s="263"/>
      <c r="K214" s="45"/>
      <c r="L214" s="95">
        <f t="shared" si="212"/>
        <v>0</v>
      </c>
      <c r="M214" s="229"/>
      <c r="N214" s="45"/>
      <c r="O214" s="91">
        <f t="shared" si="213"/>
        <v>0</v>
      </c>
      <c r="P214" s="290"/>
      <c r="Q214" s="296"/>
      <c r="S214" s="343"/>
    </row>
    <row r="215" spans="1:19" x14ac:dyDescent="0.25">
      <c r="A215" s="75">
        <v>5230</v>
      </c>
      <c r="B215" s="43" t="s">
        <v>209</v>
      </c>
      <c r="C215" s="189">
        <f t="shared" si="170"/>
        <v>66766</v>
      </c>
      <c r="D215" s="132">
        <f t="shared" ref="D215:E215" si="214">SUM(D216:D223)</f>
        <v>66766</v>
      </c>
      <c r="E215" s="91">
        <f t="shared" si="214"/>
        <v>0</v>
      </c>
      <c r="F215" s="411">
        <f>SUM(F216:F223)</f>
        <v>66766</v>
      </c>
      <c r="G215" s="230">
        <f t="shared" ref="G215:N215" si="215">SUM(G216:G223)</f>
        <v>0</v>
      </c>
      <c r="H215" s="91">
        <f t="shared" si="215"/>
        <v>0</v>
      </c>
      <c r="I215" s="411">
        <f t="shared" si="215"/>
        <v>0</v>
      </c>
      <c r="J215" s="132">
        <f t="shared" si="215"/>
        <v>0</v>
      </c>
      <c r="K215" s="76">
        <f t="shared" si="215"/>
        <v>0</v>
      </c>
      <c r="L215" s="95">
        <f t="shared" si="215"/>
        <v>0</v>
      </c>
      <c r="M215" s="230">
        <f t="shared" si="215"/>
        <v>0</v>
      </c>
      <c r="N215" s="76">
        <f t="shared" si="215"/>
        <v>0</v>
      </c>
      <c r="O215" s="91">
        <f>SUM(O216:O223)</f>
        <v>0</v>
      </c>
      <c r="P215" s="290"/>
      <c r="Q215" s="296"/>
      <c r="S215" s="343"/>
    </row>
    <row r="216" spans="1:19" hidden="1" x14ac:dyDescent="0.25">
      <c r="A216" s="30">
        <v>5231</v>
      </c>
      <c r="B216" s="43" t="s">
        <v>210</v>
      </c>
      <c r="C216" s="189">
        <f t="shared" si="170"/>
        <v>0</v>
      </c>
      <c r="D216" s="263"/>
      <c r="E216" s="45"/>
      <c r="F216" s="95">
        <f t="shared" ref="F216:F225" si="216">D216+E216</f>
        <v>0</v>
      </c>
      <c r="G216" s="229"/>
      <c r="H216" s="45"/>
      <c r="I216" s="91">
        <f t="shared" ref="I216:I225" si="217">G216+H216</f>
        <v>0</v>
      </c>
      <c r="J216" s="263"/>
      <c r="K216" s="45"/>
      <c r="L216" s="95">
        <f t="shared" ref="L216:L225" si="218">J216+K216</f>
        <v>0</v>
      </c>
      <c r="M216" s="229"/>
      <c r="N216" s="45"/>
      <c r="O216" s="91">
        <f t="shared" ref="O216:O225" si="219">M216+N216</f>
        <v>0</v>
      </c>
      <c r="P216" s="290"/>
      <c r="Q216" s="296"/>
      <c r="S216" s="343"/>
    </row>
    <row r="217" spans="1:19" hidden="1" x14ac:dyDescent="0.25">
      <c r="A217" s="30">
        <v>5232</v>
      </c>
      <c r="B217" s="43" t="s">
        <v>211</v>
      </c>
      <c r="C217" s="189">
        <f t="shared" si="170"/>
        <v>0</v>
      </c>
      <c r="D217" s="263"/>
      <c r="E217" s="45"/>
      <c r="F217" s="95">
        <f t="shared" si="216"/>
        <v>0</v>
      </c>
      <c r="G217" s="229"/>
      <c r="H217" s="45"/>
      <c r="I217" s="91">
        <f t="shared" si="217"/>
        <v>0</v>
      </c>
      <c r="J217" s="263"/>
      <c r="K217" s="45"/>
      <c r="L217" s="95">
        <f t="shared" si="218"/>
        <v>0</v>
      </c>
      <c r="M217" s="229"/>
      <c r="N217" s="45"/>
      <c r="O217" s="91">
        <f t="shared" si="219"/>
        <v>0</v>
      </c>
      <c r="P217" s="290"/>
      <c r="Q217" s="296"/>
      <c r="S217" s="343"/>
    </row>
    <row r="218" spans="1:19" hidden="1" x14ac:dyDescent="0.25">
      <c r="A218" s="30">
        <v>5233</v>
      </c>
      <c r="B218" s="43" t="s">
        <v>212</v>
      </c>
      <c r="C218" s="189">
        <f t="shared" si="170"/>
        <v>0</v>
      </c>
      <c r="D218" s="263"/>
      <c r="E218" s="45"/>
      <c r="F218" s="95">
        <f t="shared" si="216"/>
        <v>0</v>
      </c>
      <c r="G218" s="229"/>
      <c r="H218" s="45"/>
      <c r="I218" s="91">
        <f t="shared" si="217"/>
        <v>0</v>
      </c>
      <c r="J218" s="263"/>
      <c r="K218" s="45"/>
      <c r="L218" s="95">
        <f t="shared" si="218"/>
        <v>0</v>
      </c>
      <c r="M218" s="229"/>
      <c r="N218" s="45"/>
      <c r="O218" s="91">
        <f t="shared" si="219"/>
        <v>0</v>
      </c>
      <c r="P218" s="290"/>
      <c r="Q218" s="296"/>
      <c r="S218" s="343"/>
    </row>
    <row r="219" spans="1:19" ht="24" hidden="1" x14ac:dyDescent="0.25">
      <c r="A219" s="30">
        <v>5234</v>
      </c>
      <c r="B219" s="43" t="s">
        <v>213</v>
      </c>
      <c r="C219" s="189">
        <f t="shared" si="170"/>
        <v>0</v>
      </c>
      <c r="D219" s="263"/>
      <c r="E219" s="45"/>
      <c r="F219" s="95">
        <f t="shared" si="216"/>
        <v>0</v>
      </c>
      <c r="G219" s="229"/>
      <c r="H219" s="45"/>
      <c r="I219" s="91">
        <f t="shared" si="217"/>
        <v>0</v>
      </c>
      <c r="J219" s="263"/>
      <c r="K219" s="45"/>
      <c r="L219" s="95">
        <f t="shared" si="218"/>
        <v>0</v>
      </c>
      <c r="M219" s="229"/>
      <c r="N219" s="45"/>
      <c r="O219" s="91">
        <f t="shared" si="219"/>
        <v>0</v>
      </c>
      <c r="P219" s="290"/>
      <c r="Q219" s="296"/>
      <c r="S219" s="343"/>
    </row>
    <row r="220" spans="1:19" ht="14.25" hidden="1" customHeight="1" x14ac:dyDescent="0.25">
      <c r="A220" s="30">
        <v>5236</v>
      </c>
      <c r="B220" s="43" t="s">
        <v>214</v>
      </c>
      <c r="C220" s="189">
        <f t="shared" si="170"/>
        <v>0</v>
      </c>
      <c r="D220" s="263"/>
      <c r="E220" s="45"/>
      <c r="F220" s="95">
        <f t="shared" si="216"/>
        <v>0</v>
      </c>
      <c r="G220" s="229"/>
      <c r="H220" s="45"/>
      <c r="I220" s="91">
        <f t="shared" si="217"/>
        <v>0</v>
      </c>
      <c r="J220" s="263"/>
      <c r="K220" s="45"/>
      <c r="L220" s="95">
        <f t="shared" si="218"/>
        <v>0</v>
      </c>
      <c r="M220" s="229"/>
      <c r="N220" s="45"/>
      <c r="O220" s="91">
        <f t="shared" si="219"/>
        <v>0</v>
      </c>
      <c r="P220" s="290"/>
      <c r="Q220" s="296"/>
      <c r="S220" s="343"/>
    </row>
    <row r="221" spans="1:19" ht="14.25" hidden="1" customHeight="1" x14ac:dyDescent="0.25">
      <c r="A221" s="30">
        <v>5237</v>
      </c>
      <c r="B221" s="43" t="s">
        <v>215</v>
      </c>
      <c r="C221" s="189">
        <f t="shared" si="170"/>
        <v>0</v>
      </c>
      <c r="D221" s="263"/>
      <c r="E221" s="45"/>
      <c r="F221" s="95">
        <f t="shared" si="216"/>
        <v>0</v>
      </c>
      <c r="G221" s="229"/>
      <c r="H221" s="45"/>
      <c r="I221" s="91">
        <f t="shared" si="217"/>
        <v>0</v>
      </c>
      <c r="J221" s="263"/>
      <c r="K221" s="45"/>
      <c r="L221" s="95">
        <f t="shared" si="218"/>
        <v>0</v>
      </c>
      <c r="M221" s="229"/>
      <c r="N221" s="45"/>
      <c r="O221" s="91">
        <f t="shared" si="219"/>
        <v>0</v>
      </c>
      <c r="P221" s="290"/>
      <c r="Q221" s="296"/>
      <c r="S221" s="343"/>
    </row>
    <row r="222" spans="1:19" ht="24" x14ac:dyDescent="0.25">
      <c r="A222" s="30">
        <v>5238</v>
      </c>
      <c r="B222" s="43" t="s">
        <v>216</v>
      </c>
      <c r="C222" s="189">
        <f t="shared" si="170"/>
        <v>66766</v>
      </c>
      <c r="D222" s="263">
        <f>49200+17566</f>
        <v>66766</v>
      </c>
      <c r="E222" s="393"/>
      <c r="F222" s="411">
        <f t="shared" si="216"/>
        <v>66766</v>
      </c>
      <c r="G222" s="229"/>
      <c r="H222" s="393"/>
      <c r="I222" s="411">
        <f t="shared" si="217"/>
        <v>0</v>
      </c>
      <c r="J222" s="263"/>
      <c r="K222" s="45"/>
      <c r="L222" s="95">
        <f t="shared" si="218"/>
        <v>0</v>
      </c>
      <c r="M222" s="229"/>
      <c r="N222" s="45"/>
      <c r="O222" s="91">
        <f t="shared" si="219"/>
        <v>0</v>
      </c>
      <c r="P222" s="290"/>
      <c r="Q222" s="296"/>
      <c r="S222" s="343"/>
    </row>
    <row r="223" spans="1:19" ht="24" hidden="1" x14ac:dyDescent="0.25">
      <c r="A223" s="30">
        <v>5239</v>
      </c>
      <c r="B223" s="43" t="s">
        <v>217</v>
      </c>
      <c r="C223" s="189">
        <f t="shared" si="170"/>
        <v>0</v>
      </c>
      <c r="D223" s="263"/>
      <c r="E223" s="45"/>
      <c r="F223" s="95">
        <f t="shared" si="216"/>
        <v>0</v>
      </c>
      <c r="G223" s="229"/>
      <c r="H223" s="45"/>
      <c r="I223" s="91">
        <f t="shared" si="217"/>
        <v>0</v>
      </c>
      <c r="J223" s="263"/>
      <c r="K223" s="45"/>
      <c r="L223" s="95">
        <f t="shared" si="218"/>
        <v>0</v>
      </c>
      <c r="M223" s="229"/>
      <c r="N223" s="45"/>
      <c r="O223" s="91">
        <f t="shared" si="219"/>
        <v>0</v>
      </c>
      <c r="P223" s="290"/>
      <c r="Q223" s="296"/>
      <c r="S223" s="343"/>
    </row>
    <row r="224" spans="1:19" ht="24" hidden="1" x14ac:dyDescent="0.25">
      <c r="A224" s="75">
        <v>5240</v>
      </c>
      <c r="B224" s="43" t="s">
        <v>218</v>
      </c>
      <c r="C224" s="189">
        <f t="shared" si="170"/>
        <v>0</v>
      </c>
      <c r="D224" s="263"/>
      <c r="E224" s="45"/>
      <c r="F224" s="95">
        <f t="shared" si="216"/>
        <v>0</v>
      </c>
      <c r="G224" s="229"/>
      <c r="H224" s="45"/>
      <c r="I224" s="91">
        <f t="shared" si="217"/>
        <v>0</v>
      </c>
      <c r="J224" s="263"/>
      <c r="K224" s="45"/>
      <c r="L224" s="95">
        <f t="shared" si="218"/>
        <v>0</v>
      </c>
      <c r="M224" s="229"/>
      <c r="N224" s="45"/>
      <c r="O224" s="91">
        <f t="shared" si="219"/>
        <v>0</v>
      </c>
      <c r="P224" s="290"/>
      <c r="Q224" s="296"/>
      <c r="S224" s="343"/>
    </row>
    <row r="225" spans="1:19" hidden="1" x14ac:dyDescent="0.25">
      <c r="A225" s="75">
        <v>5250</v>
      </c>
      <c r="B225" s="43" t="s">
        <v>219</v>
      </c>
      <c r="C225" s="189">
        <f t="shared" si="170"/>
        <v>0</v>
      </c>
      <c r="D225" s="263"/>
      <c r="E225" s="45"/>
      <c r="F225" s="95">
        <f t="shared" si="216"/>
        <v>0</v>
      </c>
      <c r="G225" s="229"/>
      <c r="H225" s="45"/>
      <c r="I225" s="91">
        <f t="shared" si="217"/>
        <v>0</v>
      </c>
      <c r="J225" s="263"/>
      <c r="K225" s="45"/>
      <c r="L225" s="95">
        <f t="shared" si="218"/>
        <v>0</v>
      </c>
      <c r="M225" s="229"/>
      <c r="N225" s="45"/>
      <c r="O225" s="91">
        <f t="shared" si="219"/>
        <v>0</v>
      </c>
      <c r="P225" s="290"/>
      <c r="Q225" s="296"/>
      <c r="S225" s="343"/>
    </row>
    <row r="226" spans="1:19" hidden="1" x14ac:dyDescent="0.25">
      <c r="A226" s="75">
        <v>5260</v>
      </c>
      <c r="B226" s="43" t="s">
        <v>220</v>
      </c>
      <c r="C226" s="189">
        <f t="shared" si="170"/>
        <v>0</v>
      </c>
      <c r="D226" s="132">
        <f t="shared" ref="D226:E226" si="220">SUM(D227)</f>
        <v>0</v>
      </c>
      <c r="E226" s="76">
        <f t="shared" si="220"/>
        <v>0</v>
      </c>
      <c r="F226" s="95">
        <f>SUM(F227)</f>
        <v>0</v>
      </c>
      <c r="G226" s="230">
        <f t="shared" ref="G226:N226" si="221">SUM(G227)</f>
        <v>0</v>
      </c>
      <c r="H226" s="76">
        <f t="shared" si="221"/>
        <v>0</v>
      </c>
      <c r="I226" s="91">
        <f t="shared" si="221"/>
        <v>0</v>
      </c>
      <c r="J226" s="132">
        <f t="shared" si="221"/>
        <v>0</v>
      </c>
      <c r="K226" s="76">
        <f t="shared" si="221"/>
        <v>0</v>
      </c>
      <c r="L226" s="95">
        <f t="shared" si="221"/>
        <v>0</v>
      </c>
      <c r="M226" s="230">
        <f t="shared" si="221"/>
        <v>0</v>
      </c>
      <c r="N226" s="76">
        <f t="shared" si="221"/>
        <v>0</v>
      </c>
      <c r="O226" s="91">
        <f>SUM(O227)</f>
        <v>0</v>
      </c>
      <c r="P226" s="290"/>
      <c r="Q226" s="296"/>
      <c r="S226" s="343"/>
    </row>
    <row r="227" spans="1:19" ht="24" hidden="1" x14ac:dyDescent="0.25">
      <c r="A227" s="30">
        <v>5269</v>
      </c>
      <c r="B227" s="43" t="s">
        <v>221</v>
      </c>
      <c r="C227" s="189">
        <f t="shared" si="170"/>
        <v>0</v>
      </c>
      <c r="D227" s="263"/>
      <c r="E227" s="45"/>
      <c r="F227" s="95">
        <f t="shared" ref="F227:F228" si="222">D227+E227</f>
        <v>0</v>
      </c>
      <c r="G227" s="229"/>
      <c r="H227" s="45"/>
      <c r="I227" s="91">
        <f t="shared" ref="I227:I228" si="223">G227+H227</f>
        <v>0</v>
      </c>
      <c r="J227" s="263"/>
      <c r="K227" s="45"/>
      <c r="L227" s="95">
        <f t="shared" ref="L227:L228" si="224">J227+K227</f>
        <v>0</v>
      </c>
      <c r="M227" s="229"/>
      <c r="N227" s="45"/>
      <c r="O227" s="91">
        <f t="shared" ref="O227:O228" si="225">M227+N227</f>
        <v>0</v>
      </c>
      <c r="P227" s="290"/>
      <c r="Q227" s="296"/>
      <c r="S227" s="343"/>
    </row>
    <row r="228" spans="1:19" ht="24" hidden="1" x14ac:dyDescent="0.25">
      <c r="A228" s="73">
        <v>5270</v>
      </c>
      <c r="B228" s="58" t="s">
        <v>222</v>
      </c>
      <c r="C228" s="194">
        <f t="shared" si="170"/>
        <v>0</v>
      </c>
      <c r="D228" s="260"/>
      <c r="E228" s="77"/>
      <c r="F228" s="174">
        <f t="shared" si="222"/>
        <v>0</v>
      </c>
      <c r="G228" s="231"/>
      <c r="H228" s="77"/>
      <c r="I228" s="154">
        <f t="shared" si="223"/>
        <v>0</v>
      </c>
      <c r="J228" s="260"/>
      <c r="K228" s="77"/>
      <c r="L228" s="174">
        <f t="shared" si="224"/>
        <v>0</v>
      </c>
      <c r="M228" s="231"/>
      <c r="N228" s="77"/>
      <c r="O228" s="154">
        <f t="shared" si="225"/>
        <v>0</v>
      </c>
      <c r="P228" s="291"/>
      <c r="Q228" s="296"/>
      <c r="S228" s="343"/>
    </row>
    <row r="229" spans="1:19" hidden="1" x14ac:dyDescent="0.25">
      <c r="A229" s="70">
        <v>6000</v>
      </c>
      <c r="B229" s="70" t="s">
        <v>223</v>
      </c>
      <c r="C229" s="199">
        <f t="shared" si="170"/>
        <v>0</v>
      </c>
      <c r="D229" s="137">
        <f t="shared" ref="D229:E229" si="226">D230+D250+D258</f>
        <v>0</v>
      </c>
      <c r="E229" s="71">
        <f t="shared" si="226"/>
        <v>0</v>
      </c>
      <c r="F229" s="172">
        <f>F230+F250+F258</f>
        <v>0</v>
      </c>
      <c r="G229" s="226">
        <f t="shared" ref="G229:N229" si="227">G230+G250+G258</f>
        <v>0</v>
      </c>
      <c r="H229" s="71">
        <f t="shared" si="227"/>
        <v>0</v>
      </c>
      <c r="I229" s="125">
        <f t="shared" si="227"/>
        <v>0</v>
      </c>
      <c r="J229" s="137">
        <f t="shared" si="227"/>
        <v>0</v>
      </c>
      <c r="K229" s="71">
        <f t="shared" si="227"/>
        <v>0</v>
      </c>
      <c r="L229" s="172">
        <f t="shared" si="227"/>
        <v>0</v>
      </c>
      <c r="M229" s="226">
        <f t="shared" si="227"/>
        <v>0</v>
      </c>
      <c r="N229" s="71">
        <f t="shared" si="227"/>
        <v>0</v>
      </c>
      <c r="O229" s="125">
        <f>O230+O250+O258</f>
        <v>0</v>
      </c>
      <c r="P229" s="312"/>
      <c r="Q229" s="296"/>
      <c r="S229" s="343"/>
    </row>
    <row r="230" spans="1:19" ht="14.25" hidden="1" customHeight="1" x14ac:dyDescent="0.25">
      <c r="A230" s="51">
        <v>6200</v>
      </c>
      <c r="B230" s="82" t="s">
        <v>224</v>
      </c>
      <c r="C230" s="201">
        <f t="shared" si="170"/>
        <v>0</v>
      </c>
      <c r="D230" s="138">
        <f t="shared" ref="D230:E230" si="228">SUM(D231,D232,D234,D237,D243,D244,D245)</f>
        <v>0</v>
      </c>
      <c r="E230" s="85">
        <f t="shared" si="228"/>
        <v>0</v>
      </c>
      <c r="F230" s="173">
        <f>SUM(F231,F232,F234,F237,F243,F244,F245)</f>
        <v>0</v>
      </c>
      <c r="G230" s="235">
        <f t="shared" ref="G230:N230" si="229">SUM(G231,G232,G234,G237,G243,G244,G245)</f>
        <v>0</v>
      </c>
      <c r="H230" s="85">
        <f t="shared" si="229"/>
        <v>0</v>
      </c>
      <c r="I230" s="124">
        <f t="shared" si="229"/>
        <v>0</v>
      </c>
      <c r="J230" s="138">
        <f t="shared" si="229"/>
        <v>0</v>
      </c>
      <c r="K230" s="85">
        <f t="shared" si="229"/>
        <v>0</v>
      </c>
      <c r="L230" s="173">
        <f t="shared" si="229"/>
        <v>0</v>
      </c>
      <c r="M230" s="235">
        <f t="shared" si="229"/>
        <v>0</v>
      </c>
      <c r="N230" s="85">
        <f t="shared" si="229"/>
        <v>0</v>
      </c>
      <c r="O230" s="124">
        <f>SUM(O231,O232,O234,O237,O243,O244,O245)</f>
        <v>0</v>
      </c>
      <c r="P230" s="313"/>
      <c r="Q230" s="296"/>
      <c r="S230" s="343"/>
    </row>
    <row r="231" spans="1:19" ht="24" hidden="1" x14ac:dyDescent="0.25">
      <c r="A231" s="340">
        <v>6220</v>
      </c>
      <c r="B231" s="40" t="s">
        <v>225</v>
      </c>
      <c r="C231" s="188">
        <f t="shared" si="170"/>
        <v>0</v>
      </c>
      <c r="D231" s="262"/>
      <c r="E231" s="42"/>
      <c r="F231" s="176">
        <f>D231+E231</f>
        <v>0</v>
      </c>
      <c r="G231" s="219"/>
      <c r="H231" s="42"/>
      <c r="I231" s="90">
        <f>G231+H231</f>
        <v>0</v>
      </c>
      <c r="J231" s="262"/>
      <c r="K231" s="42"/>
      <c r="L231" s="176">
        <f>J231+K231</f>
        <v>0</v>
      </c>
      <c r="M231" s="219"/>
      <c r="N231" s="42"/>
      <c r="O231" s="90">
        <f>M231+N231</f>
        <v>0</v>
      </c>
      <c r="P231" s="289"/>
      <c r="Q231" s="296"/>
      <c r="S231" s="343"/>
    </row>
    <row r="232" spans="1:19" hidden="1" x14ac:dyDescent="0.25">
      <c r="A232" s="75">
        <v>6230</v>
      </c>
      <c r="B232" s="43" t="s">
        <v>226</v>
      </c>
      <c r="C232" s="189">
        <f t="shared" si="170"/>
        <v>0</v>
      </c>
      <c r="D232" s="132">
        <f t="shared" ref="D232:O232" si="230">SUM(D233)</f>
        <v>0</v>
      </c>
      <c r="E232" s="76">
        <f t="shared" si="230"/>
        <v>0</v>
      </c>
      <c r="F232" s="95">
        <f t="shared" si="230"/>
        <v>0</v>
      </c>
      <c r="G232" s="230">
        <f t="shared" si="230"/>
        <v>0</v>
      </c>
      <c r="H232" s="76">
        <f t="shared" si="230"/>
        <v>0</v>
      </c>
      <c r="I232" s="91">
        <f t="shared" si="230"/>
        <v>0</v>
      </c>
      <c r="J232" s="132">
        <f t="shared" si="230"/>
        <v>0</v>
      </c>
      <c r="K232" s="76">
        <f t="shared" si="230"/>
        <v>0</v>
      </c>
      <c r="L232" s="95">
        <f t="shared" si="230"/>
        <v>0</v>
      </c>
      <c r="M232" s="230">
        <f t="shared" si="230"/>
        <v>0</v>
      </c>
      <c r="N232" s="76">
        <f t="shared" si="230"/>
        <v>0</v>
      </c>
      <c r="O232" s="91">
        <f t="shared" si="230"/>
        <v>0</v>
      </c>
      <c r="P232" s="290"/>
      <c r="Q232" s="296"/>
      <c r="S232" s="343"/>
    </row>
    <row r="233" spans="1:19" ht="24" hidden="1" x14ac:dyDescent="0.25">
      <c r="A233" s="30">
        <v>6239</v>
      </c>
      <c r="B233" s="40" t="s">
        <v>227</v>
      </c>
      <c r="C233" s="189">
        <f t="shared" si="170"/>
        <v>0</v>
      </c>
      <c r="D233" s="262"/>
      <c r="E233" s="42"/>
      <c r="F233" s="176">
        <f>D233+E233</f>
        <v>0</v>
      </c>
      <c r="G233" s="219"/>
      <c r="H233" s="42"/>
      <c r="I233" s="90">
        <f>G233+H233</f>
        <v>0</v>
      </c>
      <c r="J233" s="262"/>
      <c r="K233" s="42"/>
      <c r="L233" s="176">
        <f>J233+K233</f>
        <v>0</v>
      </c>
      <c r="M233" s="219"/>
      <c r="N233" s="42"/>
      <c r="O233" s="90">
        <f>M233+N233</f>
        <v>0</v>
      </c>
      <c r="P233" s="289"/>
      <c r="Q233" s="296"/>
      <c r="S233" s="343"/>
    </row>
    <row r="234" spans="1:19" ht="24" hidden="1" x14ac:dyDescent="0.25">
      <c r="A234" s="75">
        <v>6240</v>
      </c>
      <c r="B234" s="43" t="s">
        <v>228</v>
      </c>
      <c r="C234" s="189">
        <f t="shared" si="170"/>
        <v>0</v>
      </c>
      <c r="D234" s="132">
        <f t="shared" ref="D234:E234" si="231">SUM(D235:D236)</f>
        <v>0</v>
      </c>
      <c r="E234" s="76">
        <f t="shared" si="231"/>
        <v>0</v>
      </c>
      <c r="F234" s="95">
        <f>SUM(F235:F236)</f>
        <v>0</v>
      </c>
      <c r="G234" s="230">
        <f t="shared" ref="G234:N234" si="232">SUM(G235:G236)</f>
        <v>0</v>
      </c>
      <c r="H234" s="76">
        <f t="shared" si="232"/>
        <v>0</v>
      </c>
      <c r="I234" s="91">
        <f t="shared" si="232"/>
        <v>0</v>
      </c>
      <c r="J234" s="132">
        <f t="shared" si="232"/>
        <v>0</v>
      </c>
      <c r="K234" s="76">
        <f t="shared" si="232"/>
        <v>0</v>
      </c>
      <c r="L234" s="95">
        <f t="shared" si="232"/>
        <v>0</v>
      </c>
      <c r="M234" s="230">
        <f t="shared" si="232"/>
        <v>0</v>
      </c>
      <c r="N234" s="76">
        <f t="shared" si="232"/>
        <v>0</v>
      </c>
      <c r="O234" s="91">
        <f>SUM(O235:O236)</f>
        <v>0</v>
      </c>
      <c r="P234" s="290"/>
      <c r="Q234" s="296"/>
      <c r="S234" s="343"/>
    </row>
    <row r="235" spans="1:19" hidden="1" x14ac:dyDescent="0.25">
      <c r="A235" s="30">
        <v>6241</v>
      </c>
      <c r="B235" s="43" t="s">
        <v>229</v>
      </c>
      <c r="C235" s="189">
        <f t="shared" si="170"/>
        <v>0</v>
      </c>
      <c r="D235" s="263"/>
      <c r="E235" s="45"/>
      <c r="F235" s="95">
        <f t="shared" ref="F235:F236" si="233">D235+E235</f>
        <v>0</v>
      </c>
      <c r="G235" s="229"/>
      <c r="H235" s="45"/>
      <c r="I235" s="91">
        <f t="shared" ref="I235:I236" si="234">G235+H235</f>
        <v>0</v>
      </c>
      <c r="J235" s="263"/>
      <c r="K235" s="45"/>
      <c r="L235" s="95">
        <f t="shared" ref="L235:L236" si="235">J235+K235</f>
        <v>0</v>
      </c>
      <c r="M235" s="229"/>
      <c r="N235" s="45"/>
      <c r="O235" s="91">
        <f t="shared" ref="O235:O236" si="236">M235+N235</f>
        <v>0</v>
      </c>
      <c r="P235" s="290"/>
      <c r="Q235" s="296"/>
      <c r="S235" s="343"/>
    </row>
    <row r="236" spans="1:19" hidden="1" x14ac:dyDescent="0.25">
      <c r="A236" s="30">
        <v>6242</v>
      </c>
      <c r="B236" s="43" t="s">
        <v>230</v>
      </c>
      <c r="C236" s="189">
        <f t="shared" si="170"/>
        <v>0</v>
      </c>
      <c r="D236" s="263"/>
      <c r="E236" s="45"/>
      <c r="F236" s="95">
        <f t="shared" si="233"/>
        <v>0</v>
      </c>
      <c r="G236" s="229"/>
      <c r="H236" s="45"/>
      <c r="I236" s="91">
        <f t="shared" si="234"/>
        <v>0</v>
      </c>
      <c r="J236" s="263"/>
      <c r="K236" s="45"/>
      <c r="L236" s="95">
        <f t="shared" si="235"/>
        <v>0</v>
      </c>
      <c r="M236" s="229"/>
      <c r="N236" s="45"/>
      <c r="O236" s="91">
        <f t="shared" si="236"/>
        <v>0</v>
      </c>
      <c r="P236" s="290"/>
      <c r="Q236" s="296"/>
      <c r="S236" s="343"/>
    </row>
    <row r="237" spans="1:19" ht="25.5" hidden="1" customHeight="1" x14ac:dyDescent="0.25">
      <c r="A237" s="75">
        <v>6250</v>
      </c>
      <c r="B237" s="43" t="s">
        <v>231</v>
      </c>
      <c r="C237" s="189">
        <f t="shared" si="170"/>
        <v>0</v>
      </c>
      <c r="D237" s="132">
        <f t="shared" ref="D237:E237" si="237">SUM(D238:D242)</f>
        <v>0</v>
      </c>
      <c r="E237" s="76">
        <f t="shared" si="237"/>
        <v>0</v>
      </c>
      <c r="F237" s="95">
        <f>SUM(F238:F242)</f>
        <v>0</v>
      </c>
      <c r="G237" s="230">
        <f t="shared" ref="G237:N237" si="238">SUM(G238:G242)</f>
        <v>0</v>
      </c>
      <c r="H237" s="76">
        <f t="shared" si="238"/>
        <v>0</v>
      </c>
      <c r="I237" s="91">
        <f t="shared" si="238"/>
        <v>0</v>
      </c>
      <c r="J237" s="132">
        <f t="shared" si="238"/>
        <v>0</v>
      </c>
      <c r="K237" s="76">
        <f t="shared" si="238"/>
        <v>0</v>
      </c>
      <c r="L237" s="95">
        <f t="shared" si="238"/>
        <v>0</v>
      </c>
      <c r="M237" s="230">
        <f t="shared" si="238"/>
        <v>0</v>
      </c>
      <c r="N237" s="76">
        <f t="shared" si="238"/>
        <v>0</v>
      </c>
      <c r="O237" s="91">
        <f>SUM(O238:O242)</f>
        <v>0</v>
      </c>
      <c r="P237" s="290"/>
      <c r="Q237" s="296"/>
      <c r="S237" s="343"/>
    </row>
    <row r="238" spans="1:19" ht="14.25" hidden="1" customHeight="1" x14ac:dyDescent="0.25">
      <c r="A238" s="30">
        <v>6252</v>
      </c>
      <c r="B238" s="43" t="s">
        <v>232</v>
      </c>
      <c r="C238" s="189">
        <f t="shared" si="170"/>
        <v>0</v>
      </c>
      <c r="D238" s="263"/>
      <c r="E238" s="45"/>
      <c r="F238" s="95">
        <f t="shared" ref="F238:F244" si="239">D238+E238</f>
        <v>0</v>
      </c>
      <c r="G238" s="229"/>
      <c r="H238" s="45"/>
      <c r="I238" s="91">
        <f t="shared" ref="I238:I244" si="240">G238+H238</f>
        <v>0</v>
      </c>
      <c r="J238" s="263"/>
      <c r="K238" s="45"/>
      <c r="L238" s="95">
        <f t="shared" ref="L238:L244" si="241">J238+K238</f>
        <v>0</v>
      </c>
      <c r="M238" s="229"/>
      <c r="N238" s="45"/>
      <c r="O238" s="91">
        <f t="shared" ref="O238:O244" si="242">M238+N238</f>
        <v>0</v>
      </c>
      <c r="P238" s="290"/>
      <c r="Q238" s="296"/>
      <c r="S238" s="343"/>
    </row>
    <row r="239" spans="1:19" ht="14.25" hidden="1" customHeight="1" x14ac:dyDescent="0.25">
      <c r="A239" s="30">
        <v>6253</v>
      </c>
      <c r="B239" s="43" t="s">
        <v>233</v>
      </c>
      <c r="C239" s="189">
        <f t="shared" si="170"/>
        <v>0</v>
      </c>
      <c r="D239" s="263"/>
      <c r="E239" s="45"/>
      <c r="F239" s="95">
        <f t="shared" si="239"/>
        <v>0</v>
      </c>
      <c r="G239" s="229"/>
      <c r="H239" s="45"/>
      <c r="I239" s="91">
        <f t="shared" si="240"/>
        <v>0</v>
      </c>
      <c r="J239" s="263"/>
      <c r="K239" s="45"/>
      <c r="L239" s="95">
        <f t="shared" si="241"/>
        <v>0</v>
      </c>
      <c r="M239" s="229"/>
      <c r="N239" s="45"/>
      <c r="O239" s="91">
        <f t="shared" si="242"/>
        <v>0</v>
      </c>
      <c r="P239" s="290"/>
      <c r="Q239" s="296"/>
      <c r="S239" s="343"/>
    </row>
    <row r="240" spans="1:19" ht="24" hidden="1" x14ac:dyDescent="0.25">
      <c r="A240" s="30">
        <v>6254</v>
      </c>
      <c r="B240" s="43" t="s">
        <v>234</v>
      </c>
      <c r="C240" s="189">
        <f t="shared" si="170"/>
        <v>0</v>
      </c>
      <c r="D240" s="263"/>
      <c r="E240" s="45"/>
      <c r="F240" s="95">
        <f t="shared" si="239"/>
        <v>0</v>
      </c>
      <c r="G240" s="229"/>
      <c r="H240" s="45"/>
      <c r="I240" s="91">
        <f t="shared" si="240"/>
        <v>0</v>
      </c>
      <c r="J240" s="263"/>
      <c r="K240" s="45"/>
      <c r="L240" s="95">
        <f t="shared" si="241"/>
        <v>0</v>
      </c>
      <c r="M240" s="229"/>
      <c r="N240" s="45"/>
      <c r="O240" s="91">
        <f t="shared" si="242"/>
        <v>0</v>
      </c>
      <c r="P240" s="290"/>
      <c r="Q240" s="296"/>
      <c r="S240" s="343"/>
    </row>
    <row r="241" spans="1:19" ht="24" hidden="1" x14ac:dyDescent="0.25">
      <c r="A241" s="30">
        <v>6255</v>
      </c>
      <c r="B241" s="43" t="s">
        <v>235</v>
      </c>
      <c r="C241" s="189">
        <f t="shared" ref="C241:C295" si="243">SUM(F241,I241,L241,O241)</f>
        <v>0</v>
      </c>
      <c r="D241" s="263"/>
      <c r="E241" s="45"/>
      <c r="F241" s="95">
        <f t="shared" si="239"/>
        <v>0</v>
      </c>
      <c r="G241" s="229"/>
      <c r="H241" s="45"/>
      <c r="I241" s="91">
        <f t="shared" si="240"/>
        <v>0</v>
      </c>
      <c r="J241" s="263"/>
      <c r="K241" s="45"/>
      <c r="L241" s="95">
        <f t="shared" si="241"/>
        <v>0</v>
      </c>
      <c r="M241" s="229"/>
      <c r="N241" s="45"/>
      <c r="O241" s="91">
        <f t="shared" si="242"/>
        <v>0</v>
      </c>
      <c r="P241" s="290"/>
      <c r="Q241" s="296"/>
      <c r="S241" s="343"/>
    </row>
    <row r="242" spans="1:19" hidden="1" x14ac:dyDescent="0.25">
      <c r="A242" s="30">
        <v>6259</v>
      </c>
      <c r="B242" s="43" t="s">
        <v>236</v>
      </c>
      <c r="C242" s="189">
        <f t="shared" si="243"/>
        <v>0</v>
      </c>
      <c r="D242" s="263"/>
      <c r="E242" s="45"/>
      <c r="F242" s="95">
        <f t="shared" si="239"/>
        <v>0</v>
      </c>
      <c r="G242" s="229"/>
      <c r="H242" s="45"/>
      <c r="I242" s="91">
        <f t="shared" si="240"/>
        <v>0</v>
      </c>
      <c r="J242" s="263"/>
      <c r="K242" s="45"/>
      <c r="L242" s="95">
        <f t="shared" si="241"/>
        <v>0</v>
      </c>
      <c r="M242" s="229"/>
      <c r="N242" s="45"/>
      <c r="O242" s="91">
        <f t="shared" si="242"/>
        <v>0</v>
      </c>
      <c r="P242" s="290"/>
      <c r="Q242" s="296"/>
      <c r="S242" s="343"/>
    </row>
    <row r="243" spans="1:19" ht="24" hidden="1" x14ac:dyDescent="0.25">
      <c r="A243" s="75">
        <v>6260</v>
      </c>
      <c r="B243" s="43" t="s">
        <v>237</v>
      </c>
      <c r="C243" s="189">
        <f t="shared" si="243"/>
        <v>0</v>
      </c>
      <c r="D243" s="263"/>
      <c r="E243" s="45"/>
      <c r="F243" s="95">
        <f t="shared" si="239"/>
        <v>0</v>
      </c>
      <c r="G243" s="229"/>
      <c r="H243" s="45"/>
      <c r="I243" s="91">
        <f t="shared" si="240"/>
        <v>0</v>
      </c>
      <c r="J243" s="263"/>
      <c r="K243" s="45"/>
      <c r="L243" s="95">
        <f t="shared" si="241"/>
        <v>0</v>
      </c>
      <c r="M243" s="229"/>
      <c r="N243" s="45"/>
      <c r="O243" s="91">
        <f t="shared" si="242"/>
        <v>0</v>
      </c>
      <c r="P243" s="290"/>
      <c r="Q243" s="296"/>
      <c r="S243" s="343"/>
    </row>
    <row r="244" spans="1:19" hidden="1" x14ac:dyDescent="0.25">
      <c r="A244" s="75">
        <v>6270</v>
      </c>
      <c r="B244" s="43" t="s">
        <v>238</v>
      </c>
      <c r="C244" s="189">
        <f t="shared" si="243"/>
        <v>0</v>
      </c>
      <c r="D244" s="263"/>
      <c r="E244" s="45"/>
      <c r="F244" s="95">
        <f t="shared" si="239"/>
        <v>0</v>
      </c>
      <c r="G244" s="229"/>
      <c r="H244" s="45"/>
      <c r="I244" s="91">
        <f t="shared" si="240"/>
        <v>0</v>
      </c>
      <c r="J244" s="263"/>
      <c r="K244" s="45"/>
      <c r="L244" s="95">
        <f t="shared" si="241"/>
        <v>0</v>
      </c>
      <c r="M244" s="229"/>
      <c r="N244" s="45"/>
      <c r="O244" s="91">
        <f t="shared" si="242"/>
        <v>0</v>
      </c>
      <c r="P244" s="290"/>
      <c r="Q244" s="296"/>
      <c r="S244" s="343"/>
    </row>
    <row r="245" spans="1:19" ht="24" hidden="1" x14ac:dyDescent="0.25">
      <c r="A245" s="340">
        <v>6290</v>
      </c>
      <c r="B245" s="40" t="s">
        <v>239</v>
      </c>
      <c r="C245" s="200">
        <f t="shared" si="243"/>
        <v>0</v>
      </c>
      <c r="D245" s="131">
        <f t="shared" ref="D245:E245" si="244">SUM(D246:D249)</f>
        <v>0</v>
      </c>
      <c r="E245" s="79">
        <f t="shared" si="244"/>
        <v>0</v>
      </c>
      <c r="F245" s="176">
        <f>SUM(F246:F249)</f>
        <v>0</v>
      </c>
      <c r="G245" s="232">
        <f t="shared" ref="G245:O245" si="245">SUM(G246:G249)</f>
        <v>0</v>
      </c>
      <c r="H245" s="79">
        <f t="shared" si="245"/>
        <v>0</v>
      </c>
      <c r="I245" s="90">
        <f t="shared" si="245"/>
        <v>0</v>
      </c>
      <c r="J245" s="131">
        <f t="shared" si="245"/>
        <v>0</v>
      </c>
      <c r="K245" s="79">
        <f t="shared" si="245"/>
        <v>0</v>
      </c>
      <c r="L245" s="176">
        <f t="shared" si="245"/>
        <v>0</v>
      </c>
      <c r="M245" s="232">
        <f t="shared" si="245"/>
        <v>0</v>
      </c>
      <c r="N245" s="79">
        <f t="shared" si="245"/>
        <v>0</v>
      </c>
      <c r="O245" s="90">
        <f t="shared" si="245"/>
        <v>0</v>
      </c>
      <c r="P245" s="293"/>
      <c r="Q245" s="296"/>
      <c r="S245" s="343"/>
    </row>
    <row r="246" spans="1:19" hidden="1" x14ac:dyDescent="0.25">
      <c r="A246" s="30">
        <v>6291</v>
      </c>
      <c r="B246" s="43" t="s">
        <v>240</v>
      </c>
      <c r="C246" s="189">
        <f t="shared" si="243"/>
        <v>0</v>
      </c>
      <c r="D246" s="263"/>
      <c r="E246" s="45"/>
      <c r="F246" s="95">
        <f t="shared" ref="F246:F249" si="246">D246+E246</f>
        <v>0</v>
      </c>
      <c r="G246" s="229"/>
      <c r="H246" s="45"/>
      <c r="I246" s="91">
        <f t="shared" ref="I246:I249" si="247">G246+H246</f>
        <v>0</v>
      </c>
      <c r="J246" s="263"/>
      <c r="K246" s="45"/>
      <c r="L246" s="95">
        <f t="shared" ref="L246:L249" si="248">J246+K246</f>
        <v>0</v>
      </c>
      <c r="M246" s="229"/>
      <c r="N246" s="45"/>
      <c r="O246" s="91">
        <f t="shared" ref="O246:O249" si="249">M246+N246</f>
        <v>0</v>
      </c>
      <c r="P246" s="290"/>
      <c r="Q246" s="296"/>
      <c r="S246" s="343"/>
    </row>
    <row r="247" spans="1:19" hidden="1" x14ac:dyDescent="0.25">
      <c r="A247" s="30">
        <v>6292</v>
      </c>
      <c r="B247" s="43" t="s">
        <v>241</v>
      </c>
      <c r="C247" s="189">
        <f t="shared" si="243"/>
        <v>0</v>
      </c>
      <c r="D247" s="263"/>
      <c r="E247" s="45"/>
      <c r="F247" s="95">
        <f t="shared" si="246"/>
        <v>0</v>
      </c>
      <c r="G247" s="229"/>
      <c r="H247" s="45"/>
      <c r="I247" s="91">
        <f t="shared" si="247"/>
        <v>0</v>
      </c>
      <c r="J247" s="263"/>
      <c r="K247" s="45"/>
      <c r="L247" s="95">
        <f t="shared" si="248"/>
        <v>0</v>
      </c>
      <c r="M247" s="229"/>
      <c r="N247" s="45"/>
      <c r="O247" s="91">
        <f t="shared" si="249"/>
        <v>0</v>
      </c>
      <c r="P247" s="290"/>
      <c r="Q247" s="296"/>
      <c r="S247" s="343"/>
    </row>
    <row r="248" spans="1:19" ht="72" hidden="1" x14ac:dyDescent="0.25">
      <c r="A248" s="30">
        <v>6296</v>
      </c>
      <c r="B248" s="43" t="s">
        <v>242</v>
      </c>
      <c r="C248" s="189">
        <f t="shared" si="243"/>
        <v>0</v>
      </c>
      <c r="D248" s="263"/>
      <c r="E248" s="45"/>
      <c r="F248" s="95">
        <f t="shared" si="246"/>
        <v>0</v>
      </c>
      <c r="G248" s="229"/>
      <c r="H248" s="45"/>
      <c r="I248" s="91">
        <f t="shared" si="247"/>
        <v>0</v>
      </c>
      <c r="J248" s="263"/>
      <c r="K248" s="45"/>
      <c r="L248" s="95">
        <f t="shared" si="248"/>
        <v>0</v>
      </c>
      <c r="M248" s="229"/>
      <c r="N248" s="45"/>
      <c r="O248" s="91">
        <f t="shared" si="249"/>
        <v>0</v>
      </c>
      <c r="P248" s="290"/>
      <c r="Q248" s="296"/>
      <c r="S248" s="343"/>
    </row>
    <row r="249" spans="1:19" ht="39.75" hidden="1" customHeight="1" x14ac:dyDescent="0.25">
      <c r="A249" s="30">
        <v>6299</v>
      </c>
      <c r="B249" s="43" t="s">
        <v>243</v>
      </c>
      <c r="C249" s="189">
        <f t="shared" si="243"/>
        <v>0</v>
      </c>
      <c r="D249" s="263"/>
      <c r="E249" s="45"/>
      <c r="F249" s="95">
        <f t="shared" si="246"/>
        <v>0</v>
      </c>
      <c r="G249" s="229"/>
      <c r="H249" s="45"/>
      <c r="I249" s="91">
        <f t="shared" si="247"/>
        <v>0</v>
      </c>
      <c r="J249" s="263"/>
      <c r="K249" s="45"/>
      <c r="L249" s="95">
        <f t="shared" si="248"/>
        <v>0</v>
      </c>
      <c r="M249" s="229"/>
      <c r="N249" s="45"/>
      <c r="O249" s="91">
        <f t="shared" si="249"/>
        <v>0</v>
      </c>
      <c r="P249" s="290"/>
      <c r="Q249" s="296"/>
      <c r="S249" s="343"/>
    </row>
    <row r="250" spans="1:19" hidden="1" x14ac:dyDescent="0.25">
      <c r="A250" s="35">
        <v>6300</v>
      </c>
      <c r="B250" s="72" t="s">
        <v>244</v>
      </c>
      <c r="C250" s="187">
        <f t="shared" si="243"/>
        <v>0</v>
      </c>
      <c r="D250" s="130">
        <f t="shared" ref="D250:E250" si="250">SUM(D251,D256,D257)</f>
        <v>0</v>
      </c>
      <c r="E250" s="38">
        <f t="shared" si="250"/>
        <v>0</v>
      </c>
      <c r="F250" s="175">
        <f>SUM(F251,F256,F257)</f>
        <v>0</v>
      </c>
      <c r="G250" s="227">
        <f t="shared" ref="G250:O250" si="251">SUM(G251,G256,G257)</f>
        <v>0</v>
      </c>
      <c r="H250" s="38">
        <f t="shared" si="251"/>
        <v>0</v>
      </c>
      <c r="I250" s="123">
        <f t="shared" si="251"/>
        <v>0</v>
      </c>
      <c r="J250" s="130">
        <f t="shared" si="251"/>
        <v>0</v>
      </c>
      <c r="K250" s="38">
        <f t="shared" si="251"/>
        <v>0</v>
      </c>
      <c r="L250" s="175">
        <f t="shared" si="251"/>
        <v>0</v>
      </c>
      <c r="M250" s="227">
        <f t="shared" si="251"/>
        <v>0</v>
      </c>
      <c r="N250" s="38">
        <f t="shared" si="251"/>
        <v>0</v>
      </c>
      <c r="O250" s="123">
        <f t="shared" si="251"/>
        <v>0</v>
      </c>
      <c r="P250" s="314"/>
      <c r="Q250" s="296"/>
      <c r="S250" s="343"/>
    </row>
    <row r="251" spans="1:19" ht="24" hidden="1" x14ac:dyDescent="0.25">
      <c r="A251" s="340">
        <v>6320</v>
      </c>
      <c r="B251" s="40" t="s">
        <v>245</v>
      </c>
      <c r="C251" s="200">
        <f t="shared" si="243"/>
        <v>0</v>
      </c>
      <c r="D251" s="131">
        <f t="shared" ref="D251:E251" si="252">SUM(D252:D255)</f>
        <v>0</v>
      </c>
      <c r="E251" s="79">
        <f t="shared" si="252"/>
        <v>0</v>
      </c>
      <c r="F251" s="176">
        <f>SUM(F252:F255)</f>
        <v>0</v>
      </c>
      <c r="G251" s="232">
        <f t="shared" ref="G251:O251" si="253">SUM(G252:G255)</f>
        <v>0</v>
      </c>
      <c r="H251" s="79">
        <f t="shared" si="253"/>
        <v>0</v>
      </c>
      <c r="I251" s="90">
        <f t="shared" si="253"/>
        <v>0</v>
      </c>
      <c r="J251" s="131">
        <f t="shared" si="253"/>
        <v>0</v>
      </c>
      <c r="K251" s="79">
        <f t="shared" si="253"/>
        <v>0</v>
      </c>
      <c r="L251" s="176">
        <f t="shared" si="253"/>
        <v>0</v>
      </c>
      <c r="M251" s="232">
        <f t="shared" si="253"/>
        <v>0</v>
      </c>
      <c r="N251" s="79">
        <f t="shared" si="253"/>
        <v>0</v>
      </c>
      <c r="O251" s="90">
        <f t="shared" si="253"/>
        <v>0</v>
      </c>
      <c r="P251" s="289"/>
      <c r="Q251" s="296"/>
      <c r="S251" s="343"/>
    </row>
    <row r="252" spans="1:19" hidden="1" x14ac:dyDescent="0.25">
      <c r="A252" s="30">
        <v>6322</v>
      </c>
      <c r="B252" s="43" t="s">
        <v>246</v>
      </c>
      <c r="C252" s="189">
        <f t="shared" si="243"/>
        <v>0</v>
      </c>
      <c r="D252" s="263"/>
      <c r="E252" s="45"/>
      <c r="F252" s="95">
        <f t="shared" ref="F252:F257" si="254">D252+E252</f>
        <v>0</v>
      </c>
      <c r="G252" s="229"/>
      <c r="H252" s="45"/>
      <c r="I252" s="91">
        <f t="shared" ref="I252:I257" si="255">G252+H252</f>
        <v>0</v>
      </c>
      <c r="J252" s="263"/>
      <c r="K252" s="45"/>
      <c r="L252" s="95">
        <f t="shared" ref="L252:L257" si="256">J252+K252</f>
        <v>0</v>
      </c>
      <c r="M252" s="229"/>
      <c r="N252" s="45"/>
      <c r="O252" s="91">
        <f t="shared" ref="O252:O257" si="257">M252+N252</f>
        <v>0</v>
      </c>
      <c r="P252" s="290"/>
      <c r="Q252" s="296"/>
      <c r="S252" s="343"/>
    </row>
    <row r="253" spans="1:19" ht="24" hidden="1" x14ac:dyDescent="0.25">
      <c r="A253" s="30">
        <v>6323</v>
      </c>
      <c r="B253" s="43" t="s">
        <v>247</v>
      </c>
      <c r="C253" s="189">
        <f t="shared" si="243"/>
        <v>0</v>
      </c>
      <c r="D253" s="263"/>
      <c r="E253" s="45"/>
      <c r="F253" s="95">
        <f t="shared" si="254"/>
        <v>0</v>
      </c>
      <c r="G253" s="229"/>
      <c r="H253" s="45"/>
      <c r="I253" s="91">
        <f t="shared" si="255"/>
        <v>0</v>
      </c>
      <c r="J253" s="263"/>
      <c r="K253" s="45"/>
      <c r="L253" s="95">
        <f t="shared" si="256"/>
        <v>0</v>
      </c>
      <c r="M253" s="229"/>
      <c r="N253" s="45"/>
      <c r="O253" s="91">
        <f t="shared" si="257"/>
        <v>0</v>
      </c>
      <c r="P253" s="290"/>
      <c r="Q253" s="296"/>
      <c r="S253" s="343"/>
    </row>
    <row r="254" spans="1:19" ht="24" hidden="1" x14ac:dyDescent="0.25">
      <c r="A254" s="30">
        <v>6324</v>
      </c>
      <c r="B254" s="43" t="s">
        <v>301</v>
      </c>
      <c r="C254" s="189">
        <f t="shared" si="243"/>
        <v>0</v>
      </c>
      <c r="D254" s="263"/>
      <c r="E254" s="45"/>
      <c r="F254" s="95">
        <f t="shared" si="254"/>
        <v>0</v>
      </c>
      <c r="G254" s="229"/>
      <c r="H254" s="45"/>
      <c r="I254" s="91">
        <f t="shared" si="255"/>
        <v>0</v>
      </c>
      <c r="J254" s="263"/>
      <c r="K254" s="45"/>
      <c r="L254" s="95">
        <f t="shared" si="256"/>
        <v>0</v>
      </c>
      <c r="M254" s="229"/>
      <c r="N254" s="45"/>
      <c r="O254" s="91">
        <f t="shared" si="257"/>
        <v>0</v>
      </c>
      <c r="P254" s="290"/>
      <c r="Q254" s="296"/>
      <c r="S254" s="343"/>
    </row>
    <row r="255" spans="1:19" hidden="1" x14ac:dyDescent="0.25">
      <c r="A255" s="27">
        <v>6329</v>
      </c>
      <c r="B255" s="40" t="s">
        <v>302</v>
      </c>
      <c r="C255" s="188">
        <f t="shared" si="243"/>
        <v>0</v>
      </c>
      <c r="D255" s="262"/>
      <c r="E255" s="42"/>
      <c r="F255" s="176">
        <f t="shared" si="254"/>
        <v>0</v>
      </c>
      <c r="G255" s="219"/>
      <c r="H255" s="42"/>
      <c r="I255" s="90">
        <f t="shared" si="255"/>
        <v>0</v>
      </c>
      <c r="J255" s="262"/>
      <c r="K255" s="42"/>
      <c r="L255" s="176">
        <f t="shared" si="256"/>
        <v>0</v>
      </c>
      <c r="M255" s="219"/>
      <c r="N255" s="42"/>
      <c r="O255" s="90">
        <f t="shared" si="257"/>
        <v>0</v>
      </c>
      <c r="P255" s="289"/>
      <c r="Q255" s="296"/>
      <c r="S255" s="343"/>
    </row>
    <row r="256" spans="1:19" ht="24" hidden="1" x14ac:dyDescent="0.25">
      <c r="A256" s="92">
        <v>6330</v>
      </c>
      <c r="B256" s="93" t="s">
        <v>248</v>
      </c>
      <c r="C256" s="200">
        <f t="shared" si="243"/>
        <v>0</v>
      </c>
      <c r="D256" s="264"/>
      <c r="E256" s="84"/>
      <c r="F256" s="331">
        <f t="shared" si="254"/>
        <v>0</v>
      </c>
      <c r="G256" s="234"/>
      <c r="H256" s="84"/>
      <c r="I256" s="156">
        <f t="shared" si="255"/>
        <v>0</v>
      </c>
      <c r="J256" s="264"/>
      <c r="K256" s="84"/>
      <c r="L256" s="331">
        <f t="shared" si="256"/>
        <v>0</v>
      </c>
      <c r="M256" s="234"/>
      <c r="N256" s="84"/>
      <c r="O256" s="156">
        <f t="shared" si="257"/>
        <v>0</v>
      </c>
      <c r="P256" s="293"/>
      <c r="Q256" s="296"/>
      <c r="S256" s="343"/>
    </row>
    <row r="257" spans="1:19" hidden="1" x14ac:dyDescent="0.25">
      <c r="A257" s="75">
        <v>6360</v>
      </c>
      <c r="B257" s="43" t="s">
        <v>249</v>
      </c>
      <c r="C257" s="189">
        <f t="shared" si="243"/>
        <v>0</v>
      </c>
      <c r="D257" s="263"/>
      <c r="E257" s="45"/>
      <c r="F257" s="95">
        <f t="shared" si="254"/>
        <v>0</v>
      </c>
      <c r="G257" s="229"/>
      <c r="H257" s="45"/>
      <c r="I257" s="91">
        <f t="shared" si="255"/>
        <v>0</v>
      </c>
      <c r="J257" s="263"/>
      <c r="K257" s="45"/>
      <c r="L257" s="95">
        <f t="shared" si="256"/>
        <v>0</v>
      </c>
      <c r="M257" s="229"/>
      <c r="N257" s="45"/>
      <c r="O257" s="91">
        <f t="shared" si="257"/>
        <v>0</v>
      </c>
      <c r="P257" s="290"/>
      <c r="Q257" s="296"/>
      <c r="S257" s="343"/>
    </row>
    <row r="258" spans="1:19" ht="36" hidden="1" x14ac:dyDescent="0.25">
      <c r="A258" s="35">
        <v>6400</v>
      </c>
      <c r="B258" s="72" t="s">
        <v>250</v>
      </c>
      <c r="C258" s="187">
        <f t="shared" si="243"/>
        <v>0</v>
      </c>
      <c r="D258" s="130">
        <f t="shared" ref="D258:E258" si="258">SUM(D259,D263)</f>
        <v>0</v>
      </c>
      <c r="E258" s="38">
        <f t="shared" si="258"/>
        <v>0</v>
      </c>
      <c r="F258" s="175">
        <f>SUM(F259,F263)</f>
        <v>0</v>
      </c>
      <c r="G258" s="227">
        <f t="shared" ref="G258:O258" si="259">SUM(G259,G263)</f>
        <v>0</v>
      </c>
      <c r="H258" s="38">
        <f t="shared" si="259"/>
        <v>0</v>
      </c>
      <c r="I258" s="123">
        <f t="shared" si="259"/>
        <v>0</v>
      </c>
      <c r="J258" s="130">
        <f t="shared" si="259"/>
        <v>0</v>
      </c>
      <c r="K258" s="38">
        <f t="shared" si="259"/>
        <v>0</v>
      </c>
      <c r="L258" s="175">
        <f t="shared" si="259"/>
        <v>0</v>
      </c>
      <c r="M258" s="227">
        <f t="shared" si="259"/>
        <v>0</v>
      </c>
      <c r="N258" s="38">
        <f t="shared" si="259"/>
        <v>0</v>
      </c>
      <c r="O258" s="123">
        <f t="shared" si="259"/>
        <v>0</v>
      </c>
      <c r="P258" s="314"/>
      <c r="Q258" s="296"/>
      <c r="S258" s="343"/>
    </row>
    <row r="259" spans="1:19" ht="24" hidden="1" x14ac:dyDescent="0.25">
      <c r="A259" s="340">
        <v>6410</v>
      </c>
      <c r="B259" s="40" t="s">
        <v>251</v>
      </c>
      <c r="C259" s="188">
        <f t="shared" si="243"/>
        <v>0</v>
      </c>
      <c r="D259" s="131">
        <f t="shared" ref="D259:E259" si="260">SUM(D260:D262)</f>
        <v>0</v>
      </c>
      <c r="E259" s="79">
        <f t="shared" si="260"/>
        <v>0</v>
      </c>
      <c r="F259" s="176">
        <f>SUM(F260:F262)</f>
        <v>0</v>
      </c>
      <c r="G259" s="232">
        <f t="shared" ref="G259:O259" si="261">SUM(G260:G262)</f>
        <v>0</v>
      </c>
      <c r="H259" s="79">
        <f t="shared" si="261"/>
        <v>0</v>
      </c>
      <c r="I259" s="90">
        <f t="shared" si="261"/>
        <v>0</v>
      </c>
      <c r="J259" s="131">
        <f t="shared" si="261"/>
        <v>0</v>
      </c>
      <c r="K259" s="79">
        <f t="shared" si="261"/>
        <v>0</v>
      </c>
      <c r="L259" s="176">
        <f t="shared" si="261"/>
        <v>0</v>
      </c>
      <c r="M259" s="232">
        <f t="shared" si="261"/>
        <v>0</v>
      </c>
      <c r="N259" s="79">
        <f t="shared" si="261"/>
        <v>0</v>
      </c>
      <c r="O259" s="155">
        <f t="shared" si="261"/>
        <v>0</v>
      </c>
      <c r="P259" s="294"/>
      <c r="Q259" s="296"/>
      <c r="S259" s="343"/>
    </row>
    <row r="260" spans="1:19" hidden="1" x14ac:dyDescent="0.25">
      <c r="A260" s="30">
        <v>6411</v>
      </c>
      <c r="B260" s="94" t="s">
        <v>252</v>
      </c>
      <c r="C260" s="189">
        <f t="shared" si="243"/>
        <v>0</v>
      </c>
      <c r="D260" s="263"/>
      <c r="E260" s="45"/>
      <c r="F260" s="95">
        <f t="shared" ref="F260:F262" si="262">D260+E260</f>
        <v>0</v>
      </c>
      <c r="G260" s="229"/>
      <c r="H260" s="45"/>
      <c r="I260" s="91">
        <f t="shared" ref="I260:I262" si="263">G260+H260</f>
        <v>0</v>
      </c>
      <c r="J260" s="263"/>
      <c r="K260" s="45"/>
      <c r="L260" s="95">
        <f t="shared" ref="L260:L262" si="264">J260+K260</f>
        <v>0</v>
      </c>
      <c r="M260" s="229"/>
      <c r="N260" s="45"/>
      <c r="O260" s="91">
        <f t="shared" ref="O260:O262" si="265">M260+N260</f>
        <v>0</v>
      </c>
      <c r="P260" s="290"/>
      <c r="Q260" s="296"/>
      <c r="S260" s="343"/>
    </row>
    <row r="261" spans="1:19" ht="36" hidden="1" x14ac:dyDescent="0.25">
      <c r="A261" s="30">
        <v>6412</v>
      </c>
      <c r="B261" s="43" t="s">
        <v>253</v>
      </c>
      <c r="C261" s="189">
        <f t="shared" si="243"/>
        <v>0</v>
      </c>
      <c r="D261" s="263"/>
      <c r="E261" s="45"/>
      <c r="F261" s="95">
        <f t="shared" si="262"/>
        <v>0</v>
      </c>
      <c r="G261" s="229"/>
      <c r="H261" s="45"/>
      <c r="I261" s="91">
        <f t="shared" si="263"/>
        <v>0</v>
      </c>
      <c r="J261" s="263"/>
      <c r="K261" s="45"/>
      <c r="L261" s="95">
        <f t="shared" si="264"/>
        <v>0</v>
      </c>
      <c r="M261" s="229"/>
      <c r="N261" s="45"/>
      <c r="O261" s="91">
        <f t="shared" si="265"/>
        <v>0</v>
      </c>
      <c r="P261" s="290"/>
      <c r="Q261" s="296"/>
      <c r="S261" s="343"/>
    </row>
    <row r="262" spans="1:19" ht="36" hidden="1" x14ac:dyDescent="0.25">
      <c r="A262" s="30">
        <v>6419</v>
      </c>
      <c r="B262" s="43" t="s">
        <v>254</v>
      </c>
      <c r="C262" s="189">
        <f t="shared" si="243"/>
        <v>0</v>
      </c>
      <c r="D262" s="263"/>
      <c r="E262" s="45"/>
      <c r="F262" s="95">
        <f t="shared" si="262"/>
        <v>0</v>
      </c>
      <c r="G262" s="229"/>
      <c r="H262" s="45"/>
      <c r="I262" s="91">
        <f t="shared" si="263"/>
        <v>0</v>
      </c>
      <c r="J262" s="263"/>
      <c r="K262" s="45"/>
      <c r="L262" s="95">
        <f t="shared" si="264"/>
        <v>0</v>
      </c>
      <c r="M262" s="229"/>
      <c r="N262" s="45"/>
      <c r="O262" s="91">
        <f t="shared" si="265"/>
        <v>0</v>
      </c>
      <c r="P262" s="290"/>
      <c r="Q262" s="296"/>
      <c r="S262" s="343"/>
    </row>
    <row r="263" spans="1:19" ht="36" hidden="1" x14ac:dyDescent="0.25">
      <c r="A263" s="75">
        <v>6420</v>
      </c>
      <c r="B263" s="43" t="s">
        <v>255</v>
      </c>
      <c r="C263" s="189">
        <f t="shared" si="243"/>
        <v>0</v>
      </c>
      <c r="D263" s="132">
        <f t="shared" ref="D263:E263" si="266">SUM(D264:D267)</f>
        <v>0</v>
      </c>
      <c r="E263" s="76">
        <f t="shared" si="266"/>
        <v>0</v>
      </c>
      <c r="F263" s="95">
        <f>SUM(F264:F267)</f>
        <v>0</v>
      </c>
      <c r="G263" s="230">
        <f t="shared" ref="G263:N263" si="267">SUM(G264:G267)</f>
        <v>0</v>
      </c>
      <c r="H263" s="76">
        <f t="shared" si="267"/>
        <v>0</v>
      </c>
      <c r="I263" s="91">
        <f t="shared" si="267"/>
        <v>0</v>
      </c>
      <c r="J263" s="132">
        <f t="shared" si="267"/>
        <v>0</v>
      </c>
      <c r="K263" s="76">
        <f t="shared" si="267"/>
        <v>0</v>
      </c>
      <c r="L263" s="95">
        <f t="shared" si="267"/>
        <v>0</v>
      </c>
      <c r="M263" s="230">
        <f t="shared" si="267"/>
        <v>0</v>
      </c>
      <c r="N263" s="76">
        <f t="shared" si="267"/>
        <v>0</v>
      </c>
      <c r="O263" s="91">
        <f>SUM(O264:O267)</f>
        <v>0</v>
      </c>
      <c r="P263" s="290"/>
      <c r="Q263" s="296"/>
      <c r="S263" s="343"/>
    </row>
    <row r="264" spans="1:19" hidden="1" x14ac:dyDescent="0.25">
      <c r="A264" s="30">
        <v>6421</v>
      </c>
      <c r="B264" s="43" t="s">
        <v>256</v>
      </c>
      <c r="C264" s="189">
        <f t="shared" si="243"/>
        <v>0</v>
      </c>
      <c r="D264" s="263"/>
      <c r="E264" s="45"/>
      <c r="F264" s="95">
        <f t="shared" ref="F264:F267" si="268">D264+E264</f>
        <v>0</v>
      </c>
      <c r="G264" s="229"/>
      <c r="H264" s="45"/>
      <c r="I264" s="91">
        <f t="shared" ref="I264:I267" si="269">G264+H264</f>
        <v>0</v>
      </c>
      <c r="J264" s="263"/>
      <c r="K264" s="45"/>
      <c r="L264" s="95">
        <f t="shared" ref="L264:L267" si="270">J264+K264</f>
        <v>0</v>
      </c>
      <c r="M264" s="229"/>
      <c r="N264" s="45"/>
      <c r="O264" s="91">
        <f t="shared" ref="O264:O267" si="271">M264+N264</f>
        <v>0</v>
      </c>
      <c r="P264" s="290"/>
      <c r="Q264" s="296"/>
      <c r="S264" s="343"/>
    </row>
    <row r="265" spans="1:19" hidden="1" x14ac:dyDescent="0.25">
      <c r="A265" s="30">
        <v>6422</v>
      </c>
      <c r="B265" s="43" t="s">
        <v>257</v>
      </c>
      <c r="C265" s="189">
        <f t="shared" si="243"/>
        <v>0</v>
      </c>
      <c r="D265" s="263"/>
      <c r="E265" s="45"/>
      <c r="F265" s="95">
        <f t="shared" si="268"/>
        <v>0</v>
      </c>
      <c r="G265" s="229"/>
      <c r="H265" s="45"/>
      <c r="I265" s="91">
        <f t="shared" si="269"/>
        <v>0</v>
      </c>
      <c r="J265" s="263"/>
      <c r="K265" s="45"/>
      <c r="L265" s="95">
        <f t="shared" si="270"/>
        <v>0</v>
      </c>
      <c r="M265" s="229"/>
      <c r="N265" s="45"/>
      <c r="O265" s="91">
        <f t="shared" si="271"/>
        <v>0</v>
      </c>
      <c r="P265" s="290"/>
      <c r="Q265" s="296"/>
      <c r="S265" s="343"/>
    </row>
    <row r="266" spans="1:19" ht="24" hidden="1" x14ac:dyDescent="0.25">
      <c r="A266" s="30">
        <v>6423</v>
      </c>
      <c r="B266" s="43" t="s">
        <v>258</v>
      </c>
      <c r="C266" s="189">
        <f t="shared" si="243"/>
        <v>0</v>
      </c>
      <c r="D266" s="263"/>
      <c r="E266" s="45"/>
      <c r="F266" s="95">
        <f t="shared" si="268"/>
        <v>0</v>
      </c>
      <c r="G266" s="229"/>
      <c r="H266" s="45"/>
      <c r="I266" s="91">
        <f t="shared" si="269"/>
        <v>0</v>
      </c>
      <c r="J266" s="263"/>
      <c r="K266" s="45"/>
      <c r="L266" s="95">
        <f t="shared" si="270"/>
        <v>0</v>
      </c>
      <c r="M266" s="229"/>
      <c r="N266" s="45"/>
      <c r="O266" s="91">
        <f t="shared" si="271"/>
        <v>0</v>
      </c>
      <c r="P266" s="290"/>
      <c r="Q266" s="296"/>
      <c r="S266" s="343"/>
    </row>
    <row r="267" spans="1:19" ht="36" hidden="1" x14ac:dyDescent="0.25">
      <c r="A267" s="30">
        <v>6424</v>
      </c>
      <c r="B267" s="43" t="s">
        <v>259</v>
      </c>
      <c r="C267" s="189">
        <f t="shared" si="243"/>
        <v>0</v>
      </c>
      <c r="D267" s="263"/>
      <c r="E267" s="45"/>
      <c r="F267" s="95">
        <f t="shared" si="268"/>
        <v>0</v>
      </c>
      <c r="G267" s="229"/>
      <c r="H267" s="45"/>
      <c r="I267" s="91">
        <f t="shared" si="269"/>
        <v>0</v>
      </c>
      <c r="J267" s="263"/>
      <c r="K267" s="45"/>
      <c r="L267" s="95">
        <f t="shared" si="270"/>
        <v>0</v>
      </c>
      <c r="M267" s="229"/>
      <c r="N267" s="45"/>
      <c r="O267" s="91">
        <f t="shared" si="271"/>
        <v>0</v>
      </c>
      <c r="P267" s="290"/>
      <c r="Q267" s="296"/>
      <c r="S267" s="343"/>
    </row>
    <row r="268" spans="1:19" ht="36" hidden="1" x14ac:dyDescent="0.25">
      <c r="A268" s="97">
        <v>7000</v>
      </c>
      <c r="B268" s="97" t="s">
        <v>260</v>
      </c>
      <c r="C268" s="202">
        <f>SUM(F268,I268,L268,O268)</f>
        <v>0</v>
      </c>
      <c r="D268" s="139">
        <f t="shared" ref="D268:E268" si="272">SUM(D269,D279)</f>
        <v>0</v>
      </c>
      <c r="E268" s="98">
        <f t="shared" si="272"/>
        <v>0</v>
      </c>
      <c r="F268" s="265">
        <f>SUM(F269,F279)</f>
        <v>0</v>
      </c>
      <c r="G268" s="236">
        <f t="shared" ref="G268:N268" si="273">SUM(G269,G279)</f>
        <v>0</v>
      </c>
      <c r="H268" s="98">
        <f t="shared" si="273"/>
        <v>0</v>
      </c>
      <c r="I268" s="275">
        <f t="shared" si="273"/>
        <v>0</v>
      </c>
      <c r="J268" s="139">
        <f t="shared" si="273"/>
        <v>0</v>
      </c>
      <c r="K268" s="98">
        <f t="shared" si="273"/>
        <v>0</v>
      </c>
      <c r="L268" s="265">
        <f t="shared" si="273"/>
        <v>0</v>
      </c>
      <c r="M268" s="236">
        <f t="shared" si="273"/>
        <v>0</v>
      </c>
      <c r="N268" s="98">
        <f t="shared" si="273"/>
        <v>0</v>
      </c>
      <c r="O268" s="158">
        <f>SUM(O269,O279)</f>
        <v>0</v>
      </c>
      <c r="P268" s="316"/>
      <c r="Q268" s="296"/>
      <c r="S268" s="343"/>
    </row>
    <row r="269" spans="1:19" ht="24" hidden="1" x14ac:dyDescent="0.25">
      <c r="A269" s="35">
        <v>7200</v>
      </c>
      <c r="B269" s="72" t="s">
        <v>261</v>
      </c>
      <c r="C269" s="187">
        <f t="shared" si="243"/>
        <v>0</v>
      </c>
      <c r="D269" s="130">
        <f t="shared" ref="D269:N269" si="274">SUM(D270,D271,D274,D275,D278)</f>
        <v>0</v>
      </c>
      <c r="E269" s="38">
        <f t="shared" si="274"/>
        <v>0</v>
      </c>
      <c r="F269" s="175">
        <f>SUM(F270,F271,F274,F275,F278)</f>
        <v>0</v>
      </c>
      <c r="G269" s="227">
        <f t="shared" si="274"/>
        <v>0</v>
      </c>
      <c r="H269" s="38">
        <f t="shared" si="274"/>
        <v>0</v>
      </c>
      <c r="I269" s="123">
        <f>SUM(I270,I271,I274,I275,I278)</f>
        <v>0</v>
      </c>
      <c r="J269" s="130">
        <f t="shared" si="274"/>
        <v>0</v>
      </c>
      <c r="K269" s="38">
        <f t="shared" si="274"/>
        <v>0</v>
      </c>
      <c r="L269" s="175">
        <f>SUM(L270,L271,L274,L275,L278)</f>
        <v>0</v>
      </c>
      <c r="M269" s="227">
        <f t="shared" si="274"/>
        <v>0</v>
      </c>
      <c r="N269" s="38">
        <f t="shared" si="274"/>
        <v>0</v>
      </c>
      <c r="O269" s="124">
        <f>SUM(O270,O271,O274,O275,O278)</f>
        <v>0</v>
      </c>
      <c r="P269" s="313"/>
      <c r="Q269" s="296"/>
      <c r="S269" s="343"/>
    </row>
    <row r="270" spans="1:19" ht="24" hidden="1" x14ac:dyDescent="0.25">
      <c r="A270" s="340">
        <v>7210</v>
      </c>
      <c r="B270" s="40" t="s">
        <v>262</v>
      </c>
      <c r="C270" s="188">
        <f t="shared" si="243"/>
        <v>0</v>
      </c>
      <c r="D270" s="262"/>
      <c r="E270" s="42"/>
      <c r="F270" s="176">
        <f>D270+E270</f>
        <v>0</v>
      </c>
      <c r="G270" s="219"/>
      <c r="H270" s="42"/>
      <c r="I270" s="90">
        <f>G270+H270</f>
        <v>0</v>
      </c>
      <c r="J270" s="262"/>
      <c r="K270" s="42"/>
      <c r="L270" s="176">
        <f>J270+K270</f>
        <v>0</v>
      </c>
      <c r="M270" s="219"/>
      <c r="N270" s="42"/>
      <c r="O270" s="90">
        <f>M270+N270</f>
        <v>0</v>
      </c>
      <c r="P270" s="289"/>
      <c r="Q270" s="296"/>
      <c r="S270" s="343"/>
    </row>
    <row r="271" spans="1:19" s="96" customFormat="1" ht="36" hidden="1" x14ac:dyDescent="0.25">
      <c r="A271" s="75">
        <v>7220</v>
      </c>
      <c r="B271" s="43" t="s">
        <v>263</v>
      </c>
      <c r="C271" s="189">
        <f t="shared" si="243"/>
        <v>0</v>
      </c>
      <c r="D271" s="132">
        <f t="shared" ref="D271:E271" si="275">SUM(D272:D273)</f>
        <v>0</v>
      </c>
      <c r="E271" s="76">
        <f t="shared" si="275"/>
        <v>0</v>
      </c>
      <c r="F271" s="95">
        <f>SUM(F272:F273)</f>
        <v>0</v>
      </c>
      <c r="G271" s="230">
        <f t="shared" ref="G271:O271" si="276">SUM(G272:G273)</f>
        <v>0</v>
      </c>
      <c r="H271" s="76">
        <f t="shared" si="276"/>
        <v>0</v>
      </c>
      <c r="I271" s="91">
        <f t="shared" si="276"/>
        <v>0</v>
      </c>
      <c r="J271" s="132">
        <f t="shared" si="276"/>
        <v>0</v>
      </c>
      <c r="K271" s="76">
        <f t="shared" si="276"/>
        <v>0</v>
      </c>
      <c r="L271" s="95">
        <f t="shared" si="276"/>
        <v>0</v>
      </c>
      <c r="M271" s="230">
        <f t="shared" si="276"/>
        <v>0</v>
      </c>
      <c r="N271" s="76">
        <f t="shared" si="276"/>
        <v>0</v>
      </c>
      <c r="O271" s="91">
        <f t="shared" si="276"/>
        <v>0</v>
      </c>
      <c r="P271" s="290"/>
      <c r="Q271" s="300"/>
      <c r="S271" s="343"/>
    </row>
    <row r="272" spans="1:19" s="96" customFormat="1" ht="36" hidden="1" x14ac:dyDescent="0.25">
      <c r="A272" s="30">
        <v>7221</v>
      </c>
      <c r="B272" s="43" t="s">
        <v>264</v>
      </c>
      <c r="C272" s="189">
        <f t="shared" si="243"/>
        <v>0</v>
      </c>
      <c r="D272" s="263"/>
      <c r="E272" s="45"/>
      <c r="F272" s="95">
        <f t="shared" ref="F272:F274" si="277">D272+E272</f>
        <v>0</v>
      </c>
      <c r="G272" s="229"/>
      <c r="H272" s="45"/>
      <c r="I272" s="91">
        <f t="shared" ref="I272:I274" si="278">G272+H272</f>
        <v>0</v>
      </c>
      <c r="J272" s="263"/>
      <c r="K272" s="45"/>
      <c r="L272" s="95">
        <f t="shared" ref="L272:L274" si="279">J272+K272</f>
        <v>0</v>
      </c>
      <c r="M272" s="229"/>
      <c r="N272" s="45"/>
      <c r="O272" s="91">
        <f t="shared" ref="O272:O274" si="280">M272+N272</f>
        <v>0</v>
      </c>
      <c r="P272" s="290"/>
      <c r="Q272" s="300"/>
      <c r="S272" s="343"/>
    </row>
    <row r="273" spans="1:19" s="96" customFormat="1" ht="36" hidden="1" x14ac:dyDescent="0.25">
      <c r="A273" s="30">
        <v>7222</v>
      </c>
      <c r="B273" s="43" t="s">
        <v>265</v>
      </c>
      <c r="C273" s="189">
        <f t="shared" si="243"/>
        <v>0</v>
      </c>
      <c r="D273" s="263"/>
      <c r="E273" s="45"/>
      <c r="F273" s="95">
        <f t="shared" si="277"/>
        <v>0</v>
      </c>
      <c r="G273" s="229"/>
      <c r="H273" s="45"/>
      <c r="I273" s="91">
        <f t="shared" si="278"/>
        <v>0</v>
      </c>
      <c r="J273" s="263"/>
      <c r="K273" s="45"/>
      <c r="L273" s="95">
        <f t="shared" si="279"/>
        <v>0</v>
      </c>
      <c r="M273" s="229"/>
      <c r="N273" s="45"/>
      <c r="O273" s="91">
        <f t="shared" si="280"/>
        <v>0</v>
      </c>
      <c r="P273" s="290"/>
      <c r="Q273" s="300"/>
      <c r="S273" s="343"/>
    </row>
    <row r="274" spans="1:19" ht="24" hidden="1" x14ac:dyDescent="0.25">
      <c r="A274" s="75">
        <v>7230</v>
      </c>
      <c r="B274" s="43" t="s">
        <v>308</v>
      </c>
      <c r="C274" s="189">
        <f t="shared" si="243"/>
        <v>0</v>
      </c>
      <c r="D274" s="263"/>
      <c r="E274" s="45"/>
      <c r="F274" s="95">
        <f t="shared" si="277"/>
        <v>0</v>
      </c>
      <c r="G274" s="229"/>
      <c r="H274" s="45"/>
      <c r="I274" s="91">
        <f t="shared" si="278"/>
        <v>0</v>
      </c>
      <c r="J274" s="263"/>
      <c r="K274" s="45"/>
      <c r="L274" s="95">
        <f t="shared" si="279"/>
        <v>0</v>
      </c>
      <c r="M274" s="229"/>
      <c r="N274" s="45"/>
      <c r="O274" s="91">
        <f t="shared" si="280"/>
        <v>0</v>
      </c>
      <c r="P274" s="290"/>
      <c r="Q274" s="296"/>
      <c r="S274" s="343"/>
    </row>
    <row r="275" spans="1:19" ht="24" hidden="1" x14ac:dyDescent="0.25">
      <c r="A275" s="75">
        <v>7240</v>
      </c>
      <c r="B275" s="43" t="s">
        <v>266</v>
      </c>
      <c r="C275" s="189">
        <f t="shared" si="243"/>
        <v>0</v>
      </c>
      <c r="D275" s="132">
        <f t="shared" ref="D275:E275" si="281">SUM(D276:D277)</f>
        <v>0</v>
      </c>
      <c r="E275" s="76">
        <f t="shared" si="281"/>
        <v>0</v>
      </c>
      <c r="F275" s="95">
        <f>SUM(F276:F277)</f>
        <v>0</v>
      </c>
      <c r="G275" s="230">
        <f t="shared" ref="G275:O275" si="282">SUM(G276:G277)</f>
        <v>0</v>
      </c>
      <c r="H275" s="76">
        <f t="shared" si="282"/>
        <v>0</v>
      </c>
      <c r="I275" s="91">
        <f t="shared" si="282"/>
        <v>0</v>
      </c>
      <c r="J275" s="132">
        <f t="shared" si="282"/>
        <v>0</v>
      </c>
      <c r="K275" s="76">
        <f t="shared" si="282"/>
        <v>0</v>
      </c>
      <c r="L275" s="95">
        <f t="shared" si="282"/>
        <v>0</v>
      </c>
      <c r="M275" s="230">
        <f t="shared" si="282"/>
        <v>0</v>
      </c>
      <c r="N275" s="76">
        <f t="shared" si="282"/>
        <v>0</v>
      </c>
      <c r="O275" s="91">
        <f t="shared" si="282"/>
        <v>0</v>
      </c>
      <c r="P275" s="290"/>
      <c r="Q275" s="296"/>
      <c r="S275" s="343"/>
    </row>
    <row r="276" spans="1:19" ht="48" hidden="1" x14ac:dyDescent="0.25">
      <c r="A276" s="30">
        <v>7245</v>
      </c>
      <c r="B276" s="43" t="s">
        <v>267</v>
      </c>
      <c r="C276" s="189">
        <f t="shared" si="243"/>
        <v>0</v>
      </c>
      <c r="D276" s="263"/>
      <c r="E276" s="45"/>
      <c r="F276" s="95">
        <f t="shared" ref="F276:F278" si="283">D276+E276</f>
        <v>0</v>
      </c>
      <c r="G276" s="229"/>
      <c r="H276" s="45"/>
      <c r="I276" s="91">
        <f t="shared" ref="I276:I278" si="284">G276+H276</f>
        <v>0</v>
      </c>
      <c r="J276" s="263"/>
      <c r="K276" s="45"/>
      <c r="L276" s="95">
        <f t="shared" ref="L276:L278" si="285">J276+K276</f>
        <v>0</v>
      </c>
      <c r="M276" s="229"/>
      <c r="N276" s="45"/>
      <c r="O276" s="91">
        <f t="shared" ref="O276:O278" si="286">M276+N276</f>
        <v>0</v>
      </c>
      <c r="P276" s="290"/>
      <c r="Q276" s="296"/>
      <c r="S276" s="343"/>
    </row>
    <row r="277" spans="1:19" ht="96" hidden="1" x14ac:dyDescent="0.25">
      <c r="A277" s="30">
        <v>7246</v>
      </c>
      <c r="B277" s="43" t="s">
        <v>268</v>
      </c>
      <c r="C277" s="189">
        <f t="shared" si="243"/>
        <v>0</v>
      </c>
      <c r="D277" s="263"/>
      <c r="E277" s="45"/>
      <c r="F277" s="95">
        <f t="shared" si="283"/>
        <v>0</v>
      </c>
      <c r="G277" s="229"/>
      <c r="H277" s="45"/>
      <c r="I277" s="91">
        <f t="shared" si="284"/>
        <v>0</v>
      </c>
      <c r="J277" s="263"/>
      <c r="K277" s="45"/>
      <c r="L277" s="95">
        <f t="shared" si="285"/>
        <v>0</v>
      </c>
      <c r="M277" s="229"/>
      <c r="N277" s="45"/>
      <c r="O277" s="91">
        <f t="shared" si="286"/>
        <v>0</v>
      </c>
      <c r="P277" s="290"/>
      <c r="Q277" s="296"/>
      <c r="S277" s="343"/>
    </row>
    <row r="278" spans="1:19" ht="24" hidden="1" x14ac:dyDescent="0.25">
      <c r="A278" s="92">
        <v>7260</v>
      </c>
      <c r="B278" s="40" t="s">
        <v>269</v>
      </c>
      <c r="C278" s="188">
        <f t="shared" si="243"/>
        <v>0</v>
      </c>
      <c r="D278" s="262"/>
      <c r="E278" s="42"/>
      <c r="F278" s="176">
        <f t="shared" si="283"/>
        <v>0</v>
      </c>
      <c r="G278" s="219"/>
      <c r="H278" s="42"/>
      <c r="I278" s="90">
        <f t="shared" si="284"/>
        <v>0</v>
      </c>
      <c r="J278" s="262"/>
      <c r="K278" s="42"/>
      <c r="L278" s="176">
        <f t="shared" si="285"/>
        <v>0</v>
      </c>
      <c r="M278" s="219"/>
      <c r="N278" s="42"/>
      <c r="O278" s="90">
        <f t="shared" si="286"/>
        <v>0</v>
      </c>
      <c r="P278" s="289"/>
      <c r="Q278" s="296"/>
      <c r="S278" s="343"/>
    </row>
    <row r="279" spans="1:19" hidden="1" x14ac:dyDescent="0.25">
      <c r="A279" s="55">
        <v>7700</v>
      </c>
      <c r="B279" s="105" t="s">
        <v>298</v>
      </c>
      <c r="C279" s="203">
        <f t="shared" si="243"/>
        <v>0</v>
      </c>
      <c r="D279" s="140">
        <f t="shared" ref="D279:O279" si="287">D280</f>
        <v>0</v>
      </c>
      <c r="E279" s="106">
        <f t="shared" si="287"/>
        <v>0</v>
      </c>
      <c r="F279" s="177">
        <f t="shared" si="287"/>
        <v>0</v>
      </c>
      <c r="G279" s="237">
        <f t="shared" si="287"/>
        <v>0</v>
      </c>
      <c r="H279" s="106">
        <f t="shared" si="287"/>
        <v>0</v>
      </c>
      <c r="I279" s="276">
        <f t="shared" si="287"/>
        <v>0</v>
      </c>
      <c r="J279" s="140">
        <f t="shared" si="287"/>
        <v>0</v>
      </c>
      <c r="K279" s="106">
        <f t="shared" si="287"/>
        <v>0</v>
      </c>
      <c r="L279" s="177">
        <f t="shared" si="287"/>
        <v>0</v>
      </c>
      <c r="M279" s="237">
        <f t="shared" si="287"/>
        <v>0</v>
      </c>
      <c r="N279" s="106">
        <f t="shared" si="287"/>
        <v>0</v>
      </c>
      <c r="O279" s="276">
        <f t="shared" si="287"/>
        <v>0</v>
      </c>
      <c r="P279" s="314"/>
      <c r="Q279" s="296"/>
      <c r="S279" s="343"/>
    </row>
    <row r="280" spans="1:19" hidden="1" x14ac:dyDescent="0.25">
      <c r="A280" s="73">
        <v>7720</v>
      </c>
      <c r="B280" s="40" t="s">
        <v>299</v>
      </c>
      <c r="C280" s="190">
        <f t="shared" si="243"/>
        <v>0</v>
      </c>
      <c r="D280" s="255"/>
      <c r="E280" s="49"/>
      <c r="F280" s="332">
        <f>D280+E280</f>
        <v>0</v>
      </c>
      <c r="G280" s="238"/>
      <c r="H280" s="49"/>
      <c r="I280" s="155">
        <f>G280+H280</f>
        <v>0</v>
      </c>
      <c r="J280" s="255"/>
      <c r="K280" s="49"/>
      <c r="L280" s="332">
        <f>J280+K280</f>
        <v>0</v>
      </c>
      <c r="M280" s="238"/>
      <c r="N280" s="49"/>
      <c r="O280" s="155">
        <f>M280+N280</f>
        <v>0</v>
      </c>
      <c r="P280" s="294"/>
      <c r="Q280" s="296"/>
      <c r="S280" s="343"/>
    </row>
    <row r="281" spans="1:19" hidden="1" x14ac:dyDescent="0.25">
      <c r="A281" s="94"/>
      <c r="B281" s="43" t="s">
        <v>270</v>
      </c>
      <c r="C281" s="189">
        <f t="shared" si="243"/>
        <v>0</v>
      </c>
      <c r="D281" s="132">
        <f t="shared" ref="D281:E281" si="288">SUM(D282:D283)</f>
        <v>0</v>
      </c>
      <c r="E281" s="76">
        <f t="shared" si="288"/>
        <v>0</v>
      </c>
      <c r="F281" s="95">
        <f>SUM(F282:F283)</f>
        <v>0</v>
      </c>
      <c r="G281" s="230">
        <f t="shared" ref="G281:O281" si="289">SUM(G282:G283)</f>
        <v>0</v>
      </c>
      <c r="H281" s="76">
        <f t="shared" si="289"/>
        <v>0</v>
      </c>
      <c r="I281" s="91">
        <f t="shared" si="289"/>
        <v>0</v>
      </c>
      <c r="J281" s="132">
        <f t="shared" si="289"/>
        <v>0</v>
      </c>
      <c r="K281" s="76">
        <f t="shared" si="289"/>
        <v>0</v>
      </c>
      <c r="L281" s="95">
        <f t="shared" si="289"/>
        <v>0</v>
      </c>
      <c r="M281" s="230">
        <f t="shared" si="289"/>
        <v>0</v>
      </c>
      <c r="N281" s="76">
        <f t="shared" si="289"/>
        <v>0</v>
      </c>
      <c r="O281" s="91">
        <f t="shared" si="289"/>
        <v>0</v>
      </c>
      <c r="P281" s="290"/>
      <c r="Q281" s="296"/>
      <c r="S281" s="343"/>
    </row>
    <row r="282" spans="1:19" hidden="1" x14ac:dyDescent="0.25">
      <c r="A282" s="94" t="s">
        <v>271</v>
      </c>
      <c r="B282" s="30" t="s">
        <v>272</v>
      </c>
      <c r="C282" s="189">
        <f t="shared" si="243"/>
        <v>0</v>
      </c>
      <c r="D282" s="263"/>
      <c r="E282" s="45"/>
      <c r="F282" s="95">
        <f>E282+D282</f>
        <v>0</v>
      </c>
      <c r="G282" s="229"/>
      <c r="H282" s="45"/>
      <c r="I282" s="91">
        <f>H282+G282</f>
        <v>0</v>
      </c>
      <c r="J282" s="263"/>
      <c r="K282" s="45"/>
      <c r="L282" s="95">
        <f>K282+J282</f>
        <v>0</v>
      </c>
      <c r="M282" s="229"/>
      <c r="N282" s="45"/>
      <c r="O282" s="91">
        <f>N282+M282</f>
        <v>0</v>
      </c>
      <c r="P282" s="290"/>
      <c r="Q282" s="296"/>
      <c r="S282" s="343"/>
    </row>
    <row r="283" spans="1:19" ht="24" hidden="1" x14ac:dyDescent="0.25">
      <c r="A283" s="94" t="s">
        <v>273</v>
      </c>
      <c r="B283" s="99" t="s">
        <v>274</v>
      </c>
      <c r="C283" s="188">
        <f t="shared" si="243"/>
        <v>0</v>
      </c>
      <c r="D283" s="262"/>
      <c r="E283" s="42"/>
      <c r="F283" s="176">
        <f>E283+D283</f>
        <v>0</v>
      </c>
      <c r="G283" s="219"/>
      <c r="H283" s="42"/>
      <c r="I283" s="90">
        <f>H283+G283</f>
        <v>0</v>
      </c>
      <c r="J283" s="262"/>
      <c r="K283" s="42"/>
      <c r="L283" s="176">
        <f>K283+J283</f>
        <v>0</v>
      </c>
      <c r="M283" s="219"/>
      <c r="N283" s="42"/>
      <c r="O283" s="90">
        <f>N283+M283</f>
        <v>0</v>
      </c>
      <c r="P283" s="289"/>
      <c r="Q283" s="296"/>
      <c r="S283" s="343"/>
    </row>
    <row r="284" spans="1:19" ht="12.75" thickBot="1" x14ac:dyDescent="0.3">
      <c r="A284" s="110"/>
      <c r="B284" s="110" t="s">
        <v>275</v>
      </c>
      <c r="C284" s="204">
        <f t="shared" si="243"/>
        <v>3501050</v>
      </c>
      <c r="D284" s="141">
        <f t="shared" ref="D284:O284" si="290">SUM(D281,D268,D229,D194,D186,D172,D74,D52)</f>
        <v>3501050</v>
      </c>
      <c r="E284" s="277">
        <f t="shared" si="290"/>
        <v>0</v>
      </c>
      <c r="F284" s="413">
        <f t="shared" si="290"/>
        <v>3501050</v>
      </c>
      <c r="G284" s="239">
        <f t="shared" si="290"/>
        <v>0</v>
      </c>
      <c r="H284" s="277">
        <f t="shared" si="290"/>
        <v>0</v>
      </c>
      <c r="I284" s="413">
        <f t="shared" si="290"/>
        <v>0</v>
      </c>
      <c r="J284" s="141">
        <f t="shared" si="290"/>
        <v>0</v>
      </c>
      <c r="K284" s="111">
        <f t="shared" si="290"/>
        <v>0</v>
      </c>
      <c r="L284" s="112">
        <f t="shared" si="290"/>
        <v>0</v>
      </c>
      <c r="M284" s="239">
        <f t="shared" si="290"/>
        <v>0</v>
      </c>
      <c r="N284" s="111">
        <f t="shared" si="290"/>
        <v>0</v>
      </c>
      <c r="O284" s="277">
        <f t="shared" si="290"/>
        <v>0</v>
      </c>
      <c r="P284" s="317"/>
      <c r="Q284" s="296"/>
      <c r="S284" s="343"/>
    </row>
    <row r="285" spans="1:19" s="19" customFormat="1" ht="13.5" hidden="1" thickTop="1" thickBot="1" x14ac:dyDescent="0.3">
      <c r="A285" s="744" t="s">
        <v>276</v>
      </c>
      <c r="B285" s="745"/>
      <c r="C285" s="205">
        <f t="shared" si="243"/>
        <v>0</v>
      </c>
      <c r="D285" s="142">
        <f>SUM(D24,D25,D41,D42)-D50</f>
        <v>0</v>
      </c>
      <c r="E285" s="114">
        <f t="shared" ref="E285:F285" si="291">SUM(E24,E25,E41,E42)-E50</f>
        <v>0</v>
      </c>
      <c r="F285" s="115">
        <f t="shared" si="291"/>
        <v>0</v>
      </c>
      <c r="G285" s="240">
        <f>SUM(G24,G42)-G50</f>
        <v>0</v>
      </c>
      <c r="H285" s="114">
        <f t="shared" ref="H285:I285" si="292">SUM(H24,H42)-H50</f>
        <v>0</v>
      </c>
      <c r="I285" s="126">
        <f t="shared" si="292"/>
        <v>0</v>
      </c>
      <c r="J285" s="142">
        <f>SUM(J26,J42)-J50</f>
        <v>0</v>
      </c>
      <c r="K285" s="114">
        <f t="shared" ref="K285:L285" si="293">SUM(K26,K42)-K50</f>
        <v>0</v>
      </c>
      <c r="L285" s="115">
        <f t="shared" si="293"/>
        <v>0</v>
      </c>
      <c r="M285" s="240">
        <f>SUM(M44)-M50</f>
        <v>0</v>
      </c>
      <c r="N285" s="114">
        <f t="shared" ref="N285:O285" si="294">SUM(N44)-N50</f>
        <v>0</v>
      </c>
      <c r="O285" s="126">
        <f t="shared" si="294"/>
        <v>0</v>
      </c>
      <c r="P285" s="295"/>
      <c r="Q285" s="181"/>
      <c r="S285" s="343"/>
    </row>
    <row r="286" spans="1:19" s="19" customFormat="1" ht="12.75" hidden="1" thickTop="1" x14ac:dyDescent="0.25">
      <c r="A286" s="746" t="s">
        <v>277</v>
      </c>
      <c r="B286" s="747"/>
      <c r="C286" s="206">
        <f t="shared" si="243"/>
        <v>0</v>
      </c>
      <c r="D286" s="143">
        <f>SUM(D287,D288)-D295+D296</f>
        <v>0</v>
      </c>
      <c r="E286" s="103">
        <f t="shared" ref="E286:O286" si="295">SUM(E287,E288)-E295+E296</f>
        <v>0</v>
      </c>
      <c r="F286" s="109">
        <f t="shared" si="295"/>
        <v>0</v>
      </c>
      <c r="G286" s="241">
        <f t="shared" si="295"/>
        <v>0</v>
      </c>
      <c r="H286" s="103">
        <f t="shared" si="295"/>
        <v>0</v>
      </c>
      <c r="I286" s="113">
        <f t="shared" si="295"/>
        <v>0</v>
      </c>
      <c r="J286" s="143">
        <f t="shared" si="295"/>
        <v>0</v>
      </c>
      <c r="K286" s="103">
        <f t="shared" si="295"/>
        <v>0</v>
      </c>
      <c r="L286" s="109">
        <f t="shared" si="295"/>
        <v>0</v>
      </c>
      <c r="M286" s="241">
        <f t="shared" si="295"/>
        <v>0</v>
      </c>
      <c r="N286" s="103">
        <f t="shared" si="295"/>
        <v>0</v>
      </c>
      <c r="O286" s="113">
        <f t="shared" si="295"/>
        <v>0</v>
      </c>
      <c r="P286" s="318"/>
      <c r="Q286" s="181"/>
      <c r="S286" s="343"/>
    </row>
    <row r="287" spans="1:19" s="19" customFormat="1" ht="13.5" hidden="1" thickTop="1" thickBot="1" x14ac:dyDescent="0.3">
      <c r="A287" s="63" t="s">
        <v>278</v>
      </c>
      <c r="B287" s="63" t="s">
        <v>279</v>
      </c>
      <c r="C287" s="196">
        <f t="shared" si="243"/>
        <v>0</v>
      </c>
      <c r="D287" s="134">
        <f t="shared" ref="D287:O287" si="296">D21-D281</f>
        <v>0</v>
      </c>
      <c r="E287" s="64">
        <f t="shared" si="296"/>
        <v>0</v>
      </c>
      <c r="F287" s="169">
        <f t="shared" si="296"/>
        <v>0</v>
      </c>
      <c r="G287" s="223">
        <f t="shared" si="296"/>
        <v>0</v>
      </c>
      <c r="H287" s="64">
        <f t="shared" si="296"/>
        <v>0</v>
      </c>
      <c r="I287" s="117">
        <f t="shared" si="296"/>
        <v>0</v>
      </c>
      <c r="J287" s="134">
        <f t="shared" si="296"/>
        <v>0</v>
      </c>
      <c r="K287" s="64">
        <f t="shared" si="296"/>
        <v>0</v>
      </c>
      <c r="L287" s="169">
        <f t="shared" si="296"/>
        <v>0</v>
      </c>
      <c r="M287" s="223">
        <f t="shared" si="296"/>
        <v>0</v>
      </c>
      <c r="N287" s="64">
        <f t="shared" si="296"/>
        <v>0</v>
      </c>
      <c r="O287" s="117">
        <f t="shared" si="296"/>
        <v>0</v>
      </c>
      <c r="P287" s="309"/>
      <c r="Q287" s="181"/>
      <c r="S287" s="343"/>
    </row>
    <row r="288" spans="1:19" s="19" customFormat="1" ht="12.75" hidden="1" thickTop="1" x14ac:dyDescent="0.25">
      <c r="A288" s="116" t="s">
        <v>280</v>
      </c>
      <c r="B288" s="116" t="s">
        <v>281</v>
      </c>
      <c r="C288" s="206">
        <f t="shared" si="243"/>
        <v>0</v>
      </c>
      <c r="D288" s="143">
        <f t="shared" ref="D288:O288" si="297">SUM(D289,D291,D293)-SUM(D290,D292,D294)</f>
        <v>0</v>
      </c>
      <c r="E288" s="103">
        <f t="shared" si="297"/>
        <v>0</v>
      </c>
      <c r="F288" s="109">
        <f t="shared" si="297"/>
        <v>0</v>
      </c>
      <c r="G288" s="241">
        <f t="shared" si="297"/>
        <v>0</v>
      </c>
      <c r="H288" s="103">
        <f t="shared" si="297"/>
        <v>0</v>
      </c>
      <c r="I288" s="113">
        <f t="shared" si="297"/>
        <v>0</v>
      </c>
      <c r="J288" s="143">
        <f t="shared" si="297"/>
        <v>0</v>
      </c>
      <c r="K288" s="103">
        <f t="shared" si="297"/>
        <v>0</v>
      </c>
      <c r="L288" s="109">
        <f t="shared" si="297"/>
        <v>0</v>
      </c>
      <c r="M288" s="241">
        <f t="shared" si="297"/>
        <v>0</v>
      </c>
      <c r="N288" s="103">
        <f t="shared" si="297"/>
        <v>0</v>
      </c>
      <c r="O288" s="113">
        <f t="shared" si="297"/>
        <v>0</v>
      </c>
      <c r="P288" s="318"/>
      <c r="Q288" s="181"/>
      <c r="S288" s="343"/>
    </row>
    <row r="289" spans="1:19" ht="12.75" hidden="1" thickTop="1" x14ac:dyDescent="0.25">
      <c r="A289" s="100" t="s">
        <v>282</v>
      </c>
      <c r="B289" s="60" t="s">
        <v>283</v>
      </c>
      <c r="C289" s="190">
        <f t="shared" si="243"/>
        <v>0</v>
      </c>
      <c r="D289" s="255"/>
      <c r="E289" s="49"/>
      <c r="F289" s="332">
        <f t="shared" ref="F289:F296" si="298">E289+D289</f>
        <v>0</v>
      </c>
      <c r="G289" s="238"/>
      <c r="H289" s="49"/>
      <c r="I289" s="155">
        <f t="shared" ref="I289:I296" si="299">H289+G289</f>
        <v>0</v>
      </c>
      <c r="J289" s="255"/>
      <c r="K289" s="49"/>
      <c r="L289" s="332">
        <f t="shared" ref="L289:L296" si="300">K289+J289</f>
        <v>0</v>
      </c>
      <c r="M289" s="238"/>
      <c r="N289" s="49"/>
      <c r="O289" s="155">
        <f t="shared" ref="O289:O296" si="301">N289+M289</f>
        <v>0</v>
      </c>
      <c r="P289" s="294"/>
      <c r="Q289" s="296"/>
      <c r="S289" s="343"/>
    </row>
    <row r="290" spans="1:19" ht="24.75" hidden="1" thickTop="1" x14ac:dyDescent="0.25">
      <c r="A290" s="94" t="s">
        <v>284</v>
      </c>
      <c r="B290" s="29" t="s">
        <v>285</v>
      </c>
      <c r="C290" s="189">
        <f t="shared" si="243"/>
        <v>0</v>
      </c>
      <c r="D290" s="263"/>
      <c r="E290" s="45"/>
      <c r="F290" s="95">
        <f t="shared" si="298"/>
        <v>0</v>
      </c>
      <c r="G290" s="229"/>
      <c r="H290" s="45"/>
      <c r="I290" s="91">
        <f t="shared" si="299"/>
        <v>0</v>
      </c>
      <c r="J290" s="263"/>
      <c r="K290" s="45"/>
      <c r="L290" s="95">
        <f t="shared" si="300"/>
        <v>0</v>
      </c>
      <c r="M290" s="229"/>
      <c r="N290" s="45"/>
      <c r="O290" s="91">
        <f t="shared" si="301"/>
        <v>0</v>
      </c>
      <c r="P290" s="290"/>
      <c r="Q290" s="296"/>
      <c r="S290" s="343"/>
    </row>
    <row r="291" spans="1:19" ht="12.75" hidden="1" thickTop="1" x14ac:dyDescent="0.25">
      <c r="A291" s="94" t="s">
        <v>286</v>
      </c>
      <c r="B291" s="29" t="s">
        <v>287</v>
      </c>
      <c r="C291" s="189">
        <f t="shared" si="243"/>
        <v>0</v>
      </c>
      <c r="D291" s="263"/>
      <c r="E291" s="45"/>
      <c r="F291" s="95">
        <f t="shared" si="298"/>
        <v>0</v>
      </c>
      <c r="G291" s="229"/>
      <c r="H291" s="45"/>
      <c r="I291" s="91">
        <f t="shared" si="299"/>
        <v>0</v>
      </c>
      <c r="J291" s="263"/>
      <c r="K291" s="45"/>
      <c r="L291" s="95">
        <f t="shared" si="300"/>
        <v>0</v>
      </c>
      <c r="M291" s="229"/>
      <c r="N291" s="45"/>
      <c r="O291" s="91">
        <f t="shared" si="301"/>
        <v>0</v>
      </c>
      <c r="P291" s="290"/>
      <c r="Q291" s="296"/>
      <c r="S291" s="343"/>
    </row>
    <row r="292" spans="1:19" ht="24.75" hidden="1" thickTop="1" x14ac:dyDescent="0.25">
      <c r="A292" s="94" t="s">
        <v>288</v>
      </c>
      <c r="B292" s="29" t="s">
        <v>289</v>
      </c>
      <c r="C292" s="189">
        <f>SUM(F292,I292,L292,O292)</f>
        <v>0</v>
      </c>
      <c r="D292" s="263"/>
      <c r="E292" s="45"/>
      <c r="F292" s="95">
        <f t="shared" si="298"/>
        <v>0</v>
      </c>
      <c r="G292" s="229"/>
      <c r="H292" s="45"/>
      <c r="I292" s="91">
        <f t="shared" si="299"/>
        <v>0</v>
      </c>
      <c r="J292" s="263"/>
      <c r="K292" s="45"/>
      <c r="L292" s="95">
        <f t="shared" si="300"/>
        <v>0</v>
      </c>
      <c r="M292" s="229"/>
      <c r="N292" s="45"/>
      <c r="O292" s="91">
        <f t="shared" si="301"/>
        <v>0</v>
      </c>
      <c r="P292" s="290"/>
      <c r="Q292" s="296"/>
      <c r="S292" s="343"/>
    </row>
    <row r="293" spans="1:19" ht="12.75" hidden="1" thickTop="1" x14ac:dyDescent="0.25">
      <c r="A293" s="94" t="s">
        <v>290</v>
      </c>
      <c r="B293" s="29" t="s">
        <v>291</v>
      </c>
      <c r="C293" s="189">
        <f t="shared" si="243"/>
        <v>0</v>
      </c>
      <c r="D293" s="263"/>
      <c r="E293" s="45"/>
      <c r="F293" s="95">
        <f t="shared" si="298"/>
        <v>0</v>
      </c>
      <c r="G293" s="229"/>
      <c r="H293" s="45"/>
      <c r="I293" s="91">
        <f t="shared" si="299"/>
        <v>0</v>
      </c>
      <c r="J293" s="263"/>
      <c r="K293" s="45"/>
      <c r="L293" s="95">
        <f t="shared" si="300"/>
        <v>0</v>
      </c>
      <c r="M293" s="229"/>
      <c r="N293" s="45"/>
      <c r="O293" s="91">
        <f t="shared" si="301"/>
        <v>0</v>
      </c>
      <c r="P293" s="290"/>
      <c r="Q293" s="296"/>
      <c r="S293" s="343"/>
    </row>
    <row r="294" spans="1:19" ht="24.75" hidden="1" thickTop="1" x14ac:dyDescent="0.25">
      <c r="A294" s="101" t="s">
        <v>292</v>
      </c>
      <c r="B294" s="102" t="s">
        <v>293</v>
      </c>
      <c r="C294" s="200">
        <f t="shared" si="243"/>
        <v>0</v>
      </c>
      <c r="D294" s="264"/>
      <c r="E294" s="84"/>
      <c r="F294" s="331">
        <f t="shared" si="298"/>
        <v>0</v>
      </c>
      <c r="G294" s="234"/>
      <c r="H294" s="84"/>
      <c r="I294" s="156">
        <f t="shared" si="299"/>
        <v>0</v>
      </c>
      <c r="J294" s="264"/>
      <c r="K294" s="84"/>
      <c r="L294" s="331">
        <f t="shared" si="300"/>
        <v>0</v>
      </c>
      <c r="M294" s="234"/>
      <c r="N294" s="84"/>
      <c r="O294" s="156">
        <f t="shared" si="301"/>
        <v>0</v>
      </c>
      <c r="P294" s="293"/>
      <c r="Q294" s="296"/>
      <c r="S294" s="343"/>
    </row>
    <row r="295" spans="1:19" s="19" customFormat="1" ht="13.5" hidden="1" thickTop="1" thickBot="1" x14ac:dyDescent="0.3">
      <c r="A295" s="118" t="s">
        <v>294</v>
      </c>
      <c r="B295" s="118" t="s">
        <v>295</v>
      </c>
      <c r="C295" s="205">
        <f t="shared" si="243"/>
        <v>0</v>
      </c>
      <c r="D295" s="266"/>
      <c r="E295" s="119"/>
      <c r="F295" s="115">
        <f t="shared" si="298"/>
        <v>0</v>
      </c>
      <c r="G295" s="242"/>
      <c r="H295" s="119"/>
      <c r="I295" s="126">
        <f t="shared" si="299"/>
        <v>0</v>
      </c>
      <c r="J295" s="266"/>
      <c r="K295" s="119"/>
      <c r="L295" s="115">
        <f t="shared" si="300"/>
        <v>0</v>
      </c>
      <c r="M295" s="242"/>
      <c r="N295" s="119"/>
      <c r="O295" s="126">
        <f t="shared" si="301"/>
        <v>0</v>
      </c>
      <c r="P295" s="295"/>
      <c r="Q295" s="181"/>
      <c r="S295" s="343"/>
    </row>
    <row r="296" spans="1:19" s="19" customFormat="1" ht="48.75" hidden="1" thickTop="1" x14ac:dyDescent="0.25">
      <c r="A296" s="116" t="s">
        <v>296</v>
      </c>
      <c r="B296" s="104" t="s">
        <v>297</v>
      </c>
      <c r="C296" s="206">
        <f>SUM(F296,I296,L296,O296)</f>
        <v>0</v>
      </c>
      <c r="D296" s="267"/>
      <c r="E296" s="179"/>
      <c r="F296" s="175">
        <f t="shared" si="298"/>
        <v>0</v>
      </c>
      <c r="G296" s="233"/>
      <c r="H296" s="80"/>
      <c r="I296" s="123">
        <f t="shared" si="299"/>
        <v>0</v>
      </c>
      <c r="J296" s="247"/>
      <c r="K296" s="80"/>
      <c r="L296" s="175">
        <f t="shared" si="300"/>
        <v>0</v>
      </c>
      <c r="M296" s="233"/>
      <c r="N296" s="80"/>
      <c r="O296" s="123">
        <f t="shared" si="301"/>
        <v>0</v>
      </c>
      <c r="P296" s="292"/>
      <c r="Q296" s="181"/>
      <c r="S296" s="343"/>
    </row>
    <row r="297" spans="1:19" ht="12.75" hidden="1" thickTop="1" x14ac:dyDescent="0.25">
      <c r="A297" s="453"/>
      <c r="B297" s="454"/>
      <c r="C297" s="454"/>
      <c r="D297" s="454"/>
      <c r="E297" s="454"/>
      <c r="F297" s="454"/>
      <c r="G297" s="454"/>
      <c r="H297" s="454"/>
      <c r="I297" s="454"/>
      <c r="J297" s="454"/>
      <c r="K297" s="454"/>
      <c r="L297" s="454"/>
      <c r="M297" s="454"/>
      <c r="N297" s="454"/>
      <c r="O297" s="454"/>
      <c r="P297" s="455"/>
      <c r="Q297" s="296"/>
    </row>
    <row r="298" spans="1:19" ht="12.75" hidden="1" thickTop="1" x14ac:dyDescent="0.25">
      <c r="A298" s="456"/>
      <c r="B298" s="457"/>
      <c r="C298" s="457"/>
      <c r="D298" s="457"/>
      <c r="E298" s="457"/>
      <c r="F298" s="457"/>
      <c r="G298" s="457"/>
      <c r="H298" s="457"/>
      <c r="I298" s="457"/>
      <c r="J298" s="457"/>
      <c r="K298" s="457"/>
      <c r="L298" s="457"/>
      <c r="M298" s="457"/>
      <c r="N298" s="457"/>
      <c r="O298" s="457"/>
      <c r="P298" s="458"/>
      <c r="Q298" s="296"/>
    </row>
    <row r="299" spans="1:19" ht="12.75" hidden="1" thickTop="1" x14ac:dyDescent="0.25">
      <c r="A299" s="456"/>
      <c r="B299" s="457"/>
      <c r="C299" s="457"/>
      <c r="D299" s="457"/>
      <c r="E299" s="457"/>
      <c r="F299" s="457"/>
      <c r="G299" s="457"/>
      <c r="H299" s="457"/>
      <c r="I299" s="457"/>
      <c r="J299" s="457"/>
      <c r="K299" s="457"/>
      <c r="L299" s="457"/>
      <c r="M299" s="457"/>
      <c r="N299" s="457"/>
      <c r="O299" s="457"/>
      <c r="P299" s="458"/>
      <c r="Q299" s="296"/>
    </row>
    <row r="300" spans="1:19" ht="12.75" hidden="1" thickTop="1" x14ac:dyDescent="0.25">
      <c r="A300" s="456"/>
      <c r="B300" s="457"/>
      <c r="C300" s="457"/>
      <c r="D300" s="457"/>
      <c r="E300" s="457"/>
      <c r="F300" s="457"/>
      <c r="G300" s="457"/>
      <c r="H300" s="457"/>
      <c r="I300" s="457"/>
      <c r="J300" s="457"/>
      <c r="K300" s="457"/>
      <c r="L300" s="457"/>
      <c r="M300" s="457"/>
      <c r="N300" s="457"/>
      <c r="O300" s="457"/>
      <c r="P300" s="458"/>
      <c r="Q300" s="296"/>
    </row>
    <row r="301" spans="1:19" ht="12.75" hidden="1" customHeight="1" x14ac:dyDescent="0.25">
      <c r="A301" s="456" t="s">
        <v>469</v>
      </c>
      <c r="B301" s="459"/>
      <c r="C301" s="457"/>
      <c r="D301" s="457"/>
      <c r="E301" s="457"/>
      <c r="F301" s="457"/>
      <c r="G301" s="457"/>
      <c r="H301" s="457"/>
      <c r="I301" s="457"/>
      <c r="J301" s="457"/>
      <c r="K301" s="457"/>
      <c r="L301" s="457"/>
      <c r="M301" s="457"/>
      <c r="N301" s="457"/>
      <c r="O301" s="457"/>
      <c r="P301" s="458"/>
      <c r="Q301" s="296"/>
    </row>
    <row r="302" spans="1:19" ht="12.75" hidden="1" thickTop="1" x14ac:dyDescent="0.25">
      <c r="A302" s="456"/>
      <c r="B302" s="457"/>
      <c r="C302" s="457"/>
      <c r="D302" s="457"/>
      <c r="E302" s="457"/>
      <c r="F302" s="457"/>
      <c r="G302" s="457"/>
      <c r="H302" s="457"/>
      <c r="I302" s="457"/>
      <c r="J302" s="457"/>
      <c r="K302" s="457"/>
      <c r="L302" s="457"/>
      <c r="M302" s="457"/>
      <c r="N302" s="457"/>
      <c r="O302" s="457"/>
      <c r="P302" s="458"/>
      <c r="Q302" s="296"/>
    </row>
    <row r="303" spans="1:19" ht="12.75" hidden="1" thickTop="1" x14ac:dyDescent="0.25">
      <c r="A303" s="456" t="s">
        <v>470</v>
      </c>
      <c r="B303" s="459"/>
      <c r="C303" s="457"/>
      <c r="D303" s="457"/>
      <c r="E303" s="457"/>
      <c r="F303" s="457"/>
      <c r="G303" s="457"/>
      <c r="H303" s="457"/>
      <c r="I303" s="457"/>
      <c r="J303" s="457"/>
      <c r="K303" s="457"/>
      <c r="L303" s="457"/>
      <c r="M303" s="457"/>
      <c r="N303" s="457"/>
      <c r="O303" s="457"/>
      <c r="P303" s="458"/>
      <c r="Q303" s="296"/>
    </row>
    <row r="304" spans="1:19" ht="12.75" hidden="1" thickTop="1" x14ac:dyDescent="0.25">
      <c r="A304" s="456"/>
      <c r="B304" s="457"/>
      <c r="C304" s="457"/>
      <c r="D304" s="457"/>
      <c r="E304" s="457"/>
      <c r="F304" s="457"/>
      <c r="G304" s="457"/>
      <c r="H304" s="457"/>
      <c r="I304" s="457"/>
      <c r="J304" s="457"/>
      <c r="K304" s="457"/>
      <c r="L304" s="457"/>
      <c r="M304" s="457"/>
      <c r="N304" s="457"/>
      <c r="O304" s="457"/>
      <c r="P304" s="458"/>
      <c r="Q304" s="296"/>
    </row>
    <row r="305" spans="1:17" ht="12.75" hidden="1" thickTop="1" x14ac:dyDescent="0.25">
      <c r="A305" s="460"/>
      <c r="B305" s="461"/>
      <c r="C305" s="461"/>
      <c r="D305" s="461"/>
      <c r="E305" s="461"/>
      <c r="F305" s="461"/>
      <c r="G305" s="461"/>
      <c r="H305" s="461"/>
      <c r="I305" s="461"/>
      <c r="J305" s="461"/>
      <c r="K305" s="461"/>
      <c r="L305" s="461"/>
      <c r="M305" s="461"/>
      <c r="N305" s="461"/>
      <c r="O305" s="461"/>
      <c r="P305" s="462"/>
      <c r="Q305" s="296"/>
    </row>
    <row r="306" spans="1:17" ht="12.75" thickTop="1" x14ac:dyDescent="0.25">
      <c r="A306" s="374"/>
      <c r="B306" s="374"/>
      <c r="C306" s="374"/>
      <c r="D306" s="374"/>
      <c r="E306" s="374"/>
      <c r="F306" s="374"/>
      <c r="G306" s="374"/>
      <c r="H306" s="374"/>
      <c r="I306" s="374"/>
      <c r="J306" s="374"/>
      <c r="K306" s="374"/>
      <c r="L306" s="374"/>
      <c r="M306" s="374"/>
      <c r="N306" s="374"/>
      <c r="O306" s="374"/>
      <c r="P306" s="374"/>
    </row>
    <row r="307" spans="1:17" x14ac:dyDescent="0.25">
      <c r="A307" s="374"/>
      <c r="B307" s="374"/>
      <c r="C307" s="374"/>
      <c r="D307" s="374"/>
      <c r="E307" s="374"/>
      <c r="F307" s="374"/>
      <c r="G307" s="374"/>
      <c r="H307" s="374"/>
      <c r="I307" s="374"/>
      <c r="J307" s="374"/>
      <c r="K307" s="374"/>
      <c r="L307" s="374"/>
      <c r="M307" s="374"/>
      <c r="N307" s="374"/>
      <c r="O307" s="374"/>
      <c r="P307" s="374"/>
    </row>
    <row r="308" spans="1:17" x14ac:dyDescent="0.25">
      <c r="A308" s="374"/>
      <c r="B308" s="374"/>
      <c r="C308" s="374"/>
      <c r="D308" s="374"/>
      <c r="E308" s="374"/>
      <c r="F308" s="374"/>
      <c r="G308" s="374"/>
      <c r="H308" s="374"/>
      <c r="I308" s="374"/>
      <c r="J308" s="374"/>
      <c r="K308" s="374"/>
      <c r="L308" s="374"/>
      <c r="M308" s="374"/>
      <c r="N308" s="374"/>
      <c r="O308" s="374"/>
      <c r="P308" s="374"/>
    </row>
    <row r="309" spans="1:17" x14ac:dyDescent="0.25">
      <c r="A309" s="374"/>
      <c r="B309" s="374"/>
      <c r="C309" s="374"/>
      <c r="D309" s="374"/>
      <c r="E309" s="374"/>
      <c r="F309" s="374"/>
      <c r="G309" s="374"/>
      <c r="H309" s="374"/>
      <c r="I309" s="374"/>
      <c r="J309" s="374"/>
      <c r="K309" s="374"/>
      <c r="L309" s="374"/>
      <c r="M309" s="374"/>
      <c r="N309" s="374"/>
      <c r="O309" s="374"/>
      <c r="P309" s="374"/>
    </row>
    <row r="310" spans="1:17" x14ac:dyDescent="0.25">
      <c r="A310" s="374"/>
      <c r="B310" s="374"/>
      <c r="C310" s="374"/>
      <c r="D310" s="374"/>
      <c r="E310" s="374"/>
      <c r="F310" s="374"/>
      <c r="G310" s="374"/>
      <c r="H310" s="374"/>
      <c r="I310" s="374"/>
      <c r="J310" s="374"/>
      <c r="K310" s="374"/>
      <c r="L310" s="374"/>
      <c r="M310" s="374"/>
      <c r="N310" s="374"/>
      <c r="O310" s="374"/>
      <c r="P310" s="374"/>
    </row>
    <row r="311" spans="1:17" x14ac:dyDescent="0.25">
      <c r="A311" s="374"/>
      <c r="B311" s="374"/>
      <c r="C311" s="374"/>
      <c r="D311" s="374"/>
      <c r="E311" s="374"/>
      <c r="F311" s="374"/>
      <c r="G311" s="374"/>
      <c r="H311" s="374"/>
      <c r="I311" s="374"/>
      <c r="J311" s="374"/>
      <c r="K311" s="374"/>
      <c r="L311" s="374"/>
      <c r="M311" s="374"/>
      <c r="N311" s="374"/>
      <c r="O311" s="374"/>
      <c r="P311" s="374"/>
    </row>
    <row r="312" spans="1:17" x14ac:dyDescent="0.25">
      <c r="A312" s="374"/>
      <c r="B312" s="374"/>
      <c r="C312" s="374"/>
      <c r="D312" s="374"/>
      <c r="E312" s="374"/>
      <c r="F312" s="374"/>
      <c r="G312" s="374"/>
      <c r="H312" s="374"/>
      <c r="I312" s="374"/>
      <c r="J312" s="374"/>
      <c r="K312" s="374"/>
      <c r="L312" s="374"/>
      <c r="M312" s="374"/>
      <c r="N312" s="374"/>
      <c r="O312" s="374"/>
      <c r="P312" s="374"/>
    </row>
    <row r="313" spans="1:17" x14ac:dyDescent="0.25">
      <c r="A313" s="374"/>
      <c r="B313" s="374"/>
      <c r="C313" s="374"/>
      <c r="D313" s="374"/>
      <c r="E313" s="374"/>
      <c r="F313" s="374"/>
      <c r="G313" s="374"/>
      <c r="H313" s="374"/>
      <c r="I313" s="374"/>
      <c r="J313" s="374"/>
      <c r="K313" s="374"/>
      <c r="L313" s="374"/>
      <c r="M313" s="374"/>
      <c r="N313" s="374"/>
      <c r="O313" s="374"/>
      <c r="P313" s="374"/>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sheetData>
  <sheetProtection algorithmName="SHA-512" hashValue="Uf+x/XD5ajOwQljmpaffH6jjIbJ8YHCIWrStyYPw/CLR/hMSfT0LOW4QXqpJIY52WprRaHRQGtPhDMmrkpJCTw==" saltValue="3oHKQ1+I54eEVcPjVYw8Iw==" spinCount="100000" sheet="1" objects="1" scenarios="1" formatCells="0" formatColumns="0" formatRows="0"/>
  <autoFilter ref="A18:P296">
    <filterColumn colId="2">
      <filters blank="1">
        <filter val="1 500"/>
        <filter val="1 994"/>
        <filter val="121 331"/>
        <filter val="121 575"/>
        <filter val="14 202"/>
        <filter val="15 820"/>
        <filter val="154 023"/>
        <filter val="17 814"/>
        <filter val="2 218 922"/>
        <filter val="2 608 971"/>
        <filter val="22 184"/>
        <filter val="290"/>
        <filter val="3 397 898"/>
        <filter val="3 434 284"/>
        <filter val="3 501 050"/>
        <filter val="30 948"/>
        <filter val="319 730"/>
        <filter val="36 386"/>
        <filter val="4 342"/>
        <filter val="4 370"/>
        <filter val="4 972"/>
        <filter val="46 824"/>
        <filter val="55 000"/>
        <filter val="630"/>
        <filter val="634 904"/>
        <filter val="66 766"/>
        <filter val="70 319"/>
        <filter val="788 927"/>
        <filter val="8 940"/>
        <filter val="9 230"/>
        <filter val="96 575"/>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93.pielikums Jūrmalas pilsētas domes
2017.gada 26.oktobra saistošajiem noteikumiem Nr.31
(protokols Nr.18, 9.punkts)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4"/>
  <sheetViews>
    <sheetView showGridLines="0" view="pageLayout" zoomScaleNormal="100" workbookViewId="0">
      <selection activeCell="S6" sqref="S6"/>
    </sheetView>
  </sheetViews>
  <sheetFormatPr defaultRowHeight="12" outlineLevelCol="1" x14ac:dyDescent="0.25"/>
  <cols>
    <col min="1" max="1" width="10.42578125" style="6" customWidth="1"/>
    <col min="2" max="2" width="36.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392</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393</v>
      </c>
      <c r="D3" s="779"/>
      <c r="E3" s="779"/>
      <c r="F3" s="779"/>
      <c r="G3" s="779"/>
      <c r="H3" s="779"/>
      <c r="I3" s="779"/>
      <c r="J3" s="779"/>
      <c r="K3" s="779"/>
      <c r="L3" s="779"/>
      <c r="M3" s="779"/>
      <c r="N3" s="779"/>
      <c r="O3" s="779"/>
      <c r="P3" s="780"/>
      <c r="Q3" s="296"/>
    </row>
    <row r="4" spans="1:17" ht="12.75" customHeight="1" x14ac:dyDescent="0.25">
      <c r="A4" s="4" t="s">
        <v>1</v>
      </c>
      <c r="B4" s="5"/>
      <c r="C4" s="779" t="s">
        <v>394</v>
      </c>
      <c r="D4" s="779"/>
      <c r="E4" s="779"/>
      <c r="F4" s="779"/>
      <c r="G4" s="779"/>
      <c r="H4" s="779"/>
      <c r="I4" s="779"/>
      <c r="J4" s="779"/>
      <c r="K4" s="779"/>
      <c r="L4" s="779"/>
      <c r="M4" s="779"/>
      <c r="N4" s="779"/>
      <c r="O4" s="779"/>
      <c r="P4" s="780"/>
      <c r="Q4" s="296"/>
    </row>
    <row r="5" spans="1:17" ht="12.75" customHeight="1" x14ac:dyDescent="0.25">
      <c r="A5" s="2" t="s">
        <v>2</v>
      </c>
      <c r="B5" s="3"/>
      <c r="C5" s="754" t="s">
        <v>395</v>
      </c>
      <c r="D5" s="754"/>
      <c r="E5" s="754"/>
      <c r="F5" s="754"/>
      <c r="G5" s="754"/>
      <c r="H5" s="754"/>
      <c r="I5" s="754"/>
      <c r="J5" s="754"/>
      <c r="K5" s="754"/>
      <c r="L5" s="754"/>
      <c r="M5" s="754"/>
      <c r="N5" s="754"/>
      <c r="O5" s="754"/>
      <c r="P5" s="755"/>
      <c r="Q5" s="296"/>
    </row>
    <row r="6" spans="1:17" ht="12.75" customHeight="1" x14ac:dyDescent="0.25">
      <c r="A6" s="2" t="s">
        <v>3</v>
      </c>
      <c r="B6" s="3"/>
      <c r="C6" s="754" t="s">
        <v>396</v>
      </c>
      <c r="D6" s="754"/>
      <c r="E6" s="754"/>
      <c r="F6" s="754"/>
      <c r="G6" s="754"/>
      <c r="H6" s="754"/>
      <c r="I6" s="754"/>
      <c r="J6" s="754"/>
      <c r="K6" s="754"/>
      <c r="L6" s="754"/>
      <c r="M6" s="754"/>
      <c r="N6" s="754"/>
      <c r="O6" s="754"/>
      <c r="P6" s="755"/>
      <c r="Q6" s="296"/>
    </row>
    <row r="7" spans="1:17" x14ac:dyDescent="0.25">
      <c r="A7" s="2" t="s">
        <v>4</v>
      </c>
      <c r="B7" s="3"/>
      <c r="C7" s="779" t="s">
        <v>397</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398</v>
      </c>
      <c r="D9" s="754"/>
      <c r="E9" s="754"/>
      <c r="F9" s="754"/>
      <c r="G9" s="754"/>
      <c r="H9" s="754"/>
      <c r="I9" s="754"/>
      <c r="J9" s="754"/>
      <c r="K9" s="754"/>
      <c r="L9" s="754"/>
      <c r="M9" s="754"/>
      <c r="N9" s="754"/>
      <c r="O9" s="754"/>
      <c r="P9" s="755"/>
      <c r="Q9" s="296"/>
    </row>
    <row r="10" spans="1:17" ht="12.75" customHeight="1" x14ac:dyDescent="0.25">
      <c r="A10" s="2"/>
      <c r="B10" s="3" t="s">
        <v>7</v>
      </c>
      <c r="C10" s="754"/>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t="s">
        <v>399</v>
      </c>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0" t="s">
        <v>311</v>
      </c>
      <c r="F16" s="789" t="s">
        <v>14</v>
      </c>
      <c r="G16" s="767" t="s">
        <v>310</v>
      </c>
      <c r="H16" s="750" t="s">
        <v>317</v>
      </c>
      <c r="I16" s="783" t="s">
        <v>15</v>
      </c>
      <c r="J16" s="785" t="s">
        <v>312</v>
      </c>
      <c r="K16" s="750" t="s">
        <v>313</v>
      </c>
      <c r="L16" s="791" t="s">
        <v>16</v>
      </c>
      <c r="M16" s="773" t="s">
        <v>314</v>
      </c>
      <c r="N16" s="750" t="s">
        <v>315</v>
      </c>
      <c r="O16" s="752" t="s">
        <v>17</v>
      </c>
      <c r="P16" s="757" t="s">
        <v>316</v>
      </c>
      <c r="Q16" s="297"/>
    </row>
    <row r="17" spans="1:17" s="13" customFormat="1" ht="66" customHeight="1" thickBot="1" x14ac:dyDescent="0.3">
      <c r="A17" s="758"/>
      <c r="B17" s="760"/>
      <c r="C17" s="788"/>
      <c r="D17" s="786"/>
      <c r="E17" s="751"/>
      <c r="F17" s="790"/>
      <c r="G17" s="768"/>
      <c r="H17" s="751"/>
      <c r="I17" s="784"/>
      <c r="J17" s="786"/>
      <c r="K17" s="751"/>
      <c r="L17" s="792"/>
      <c r="M17" s="774"/>
      <c r="N17" s="751"/>
      <c r="O17" s="753"/>
      <c r="P17" s="758"/>
      <c r="Q17" s="298"/>
    </row>
    <row r="18" spans="1:17" s="13" customFormat="1" ht="9.75" customHeight="1" thickTop="1" x14ac:dyDescent="0.25">
      <c r="A18" s="14" t="s">
        <v>18</v>
      </c>
      <c r="B18" s="14">
        <v>2</v>
      </c>
      <c r="C18" s="180">
        <v>3</v>
      </c>
      <c r="D18" s="127">
        <v>4</v>
      </c>
      <c r="E18" s="15">
        <v>5</v>
      </c>
      <c r="F18" s="159">
        <v>6</v>
      </c>
      <c r="G18" s="207">
        <v>7</v>
      </c>
      <c r="H18" s="15">
        <v>8</v>
      </c>
      <c r="I18" s="144">
        <v>9</v>
      </c>
      <c r="J18" s="127">
        <v>10</v>
      </c>
      <c r="K18" s="15">
        <v>11</v>
      </c>
      <c r="L18" s="159">
        <v>12</v>
      </c>
      <c r="M18" s="207">
        <v>13</v>
      </c>
      <c r="N18" s="15">
        <v>14</v>
      </c>
      <c r="O18" s="144">
        <v>15</v>
      </c>
      <c r="P18" s="14">
        <v>16</v>
      </c>
      <c r="Q18" s="298"/>
    </row>
    <row r="19" spans="1:17" s="19" customFormat="1" x14ac:dyDescent="0.25">
      <c r="A19" s="16"/>
      <c r="B19" s="17" t="s">
        <v>19</v>
      </c>
      <c r="C19" s="181"/>
      <c r="D19" s="243"/>
      <c r="E19" s="18"/>
      <c r="F19" s="160"/>
      <c r="G19" s="208"/>
      <c r="H19" s="18"/>
      <c r="I19" s="145"/>
      <c r="J19" s="243"/>
      <c r="K19" s="18"/>
      <c r="L19" s="160"/>
      <c r="M19" s="208"/>
      <c r="N19" s="18"/>
      <c r="O19" s="145"/>
      <c r="P19" s="286"/>
      <c r="Q19" s="181"/>
    </row>
    <row r="20" spans="1:17" s="19" customFormat="1" ht="12.75" thickBot="1" x14ac:dyDescent="0.3">
      <c r="A20" s="20"/>
      <c r="B20" s="21" t="s">
        <v>20</v>
      </c>
      <c r="C20" s="182">
        <f>SUM(F20,I20,L20,O20)</f>
        <v>811542</v>
      </c>
      <c r="D20" s="128">
        <f>SUM(D21,D24,D25,D41,D42)</f>
        <v>774465</v>
      </c>
      <c r="E20" s="22">
        <f>SUM(E21,E24,E25,E41,E42)</f>
        <v>0</v>
      </c>
      <c r="F20" s="161">
        <f>SUM(F21,F24,F25,F41,F42)</f>
        <v>774465</v>
      </c>
      <c r="G20" s="209">
        <f>SUM(G21,G24,G42)</f>
        <v>0</v>
      </c>
      <c r="H20" s="22">
        <f t="shared" ref="H20:I20" si="0">SUM(H21,H24,H42)</f>
        <v>0</v>
      </c>
      <c r="I20" s="268">
        <f t="shared" si="0"/>
        <v>0</v>
      </c>
      <c r="J20" s="128">
        <f>SUM(J21,J26,J42)</f>
        <v>37077</v>
      </c>
      <c r="K20" s="22">
        <f t="shared" ref="K20:L20" si="1">SUM(K21,K26,K42)</f>
        <v>0</v>
      </c>
      <c r="L20" s="161">
        <f t="shared" si="1"/>
        <v>37077</v>
      </c>
      <c r="M20" s="209">
        <f>SUM(M21,M44)</f>
        <v>0</v>
      </c>
      <c r="N20" s="22">
        <f t="shared" ref="N20:O20" si="2">SUM(N21,N44)</f>
        <v>0</v>
      </c>
      <c r="O20" s="268">
        <f t="shared" si="2"/>
        <v>0</v>
      </c>
      <c r="P20" s="301"/>
      <c r="Q20" s="181"/>
    </row>
    <row r="21" spans="1:17" ht="12.75" hidden="1" thickTop="1" x14ac:dyDescent="0.25">
      <c r="A21" s="23"/>
      <c r="B21" s="24" t="s">
        <v>21</v>
      </c>
      <c r="C21" s="183">
        <f t="shared" ref="C21" si="3">SUM(F21,I21,L21,O21)</f>
        <v>0</v>
      </c>
      <c r="D21" s="129">
        <f>SUM(D22:D23)</f>
        <v>0</v>
      </c>
      <c r="E21" s="25">
        <f t="shared" ref="E21" si="4">SUM(E22:E23)</f>
        <v>0</v>
      </c>
      <c r="F21" s="162">
        <f>SUM(F22:F23)</f>
        <v>0</v>
      </c>
      <c r="G21" s="210">
        <f t="shared" ref="G21:O21" si="5">SUM(G22:G23)</f>
        <v>0</v>
      </c>
      <c r="H21" s="25">
        <f t="shared" si="5"/>
        <v>0</v>
      </c>
      <c r="I21" s="269">
        <f t="shared" si="5"/>
        <v>0</v>
      </c>
      <c r="J21" s="129">
        <f>SUM(J22:J23)</f>
        <v>0</v>
      </c>
      <c r="K21" s="25">
        <f t="shared" si="5"/>
        <v>0</v>
      </c>
      <c r="L21" s="162">
        <f t="shared" si="5"/>
        <v>0</v>
      </c>
      <c r="M21" s="210">
        <f>SUM(M22:M23)</f>
        <v>0</v>
      </c>
      <c r="N21" s="25">
        <f t="shared" si="5"/>
        <v>0</v>
      </c>
      <c r="O21" s="269">
        <f t="shared" si="5"/>
        <v>0</v>
      </c>
      <c r="P21" s="302"/>
      <c r="Q21" s="296"/>
    </row>
    <row r="22" spans="1:17" ht="12.75" hidden="1" thickTop="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row>
    <row r="23" spans="1:17" ht="12.75" hidden="1" thickTop="1" x14ac:dyDescent="0.25">
      <c r="A23" s="29"/>
      <c r="B23" s="30" t="s">
        <v>23</v>
      </c>
      <c r="C23" s="185">
        <f t="shared" ref="C23" si="7">SUM(F23,I23,L23,O23)</f>
        <v>0</v>
      </c>
      <c r="D23" s="245"/>
      <c r="E23" s="31"/>
      <c r="F23" s="328">
        <f t="shared" ref="F23:F24" si="8">D23+E23</f>
        <v>0</v>
      </c>
      <c r="G23" s="212"/>
      <c r="H23" s="31"/>
      <c r="I23" s="146">
        <f>G23+H23</f>
        <v>0</v>
      </c>
      <c r="J23" s="245"/>
      <c r="K23" s="31"/>
      <c r="L23" s="328">
        <f>J23+K23</f>
        <v>0</v>
      </c>
      <c r="M23" s="212"/>
      <c r="N23" s="31"/>
      <c r="O23" s="146">
        <f>M23+N23</f>
        <v>0</v>
      </c>
      <c r="P23" s="463"/>
      <c r="Q23" s="296"/>
    </row>
    <row r="24" spans="1:17" s="19" customFormat="1" ht="25.5" thickTop="1" thickBot="1" x14ac:dyDescent="0.3">
      <c r="A24" s="32">
        <v>19300</v>
      </c>
      <c r="B24" s="32" t="s">
        <v>24</v>
      </c>
      <c r="C24" s="186">
        <f>SUM(F24,I24)</f>
        <v>774465</v>
      </c>
      <c r="D24" s="246">
        <f>755465+19000</f>
        <v>774465</v>
      </c>
      <c r="E24" s="33">
        <f>-800+1800-1000-3500-800+800+2100+300+103+3500-2503</f>
        <v>0</v>
      </c>
      <c r="F24" s="329">
        <f t="shared" si="8"/>
        <v>774465</v>
      </c>
      <c r="G24" s="213"/>
      <c r="H24" s="33"/>
      <c r="I24" s="446">
        <f t="shared" ref="I24" si="9">G24+H24</f>
        <v>0</v>
      </c>
      <c r="J24" s="285" t="s">
        <v>25</v>
      </c>
      <c r="K24" s="34" t="s">
        <v>25</v>
      </c>
      <c r="L24" s="163" t="s">
        <v>25</v>
      </c>
      <c r="M24" s="278" t="s">
        <v>25</v>
      </c>
      <c r="N24" s="147" t="s">
        <v>25</v>
      </c>
      <c r="O24" s="147" t="s">
        <v>25</v>
      </c>
      <c r="P24" s="356"/>
      <c r="Q24" s="181"/>
    </row>
    <row r="25" spans="1:17"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row>
    <row r="26" spans="1:17" s="19" customFormat="1" ht="24.75" thickTop="1" x14ac:dyDescent="0.25">
      <c r="A26" s="35">
        <v>21300</v>
      </c>
      <c r="B26" s="35" t="s">
        <v>27</v>
      </c>
      <c r="C26" s="187">
        <f>SUM(L26)</f>
        <v>37077</v>
      </c>
      <c r="D26" s="248" t="s">
        <v>25</v>
      </c>
      <c r="E26" s="37" t="s">
        <v>25</v>
      </c>
      <c r="F26" s="164" t="s">
        <v>25</v>
      </c>
      <c r="G26" s="214" t="s">
        <v>25</v>
      </c>
      <c r="H26" s="37" t="s">
        <v>25</v>
      </c>
      <c r="I26" s="122" t="s">
        <v>25</v>
      </c>
      <c r="J26" s="130">
        <f>SUM(J27,J31,J33,J36)</f>
        <v>37077</v>
      </c>
      <c r="K26" s="38">
        <f t="shared" ref="K26" si="10">SUM(K27,K31,K33,K36)</f>
        <v>0</v>
      </c>
      <c r="L26" s="175">
        <f>SUM(L27,L31,L33,L36)</f>
        <v>37077</v>
      </c>
      <c r="M26" s="279" t="s">
        <v>25</v>
      </c>
      <c r="N26" s="122" t="s">
        <v>25</v>
      </c>
      <c r="O26" s="122" t="s">
        <v>25</v>
      </c>
      <c r="P26" s="303"/>
      <c r="Q26" s="181"/>
    </row>
    <row r="27" spans="1:17" s="19" customFormat="1" hidden="1" x14ac:dyDescent="0.25">
      <c r="A27" s="39">
        <v>21350</v>
      </c>
      <c r="B27" s="35" t="s">
        <v>28</v>
      </c>
      <c r="C27" s="187">
        <f t="shared" ref="C27:C40" si="11">SUM(L27)</f>
        <v>0</v>
      </c>
      <c r="D27" s="248" t="s">
        <v>25</v>
      </c>
      <c r="E27" s="37" t="s">
        <v>25</v>
      </c>
      <c r="F27" s="164" t="s">
        <v>25</v>
      </c>
      <c r="G27" s="214" t="s">
        <v>25</v>
      </c>
      <c r="H27" s="37" t="s">
        <v>25</v>
      </c>
      <c r="I27" s="122" t="s">
        <v>25</v>
      </c>
      <c r="J27" s="130">
        <f>SUM(J28:J30)</f>
        <v>0</v>
      </c>
      <c r="K27" s="38">
        <f t="shared" ref="K27" si="12">SUM(K28:K30)</f>
        <v>0</v>
      </c>
      <c r="L27" s="175">
        <f>SUM(L28:L30)</f>
        <v>0</v>
      </c>
      <c r="M27" s="279" t="s">
        <v>25</v>
      </c>
      <c r="N27" s="122" t="s">
        <v>25</v>
      </c>
      <c r="O27" s="122" t="s">
        <v>25</v>
      </c>
      <c r="P27" s="303"/>
      <c r="Q27" s="181"/>
    </row>
    <row r="28" spans="1:17" hidden="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row>
    <row r="29" spans="1:17" hidden="1" x14ac:dyDescent="0.25">
      <c r="A29" s="29">
        <v>21352</v>
      </c>
      <c r="B29" s="43" t="s">
        <v>30</v>
      </c>
      <c r="C29" s="189">
        <f t="shared" si="11"/>
        <v>0</v>
      </c>
      <c r="D29" s="250" t="s">
        <v>25</v>
      </c>
      <c r="E29" s="44" t="s">
        <v>25</v>
      </c>
      <c r="F29" s="166" t="s">
        <v>25</v>
      </c>
      <c r="G29" s="216" t="s">
        <v>25</v>
      </c>
      <c r="H29" s="44" t="s">
        <v>25</v>
      </c>
      <c r="I29" s="149" t="s">
        <v>25</v>
      </c>
      <c r="J29" s="321"/>
      <c r="K29" s="322"/>
      <c r="L29" s="95">
        <f t="shared" si="13"/>
        <v>0</v>
      </c>
      <c r="M29" s="281" t="s">
        <v>25</v>
      </c>
      <c r="N29" s="149" t="s">
        <v>25</v>
      </c>
      <c r="O29" s="149" t="s">
        <v>25</v>
      </c>
      <c r="P29" s="305"/>
      <c r="Q29" s="296"/>
    </row>
    <row r="30" spans="1:17" hidden="1" x14ac:dyDescent="0.25">
      <c r="A30" s="29">
        <v>21359</v>
      </c>
      <c r="B30" s="43" t="s">
        <v>31</v>
      </c>
      <c r="C30" s="189">
        <f t="shared" si="11"/>
        <v>0</v>
      </c>
      <c r="D30" s="250" t="s">
        <v>25</v>
      </c>
      <c r="E30" s="44" t="s">
        <v>25</v>
      </c>
      <c r="F30" s="166" t="s">
        <v>25</v>
      </c>
      <c r="G30" s="216" t="s">
        <v>25</v>
      </c>
      <c r="H30" s="44" t="s">
        <v>25</v>
      </c>
      <c r="I30" s="149" t="s">
        <v>25</v>
      </c>
      <c r="J30" s="321"/>
      <c r="K30" s="322"/>
      <c r="L30" s="95">
        <f t="shared" si="13"/>
        <v>0</v>
      </c>
      <c r="M30" s="281" t="s">
        <v>25</v>
      </c>
      <c r="N30" s="149" t="s">
        <v>25</v>
      </c>
      <c r="O30" s="149" t="s">
        <v>25</v>
      </c>
      <c r="P30" s="305"/>
      <c r="Q30" s="296"/>
    </row>
    <row r="31" spans="1:17" s="19" customFormat="1" ht="24" hidden="1" x14ac:dyDescent="0.25">
      <c r="A31" s="39">
        <v>21370</v>
      </c>
      <c r="B31" s="35" t="s">
        <v>32</v>
      </c>
      <c r="C31" s="187">
        <f t="shared" si="11"/>
        <v>0</v>
      </c>
      <c r="D31" s="248" t="s">
        <v>25</v>
      </c>
      <c r="E31" s="37" t="s">
        <v>25</v>
      </c>
      <c r="F31" s="164" t="s">
        <v>25</v>
      </c>
      <c r="G31" s="214" t="s">
        <v>25</v>
      </c>
      <c r="H31" s="37" t="s">
        <v>25</v>
      </c>
      <c r="I31" s="122" t="s">
        <v>25</v>
      </c>
      <c r="J31" s="130">
        <f>SUM(J32)</f>
        <v>0</v>
      </c>
      <c r="K31" s="38">
        <f t="shared" ref="K31" si="14">SUM(K32)</f>
        <v>0</v>
      </c>
      <c r="L31" s="175">
        <f>SUM(L32)</f>
        <v>0</v>
      </c>
      <c r="M31" s="279" t="s">
        <v>25</v>
      </c>
      <c r="N31" s="122" t="s">
        <v>25</v>
      </c>
      <c r="O31" s="122" t="s">
        <v>25</v>
      </c>
      <c r="P31" s="303"/>
      <c r="Q31" s="181"/>
    </row>
    <row r="32" spans="1:17" ht="24" hidden="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row>
    <row r="33" spans="1:17" s="19" customFormat="1" hidden="1" x14ac:dyDescent="0.25">
      <c r="A33" s="39">
        <v>21380</v>
      </c>
      <c r="B33" s="35" t="s">
        <v>34</v>
      </c>
      <c r="C33" s="187">
        <f t="shared" si="11"/>
        <v>0</v>
      </c>
      <c r="D33" s="248" t="s">
        <v>25</v>
      </c>
      <c r="E33" s="37" t="s">
        <v>25</v>
      </c>
      <c r="F33" s="164" t="s">
        <v>25</v>
      </c>
      <c r="G33" s="214" t="s">
        <v>25</v>
      </c>
      <c r="H33" s="37" t="s">
        <v>25</v>
      </c>
      <c r="I33" s="122" t="s">
        <v>25</v>
      </c>
      <c r="J33" s="130">
        <f>SUM(J34:J35)</f>
        <v>0</v>
      </c>
      <c r="K33" s="38">
        <f t="shared" ref="K33" si="15">SUM(K34:K35)</f>
        <v>0</v>
      </c>
      <c r="L33" s="175">
        <f>SUM(L34:L35)</f>
        <v>0</v>
      </c>
      <c r="M33" s="279" t="s">
        <v>25</v>
      </c>
      <c r="N33" s="122" t="s">
        <v>25</v>
      </c>
      <c r="O33" s="122" t="s">
        <v>25</v>
      </c>
      <c r="P33" s="303"/>
      <c r="Q33" s="181"/>
    </row>
    <row r="34" spans="1:17" hidden="1" x14ac:dyDescent="0.25">
      <c r="A34" s="27">
        <v>21381</v>
      </c>
      <c r="B34" s="40" t="s">
        <v>35</v>
      </c>
      <c r="C34" s="188">
        <f t="shared" si="11"/>
        <v>0</v>
      </c>
      <c r="D34" s="249" t="s">
        <v>25</v>
      </c>
      <c r="E34" s="41" t="s">
        <v>25</v>
      </c>
      <c r="F34" s="165" t="s">
        <v>25</v>
      </c>
      <c r="G34" s="215" t="s">
        <v>25</v>
      </c>
      <c r="H34" s="41" t="s">
        <v>25</v>
      </c>
      <c r="I34" s="148" t="s">
        <v>25</v>
      </c>
      <c r="J34" s="319"/>
      <c r="K34" s="320"/>
      <c r="L34" s="176">
        <f t="shared" ref="L34:L35" si="16">J34+K34</f>
        <v>0</v>
      </c>
      <c r="M34" s="280" t="s">
        <v>25</v>
      </c>
      <c r="N34" s="148" t="s">
        <v>25</v>
      </c>
      <c r="O34" s="148" t="s">
        <v>25</v>
      </c>
      <c r="P34" s="304"/>
      <c r="Q34" s="296"/>
    </row>
    <row r="35" spans="1:17" hidden="1" x14ac:dyDescent="0.25">
      <c r="A35" s="30">
        <v>21383</v>
      </c>
      <c r="B35" s="43" t="s">
        <v>36</v>
      </c>
      <c r="C35" s="189">
        <f t="shared" si="11"/>
        <v>0</v>
      </c>
      <c r="D35" s="250" t="s">
        <v>25</v>
      </c>
      <c r="E35" s="44" t="s">
        <v>25</v>
      </c>
      <c r="F35" s="166" t="s">
        <v>25</v>
      </c>
      <c r="G35" s="216" t="s">
        <v>25</v>
      </c>
      <c r="H35" s="44" t="s">
        <v>25</v>
      </c>
      <c r="I35" s="149" t="s">
        <v>25</v>
      </c>
      <c r="J35" s="321"/>
      <c r="K35" s="322"/>
      <c r="L35" s="95">
        <f t="shared" si="16"/>
        <v>0</v>
      </c>
      <c r="M35" s="281" t="s">
        <v>25</v>
      </c>
      <c r="N35" s="149" t="s">
        <v>25</v>
      </c>
      <c r="O35" s="149" t="s">
        <v>25</v>
      </c>
      <c r="P35" s="305"/>
      <c r="Q35" s="296"/>
    </row>
    <row r="36" spans="1:17" s="19" customFormat="1" ht="24" x14ac:dyDescent="0.25">
      <c r="A36" s="39">
        <v>21390</v>
      </c>
      <c r="B36" s="35" t="s">
        <v>37</v>
      </c>
      <c r="C36" s="187">
        <f t="shared" si="11"/>
        <v>37077</v>
      </c>
      <c r="D36" s="248" t="s">
        <v>25</v>
      </c>
      <c r="E36" s="37" t="s">
        <v>25</v>
      </c>
      <c r="F36" s="164" t="s">
        <v>25</v>
      </c>
      <c r="G36" s="214" t="s">
        <v>25</v>
      </c>
      <c r="H36" s="37" t="s">
        <v>25</v>
      </c>
      <c r="I36" s="122" t="s">
        <v>25</v>
      </c>
      <c r="J36" s="130">
        <f>SUM(J37:J40)</f>
        <v>37077</v>
      </c>
      <c r="K36" s="38">
        <f t="shared" ref="K36" si="17">SUM(K37:K40)</f>
        <v>0</v>
      </c>
      <c r="L36" s="175">
        <f>SUM(L37:L40)</f>
        <v>37077</v>
      </c>
      <c r="M36" s="279" t="s">
        <v>25</v>
      </c>
      <c r="N36" s="122" t="s">
        <v>25</v>
      </c>
      <c r="O36" s="122" t="s">
        <v>25</v>
      </c>
      <c r="P36" s="303"/>
      <c r="Q36" s="181"/>
    </row>
    <row r="37" spans="1:17" ht="24" hidden="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row>
    <row r="38" spans="1:17" hidden="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row>
    <row r="39" spans="1:17" hidden="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row>
    <row r="40" spans="1:17" x14ac:dyDescent="0.25">
      <c r="A40" s="30">
        <v>21399</v>
      </c>
      <c r="B40" s="43" t="s">
        <v>41</v>
      </c>
      <c r="C40" s="189">
        <f t="shared" si="11"/>
        <v>37077</v>
      </c>
      <c r="D40" s="250" t="s">
        <v>25</v>
      </c>
      <c r="E40" s="44" t="s">
        <v>25</v>
      </c>
      <c r="F40" s="166" t="s">
        <v>25</v>
      </c>
      <c r="G40" s="216" t="s">
        <v>25</v>
      </c>
      <c r="H40" s="44" t="s">
        <v>25</v>
      </c>
      <c r="I40" s="149" t="s">
        <v>25</v>
      </c>
      <c r="J40" s="321">
        <f>J50</f>
        <v>37077</v>
      </c>
      <c r="K40" s="322">
        <f>1800-2100+300</f>
        <v>0</v>
      </c>
      <c r="L40" s="95">
        <f t="shared" si="18"/>
        <v>37077</v>
      </c>
      <c r="M40" s="281" t="s">
        <v>25</v>
      </c>
      <c r="N40" s="149" t="s">
        <v>25</v>
      </c>
      <c r="O40" s="149" t="s">
        <v>25</v>
      </c>
      <c r="P40" s="305"/>
      <c r="Q40" s="296"/>
    </row>
    <row r="41" spans="1:17"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row>
    <row r="42" spans="1:17" s="19" customFormat="1" hidden="1" x14ac:dyDescent="0.25">
      <c r="A42" s="50">
        <v>21490</v>
      </c>
      <c r="B42" s="51" t="s">
        <v>43</v>
      </c>
      <c r="C42" s="191">
        <f>SUM(F42,I42,L42)</f>
        <v>0</v>
      </c>
      <c r="D42" s="253">
        <f>D43</f>
        <v>0</v>
      </c>
      <c r="E42" s="52">
        <f t="shared" ref="E42" si="19">E43</f>
        <v>0</v>
      </c>
      <c r="F42" s="254">
        <f>F43</f>
        <v>0</v>
      </c>
      <c r="G42" s="218">
        <f t="shared" ref="G42:K42" si="20">G43</f>
        <v>0</v>
      </c>
      <c r="H42" s="52">
        <f t="shared" si="20"/>
        <v>0</v>
      </c>
      <c r="I42" s="270">
        <f t="shared" si="20"/>
        <v>0</v>
      </c>
      <c r="J42" s="253">
        <f>J43</f>
        <v>0</v>
      </c>
      <c r="K42" s="52">
        <f t="shared" si="20"/>
        <v>0</v>
      </c>
      <c r="L42" s="254">
        <f>L43</f>
        <v>0</v>
      </c>
      <c r="M42" s="279" t="s">
        <v>25</v>
      </c>
      <c r="N42" s="122" t="s">
        <v>25</v>
      </c>
      <c r="O42" s="122" t="s">
        <v>25</v>
      </c>
      <c r="P42" s="303"/>
      <c r="Q42" s="181"/>
    </row>
    <row r="43" spans="1:17" s="19" customFormat="1" hidden="1" x14ac:dyDescent="0.25">
      <c r="A43" s="30">
        <v>21499</v>
      </c>
      <c r="B43" s="43" t="s">
        <v>44</v>
      </c>
      <c r="C43" s="192">
        <f>SUM(F43,I43,L43)</f>
        <v>0</v>
      </c>
      <c r="D43" s="255"/>
      <c r="E43" s="49"/>
      <c r="F43" s="176">
        <f>D43+E43</f>
        <v>0</v>
      </c>
      <c r="G43" s="219"/>
      <c r="H43" s="42"/>
      <c r="I43" s="90">
        <f>G43+H43</f>
        <v>0</v>
      </c>
      <c r="J43" s="262"/>
      <c r="K43" s="42"/>
      <c r="L43" s="176">
        <f>J43+K43</f>
        <v>0</v>
      </c>
      <c r="M43" s="282" t="s">
        <v>25</v>
      </c>
      <c r="N43" s="150" t="s">
        <v>25</v>
      </c>
      <c r="O43" s="150" t="s">
        <v>25</v>
      </c>
      <c r="P43" s="306"/>
      <c r="Q43" s="181"/>
    </row>
    <row r="44" spans="1:17" hidden="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row>
    <row r="45" spans="1:17"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row>
    <row r="46" spans="1:17"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row>
    <row r="47" spans="1:17" x14ac:dyDescent="0.25">
      <c r="A47" s="60"/>
      <c r="B47" s="58"/>
      <c r="C47" s="194"/>
      <c r="D47" s="260"/>
      <c r="E47" s="77"/>
      <c r="F47" s="259"/>
      <c r="G47" s="221"/>
      <c r="H47" s="59"/>
      <c r="I47" s="272"/>
      <c r="J47" s="258"/>
      <c r="K47" s="59"/>
      <c r="L47" s="167"/>
      <c r="M47" s="284"/>
      <c r="N47" s="107"/>
      <c r="O47" s="152"/>
      <c r="P47" s="288"/>
      <c r="Q47" s="296"/>
    </row>
    <row r="48" spans="1:17" s="19" customFormat="1" x14ac:dyDescent="0.25">
      <c r="A48" s="61"/>
      <c r="B48" s="62" t="s">
        <v>48</v>
      </c>
      <c r="C48" s="195"/>
      <c r="D48" s="261"/>
      <c r="E48" s="447"/>
      <c r="F48" s="168"/>
      <c r="G48" s="222"/>
      <c r="H48" s="108"/>
      <c r="I48" s="153"/>
      <c r="J48" s="133"/>
      <c r="K48" s="108"/>
      <c r="L48" s="168"/>
      <c r="M48" s="222"/>
      <c r="N48" s="108"/>
      <c r="O48" s="153"/>
      <c r="P48" s="308"/>
      <c r="Q48" s="181"/>
    </row>
    <row r="49" spans="1:17" s="19" customFormat="1" ht="12.75" thickBot="1" x14ac:dyDescent="0.3">
      <c r="A49" s="63"/>
      <c r="B49" s="20" t="s">
        <v>49</v>
      </c>
      <c r="C49" s="196">
        <f t="shared" ref="C49:C112" si="24">SUM(F49,I49,L49,O49)</f>
        <v>811542</v>
      </c>
      <c r="D49" s="134">
        <f>SUM(D50,D281)</f>
        <v>774465</v>
      </c>
      <c r="E49" s="64">
        <f t="shared" ref="E49" si="25">SUM(E50,E281)</f>
        <v>0</v>
      </c>
      <c r="F49" s="169">
        <f>SUM(F50,F281)</f>
        <v>774465</v>
      </c>
      <c r="G49" s="223">
        <f t="shared" ref="G49:O49" si="26">SUM(G50,G281)</f>
        <v>0</v>
      </c>
      <c r="H49" s="64">
        <f t="shared" si="26"/>
        <v>0</v>
      </c>
      <c r="I49" s="117">
        <f t="shared" si="26"/>
        <v>0</v>
      </c>
      <c r="J49" s="134">
        <f>SUM(J50,J281)</f>
        <v>37077</v>
      </c>
      <c r="K49" s="64">
        <f t="shared" si="26"/>
        <v>0</v>
      </c>
      <c r="L49" s="169">
        <f t="shared" si="26"/>
        <v>37077</v>
      </c>
      <c r="M49" s="223">
        <f t="shared" si="26"/>
        <v>0</v>
      </c>
      <c r="N49" s="64">
        <f t="shared" si="26"/>
        <v>0</v>
      </c>
      <c r="O49" s="117">
        <f t="shared" si="26"/>
        <v>0</v>
      </c>
      <c r="P49" s="309"/>
      <c r="Q49" s="181"/>
    </row>
    <row r="50" spans="1:17" s="19" customFormat="1" ht="24.75" thickTop="1" x14ac:dyDescent="0.25">
      <c r="A50" s="65"/>
      <c r="B50" s="66" t="s">
        <v>50</v>
      </c>
      <c r="C50" s="197">
        <f t="shared" si="24"/>
        <v>811542</v>
      </c>
      <c r="D50" s="135">
        <f>SUM(D51,D193)</f>
        <v>774465</v>
      </c>
      <c r="E50" s="67">
        <f t="shared" ref="E50" si="27">SUM(E51,E193)</f>
        <v>0</v>
      </c>
      <c r="F50" s="170">
        <f>SUM(F51,F193)</f>
        <v>774465</v>
      </c>
      <c r="G50" s="224">
        <f t="shared" ref="G50:O50" si="28">SUM(G51,G193)</f>
        <v>0</v>
      </c>
      <c r="H50" s="67">
        <f t="shared" si="28"/>
        <v>0</v>
      </c>
      <c r="I50" s="273">
        <f t="shared" si="28"/>
        <v>0</v>
      </c>
      <c r="J50" s="135">
        <f>SUM(J51,J193)</f>
        <v>37077</v>
      </c>
      <c r="K50" s="67">
        <f t="shared" si="28"/>
        <v>0</v>
      </c>
      <c r="L50" s="170">
        <f t="shared" si="28"/>
        <v>37077</v>
      </c>
      <c r="M50" s="224">
        <f t="shared" si="28"/>
        <v>0</v>
      </c>
      <c r="N50" s="67">
        <f t="shared" si="28"/>
        <v>0</v>
      </c>
      <c r="O50" s="273">
        <f t="shared" si="28"/>
        <v>0</v>
      </c>
      <c r="P50" s="310"/>
      <c r="Q50" s="181"/>
    </row>
    <row r="51" spans="1:17" s="19" customFormat="1" ht="24" x14ac:dyDescent="0.25">
      <c r="A51" s="68"/>
      <c r="B51" s="16" t="s">
        <v>51</v>
      </c>
      <c r="C51" s="198">
        <f t="shared" si="24"/>
        <v>809674</v>
      </c>
      <c r="D51" s="136">
        <f>SUM(D52,D74,D172,D186)</f>
        <v>772597</v>
      </c>
      <c r="E51" s="69">
        <f t="shared" ref="E51" si="29">SUM(E52,E74,E172,E186)</f>
        <v>0</v>
      </c>
      <c r="F51" s="171">
        <f>SUM(F52,F74,F172,F186)</f>
        <v>772597</v>
      </c>
      <c r="G51" s="225">
        <f t="shared" ref="G51:O51" si="30">SUM(G52,G74,G172,G186)</f>
        <v>0</v>
      </c>
      <c r="H51" s="69">
        <f t="shared" si="30"/>
        <v>0</v>
      </c>
      <c r="I51" s="274">
        <f t="shared" si="30"/>
        <v>0</v>
      </c>
      <c r="J51" s="136">
        <f>SUM(J52,J74,J172,J186)</f>
        <v>37077</v>
      </c>
      <c r="K51" s="69">
        <f t="shared" si="30"/>
        <v>0</v>
      </c>
      <c r="L51" s="171">
        <f t="shared" si="30"/>
        <v>37077</v>
      </c>
      <c r="M51" s="225">
        <f t="shared" si="30"/>
        <v>0</v>
      </c>
      <c r="N51" s="69">
        <f t="shared" si="30"/>
        <v>0</v>
      </c>
      <c r="O51" s="274">
        <f t="shared" si="30"/>
        <v>0</v>
      </c>
      <c r="P51" s="311"/>
      <c r="Q51" s="181"/>
    </row>
    <row r="52" spans="1:17" s="19" customFormat="1" hidden="1" x14ac:dyDescent="0.25">
      <c r="A52" s="70">
        <v>1000</v>
      </c>
      <c r="B52" s="70" t="s">
        <v>52</v>
      </c>
      <c r="C52" s="199">
        <f t="shared" si="24"/>
        <v>0</v>
      </c>
      <c r="D52" s="137">
        <f>SUM(D53,D66)</f>
        <v>0</v>
      </c>
      <c r="E52" s="71">
        <f t="shared" ref="E52" si="31">SUM(E53,E66)</f>
        <v>0</v>
      </c>
      <c r="F52" s="172">
        <f>SUM(F53,F66)</f>
        <v>0</v>
      </c>
      <c r="G52" s="226">
        <f t="shared" ref="G52:O52" si="32">SUM(G53,G66)</f>
        <v>0</v>
      </c>
      <c r="H52" s="71">
        <f t="shared" si="32"/>
        <v>0</v>
      </c>
      <c r="I52" s="125">
        <f t="shared" si="32"/>
        <v>0</v>
      </c>
      <c r="J52" s="137">
        <f>SUM(J53,J66)</f>
        <v>0</v>
      </c>
      <c r="K52" s="71">
        <f t="shared" si="32"/>
        <v>0</v>
      </c>
      <c r="L52" s="172">
        <f t="shared" si="32"/>
        <v>0</v>
      </c>
      <c r="M52" s="226">
        <f t="shared" si="32"/>
        <v>0</v>
      </c>
      <c r="N52" s="71">
        <f t="shared" si="32"/>
        <v>0</v>
      </c>
      <c r="O52" s="125">
        <f t="shared" si="32"/>
        <v>0</v>
      </c>
      <c r="P52" s="312"/>
      <c r="Q52" s="181"/>
    </row>
    <row r="53" spans="1:17" hidden="1" x14ac:dyDescent="0.25">
      <c r="A53" s="35">
        <v>1100</v>
      </c>
      <c r="B53" s="72" t="s">
        <v>53</v>
      </c>
      <c r="C53" s="187">
        <f t="shared" si="24"/>
        <v>0</v>
      </c>
      <c r="D53" s="130">
        <f>SUM(D54,D57,D65)</f>
        <v>0</v>
      </c>
      <c r="E53" s="38">
        <f t="shared" ref="E53" si="33">SUM(E54,E57,E65)</f>
        <v>0</v>
      </c>
      <c r="F53" s="175">
        <f>SUM(F54,F57,F65)</f>
        <v>0</v>
      </c>
      <c r="G53" s="227">
        <f t="shared" ref="G53:N53" si="34">SUM(G54,G57,G65)</f>
        <v>0</v>
      </c>
      <c r="H53" s="38">
        <f t="shared" si="34"/>
        <v>0</v>
      </c>
      <c r="I53" s="123">
        <f t="shared" si="34"/>
        <v>0</v>
      </c>
      <c r="J53" s="130">
        <f>SUM(J54,J57,J65)</f>
        <v>0</v>
      </c>
      <c r="K53" s="38">
        <f t="shared" si="34"/>
        <v>0</v>
      </c>
      <c r="L53" s="175">
        <f t="shared" si="34"/>
        <v>0</v>
      </c>
      <c r="M53" s="227">
        <f t="shared" si="34"/>
        <v>0</v>
      </c>
      <c r="N53" s="38">
        <f t="shared" si="34"/>
        <v>0</v>
      </c>
      <c r="O53" s="123">
        <f>SUM(O54,O57,O65)</f>
        <v>0</v>
      </c>
      <c r="P53" s="313"/>
      <c r="Q53" s="296"/>
    </row>
    <row r="54" spans="1:17" hidden="1" x14ac:dyDescent="0.25">
      <c r="A54" s="73">
        <v>1110</v>
      </c>
      <c r="B54" s="58" t="s">
        <v>54</v>
      </c>
      <c r="C54" s="194">
        <f>SUM(F54,I54,L54,O54)</f>
        <v>0</v>
      </c>
      <c r="D54" s="86">
        <f>SUM(D55:D56)</f>
        <v>0</v>
      </c>
      <c r="E54" s="74">
        <f>SUM(E55:E56)</f>
        <v>0</v>
      </c>
      <c r="F54" s="174">
        <f>SUM(F55:F56)</f>
        <v>0</v>
      </c>
      <c r="G54" s="228">
        <f t="shared" ref="G54:H54" si="35">SUM(G55:G56)</f>
        <v>0</v>
      </c>
      <c r="H54" s="74">
        <f t="shared" si="35"/>
        <v>0</v>
      </c>
      <c r="I54" s="154">
        <f>SUM(I55:I56)</f>
        <v>0</v>
      </c>
      <c r="J54" s="86">
        <f>SUM(J55:J56)</f>
        <v>0</v>
      </c>
      <c r="K54" s="74">
        <f t="shared" ref="K54" si="36">SUM(K55:K56)</f>
        <v>0</v>
      </c>
      <c r="L54" s="174">
        <f>SUM(L55:L56)</f>
        <v>0</v>
      </c>
      <c r="M54" s="228">
        <f t="shared" ref="M54:N54" si="37">SUM(M55:M56)</f>
        <v>0</v>
      </c>
      <c r="N54" s="74">
        <f t="shared" si="37"/>
        <v>0</v>
      </c>
      <c r="O54" s="154">
        <f>SUM(O55:O56)</f>
        <v>0</v>
      </c>
      <c r="P54" s="291"/>
      <c r="Q54" s="296"/>
    </row>
    <row r="55" spans="1:17" hidden="1" x14ac:dyDescent="0.25">
      <c r="A55" s="27">
        <v>1111</v>
      </c>
      <c r="B55" s="40" t="s">
        <v>55</v>
      </c>
      <c r="C55" s="188">
        <f t="shared" si="24"/>
        <v>0</v>
      </c>
      <c r="D55" s="262">
        <v>0</v>
      </c>
      <c r="E55" s="42"/>
      <c r="F55" s="176">
        <f>D55+E55</f>
        <v>0</v>
      </c>
      <c r="G55" s="219"/>
      <c r="H55" s="42"/>
      <c r="I55" s="90">
        <f>G55+H55</f>
        <v>0</v>
      </c>
      <c r="J55" s="262">
        <v>0</v>
      </c>
      <c r="K55" s="42"/>
      <c r="L55" s="176">
        <f>J55+K55</f>
        <v>0</v>
      </c>
      <c r="M55" s="219"/>
      <c r="N55" s="42"/>
      <c r="O55" s="90">
        <f>M55+N55</f>
        <v>0</v>
      </c>
      <c r="P55" s="289"/>
      <c r="Q55" s="296"/>
    </row>
    <row r="56" spans="1:17" ht="24" hidden="1" customHeight="1" x14ac:dyDescent="0.25">
      <c r="A56" s="30">
        <v>1119</v>
      </c>
      <c r="B56" s="43" t="s">
        <v>56</v>
      </c>
      <c r="C56" s="189">
        <f t="shared" si="24"/>
        <v>0</v>
      </c>
      <c r="D56" s="263">
        <v>0</v>
      </c>
      <c r="E56" s="45"/>
      <c r="F56" s="95">
        <f>D56+E56</f>
        <v>0</v>
      </c>
      <c r="G56" s="229"/>
      <c r="H56" s="45"/>
      <c r="I56" s="91">
        <f>G56+H56</f>
        <v>0</v>
      </c>
      <c r="J56" s="263">
        <v>0</v>
      </c>
      <c r="K56" s="45"/>
      <c r="L56" s="95">
        <f>J56+K56</f>
        <v>0</v>
      </c>
      <c r="M56" s="229"/>
      <c r="N56" s="45"/>
      <c r="O56" s="91">
        <f>M56+N56</f>
        <v>0</v>
      </c>
      <c r="P56" s="290"/>
      <c r="Q56" s="296"/>
    </row>
    <row r="57" spans="1:17" ht="23.25" hidden="1" customHeight="1" x14ac:dyDescent="0.25">
      <c r="A57" s="75">
        <v>1140</v>
      </c>
      <c r="B57" s="43" t="s">
        <v>57</v>
      </c>
      <c r="C57" s="189">
        <f t="shared" si="24"/>
        <v>0</v>
      </c>
      <c r="D57" s="132">
        <f>SUM(D58:D64)</f>
        <v>0</v>
      </c>
      <c r="E57" s="76">
        <f t="shared" ref="E57" si="38">SUM(E58:E64)</f>
        <v>0</v>
      </c>
      <c r="F57" s="95">
        <f>SUM(F58:F64)</f>
        <v>0</v>
      </c>
      <c r="G57" s="230">
        <f t="shared" ref="G57:I57" si="39">SUM(G58:G64)</f>
        <v>0</v>
      </c>
      <c r="H57" s="76">
        <f t="shared" si="39"/>
        <v>0</v>
      </c>
      <c r="I57" s="91">
        <f t="shared" si="39"/>
        <v>0</v>
      </c>
      <c r="J57" s="132">
        <f>SUM(J58:J64)</f>
        <v>0</v>
      </c>
      <c r="K57" s="76">
        <f t="shared" ref="K57:N57" si="40">SUM(K58:K64)</f>
        <v>0</v>
      </c>
      <c r="L57" s="95">
        <f t="shared" si="40"/>
        <v>0</v>
      </c>
      <c r="M57" s="230">
        <f t="shared" si="40"/>
        <v>0</v>
      </c>
      <c r="N57" s="76">
        <f t="shared" si="40"/>
        <v>0</v>
      </c>
      <c r="O57" s="91">
        <f>SUM(O58:O64)</f>
        <v>0</v>
      </c>
      <c r="P57" s="290"/>
      <c r="Q57" s="296"/>
    </row>
    <row r="58" spans="1:17" hidden="1" x14ac:dyDescent="0.25">
      <c r="A58" s="30">
        <v>1141</v>
      </c>
      <c r="B58" s="43" t="s">
        <v>58</v>
      </c>
      <c r="C58" s="189">
        <f t="shared" si="24"/>
        <v>0</v>
      </c>
      <c r="D58" s="263">
        <v>0</v>
      </c>
      <c r="E58" s="45"/>
      <c r="F58" s="95">
        <f t="shared" ref="F58:F65" si="41">D58+E58</f>
        <v>0</v>
      </c>
      <c r="G58" s="229"/>
      <c r="H58" s="45"/>
      <c r="I58" s="91">
        <f t="shared" ref="I58:I65" si="42">G58+H58</f>
        <v>0</v>
      </c>
      <c r="J58" s="263">
        <v>0</v>
      </c>
      <c r="K58" s="45"/>
      <c r="L58" s="95">
        <f t="shared" ref="L58:L65" si="43">J58+K58</f>
        <v>0</v>
      </c>
      <c r="M58" s="229"/>
      <c r="N58" s="45"/>
      <c r="O58" s="91">
        <f t="shared" ref="O58:O65" si="44">M58+N58</f>
        <v>0</v>
      </c>
      <c r="P58" s="290"/>
      <c r="Q58" s="296"/>
    </row>
    <row r="59" spans="1:17" ht="24.75" hidden="1" customHeight="1" x14ac:dyDescent="0.25">
      <c r="A59" s="30">
        <v>1142</v>
      </c>
      <c r="B59" s="43" t="s">
        <v>59</v>
      </c>
      <c r="C59" s="189">
        <f t="shared" si="24"/>
        <v>0</v>
      </c>
      <c r="D59" s="263">
        <v>0</v>
      </c>
      <c r="E59" s="45"/>
      <c r="F59" s="95">
        <f t="shared" si="41"/>
        <v>0</v>
      </c>
      <c r="G59" s="229"/>
      <c r="H59" s="45"/>
      <c r="I59" s="91">
        <f t="shared" si="42"/>
        <v>0</v>
      </c>
      <c r="J59" s="263">
        <v>0</v>
      </c>
      <c r="K59" s="45"/>
      <c r="L59" s="95">
        <f t="shared" si="43"/>
        <v>0</v>
      </c>
      <c r="M59" s="229"/>
      <c r="N59" s="45"/>
      <c r="O59" s="91">
        <f t="shared" si="44"/>
        <v>0</v>
      </c>
      <c r="P59" s="290"/>
      <c r="Q59" s="296"/>
    </row>
    <row r="60" spans="1:17" ht="24" hidden="1" x14ac:dyDescent="0.25">
      <c r="A60" s="30">
        <v>1145</v>
      </c>
      <c r="B60" s="43" t="s">
        <v>60</v>
      </c>
      <c r="C60" s="189">
        <f t="shared" si="24"/>
        <v>0</v>
      </c>
      <c r="D60" s="263">
        <v>0</v>
      </c>
      <c r="E60" s="45"/>
      <c r="F60" s="95">
        <f t="shared" si="41"/>
        <v>0</v>
      </c>
      <c r="G60" s="229"/>
      <c r="H60" s="45"/>
      <c r="I60" s="91">
        <f t="shared" si="42"/>
        <v>0</v>
      </c>
      <c r="J60" s="263">
        <v>0</v>
      </c>
      <c r="K60" s="45"/>
      <c r="L60" s="95">
        <f t="shared" si="43"/>
        <v>0</v>
      </c>
      <c r="M60" s="229"/>
      <c r="N60" s="45"/>
      <c r="O60" s="91">
        <f t="shared" si="44"/>
        <v>0</v>
      </c>
      <c r="P60" s="290"/>
      <c r="Q60" s="296"/>
    </row>
    <row r="61" spans="1:17" ht="27.75" hidden="1" customHeight="1" x14ac:dyDescent="0.25">
      <c r="A61" s="30">
        <v>1146</v>
      </c>
      <c r="B61" s="43" t="s">
        <v>61</v>
      </c>
      <c r="C61" s="189">
        <f t="shared" si="24"/>
        <v>0</v>
      </c>
      <c r="D61" s="263">
        <v>0</v>
      </c>
      <c r="E61" s="45"/>
      <c r="F61" s="95">
        <f t="shared" si="41"/>
        <v>0</v>
      </c>
      <c r="G61" s="229"/>
      <c r="H61" s="45"/>
      <c r="I61" s="91">
        <f t="shared" si="42"/>
        <v>0</v>
      </c>
      <c r="J61" s="263">
        <v>0</v>
      </c>
      <c r="K61" s="45"/>
      <c r="L61" s="95">
        <f t="shared" si="43"/>
        <v>0</v>
      </c>
      <c r="M61" s="229"/>
      <c r="N61" s="45"/>
      <c r="O61" s="91">
        <f t="shared" si="44"/>
        <v>0</v>
      </c>
      <c r="P61" s="290"/>
      <c r="Q61" s="296"/>
    </row>
    <row r="62" spans="1:17" hidden="1" x14ac:dyDescent="0.25">
      <c r="A62" s="30">
        <v>1147</v>
      </c>
      <c r="B62" s="43" t="s">
        <v>62</v>
      </c>
      <c r="C62" s="189">
        <f t="shared" si="24"/>
        <v>0</v>
      </c>
      <c r="D62" s="263">
        <v>0</v>
      </c>
      <c r="E62" s="45"/>
      <c r="F62" s="95">
        <f t="shared" si="41"/>
        <v>0</v>
      </c>
      <c r="G62" s="229"/>
      <c r="H62" s="45"/>
      <c r="I62" s="91">
        <f t="shared" si="42"/>
        <v>0</v>
      </c>
      <c r="J62" s="263">
        <v>0</v>
      </c>
      <c r="K62" s="45"/>
      <c r="L62" s="95">
        <f t="shared" si="43"/>
        <v>0</v>
      </c>
      <c r="M62" s="229"/>
      <c r="N62" s="45"/>
      <c r="O62" s="91">
        <f t="shared" si="44"/>
        <v>0</v>
      </c>
      <c r="P62" s="290"/>
      <c r="Q62" s="296"/>
    </row>
    <row r="63" spans="1:17" hidden="1" x14ac:dyDescent="0.25">
      <c r="A63" s="30">
        <v>1148</v>
      </c>
      <c r="B63" s="43" t="s">
        <v>63</v>
      </c>
      <c r="C63" s="189">
        <f t="shared" si="24"/>
        <v>0</v>
      </c>
      <c r="D63" s="263">
        <v>0</v>
      </c>
      <c r="E63" s="45"/>
      <c r="F63" s="95">
        <f t="shared" si="41"/>
        <v>0</v>
      </c>
      <c r="G63" s="229"/>
      <c r="H63" s="45"/>
      <c r="I63" s="91">
        <f t="shared" si="42"/>
        <v>0</v>
      </c>
      <c r="J63" s="263">
        <v>0</v>
      </c>
      <c r="K63" s="45"/>
      <c r="L63" s="95">
        <f t="shared" si="43"/>
        <v>0</v>
      </c>
      <c r="M63" s="229"/>
      <c r="N63" s="45"/>
      <c r="O63" s="91">
        <f t="shared" si="44"/>
        <v>0</v>
      </c>
      <c r="P63" s="290"/>
      <c r="Q63" s="296"/>
    </row>
    <row r="64" spans="1:17" ht="24" hidden="1" x14ac:dyDescent="0.25">
      <c r="A64" s="30">
        <v>1149</v>
      </c>
      <c r="B64" s="43" t="s">
        <v>64</v>
      </c>
      <c r="C64" s="189">
        <f t="shared" si="24"/>
        <v>0</v>
      </c>
      <c r="D64" s="263">
        <v>0</v>
      </c>
      <c r="E64" s="45"/>
      <c r="F64" s="95">
        <f t="shared" si="41"/>
        <v>0</v>
      </c>
      <c r="G64" s="229"/>
      <c r="H64" s="45"/>
      <c r="I64" s="91">
        <f t="shared" si="42"/>
        <v>0</v>
      </c>
      <c r="J64" s="263">
        <v>0</v>
      </c>
      <c r="K64" s="45"/>
      <c r="L64" s="95">
        <f t="shared" si="43"/>
        <v>0</v>
      </c>
      <c r="M64" s="229"/>
      <c r="N64" s="45"/>
      <c r="O64" s="91">
        <f t="shared" si="44"/>
        <v>0</v>
      </c>
      <c r="P64" s="290"/>
      <c r="Q64" s="296"/>
    </row>
    <row r="65" spans="1:17" ht="24" hidden="1" x14ac:dyDescent="0.25">
      <c r="A65" s="73">
        <v>1150</v>
      </c>
      <c r="B65" s="58" t="s">
        <v>65</v>
      </c>
      <c r="C65" s="194">
        <f t="shared" si="24"/>
        <v>0</v>
      </c>
      <c r="D65" s="260">
        <v>0</v>
      </c>
      <c r="E65" s="77"/>
      <c r="F65" s="174">
        <f t="shared" si="41"/>
        <v>0</v>
      </c>
      <c r="G65" s="231"/>
      <c r="H65" s="77"/>
      <c r="I65" s="154">
        <f t="shared" si="42"/>
        <v>0</v>
      </c>
      <c r="J65" s="260">
        <v>0</v>
      </c>
      <c r="K65" s="77"/>
      <c r="L65" s="174">
        <f t="shared" si="43"/>
        <v>0</v>
      </c>
      <c r="M65" s="231"/>
      <c r="N65" s="77"/>
      <c r="O65" s="154">
        <f t="shared" si="44"/>
        <v>0</v>
      </c>
      <c r="P65" s="291"/>
      <c r="Q65" s="296"/>
    </row>
    <row r="66" spans="1:17" ht="24" hidden="1" x14ac:dyDescent="0.25">
      <c r="A66" s="35">
        <v>1200</v>
      </c>
      <c r="B66" s="72" t="s">
        <v>66</v>
      </c>
      <c r="C66" s="187">
        <f t="shared" si="24"/>
        <v>0</v>
      </c>
      <c r="D66" s="130">
        <f>SUM(D67:D68)</f>
        <v>0</v>
      </c>
      <c r="E66" s="38">
        <f t="shared" ref="E66" si="45">SUM(E67:E68)</f>
        <v>0</v>
      </c>
      <c r="F66" s="175">
        <f>SUM(F67:F68)</f>
        <v>0</v>
      </c>
      <c r="G66" s="227">
        <f t="shared" ref="G66:I66" si="46">SUM(G67:G68)</f>
        <v>0</v>
      </c>
      <c r="H66" s="38">
        <f t="shared" si="46"/>
        <v>0</v>
      </c>
      <c r="I66" s="123">
        <f t="shared" si="46"/>
        <v>0</v>
      </c>
      <c r="J66" s="130">
        <f>SUM(J67:J68)</f>
        <v>0</v>
      </c>
      <c r="K66" s="38">
        <f t="shared" ref="K66:N66" si="47">SUM(K67:K68)</f>
        <v>0</v>
      </c>
      <c r="L66" s="175">
        <f t="shared" si="47"/>
        <v>0</v>
      </c>
      <c r="M66" s="227">
        <f t="shared" si="47"/>
        <v>0</v>
      </c>
      <c r="N66" s="38">
        <f t="shared" si="47"/>
        <v>0</v>
      </c>
      <c r="O66" s="123">
        <f>SUM(O67:O68)</f>
        <v>0</v>
      </c>
      <c r="P66" s="292"/>
      <c r="Q66" s="296"/>
    </row>
    <row r="67" spans="1:17" ht="24" hidden="1" x14ac:dyDescent="0.25">
      <c r="A67" s="340">
        <v>1210</v>
      </c>
      <c r="B67" s="40" t="s">
        <v>67</v>
      </c>
      <c r="C67" s="188">
        <f t="shared" si="24"/>
        <v>0</v>
      </c>
      <c r="D67" s="262">
        <v>0</v>
      </c>
      <c r="E67" s="42"/>
      <c r="F67" s="176">
        <f>D67+E67</f>
        <v>0</v>
      </c>
      <c r="G67" s="219"/>
      <c r="H67" s="42"/>
      <c r="I67" s="90">
        <f>G67+H67</f>
        <v>0</v>
      </c>
      <c r="J67" s="262">
        <v>0</v>
      </c>
      <c r="K67" s="42"/>
      <c r="L67" s="176">
        <f>J67+K67</f>
        <v>0</v>
      </c>
      <c r="M67" s="219"/>
      <c r="N67" s="42"/>
      <c r="O67" s="90">
        <f>M67+N67</f>
        <v>0</v>
      </c>
      <c r="P67" s="289"/>
      <c r="Q67" s="296"/>
    </row>
    <row r="68" spans="1:17" ht="24" hidden="1" x14ac:dyDescent="0.25">
      <c r="A68" s="75">
        <v>1220</v>
      </c>
      <c r="B68" s="43" t="s">
        <v>68</v>
      </c>
      <c r="C68" s="189">
        <f t="shared" si="24"/>
        <v>0</v>
      </c>
      <c r="D68" s="132">
        <f>SUM(D69:D73)</f>
        <v>0</v>
      </c>
      <c r="E68" s="76">
        <f t="shared" ref="E68" si="48">SUM(E69:E73)</f>
        <v>0</v>
      </c>
      <c r="F68" s="95">
        <f>SUM(F69:F73)</f>
        <v>0</v>
      </c>
      <c r="G68" s="230">
        <f t="shared" ref="G68:I68" si="49">SUM(G69:G73)</f>
        <v>0</v>
      </c>
      <c r="H68" s="76">
        <f t="shared" si="49"/>
        <v>0</v>
      </c>
      <c r="I68" s="91">
        <f t="shared" si="49"/>
        <v>0</v>
      </c>
      <c r="J68" s="132">
        <f>SUM(J69:J73)</f>
        <v>0</v>
      </c>
      <c r="K68" s="76">
        <f t="shared" ref="K68:O68" si="50">SUM(K69:K73)</f>
        <v>0</v>
      </c>
      <c r="L68" s="95">
        <f t="shared" si="50"/>
        <v>0</v>
      </c>
      <c r="M68" s="230">
        <f t="shared" si="50"/>
        <v>0</v>
      </c>
      <c r="N68" s="76">
        <f t="shared" si="50"/>
        <v>0</v>
      </c>
      <c r="O68" s="91">
        <f t="shared" si="50"/>
        <v>0</v>
      </c>
      <c r="P68" s="290"/>
      <c r="Q68" s="296"/>
    </row>
    <row r="69" spans="1:17" ht="36" hidden="1" x14ac:dyDescent="0.25">
      <c r="A69" s="30">
        <v>1221</v>
      </c>
      <c r="B69" s="43" t="s">
        <v>69</v>
      </c>
      <c r="C69" s="189">
        <f t="shared" si="24"/>
        <v>0</v>
      </c>
      <c r="D69" s="263">
        <v>0</v>
      </c>
      <c r="E69" s="45"/>
      <c r="F69" s="95">
        <f t="shared" ref="F69:F73" si="51">D69+E69</f>
        <v>0</v>
      </c>
      <c r="G69" s="229"/>
      <c r="H69" s="45"/>
      <c r="I69" s="91">
        <f t="shared" ref="I69:I73" si="52">G69+H69</f>
        <v>0</v>
      </c>
      <c r="J69" s="263">
        <v>0</v>
      </c>
      <c r="K69" s="45"/>
      <c r="L69" s="95">
        <f t="shared" ref="L69:L73" si="53">J69+K69</f>
        <v>0</v>
      </c>
      <c r="M69" s="229"/>
      <c r="N69" s="45"/>
      <c r="O69" s="91">
        <f t="shared" ref="O69:O73" si="54">M69+N69</f>
        <v>0</v>
      </c>
      <c r="P69" s="290"/>
      <c r="Q69" s="296"/>
    </row>
    <row r="70" spans="1:17" hidden="1" x14ac:dyDescent="0.25">
      <c r="A70" s="30">
        <v>1223</v>
      </c>
      <c r="B70" s="43" t="s">
        <v>70</v>
      </c>
      <c r="C70" s="189">
        <f t="shared" si="24"/>
        <v>0</v>
      </c>
      <c r="D70" s="263">
        <v>0</v>
      </c>
      <c r="E70" s="45"/>
      <c r="F70" s="95">
        <f t="shared" si="51"/>
        <v>0</v>
      </c>
      <c r="G70" s="229"/>
      <c r="H70" s="45"/>
      <c r="I70" s="91">
        <f t="shared" si="52"/>
        <v>0</v>
      </c>
      <c r="J70" s="263">
        <v>0</v>
      </c>
      <c r="K70" s="45"/>
      <c r="L70" s="95">
        <f t="shared" si="53"/>
        <v>0</v>
      </c>
      <c r="M70" s="229"/>
      <c r="N70" s="45"/>
      <c r="O70" s="91">
        <f t="shared" si="54"/>
        <v>0</v>
      </c>
      <c r="P70" s="290"/>
      <c r="Q70" s="296"/>
    </row>
    <row r="71" spans="1:17" hidden="1" x14ac:dyDescent="0.25">
      <c r="A71" s="30">
        <v>1225</v>
      </c>
      <c r="B71" s="43" t="s">
        <v>71</v>
      </c>
      <c r="C71" s="189">
        <f t="shared" si="24"/>
        <v>0</v>
      </c>
      <c r="D71" s="263">
        <v>0</v>
      </c>
      <c r="E71" s="45"/>
      <c r="F71" s="95">
        <f t="shared" si="51"/>
        <v>0</v>
      </c>
      <c r="G71" s="229"/>
      <c r="H71" s="45"/>
      <c r="I71" s="91">
        <f t="shared" si="52"/>
        <v>0</v>
      </c>
      <c r="J71" s="263">
        <v>0</v>
      </c>
      <c r="K71" s="45"/>
      <c r="L71" s="95">
        <f t="shared" si="53"/>
        <v>0</v>
      </c>
      <c r="M71" s="229"/>
      <c r="N71" s="45"/>
      <c r="O71" s="91">
        <f t="shared" si="54"/>
        <v>0</v>
      </c>
      <c r="P71" s="290"/>
      <c r="Q71" s="296"/>
    </row>
    <row r="72" spans="1:17" ht="24" hidden="1" x14ac:dyDescent="0.25">
      <c r="A72" s="30">
        <v>1227</v>
      </c>
      <c r="B72" s="43" t="s">
        <v>72</v>
      </c>
      <c r="C72" s="189">
        <f t="shared" si="24"/>
        <v>0</v>
      </c>
      <c r="D72" s="263">
        <v>0</v>
      </c>
      <c r="E72" s="45"/>
      <c r="F72" s="95">
        <f t="shared" si="51"/>
        <v>0</v>
      </c>
      <c r="G72" s="229"/>
      <c r="H72" s="45"/>
      <c r="I72" s="91">
        <f t="shared" si="52"/>
        <v>0</v>
      </c>
      <c r="J72" s="263">
        <v>0</v>
      </c>
      <c r="K72" s="45"/>
      <c r="L72" s="95">
        <f t="shared" si="53"/>
        <v>0</v>
      </c>
      <c r="M72" s="229"/>
      <c r="N72" s="45"/>
      <c r="O72" s="91">
        <f t="shared" si="54"/>
        <v>0</v>
      </c>
      <c r="P72" s="290"/>
      <c r="Q72" s="296"/>
    </row>
    <row r="73" spans="1:17" ht="36" hidden="1" x14ac:dyDescent="0.25">
      <c r="A73" s="30">
        <v>1228</v>
      </c>
      <c r="B73" s="43" t="s">
        <v>73</v>
      </c>
      <c r="C73" s="189">
        <f t="shared" si="24"/>
        <v>0</v>
      </c>
      <c r="D73" s="263">
        <v>0</v>
      </c>
      <c r="E73" s="45"/>
      <c r="F73" s="95">
        <f t="shared" si="51"/>
        <v>0</v>
      </c>
      <c r="G73" s="229"/>
      <c r="H73" s="45"/>
      <c r="I73" s="91">
        <f t="shared" si="52"/>
        <v>0</v>
      </c>
      <c r="J73" s="263">
        <v>0</v>
      </c>
      <c r="K73" s="45"/>
      <c r="L73" s="95">
        <f t="shared" si="53"/>
        <v>0</v>
      </c>
      <c r="M73" s="229"/>
      <c r="N73" s="45"/>
      <c r="O73" s="91">
        <f t="shared" si="54"/>
        <v>0</v>
      </c>
      <c r="P73" s="290"/>
      <c r="Q73" s="296"/>
    </row>
    <row r="74" spans="1:17" x14ac:dyDescent="0.25">
      <c r="A74" s="70">
        <v>2000</v>
      </c>
      <c r="B74" s="70" t="s">
        <v>74</v>
      </c>
      <c r="C74" s="199">
        <f t="shared" si="24"/>
        <v>809674</v>
      </c>
      <c r="D74" s="137">
        <f>SUM(D75,D82,D129,D163,D164,D171)</f>
        <v>772597</v>
      </c>
      <c r="E74" s="71">
        <f t="shared" ref="E74" si="55">SUM(E75,E82,E129,E163,E164,E171)</f>
        <v>0</v>
      </c>
      <c r="F74" s="172">
        <f>SUM(F75,F82,F129,F163,F164,F171)</f>
        <v>772597</v>
      </c>
      <c r="G74" s="226">
        <f t="shared" ref="G74:I74" si="56">SUM(G75,G82,G129,G163,G164,G171)</f>
        <v>0</v>
      </c>
      <c r="H74" s="71">
        <f t="shared" si="56"/>
        <v>0</v>
      </c>
      <c r="I74" s="125">
        <f t="shared" si="56"/>
        <v>0</v>
      </c>
      <c r="J74" s="137">
        <f>SUM(J75,J82,J129,J163,J164,J171)</f>
        <v>37077</v>
      </c>
      <c r="K74" s="71">
        <f t="shared" ref="K74:O74" si="57">SUM(K75,K82,K129,K163,K164,K171)</f>
        <v>0</v>
      </c>
      <c r="L74" s="172">
        <f t="shared" si="57"/>
        <v>37077</v>
      </c>
      <c r="M74" s="226">
        <f t="shared" si="57"/>
        <v>0</v>
      </c>
      <c r="N74" s="71">
        <f t="shared" si="57"/>
        <v>0</v>
      </c>
      <c r="O74" s="125">
        <f t="shared" si="57"/>
        <v>0</v>
      </c>
      <c r="P74" s="312"/>
      <c r="Q74" s="296"/>
    </row>
    <row r="75" spans="1:17" ht="24" hidden="1" x14ac:dyDescent="0.25">
      <c r="A75" s="35">
        <v>2100</v>
      </c>
      <c r="B75" s="72" t="s">
        <v>75</v>
      </c>
      <c r="C75" s="187">
        <f t="shared" si="24"/>
        <v>0</v>
      </c>
      <c r="D75" s="130">
        <f>SUM(D76,D79)</f>
        <v>0</v>
      </c>
      <c r="E75" s="38">
        <f t="shared" ref="E75" si="58">SUM(E76,E79)</f>
        <v>0</v>
      </c>
      <c r="F75" s="175">
        <f>SUM(F76,F79)</f>
        <v>0</v>
      </c>
      <c r="G75" s="227">
        <f t="shared" ref="G75:I75" si="59">SUM(G76,G79)</f>
        <v>0</v>
      </c>
      <c r="H75" s="38">
        <f t="shared" si="59"/>
        <v>0</v>
      </c>
      <c r="I75" s="123">
        <f t="shared" si="59"/>
        <v>0</v>
      </c>
      <c r="J75" s="130">
        <f>SUM(J76,J79)</f>
        <v>0</v>
      </c>
      <c r="K75" s="38">
        <f t="shared" ref="K75:O75" si="60">SUM(K76,K79)</f>
        <v>0</v>
      </c>
      <c r="L75" s="175">
        <f t="shared" si="60"/>
        <v>0</v>
      </c>
      <c r="M75" s="227">
        <f t="shared" si="60"/>
        <v>0</v>
      </c>
      <c r="N75" s="38">
        <f t="shared" si="60"/>
        <v>0</v>
      </c>
      <c r="O75" s="123">
        <f t="shared" si="60"/>
        <v>0</v>
      </c>
      <c r="P75" s="292"/>
      <c r="Q75" s="296"/>
    </row>
    <row r="76" spans="1:17" ht="24" hidden="1" x14ac:dyDescent="0.25">
      <c r="A76" s="340">
        <v>2110</v>
      </c>
      <c r="B76" s="40" t="s">
        <v>76</v>
      </c>
      <c r="C76" s="188">
        <f t="shared" si="24"/>
        <v>0</v>
      </c>
      <c r="D76" s="131">
        <f>SUM(D77:D78)</f>
        <v>0</v>
      </c>
      <c r="E76" s="79">
        <f t="shared" ref="E76" si="61">SUM(E77:E78)</f>
        <v>0</v>
      </c>
      <c r="F76" s="176">
        <f>SUM(F77:F78)</f>
        <v>0</v>
      </c>
      <c r="G76" s="232">
        <f t="shared" ref="G76:I76" si="62">SUM(G77:G78)</f>
        <v>0</v>
      </c>
      <c r="H76" s="79">
        <f t="shared" si="62"/>
        <v>0</v>
      </c>
      <c r="I76" s="90">
        <f t="shared" si="62"/>
        <v>0</v>
      </c>
      <c r="J76" s="131">
        <f>SUM(J77:J78)</f>
        <v>0</v>
      </c>
      <c r="K76" s="79">
        <f t="shared" ref="K76:O76" si="63">SUM(K77:K78)</f>
        <v>0</v>
      </c>
      <c r="L76" s="176">
        <f t="shared" si="63"/>
        <v>0</v>
      </c>
      <c r="M76" s="232">
        <f t="shared" si="63"/>
        <v>0</v>
      </c>
      <c r="N76" s="79">
        <f t="shared" si="63"/>
        <v>0</v>
      </c>
      <c r="O76" s="90">
        <f t="shared" si="63"/>
        <v>0</v>
      </c>
      <c r="P76" s="289"/>
      <c r="Q76" s="296"/>
    </row>
    <row r="77" spans="1:17" hidden="1" x14ac:dyDescent="0.25">
      <c r="A77" s="30">
        <v>2111</v>
      </c>
      <c r="B77" s="43" t="s">
        <v>77</v>
      </c>
      <c r="C77" s="189">
        <f t="shared" si="24"/>
        <v>0</v>
      </c>
      <c r="D77" s="263">
        <v>0</v>
      </c>
      <c r="E77" s="45"/>
      <c r="F77" s="95">
        <f t="shared" ref="F77:F78" si="64">D77+E77</f>
        <v>0</v>
      </c>
      <c r="G77" s="229"/>
      <c r="H77" s="45"/>
      <c r="I77" s="91">
        <f t="shared" ref="I77:I78" si="65">G77+H77</f>
        <v>0</v>
      </c>
      <c r="J77" s="263">
        <v>0</v>
      </c>
      <c r="K77" s="45"/>
      <c r="L77" s="95">
        <f t="shared" ref="L77:L78" si="66">J77+K77</f>
        <v>0</v>
      </c>
      <c r="M77" s="229"/>
      <c r="N77" s="45"/>
      <c r="O77" s="91">
        <f t="shared" ref="O77:O78" si="67">M77+N77</f>
        <v>0</v>
      </c>
      <c r="P77" s="290"/>
      <c r="Q77" s="296"/>
    </row>
    <row r="78" spans="1:17" hidden="1" x14ac:dyDescent="0.25">
      <c r="A78" s="30">
        <v>2112</v>
      </c>
      <c r="B78" s="43" t="s">
        <v>78</v>
      </c>
      <c r="C78" s="189">
        <f t="shared" si="24"/>
        <v>0</v>
      </c>
      <c r="D78" s="263">
        <v>0</v>
      </c>
      <c r="E78" s="45"/>
      <c r="F78" s="95">
        <f t="shared" si="64"/>
        <v>0</v>
      </c>
      <c r="G78" s="229"/>
      <c r="H78" s="45"/>
      <c r="I78" s="91">
        <f t="shared" si="65"/>
        <v>0</v>
      </c>
      <c r="J78" s="263">
        <v>0</v>
      </c>
      <c r="K78" s="45"/>
      <c r="L78" s="95">
        <f t="shared" si="66"/>
        <v>0</v>
      </c>
      <c r="M78" s="229"/>
      <c r="N78" s="45"/>
      <c r="O78" s="91">
        <f t="shared" si="67"/>
        <v>0</v>
      </c>
      <c r="P78" s="290"/>
      <c r="Q78" s="296"/>
    </row>
    <row r="79" spans="1:17" ht="24" hidden="1" x14ac:dyDescent="0.25">
      <c r="A79" s="75">
        <v>2120</v>
      </c>
      <c r="B79" s="43" t="s">
        <v>79</v>
      </c>
      <c r="C79" s="189">
        <f t="shared" si="24"/>
        <v>0</v>
      </c>
      <c r="D79" s="132">
        <f>SUM(D80:D81)</f>
        <v>0</v>
      </c>
      <c r="E79" s="76">
        <f t="shared" ref="E79" si="68">SUM(E80:E81)</f>
        <v>0</v>
      </c>
      <c r="F79" s="95">
        <f>SUM(F80:F81)</f>
        <v>0</v>
      </c>
      <c r="G79" s="230">
        <f t="shared" ref="G79:I79" si="69">SUM(G80:G81)</f>
        <v>0</v>
      </c>
      <c r="H79" s="76">
        <f t="shared" si="69"/>
        <v>0</v>
      </c>
      <c r="I79" s="91">
        <f t="shared" si="69"/>
        <v>0</v>
      </c>
      <c r="J79" s="132">
        <f>SUM(J80:J81)</f>
        <v>0</v>
      </c>
      <c r="K79" s="76">
        <f t="shared" ref="K79:O79" si="70">SUM(K80:K81)</f>
        <v>0</v>
      </c>
      <c r="L79" s="95">
        <f t="shared" si="70"/>
        <v>0</v>
      </c>
      <c r="M79" s="230">
        <f t="shared" si="70"/>
        <v>0</v>
      </c>
      <c r="N79" s="76">
        <f t="shared" si="70"/>
        <v>0</v>
      </c>
      <c r="O79" s="91">
        <f t="shared" si="70"/>
        <v>0</v>
      </c>
      <c r="P79" s="290"/>
      <c r="Q79" s="296"/>
    </row>
    <row r="80" spans="1:17" hidden="1" x14ac:dyDescent="0.25">
      <c r="A80" s="30">
        <v>2121</v>
      </c>
      <c r="B80" s="43" t="s">
        <v>77</v>
      </c>
      <c r="C80" s="189">
        <f t="shared" si="24"/>
        <v>0</v>
      </c>
      <c r="D80" s="263">
        <v>0</v>
      </c>
      <c r="E80" s="45"/>
      <c r="F80" s="95">
        <f t="shared" ref="F80:F81" si="71">D80+E80</f>
        <v>0</v>
      </c>
      <c r="G80" s="229"/>
      <c r="H80" s="45"/>
      <c r="I80" s="91">
        <f t="shared" ref="I80:I81" si="72">G80+H80</f>
        <v>0</v>
      </c>
      <c r="J80" s="263">
        <v>0</v>
      </c>
      <c r="K80" s="45"/>
      <c r="L80" s="95">
        <f t="shared" ref="L80:L81" si="73">J80+K80</f>
        <v>0</v>
      </c>
      <c r="M80" s="229"/>
      <c r="N80" s="45"/>
      <c r="O80" s="91">
        <f t="shared" ref="O80:O81" si="74">M80+N80</f>
        <v>0</v>
      </c>
      <c r="P80" s="290"/>
      <c r="Q80" s="296"/>
    </row>
    <row r="81" spans="1:17" hidden="1" x14ac:dyDescent="0.25">
      <c r="A81" s="30">
        <v>2122</v>
      </c>
      <c r="B81" s="43" t="s">
        <v>78</v>
      </c>
      <c r="C81" s="189">
        <f t="shared" si="24"/>
        <v>0</v>
      </c>
      <c r="D81" s="263">
        <v>0</v>
      </c>
      <c r="E81" s="45"/>
      <c r="F81" s="95">
        <f t="shared" si="71"/>
        <v>0</v>
      </c>
      <c r="G81" s="229"/>
      <c r="H81" s="45"/>
      <c r="I81" s="91">
        <f t="shared" si="72"/>
        <v>0</v>
      </c>
      <c r="J81" s="263">
        <v>0</v>
      </c>
      <c r="K81" s="45"/>
      <c r="L81" s="95">
        <f t="shared" si="73"/>
        <v>0</v>
      </c>
      <c r="M81" s="229"/>
      <c r="N81" s="45"/>
      <c r="O81" s="91">
        <f t="shared" si="74"/>
        <v>0</v>
      </c>
      <c r="P81" s="290"/>
      <c r="Q81" s="296"/>
    </row>
    <row r="82" spans="1:17" x14ac:dyDescent="0.25">
      <c r="A82" s="35">
        <v>2200</v>
      </c>
      <c r="B82" s="72" t="s">
        <v>80</v>
      </c>
      <c r="C82" s="187">
        <f t="shared" si="24"/>
        <v>803674</v>
      </c>
      <c r="D82" s="130">
        <f>SUM(D83,D88,D94,D102,D111,D115,D121,D127)</f>
        <v>769597</v>
      </c>
      <c r="E82" s="38">
        <f t="shared" ref="E82" si="75">SUM(E83,E88,E94,E102,E111,E115,E121,E127)</f>
        <v>-3000</v>
      </c>
      <c r="F82" s="175">
        <f>SUM(F83,F88,F94,F102,F111,F115,F121,F127)</f>
        <v>766597</v>
      </c>
      <c r="G82" s="227">
        <f t="shared" ref="G82:I82" si="76">SUM(G83,G88,G94,G102,G111,G115,G121,G127)</f>
        <v>0</v>
      </c>
      <c r="H82" s="38">
        <f t="shared" si="76"/>
        <v>0</v>
      </c>
      <c r="I82" s="123">
        <f t="shared" si="76"/>
        <v>0</v>
      </c>
      <c r="J82" s="130">
        <f>SUM(J83,J88,J94,J102,J111,J115,J121,J127)</f>
        <v>37077</v>
      </c>
      <c r="K82" s="38">
        <f t="shared" ref="K82:O82" si="77">SUM(K83,K88,K94,K102,K111,K115,K121,K127)</f>
        <v>0</v>
      </c>
      <c r="L82" s="175">
        <f t="shared" si="77"/>
        <v>37077</v>
      </c>
      <c r="M82" s="227">
        <f t="shared" si="77"/>
        <v>0</v>
      </c>
      <c r="N82" s="38">
        <f t="shared" si="77"/>
        <v>0</v>
      </c>
      <c r="O82" s="123">
        <f t="shared" si="77"/>
        <v>0</v>
      </c>
      <c r="P82" s="314"/>
      <c r="Q82" s="296"/>
    </row>
    <row r="83" spans="1:17" hidden="1" x14ac:dyDescent="0.25">
      <c r="A83" s="73">
        <v>2210</v>
      </c>
      <c r="B83" s="58" t="s">
        <v>81</v>
      </c>
      <c r="C83" s="194">
        <f t="shared" si="24"/>
        <v>0</v>
      </c>
      <c r="D83" s="86">
        <f>SUM(D84:D87)</f>
        <v>0</v>
      </c>
      <c r="E83" s="74">
        <f t="shared" ref="E83" si="78">SUM(E84:E87)</f>
        <v>0</v>
      </c>
      <c r="F83" s="174">
        <f>SUM(F84:F87)</f>
        <v>0</v>
      </c>
      <c r="G83" s="228">
        <f t="shared" ref="G83:I83" si="79">SUM(G84:G87)</f>
        <v>0</v>
      </c>
      <c r="H83" s="74">
        <f t="shared" si="79"/>
        <v>0</v>
      </c>
      <c r="I83" s="154">
        <f t="shared" si="79"/>
        <v>0</v>
      </c>
      <c r="J83" s="86">
        <f>SUM(J84:J87)</f>
        <v>0</v>
      </c>
      <c r="K83" s="74">
        <f t="shared" ref="K83:O83" si="80">SUM(K84:K87)</f>
        <v>0</v>
      </c>
      <c r="L83" s="174">
        <f t="shared" si="80"/>
        <v>0</v>
      </c>
      <c r="M83" s="228">
        <f t="shared" si="80"/>
        <v>0</v>
      </c>
      <c r="N83" s="74">
        <f t="shared" si="80"/>
        <v>0</v>
      </c>
      <c r="O83" s="154">
        <f t="shared" si="80"/>
        <v>0</v>
      </c>
      <c r="P83" s="291"/>
      <c r="Q83" s="296"/>
    </row>
    <row r="84" spans="1:17" hidden="1" x14ac:dyDescent="0.25">
      <c r="A84" s="27">
        <v>2211</v>
      </c>
      <c r="B84" s="40" t="s">
        <v>82</v>
      </c>
      <c r="C84" s="188">
        <f t="shared" si="24"/>
        <v>0</v>
      </c>
      <c r="D84" s="262">
        <v>0</v>
      </c>
      <c r="E84" s="42"/>
      <c r="F84" s="176">
        <f t="shared" ref="F84:F87" si="81">D84+E84</f>
        <v>0</v>
      </c>
      <c r="G84" s="219"/>
      <c r="H84" s="42"/>
      <c r="I84" s="90">
        <f t="shared" ref="I84:I87" si="82">G84+H84</f>
        <v>0</v>
      </c>
      <c r="J84" s="262">
        <v>0</v>
      </c>
      <c r="K84" s="42"/>
      <c r="L84" s="176">
        <f t="shared" ref="L84:L87" si="83">J84+K84</f>
        <v>0</v>
      </c>
      <c r="M84" s="219"/>
      <c r="N84" s="42"/>
      <c r="O84" s="90">
        <f t="shared" ref="O84:O87" si="84">M84+N84</f>
        <v>0</v>
      </c>
      <c r="P84" s="289"/>
      <c r="Q84" s="296"/>
    </row>
    <row r="85" spans="1:17" ht="36" hidden="1" x14ac:dyDescent="0.25">
      <c r="A85" s="30">
        <v>2212</v>
      </c>
      <c r="B85" s="43" t="s">
        <v>83</v>
      </c>
      <c r="C85" s="189">
        <f t="shared" si="24"/>
        <v>0</v>
      </c>
      <c r="D85" s="263">
        <v>0</v>
      </c>
      <c r="E85" s="45"/>
      <c r="F85" s="95">
        <f t="shared" si="81"/>
        <v>0</v>
      </c>
      <c r="G85" s="229"/>
      <c r="H85" s="45"/>
      <c r="I85" s="91">
        <f t="shared" si="82"/>
        <v>0</v>
      </c>
      <c r="J85" s="263">
        <v>0</v>
      </c>
      <c r="K85" s="45"/>
      <c r="L85" s="95">
        <f t="shared" si="83"/>
        <v>0</v>
      </c>
      <c r="M85" s="229"/>
      <c r="N85" s="45"/>
      <c r="O85" s="91">
        <f t="shared" si="84"/>
        <v>0</v>
      </c>
      <c r="P85" s="290"/>
      <c r="Q85" s="296"/>
    </row>
    <row r="86" spans="1:17" ht="24" hidden="1" x14ac:dyDescent="0.25">
      <c r="A86" s="30">
        <v>2214</v>
      </c>
      <c r="B86" s="43" t="s">
        <v>84</v>
      </c>
      <c r="C86" s="189">
        <f t="shared" si="24"/>
        <v>0</v>
      </c>
      <c r="D86" s="263">
        <v>0</v>
      </c>
      <c r="E86" s="45"/>
      <c r="F86" s="95">
        <f t="shared" si="81"/>
        <v>0</v>
      </c>
      <c r="G86" s="229"/>
      <c r="H86" s="45"/>
      <c r="I86" s="91">
        <f t="shared" si="82"/>
        <v>0</v>
      </c>
      <c r="J86" s="263">
        <v>0</v>
      </c>
      <c r="K86" s="45"/>
      <c r="L86" s="95">
        <f t="shared" si="83"/>
        <v>0</v>
      </c>
      <c r="M86" s="229"/>
      <c r="N86" s="45"/>
      <c r="O86" s="91">
        <f t="shared" si="84"/>
        <v>0</v>
      </c>
      <c r="P86" s="290"/>
      <c r="Q86" s="296"/>
    </row>
    <row r="87" spans="1:17" hidden="1" x14ac:dyDescent="0.25">
      <c r="A87" s="30">
        <v>2219</v>
      </c>
      <c r="B87" s="43" t="s">
        <v>85</v>
      </c>
      <c r="C87" s="189">
        <f t="shared" si="24"/>
        <v>0</v>
      </c>
      <c r="D87" s="263">
        <v>0</v>
      </c>
      <c r="E87" s="45"/>
      <c r="F87" s="95">
        <f t="shared" si="81"/>
        <v>0</v>
      </c>
      <c r="G87" s="229"/>
      <c r="H87" s="45"/>
      <c r="I87" s="91">
        <f t="shared" si="82"/>
        <v>0</v>
      </c>
      <c r="J87" s="263">
        <v>0</v>
      </c>
      <c r="K87" s="45"/>
      <c r="L87" s="95">
        <f t="shared" si="83"/>
        <v>0</v>
      </c>
      <c r="M87" s="229"/>
      <c r="N87" s="45"/>
      <c r="O87" s="91">
        <f t="shared" si="84"/>
        <v>0</v>
      </c>
      <c r="P87" s="290"/>
      <c r="Q87" s="296"/>
    </row>
    <row r="88" spans="1:17" x14ac:dyDescent="0.25">
      <c r="A88" s="75">
        <v>2220</v>
      </c>
      <c r="B88" s="43" t="s">
        <v>86</v>
      </c>
      <c r="C88" s="189">
        <f t="shared" si="24"/>
        <v>29820</v>
      </c>
      <c r="D88" s="132">
        <f>SUM(D89:D93)</f>
        <v>26920</v>
      </c>
      <c r="E88" s="76">
        <f t="shared" ref="E88" si="85">SUM(E89:E93)</f>
        <v>2900</v>
      </c>
      <c r="F88" s="95">
        <f>SUM(F89:F93)</f>
        <v>29820</v>
      </c>
      <c r="G88" s="230">
        <f t="shared" ref="G88:I88" si="86">SUM(G89:G93)</f>
        <v>0</v>
      </c>
      <c r="H88" s="76">
        <f t="shared" si="86"/>
        <v>0</v>
      </c>
      <c r="I88" s="91">
        <f t="shared" si="86"/>
        <v>0</v>
      </c>
      <c r="J88" s="132">
        <f>SUM(J89:J93)</f>
        <v>0</v>
      </c>
      <c r="K88" s="76">
        <f t="shared" ref="K88:O88" si="87">SUM(K89:K93)</f>
        <v>0</v>
      </c>
      <c r="L88" s="95">
        <f t="shared" si="87"/>
        <v>0</v>
      </c>
      <c r="M88" s="230">
        <f t="shared" si="87"/>
        <v>0</v>
      </c>
      <c r="N88" s="76">
        <f t="shared" si="87"/>
        <v>0</v>
      </c>
      <c r="O88" s="91">
        <f t="shared" si="87"/>
        <v>0</v>
      </c>
      <c r="P88" s="290"/>
      <c r="Q88" s="296"/>
    </row>
    <row r="89" spans="1:17" x14ac:dyDescent="0.25">
      <c r="A89" s="30">
        <v>2221</v>
      </c>
      <c r="B89" s="43" t="s">
        <v>305</v>
      </c>
      <c r="C89" s="189">
        <f t="shared" si="24"/>
        <v>19620</v>
      </c>
      <c r="D89" s="263">
        <v>19620</v>
      </c>
      <c r="E89" s="45"/>
      <c r="F89" s="95">
        <f t="shared" ref="F89:F93" si="88">D89+E89</f>
        <v>19620</v>
      </c>
      <c r="G89" s="229"/>
      <c r="H89" s="45"/>
      <c r="I89" s="91">
        <f t="shared" ref="I89:I93" si="89">G89+H89</f>
        <v>0</v>
      </c>
      <c r="J89" s="263">
        <v>0</v>
      </c>
      <c r="K89" s="45"/>
      <c r="L89" s="95">
        <f t="shared" ref="L89:L93" si="90">J89+K89</f>
        <v>0</v>
      </c>
      <c r="M89" s="229"/>
      <c r="N89" s="45"/>
      <c r="O89" s="91">
        <f t="shared" ref="O89:O93" si="91">M89+N89</f>
        <v>0</v>
      </c>
      <c r="P89" s="290"/>
      <c r="Q89" s="296"/>
    </row>
    <row r="90" spans="1:17" x14ac:dyDescent="0.25">
      <c r="A90" s="30">
        <v>2222</v>
      </c>
      <c r="B90" s="43" t="s">
        <v>87</v>
      </c>
      <c r="C90" s="189">
        <f t="shared" si="24"/>
        <v>1650</v>
      </c>
      <c r="D90" s="263">
        <v>850</v>
      </c>
      <c r="E90" s="45">
        <f>800</f>
        <v>800</v>
      </c>
      <c r="F90" s="95">
        <f t="shared" si="88"/>
        <v>1650</v>
      </c>
      <c r="G90" s="229"/>
      <c r="H90" s="45"/>
      <c r="I90" s="91">
        <f t="shared" si="89"/>
        <v>0</v>
      </c>
      <c r="J90" s="263">
        <v>0</v>
      </c>
      <c r="K90" s="45"/>
      <c r="L90" s="95">
        <f t="shared" si="90"/>
        <v>0</v>
      </c>
      <c r="M90" s="229"/>
      <c r="N90" s="45"/>
      <c r="O90" s="91">
        <f t="shared" si="91"/>
        <v>0</v>
      </c>
      <c r="P90" s="290"/>
      <c r="Q90" s="296"/>
    </row>
    <row r="91" spans="1:17" x14ac:dyDescent="0.25">
      <c r="A91" s="30">
        <v>2223</v>
      </c>
      <c r="B91" s="43" t="s">
        <v>88</v>
      </c>
      <c r="C91" s="189">
        <f t="shared" si="24"/>
        <v>8550</v>
      </c>
      <c r="D91" s="263">
        <v>6450</v>
      </c>
      <c r="E91" s="45">
        <v>2100</v>
      </c>
      <c r="F91" s="95">
        <f t="shared" si="88"/>
        <v>8550</v>
      </c>
      <c r="G91" s="229"/>
      <c r="H91" s="45"/>
      <c r="I91" s="91">
        <f t="shared" si="89"/>
        <v>0</v>
      </c>
      <c r="J91" s="263">
        <v>0</v>
      </c>
      <c r="K91" s="45"/>
      <c r="L91" s="95">
        <f t="shared" si="90"/>
        <v>0</v>
      </c>
      <c r="M91" s="229"/>
      <c r="N91" s="45"/>
      <c r="O91" s="91">
        <f t="shared" si="91"/>
        <v>0</v>
      </c>
      <c r="P91" s="290"/>
      <c r="Q91" s="296"/>
    </row>
    <row r="92" spans="1:17" ht="36" hidden="1" x14ac:dyDescent="0.25">
      <c r="A92" s="30">
        <v>2224</v>
      </c>
      <c r="B92" s="43" t="s">
        <v>89</v>
      </c>
      <c r="C92" s="189">
        <f t="shared" si="24"/>
        <v>0</v>
      </c>
      <c r="D92" s="263">
        <v>0</v>
      </c>
      <c r="E92" s="45"/>
      <c r="F92" s="95">
        <f t="shared" si="88"/>
        <v>0</v>
      </c>
      <c r="G92" s="229"/>
      <c r="H92" s="45"/>
      <c r="I92" s="91">
        <f t="shared" si="89"/>
        <v>0</v>
      </c>
      <c r="J92" s="263">
        <v>0</v>
      </c>
      <c r="K92" s="45"/>
      <c r="L92" s="95">
        <f t="shared" si="90"/>
        <v>0</v>
      </c>
      <c r="M92" s="229"/>
      <c r="N92" s="45"/>
      <c r="O92" s="91">
        <f t="shared" si="91"/>
        <v>0</v>
      </c>
      <c r="P92" s="290"/>
      <c r="Q92" s="296"/>
    </row>
    <row r="93" spans="1:17" ht="24" hidden="1" x14ac:dyDescent="0.25">
      <c r="A93" s="30">
        <v>2229</v>
      </c>
      <c r="B93" s="43" t="s">
        <v>90</v>
      </c>
      <c r="C93" s="189">
        <f t="shared" si="24"/>
        <v>0</v>
      </c>
      <c r="D93" s="263">
        <v>0</v>
      </c>
      <c r="E93" s="45"/>
      <c r="F93" s="95">
        <f t="shared" si="88"/>
        <v>0</v>
      </c>
      <c r="G93" s="229"/>
      <c r="H93" s="45"/>
      <c r="I93" s="91">
        <f t="shared" si="89"/>
        <v>0</v>
      </c>
      <c r="J93" s="263">
        <v>0</v>
      </c>
      <c r="K93" s="45"/>
      <c r="L93" s="95">
        <f t="shared" si="90"/>
        <v>0</v>
      </c>
      <c r="M93" s="229"/>
      <c r="N93" s="45"/>
      <c r="O93" s="91">
        <f t="shared" si="91"/>
        <v>0</v>
      </c>
      <c r="P93" s="290"/>
      <c r="Q93" s="296"/>
    </row>
    <row r="94" spans="1:17" ht="24" x14ac:dyDescent="0.25">
      <c r="A94" s="75">
        <v>2230</v>
      </c>
      <c r="B94" s="43" t="s">
        <v>91</v>
      </c>
      <c r="C94" s="189">
        <f t="shared" si="24"/>
        <v>6917</v>
      </c>
      <c r="D94" s="132">
        <f>SUM(D95:D101)</f>
        <v>6617</v>
      </c>
      <c r="E94" s="76">
        <f t="shared" ref="E94" si="92">SUM(E95:E101)</f>
        <v>300</v>
      </c>
      <c r="F94" s="95">
        <f>SUM(F95:F101)</f>
        <v>6917</v>
      </c>
      <c r="G94" s="230">
        <f t="shared" ref="G94:I94" si="93">SUM(G95:G101)</f>
        <v>0</v>
      </c>
      <c r="H94" s="76">
        <f t="shared" si="93"/>
        <v>0</v>
      </c>
      <c r="I94" s="91">
        <f t="shared" si="93"/>
        <v>0</v>
      </c>
      <c r="J94" s="132">
        <f>SUM(J95:J101)</f>
        <v>0</v>
      </c>
      <c r="K94" s="76">
        <f t="shared" ref="K94:N94" si="94">SUM(K95:K101)</f>
        <v>0</v>
      </c>
      <c r="L94" s="95">
        <f t="shared" si="94"/>
        <v>0</v>
      </c>
      <c r="M94" s="230">
        <f t="shared" si="94"/>
        <v>0</v>
      </c>
      <c r="N94" s="76">
        <f t="shared" si="94"/>
        <v>0</v>
      </c>
      <c r="O94" s="91">
        <f>SUM(O95:O101)</f>
        <v>0</v>
      </c>
      <c r="P94" s="290"/>
      <c r="Q94" s="296"/>
    </row>
    <row r="95" spans="1:17" ht="24" hidden="1" x14ac:dyDescent="0.25">
      <c r="A95" s="30">
        <v>2231</v>
      </c>
      <c r="B95" s="43" t="s">
        <v>92</v>
      </c>
      <c r="C95" s="189">
        <f t="shared" si="24"/>
        <v>0</v>
      </c>
      <c r="D95" s="263">
        <v>0</v>
      </c>
      <c r="E95" s="45"/>
      <c r="F95" s="95">
        <f t="shared" ref="F95:F101" si="95">D95+E95</f>
        <v>0</v>
      </c>
      <c r="G95" s="229"/>
      <c r="H95" s="45"/>
      <c r="I95" s="91">
        <f t="shared" ref="I95:I101" si="96">G95+H95</f>
        <v>0</v>
      </c>
      <c r="J95" s="263">
        <v>0</v>
      </c>
      <c r="K95" s="45"/>
      <c r="L95" s="95">
        <f t="shared" ref="L95:L101" si="97">J95+K95</f>
        <v>0</v>
      </c>
      <c r="M95" s="229"/>
      <c r="N95" s="45"/>
      <c r="O95" s="91">
        <f t="shared" ref="O95:O101" si="98">M95+N95</f>
        <v>0</v>
      </c>
      <c r="P95" s="290"/>
      <c r="Q95" s="296"/>
    </row>
    <row r="96" spans="1:17" ht="24" hidden="1" x14ac:dyDescent="0.25">
      <c r="A96" s="30">
        <v>2232</v>
      </c>
      <c r="B96" s="43" t="s">
        <v>93</v>
      </c>
      <c r="C96" s="189">
        <f t="shared" si="24"/>
        <v>0</v>
      </c>
      <c r="D96" s="263">
        <v>0</v>
      </c>
      <c r="E96" s="45"/>
      <c r="F96" s="95">
        <f t="shared" si="95"/>
        <v>0</v>
      </c>
      <c r="G96" s="229"/>
      <c r="H96" s="45"/>
      <c r="I96" s="91">
        <f t="shared" si="96"/>
        <v>0</v>
      </c>
      <c r="J96" s="263">
        <v>0</v>
      </c>
      <c r="K96" s="45"/>
      <c r="L96" s="95">
        <f t="shared" si="97"/>
        <v>0</v>
      </c>
      <c r="M96" s="229"/>
      <c r="N96" s="45"/>
      <c r="O96" s="91">
        <f t="shared" si="98"/>
        <v>0</v>
      </c>
      <c r="P96" s="290"/>
      <c r="Q96" s="296"/>
    </row>
    <row r="97" spans="1:17" hidden="1" x14ac:dyDescent="0.25">
      <c r="A97" s="27">
        <v>2233</v>
      </c>
      <c r="B97" s="40" t="s">
        <v>94</v>
      </c>
      <c r="C97" s="188">
        <f t="shared" si="24"/>
        <v>0</v>
      </c>
      <c r="D97" s="262">
        <v>0</v>
      </c>
      <c r="E97" s="42"/>
      <c r="F97" s="176">
        <f t="shared" si="95"/>
        <v>0</v>
      </c>
      <c r="G97" s="219"/>
      <c r="H97" s="42"/>
      <c r="I97" s="90">
        <f t="shared" si="96"/>
        <v>0</v>
      </c>
      <c r="J97" s="262">
        <v>0</v>
      </c>
      <c r="K97" s="42"/>
      <c r="L97" s="176">
        <f t="shared" si="97"/>
        <v>0</v>
      </c>
      <c r="M97" s="219"/>
      <c r="N97" s="42"/>
      <c r="O97" s="90">
        <f t="shared" si="98"/>
        <v>0</v>
      </c>
      <c r="P97" s="289"/>
      <c r="Q97" s="296"/>
    </row>
    <row r="98" spans="1:17" ht="24" hidden="1" x14ac:dyDescent="0.25">
      <c r="A98" s="30">
        <v>2234</v>
      </c>
      <c r="B98" s="43" t="s">
        <v>95</v>
      </c>
      <c r="C98" s="189">
        <f t="shared" si="24"/>
        <v>0</v>
      </c>
      <c r="D98" s="263">
        <v>0</v>
      </c>
      <c r="E98" s="45"/>
      <c r="F98" s="95">
        <f t="shared" si="95"/>
        <v>0</v>
      </c>
      <c r="G98" s="229"/>
      <c r="H98" s="45"/>
      <c r="I98" s="91">
        <f t="shared" si="96"/>
        <v>0</v>
      </c>
      <c r="J98" s="263">
        <v>0</v>
      </c>
      <c r="K98" s="45"/>
      <c r="L98" s="95">
        <f t="shared" si="97"/>
        <v>0</v>
      </c>
      <c r="M98" s="229"/>
      <c r="N98" s="45"/>
      <c r="O98" s="91">
        <f t="shared" si="98"/>
        <v>0</v>
      </c>
      <c r="P98" s="290"/>
      <c r="Q98" s="296"/>
    </row>
    <row r="99" spans="1:17" ht="24" hidden="1" x14ac:dyDescent="0.25">
      <c r="A99" s="30">
        <v>2235</v>
      </c>
      <c r="B99" s="43" t="s">
        <v>96</v>
      </c>
      <c r="C99" s="189">
        <f t="shared" si="24"/>
        <v>0</v>
      </c>
      <c r="D99" s="263">
        <v>0</v>
      </c>
      <c r="E99" s="45"/>
      <c r="F99" s="95">
        <f t="shared" si="95"/>
        <v>0</v>
      </c>
      <c r="G99" s="229"/>
      <c r="H99" s="45"/>
      <c r="I99" s="91">
        <f t="shared" si="96"/>
        <v>0</v>
      </c>
      <c r="J99" s="263">
        <v>0</v>
      </c>
      <c r="K99" s="45"/>
      <c r="L99" s="95">
        <f t="shared" si="97"/>
        <v>0</v>
      </c>
      <c r="M99" s="229"/>
      <c r="N99" s="45"/>
      <c r="O99" s="91">
        <f t="shared" si="98"/>
        <v>0</v>
      </c>
      <c r="P99" s="290"/>
      <c r="Q99" s="296"/>
    </row>
    <row r="100" spans="1:17" hidden="1" x14ac:dyDescent="0.25">
      <c r="A100" s="30">
        <v>2236</v>
      </c>
      <c r="B100" s="43" t="s">
        <v>97</v>
      </c>
      <c r="C100" s="189">
        <f t="shared" si="24"/>
        <v>0</v>
      </c>
      <c r="D100" s="263">
        <v>0</v>
      </c>
      <c r="E100" s="45"/>
      <c r="F100" s="95">
        <f t="shared" si="95"/>
        <v>0</v>
      </c>
      <c r="G100" s="229"/>
      <c r="H100" s="45"/>
      <c r="I100" s="91">
        <f t="shared" si="96"/>
        <v>0</v>
      </c>
      <c r="J100" s="263">
        <v>0</v>
      </c>
      <c r="K100" s="45"/>
      <c r="L100" s="95">
        <f t="shared" si="97"/>
        <v>0</v>
      </c>
      <c r="M100" s="229"/>
      <c r="N100" s="45"/>
      <c r="O100" s="91">
        <f t="shared" si="98"/>
        <v>0</v>
      </c>
      <c r="P100" s="290"/>
      <c r="Q100" s="296"/>
    </row>
    <row r="101" spans="1:17" x14ac:dyDescent="0.25">
      <c r="A101" s="30">
        <v>2239</v>
      </c>
      <c r="B101" s="43" t="s">
        <v>98</v>
      </c>
      <c r="C101" s="189">
        <f t="shared" si="24"/>
        <v>6917</v>
      </c>
      <c r="D101" s="263">
        <v>6617</v>
      </c>
      <c r="E101" s="45">
        <v>300</v>
      </c>
      <c r="F101" s="95">
        <f t="shared" si="95"/>
        <v>6917</v>
      </c>
      <c r="G101" s="229"/>
      <c r="H101" s="45"/>
      <c r="I101" s="91">
        <f t="shared" si="96"/>
        <v>0</v>
      </c>
      <c r="J101" s="263">
        <v>0</v>
      </c>
      <c r="K101" s="45"/>
      <c r="L101" s="95">
        <f t="shared" si="97"/>
        <v>0</v>
      </c>
      <c r="M101" s="229"/>
      <c r="N101" s="45"/>
      <c r="O101" s="91">
        <f t="shared" si="98"/>
        <v>0</v>
      </c>
      <c r="P101" s="290"/>
      <c r="Q101" s="296"/>
    </row>
    <row r="102" spans="1:17" ht="24" x14ac:dyDescent="0.25">
      <c r="A102" s="75">
        <v>2240</v>
      </c>
      <c r="B102" s="43" t="s">
        <v>99</v>
      </c>
      <c r="C102" s="189">
        <f t="shared" si="24"/>
        <v>575842</v>
      </c>
      <c r="D102" s="132">
        <f>SUM(D103:D110)</f>
        <v>571342</v>
      </c>
      <c r="E102" s="76">
        <f t="shared" ref="E102" si="99">SUM(E103:E110)</f>
        <v>4500</v>
      </c>
      <c r="F102" s="95">
        <f>SUM(F103:F110)</f>
        <v>575842</v>
      </c>
      <c r="G102" s="230">
        <f t="shared" ref="G102:I102" si="100">SUM(G103:G110)</f>
        <v>0</v>
      </c>
      <c r="H102" s="76">
        <f t="shared" si="100"/>
        <v>0</v>
      </c>
      <c r="I102" s="91">
        <f t="shared" si="100"/>
        <v>0</v>
      </c>
      <c r="J102" s="132">
        <f>SUM(J103:J110)</f>
        <v>0</v>
      </c>
      <c r="K102" s="76">
        <f t="shared" ref="K102:N102" si="101">SUM(K103:K110)</f>
        <v>0</v>
      </c>
      <c r="L102" s="95">
        <f t="shared" si="101"/>
        <v>0</v>
      </c>
      <c r="M102" s="230">
        <f t="shared" si="101"/>
        <v>0</v>
      </c>
      <c r="N102" s="76">
        <f t="shared" si="101"/>
        <v>0</v>
      </c>
      <c r="O102" s="91">
        <f>SUM(O103:O110)</f>
        <v>0</v>
      </c>
      <c r="P102" s="290"/>
      <c r="Q102" s="296"/>
    </row>
    <row r="103" spans="1:17" x14ac:dyDescent="0.25">
      <c r="A103" s="30">
        <v>2241</v>
      </c>
      <c r="B103" s="43" t="s">
        <v>100</v>
      </c>
      <c r="C103" s="189">
        <f t="shared" si="24"/>
        <v>4500</v>
      </c>
      <c r="D103" s="263">
        <v>4500</v>
      </c>
      <c r="E103" s="45"/>
      <c r="F103" s="95">
        <f t="shared" ref="F103:F110" si="102">D103+E103</f>
        <v>4500</v>
      </c>
      <c r="G103" s="229"/>
      <c r="H103" s="45"/>
      <c r="I103" s="91">
        <f t="shared" ref="I103:I110" si="103">G103+H103</f>
        <v>0</v>
      </c>
      <c r="J103" s="263">
        <v>0</v>
      </c>
      <c r="K103" s="45"/>
      <c r="L103" s="95">
        <f t="shared" ref="L103:L110" si="104">J103+K103</f>
        <v>0</v>
      </c>
      <c r="M103" s="229"/>
      <c r="N103" s="45"/>
      <c r="O103" s="91">
        <f t="shared" ref="O103:O110" si="105">M103+N103</f>
        <v>0</v>
      </c>
      <c r="P103" s="290"/>
      <c r="Q103" s="296"/>
    </row>
    <row r="104" spans="1:17" hidden="1" x14ac:dyDescent="0.25">
      <c r="A104" s="30">
        <v>2242</v>
      </c>
      <c r="B104" s="43" t="s">
        <v>101</v>
      </c>
      <c r="C104" s="189">
        <f t="shared" si="24"/>
        <v>0</v>
      </c>
      <c r="D104" s="263">
        <v>0</v>
      </c>
      <c r="E104" s="45"/>
      <c r="F104" s="95">
        <f t="shared" si="102"/>
        <v>0</v>
      </c>
      <c r="G104" s="229"/>
      <c r="H104" s="45"/>
      <c r="I104" s="91">
        <f t="shared" si="103"/>
        <v>0</v>
      </c>
      <c r="J104" s="263">
        <v>0</v>
      </c>
      <c r="K104" s="45"/>
      <c r="L104" s="95">
        <f t="shared" si="104"/>
        <v>0</v>
      </c>
      <c r="M104" s="229"/>
      <c r="N104" s="45"/>
      <c r="O104" s="91">
        <f t="shared" si="105"/>
        <v>0</v>
      </c>
      <c r="P104" s="290"/>
      <c r="Q104" s="296"/>
    </row>
    <row r="105" spans="1:17" ht="24" hidden="1" x14ac:dyDescent="0.25">
      <c r="A105" s="30">
        <v>2243</v>
      </c>
      <c r="B105" s="43" t="s">
        <v>102</v>
      </c>
      <c r="C105" s="189">
        <f t="shared" si="24"/>
        <v>0</v>
      </c>
      <c r="D105" s="263">
        <v>0</v>
      </c>
      <c r="E105" s="45"/>
      <c r="F105" s="95">
        <f t="shared" si="102"/>
        <v>0</v>
      </c>
      <c r="G105" s="229"/>
      <c r="H105" s="45"/>
      <c r="I105" s="91">
        <f t="shared" si="103"/>
        <v>0</v>
      </c>
      <c r="J105" s="263">
        <v>0</v>
      </c>
      <c r="K105" s="45"/>
      <c r="L105" s="95">
        <f t="shared" si="104"/>
        <v>0</v>
      </c>
      <c r="M105" s="229"/>
      <c r="N105" s="45"/>
      <c r="O105" s="91">
        <f t="shared" si="105"/>
        <v>0</v>
      </c>
      <c r="P105" s="290"/>
      <c r="Q105" s="296"/>
    </row>
    <row r="106" spans="1:17" x14ac:dyDescent="0.25">
      <c r="A106" s="30">
        <v>2244</v>
      </c>
      <c r="B106" s="43" t="s">
        <v>103</v>
      </c>
      <c r="C106" s="189">
        <f t="shared" si="24"/>
        <v>553592</v>
      </c>
      <c r="D106" s="263">
        <f>530092+19000</f>
        <v>549092</v>
      </c>
      <c r="E106" s="45">
        <v>4500</v>
      </c>
      <c r="F106" s="95">
        <f t="shared" si="102"/>
        <v>553592</v>
      </c>
      <c r="G106" s="229"/>
      <c r="H106" s="45"/>
      <c r="I106" s="91">
        <f t="shared" si="103"/>
        <v>0</v>
      </c>
      <c r="J106" s="263">
        <v>0</v>
      </c>
      <c r="K106" s="45"/>
      <c r="L106" s="95">
        <f t="shared" si="104"/>
        <v>0</v>
      </c>
      <c r="M106" s="229"/>
      <c r="N106" s="45"/>
      <c r="O106" s="91">
        <f t="shared" si="105"/>
        <v>0</v>
      </c>
      <c r="P106" s="290"/>
      <c r="Q106" s="296"/>
    </row>
    <row r="107" spans="1:17" hidden="1" x14ac:dyDescent="0.25">
      <c r="A107" s="30">
        <v>2246</v>
      </c>
      <c r="B107" s="43" t="s">
        <v>104</v>
      </c>
      <c r="C107" s="189">
        <f t="shared" si="24"/>
        <v>0</v>
      </c>
      <c r="D107" s="263">
        <v>0</v>
      </c>
      <c r="E107" s="45"/>
      <c r="F107" s="95">
        <f t="shared" si="102"/>
        <v>0</v>
      </c>
      <c r="G107" s="229"/>
      <c r="H107" s="45"/>
      <c r="I107" s="91">
        <f t="shared" si="103"/>
        <v>0</v>
      </c>
      <c r="J107" s="263">
        <v>0</v>
      </c>
      <c r="K107" s="45"/>
      <c r="L107" s="95">
        <f t="shared" si="104"/>
        <v>0</v>
      </c>
      <c r="M107" s="229"/>
      <c r="N107" s="45"/>
      <c r="O107" s="91">
        <f t="shared" si="105"/>
        <v>0</v>
      </c>
      <c r="P107" s="290"/>
      <c r="Q107" s="296"/>
    </row>
    <row r="108" spans="1:17" x14ac:dyDescent="0.25">
      <c r="A108" s="30">
        <v>2247</v>
      </c>
      <c r="B108" s="43" t="s">
        <v>105</v>
      </c>
      <c r="C108" s="189">
        <f t="shared" si="24"/>
        <v>17750</v>
      </c>
      <c r="D108" s="263">
        <v>17750</v>
      </c>
      <c r="E108" s="45"/>
      <c r="F108" s="95">
        <f t="shared" si="102"/>
        <v>17750</v>
      </c>
      <c r="G108" s="229"/>
      <c r="H108" s="45"/>
      <c r="I108" s="91">
        <f t="shared" si="103"/>
        <v>0</v>
      </c>
      <c r="J108" s="263">
        <v>0</v>
      </c>
      <c r="K108" s="45"/>
      <c r="L108" s="95">
        <f t="shared" si="104"/>
        <v>0</v>
      </c>
      <c r="M108" s="229"/>
      <c r="N108" s="45"/>
      <c r="O108" s="91">
        <f t="shared" si="105"/>
        <v>0</v>
      </c>
      <c r="P108" s="290"/>
      <c r="Q108" s="296"/>
    </row>
    <row r="109" spans="1:17" ht="24" hidden="1" x14ac:dyDescent="0.25">
      <c r="A109" s="30">
        <v>2248</v>
      </c>
      <c r="B109" s="43" t="s">
        <v>106</v>
      </c>
      <c r="C109" s="189">
        <f t="shared" si="24"/>
        <v>0</v>
      </c>
      <c r="D109" s="263">
        <v>0</v>
      </c>
      <c r="E109" s="45"/>
      <c r="F109" s="95">
        <f t="shared" si="102"/>
        <v>0</v>
      </c>
      <c r="G109" s="229"/>
      <c r="H109" s="45"/>
      <c r="I109" s="91">
        <f t="shared" si="103"/>
        <v>0</v>
      </c>
      <c r="J109" s="263">
        <v>0</v>
      </c>
      <c r="K109" s="45"/>
      <c r="L109" s="95">
        <f t="shared" si="104"/>
        <v>0</v>
      </c>
      <c r="M109" s="229"/>
      <c r="N109" s="45"/>
      <c r="O109" s="91">
        <f t="shared" si="105"/>
        <v>0</v>
      </c>
      <c r="P109" s="290"/>
      <c r="Q109" s="296"/>
    </row>
    <row r="110" spans="1:17" ht="24" hidden="1" x14ac:dyDescent="0.25">
      <c r="A110" s="30">
        <v>2249</v>
      </c>
      <c r="B110" s="43" t="s">
        <v>107</v>
      </c>
      <c r="C110" s="189">
        <f t="shared" si="24"/>
        <v>0</v>
      </c>
      <c r="D110" s="263">
        <v>0</v>
      </c>
      <c r="E110" s="45"/>
      <c r="F110" s="95">
        <f t="shared" si="102"/>
        <v>0</v>
      </c>
      <c r="G110" s="229"/>
      <c r="H110" s="45"/>
      <c r="I110" s="91">
        <f t="shared" si="103"/>
        <v>0</v>
      </c>
      <c r="J110" s="263">
        <v>0</v>
      </c>
      <c r="K110" s="45"/>
      <c r="L110" s="95">
        <f t="shared" si="104"/>
        <v>0</v>
      </c>
      <c r="M110" s="229"/>
      <c r="N110" s="45"/>
      <c r="O110" s="91">
        <f t="shared" si="105"/>
        <v>0</v>
      </c>
      <c r="P110" s="290"/>
      <c r="Q110" s="296"/>
    </row>
    <row r="111" spans="1:17" hidden="1" x14ac:dyDescent="0.25">
      <c r="A111" s="75">
        <v>2250</v>
      </c>
      <c r="B111" s="43" t="s">
        <v>108</v>
      </c>
      <c r="C111" s="189">
        <f t="shared" si="24"/>
        <v>0</v>
      </c>
      <c r="D111" s="132">
        <f>SUM(D112:D114)</f>
        <v>0</v>
      </c>
      <c r="E111" s="76">
        <f t="shared" ref="E111" si="106">SUM(E112:E114)</f>
        <v>0</v>
      </c>
      <c r="F111" s="95">
        <f>SUM(F112:F114)</f>
        <v>0</v>
      </c>
      <c r="G111" s="230">
        <f t="shared" ref="G111:I111" si="107">SUM(G112:G114)</f>
        <v>0</v>
      </c>
      <c r="H111" s="76">
        <f t="shared" si="107"/>
        <v>0</v>
      </c>
      <c r="I111" s="91">
        <f t="shared" si="107"/>
        <v>0</v>
      </c>
      <c r="J111" s="132">
        <f>SUM(J112:J114)</f>
        <v>0</v>
      </c>
      <c r="K111" s="76">
        <f t="shared" ref="K111:N111" si="108">SUM(K112:K114)</f>
        <v>0</v>
      </c>
      <c r="L111" s="95">
        <f t="shared" si="108"/>
        <v>0</v>
      </c>
      <c r="M111" s="230">
        <f t="shared" si="108"/>
        <v>0</v>
      </c>
      <c r="N111" s="76">
        <f t="shared" si="108"/>
        <v>0</v>
      </c>
      <c r="O111" s="91">
        <f>SUM(O112:O114)</f>
        <v>0</v>
      </c>
      <c r="P111" s="290"/>
      <c r="Q111" s="296"/>
    </row>
    <row r="112" spans="1:17" hidden="1" x14ac:dyDescent="0.25">
      <c r="A112" s="30">
        <v>2251</v>
      </c>
      <c r="B112" s="43" t="s">
        <v>109</v>
      </c>
      <c r="C112" s="189">
        <f t="shared" si="24"/>
        <v>0</v>
      </c>
      <c r="D112" s="263">
        <v>0</v>
      </c>
      <c r="E112" s="45"/>
      <c r="F112" s="95">
        <f t="shared" ref="F112:F114" si="109">D112+E112</f>
        <v>0</v>
      </c>
      <c r="G112" s="229"/>
      <c r="H112" s="45"/>
      <c r="I112" s="91">
        <f t="shared" ref="I112:I114" si="110">G112+H112</f>
        <v>0</v>
      </c>
      <c r="J112" s="263">
        <v>0</v>
      </c>
      <c r="K112" s="45"/>
      <c r="L112" s="95">
        <f t="shared" ref="L112:L114" si="111">J112+K112</f>
        <v>0</v>
      </c>
      <c r="M112" s="229"/>
      <c r="N112" s="45"/>
      <c r="O112" s="91">
        <f t="shared" ref="O112:O114" si="112">M112+N112</f>
        <v>0</v>
      </c>
      <c r="P112" s="290"/>
      <c r="Q112" s="296"/>
    </row>
    <row r="113" spans="1:17" hidden="1" x14ac:dyDescent="0.25">
      <c r="A113" s="30">
        <v>2252</v>
      </c>
      <c r="B113" s="43" t="s">
        <v>110</v>
      </c>
      <c r="C113" s="189">
        <f t="shared" ref="C113:C176" si="113">SUM(F113,I113,L113,O113)</f>
        <v>0</v>
      </c>
      <c r="D113" s="263">
        <v>0</v>
      </c>
      <c r="E113" s="45"/>
      <c r="F113" s="95">
        <f t="shared" si="109"/>
        <v>0</v>
      </c>
      <c r="G113" s="229"/>
      <c r="H113" s="45"/>
      <c r="I113" s="91">
        <f t="shared" si="110"/>
        <v>0</v>
      </c>
      <c r="J113" s="263">
        <v>0</v>
      </c>
      <c r="K113" s="45"/>
      <c r="L113" s="95">
        <f t="shared" si="111"/>
        <v>0</v>
      </c>
      <c r="M113" s="229"/>
      <c r="N113" s="45"/>
      <c r="O113" s="91">
        <f t="shared" si="112"/>
        <v>0</v>
      </c>
      <c r="P113" s="290"/>
      <c r="Q113" s="296"/>
    </row>
    <row r="114" spans="1:17" hidden="1" x14ac:dyDescent="0.25">
      <c r="A114" s="30">
        <v>2259</v>
      </c>
      <c r="B114" s="43" t="s">
        <v>111</v>
      </c>
      <c r="C114" s="189">
        <f t="shared" si="113"/>
        <v>0</v>
      </c>
      <c r="D114" s="263">
        <v>0</v>
      </c>
      <c r="E114" s="45"/>
      <c r="F114" s="95">
        <f t="shared" si="109"/>
        <v>0</v>
      </c>
      <c r="G114" s="229"/>
      <c r="H114" s="45"/>
      <c r="I114" s="91">
        <f t="shared" si="110"/>
        <v>0</v>
      </c>
      <c r="J114" s="263">
        <v>0</v>
      </c>
      <c r="K114" s="45"/>
      <c r="L114" s="95">
        <f t="shared" si="111"/>
        <v>0</v>
      </c>
      <c r="M114" s="229"/>
      <c r="N114" s="45"/>
      <c r="O114" s="91">
        <f t="shared" si="112"/>
        <v>0</v>
      </c>
      <c r="P114" s="290"/>
      <c r="Q114" s="296"/>
    </row>
    <row r="115" spans="1:17" x14ac:dyDescent="0.25">
      <c r="A115" s="75">
        <v>2260</v>
      </c>
      <c r="B115" s="43" t="s">
        <v>112</v>
      </c>
      <c r="C115" s="189">
        <f t="shared" si="113"/>
        <v>125195</v>
      </c>
      <c r="D115" s="132">
        <f>SUM(D116:D120)</f>
        <v>91618</v>
      </c>
      <c r="E115" s="76">
        <f t="shared" ref="E115" si="114">SUM(E116:E120)</f>
        <v>-3500</v>
      </c>
      <c r="F115" s="95">
        <f>SUM(F116:F120)</f>
        <v>88118</v>
      </c>
      <c r="G115" s="230">
        <f t="shared" ref="G115:I115" si="115">SUM(G116:G120)</f>
        <v>0</v>
      </c>
      <c r="H115" s="76">
        <f t="shared" si="115"/>
        <v>0</v>
      </c>
      <c r="I115" s="91">
        <f t="shared" si="115"/>
        <v>0</v>
      </c>
      <c r="J115" s="132">
        <f>SUM(J116:J120)</f>
        <v>37077</v>
      </c>
      <c r="K115" s="76">
        <f t="shared" ref="K115:N115" si="116">SUM(K116:K120)</f>
        <v>0</v>
      </c>
      <c r="L115" s="95">
        <f t="shared" si="116"/>
        <v>37077</v>
      </c>
      <c r="M115" s="230">
        <f t="shared" si="116"/>
        <v>0</v>
      </c>
      <c r="N115" s="76">
        <f t="shared" si="116"/>
        <v>0</v>
      </c>
      <c r="O115" s="91">
        <f>SUM(O116:O120)</f>
        <v>0</v>
      </c>
      <c r="P115" s="290"/>
      <c r="Q115" s="296"/>
    </row>
    <row r="116" spans="1:17" x14ac:dyDescent="0.25">
      <c r="A116" s="30">
        <v>2261</v>
      </c>
      <c r="B116" s="43" t="s">
        <v>113</v>
      </c>
      <c r="C116" s="189">
        <f t="shared" si="113"/>
        <v>93923</v>
      </c>
      <c r="D116" s="263">
        <v>56846</v>
      </c>
      <c r="E116" s="45"/>
      <c r="F116" s="95">
        <f t="shared" ref="F116:F120" si="117">D116+E116</f>
        <v>56846</v>
      </c>
      <c r="G116" s="229"/>
      <c r="H116" s="45"/>
      <c r="I116" s="91">
        <f t="shared" ref="I116:I120" si="118">G116+H116</f>
        <v>0</v>
      </c>
      <c r="J116" s="263">
        <v>37077</v>
      </c>
      <c r="K116" s="45"/>
      <c r="L116" s="95">
        <f t="shared" ref="L116:L120" si="119">J116+K116</f>
        <v>37077</v>
      </c>
      <c r="M116" s="229"/>
      <c r="N116" s="45"/>
      <c r="O116" s="91">
        <f t="shared" ref="O116:O120" si="120">M116+N116</f>
        <v>0</v>
      </c>
      <c r="P116" s="290"/>
      <c r="Q116" s="296"/>
    </row>
    <row r="117" spans="1:17" hidden="1" x14ac:dyDescent="0.25">
      <c r="A117" s="30">
        <v>2262</v>
      </c>
      <c r="B117" s="43" t="s">
        <v>114</v>
      </c>
      <c r="C117" s="189">
        <f t="shared" si="113"/>
        <v>0</v>
      </c>
      <c r="D117" s="263">
        <v>0</v>
      </c>
      <c r="E117" s="45"/>
      <c r="F117" s="95">
        <f t="shared" si="117"/>
        <v>0</v>
      </c>
      <c r="G117" s="229"/>
      <c r="H117" s="45"/>
      <c r="I117" s="91">
        <f t="shared" si="118"/>
        <v>0</v>
      </c>
      <c r="J117" s="263">
        <v>0</v>
      </c>
      <c r="K117" s="45"/>
      <c r="L117" s="95">
        <f t="shared" si="119"/>
        <v>0</v>
      </c>
      <c r="M117" s="229"/>
      <c r="N117" s="45"/>
      <c r="O117" s="91">
        <f t="shared" si="120"/>
        <v>0</v>
      </c>
      <c r="P117" s="290"/>
      <c r="Q117" s="296"/>
    </row>
    <row r="118" spans="1:17" x14ac:dyDescent="0.25">
      <c r="A118" s="30">
        <v>2263</v>
      </c>
      <c r="B118" s="43" t="s">
        <v>115</v>
      </c>
      <c r="C118" s="189">
        <f t="shared" si="113"/>
        <v>27416</v>
      </c>
      <c r="D118" s="263">
        <v>30916</v>
      </c>
      <c r="E118" s="45">
        <f>-3500</f>
        <v>-3500</v>
      </c>
      <c r="F118" s="95">
        <f t="shared" si="117"/>
        <v>27416</v>
      </c>
      <c r="G118" s="229"/>
      <c r="H118" s="45"/>
      <c r="I118" s="91">
        <f t="shared" si="118"/>
        <v>0</v>
      </c>
      <c r="J118" s="263">
        <v>0</v>
      </c>
      <c r="K118" s="45"/>
      <c r="L118" s="95">
        <f t="shared" si="119"/>
        <v>0</v>
      </c>
      <c r="M118" s="229"/>
      <c r="N118" s="45"/>
      <c r="O118" s="91">
        <f t="shared" si="120"/>
        <v>0</v>
      </c>
      <c r="P118" s="290"/>
      <c r="Q118" s="296"/>
    </row>
    <row r="119" spans="1:17" hidden="1" x14ac:dyDescent="0.25">
      <c r="A119" s="30">
        <v>2264</v>
      </c>
      <c r="B119" s="43" t="s">
        <v>116</v>
      </c>
      <c r="C119" s="189">
        <f t="shared" si="113"/>
        <v>0</v>
      </c>
      <c r="D119" s="263">
        <v>0</v>
      </c>
      <c r="E119" s="45"/>
      <c r="F119" s="95">
        <f t="shared" si="117"/>
        <v>0</v>
      </c>
      <c r="G119" s="229"/>
      <c r="H119" s="45"/>
      <c r="I119" s="91">
        <f t="shared" si="118"/>
        <v>0</v>
      </c>
      <c r="J119" s="263">
        <v>0</v>
      </c>
      <c r="K119" s="45"/>
      <c r="L119" s="95">
        <f t="shared" si="119"/>
        <v>0</v>
      </c>
      <c r="M119" s="229"/>
      <c r="N119" s="45"/>
      <c r="O119" s="91">
        <f t="shared" si="120"/>
        <v>0</v>
      </c>
      <c r="P119" s="290"/>
      <c r="Q119" s="296"/>
    </row>
    <row r="120" spans="1:17" x14ac:dyDescent="0.25">
      <c r="A120" s="30">
        <v>2269</v>
      </c>
      <c r="B120" s="43" t="s">
        <v>117</v>
      </c>
      <c r="C120" s="189">
        <f t="shared" si="113"/>
        <v>3856</v>
      </c>
      <c r="D120" s="263">
        <v>3856</v>
      </c>
      <c r="E120" s="45"/>
      <c r="F120" s="95">
        <f t="shared" si="117"/>
        <v>3856</v>
      </c>
      <c r="G120" s="229"/>
      <c r="H120" s="45"/>
      <c r="I120" s="91">
        <f t="shared" si="118"/>
        <v>0</v>
      </c>
      <c r="J120" s="263">
        <v>0</v>
      </c>
      <c r="K120" s="45"/>
      <c r="L120" s="95">
        <f t="shared" si="119"/>
        <v>0</v>
      </c>
      <c r="M120" s="229"/>
      <c r="N120" s="45"/>
      <c r="O120" s="91">
        <f t="shared" si="120"/>
        <v>0</v>
      </c>
      <c r="P120" s="290"/>
      <c r="Q120" s="296"/>
    </row>
    <row r="121" spans="1:17" x14ac:dyDescent="0.25">
      <c r="A121" s="75">
        <v>2270</v>
      </c>
      <c r="B121" s="43" t="s">
        <v>118</v>
      </c>
      <c r="C121" s="189">
        <f t="shared" si="113"/>
        <v>65900</v>
      </c>
      <c r="D121" s="132">
        <f>SUM(D122:D126)</f>
        <v>73100</v>
      </c>
      <c r="E121" s="76">
        <f t="shared" ref="E121" si="121">SUM(E122:E126)</f>
        <v>-7200</v>
      </c>
      <c r="F121" s="95">
        <f>SUM(F122:F126)</f>
        <v>65900</v>
      </c>
      <c r="G121" s="230">
        <f t="shared" ref="G121:I121" si="122">SUM(G122:G126)</f>
        <v>0</v>
      </c>
      <c r="H121" s="76">
        <f t="shared" si="122"/>
        <v>0</v>
      </c>
      <c r="I121" s="91">
        <f t="shared" si="122"/>
        <v>0</v>
      </c>
      <c r="J121" s="132">
        <f>SUM(J122:J126)</f>
        <v>0</v>
      </c>
      <c r="K121" s="76">
        <f t="shared" ref="K121:N121" si="123">SUM(K122:K126)</f>
        <v>0</v>
      </c>
      <c r="L121" s="95">
        <f t="shared" si="123"/>
        <v>0</v>
      </c>
      <c r="M121" s="230">
        <f t="shared" si="123"/>
        <v>0</v>
      </c>
      <c r="N121" s="76">
        <f t="shared" si="123"/>
        <v>0</v>
      </c>
      <c r="O121" s="91">
        <f>SUM(O122:O126)</f>
        <v>0</v>
      </c>
      <c r="P121" s="290"/>
      <c r="Q121" s="296"/>
    </row>
    <row r="122" spans="1:17" hidden="1" x14ac:dyDescent="0.25">
      <c r="A122" s="30">
        <v>2272</v>
      </c>
      <c r="B122" s="94" t="s">
        <v>119</v>
      </c>
      <c r="C122" s="189">
        <f t="shared" si="113"/>
        <v>0</v>
      </c>
      <c r="D122" s="263">
        <v>0</v>
      </c>
      <c r="E122" s="45"/>
      <c r="F122" s="95">
        <f t="shared" ref="F122:F126" si="124">D122+E122</f>
        <v>0</v>
      </c>
      <c r="G122" s="229"/>
      <c r="H122" s="45"/>
      <c r="I122" s="91">
        <f t="shared" ref="I122:I126" si="125">G122+H122</f>
        <v>0</v>
      </c>
      <c r="J122" s="263">
        <v>0</v>
      </c>
      <c r="K122" s="45"/>
      <c r="L122" s="95">
        <f t="shared" ref="L122:L126" si="126">J122+K122</f>
        <v>0</v>
      </c>
      <c r="M122" s="229"/>
      <c r="N122" s="45"/>
      <c r="O122" s="91">
        <f t="shared" ref="O122:O126" si="127">M122+N122</f>
        <v>0</v>
      </c>
      <c r="P122" s="290"/>
      <c r="Q122" s="296"/>
    </row>
    <row r="123" spans="1:17" hidden="1" x14ac:dyDescent="0.25">
      <c r="A123" s="30">
        <v>2274</v>
      </c>
      <c r="B123" s="120" t="s">
        <v>306</v>
      </c>
      <c r="C123" s="189">
        <f t="shared" si="113"/>
        <v>0</v>
      </c>
      <c r="D123" s="263">
        <v>0</v>
      </c>
      <c r="E123" s="45"/>
      <c r="F123" s="95">
        <f t="shared" si="124"/>
        <v>0</v>
      </c>
      <c r="G123" s="229"/>
      <c r="H123" s="45"/>
      <c r="I123" s="91">
        <f t="shared" si="125"/>
        <v>0</v>
      </c>
      <c r="J123" s="263">
        <v>0</v>
      </c>
      <c r="K123" s="45"/>
      <c r="L123" s="95">
        <f t="shared" si="126"/>
        <v>0</v>
      </c>
      <c r="M123" s="229"/>
      <c r="N123" s="45"/>
      <c r="O123" s="91">
        <f t="shared" si="127"/>
        <v>0</v>
      </c>
      <c r="P123" s="290"/>
      <c r="Q123" s="296"/>
    </row>
    <row r="124" spans="1:17" hidden="1" x14ac:dyDescent="0.25">
      <c r="A124" s="30">
        <v>2275</v>
      </c>
      <c r="B124" s="43" t="s">
        <v>120</v>
      </c>
      <c r="C124" s="189">
        <f t="shared" si="113"/>
        <v>0</v>
      </c>
      <c r="D124" s="263">
        <v>0</v>
      </c>
      <c r="E124" s="45"/>
      <c r="F124" s="95">
        <f t="shared" si="124"/>
        <v>0</v>
      </c>
      <c r="G124" s="229"/>
      <c r="H124" s="45"/>
      <c r="I124" s="91">
        <f t="shared" si="125"/>
        <v>0</v>
      </c>
      <c r="J124" s="263">
        <v>0</v>
      </c>
      <c r="K124" s="45"/>
      <c r="L124" s="95">
        <f t="shared" si="126"/>
        <v>0</v>
      </c>
      <c r="M124" s="229"/>
      <c r="N124" s="45"/>
      <c r="O124" s="91">
        <f t="shared" si="127"/>
        <v>0</v>
      </c>
      <c r="P124" s="290"/>
      <c r="Q124" s="296"/>
    </row>
    <row r="125" spans="1:17" ht="24" x14ac:dyDescent="0.25">
      <c r="A125" s="30">
        <v>2276</v>
      </c>
      <c r="B125" s="43" t="s">
        <v>121</v>
      </c>
      <c r="C125" s="189">
        <f t="shared" si="113"/>
        <v>1000</v>
      </c>
      <c r="D125" s="263">
        <v>1000</v>
      </c>
      <c r="E125" s="45"/>
      <c r="F125" s="95">
        <f t="shared" si="124"/>
        <v>1000</v>
      </c>
      <c r="G125" s="229"/>
      <c r="H125" s="45"/>
      <c r="I125" s="91">
        <f t="shared" si="125"/>
        <v>0</v>
      </c>
      <c r="J125" s="263">
        <v>0</v>
      </c>
      <c r="K125" s="45"/>
      <c r="L125" s="95">
        <f t="shared" si="126"/>
        <v>0</v>
      </c>
      <c r="M125" s="229"/>
      <c r="N125" s="45"/>
      <c r="O125" s="91">
        <f t="shared" si="127"/>
        <v>0</v>
      </c>
      <c r="P125" s="290"/>
      <c r="Q125" s="296"/>
    </row>
    <row r="126" spans="1:17" x14ac:dyDescent="0.25">
      <c r="A126" s="30">
        <v>2279</v>
      </c>
      <c r="B126" s="43" t="s">
        <v>122</v>
      </c>
      <c r="C126" s="189">
        <f t="shared" si="113"/>
        <v>64900</v>
      </c>
      <c r="D126" s="263">
        <v>72100</v>
      </c>
      <c r="E126" s="45">
        <f>-7303+103</f>
        <v>-7200</v>
      </c>
      <c r="F126" s="95">
        <f t="shared" si="124"/>
        <v>64900</v>
      </c>
      <c r="G126" s="229"/>
      <c r="H126" s="45"/>
      <c r="I126" s="91">
        <f t="shared" si="125"/>
        <v>0</v>
      </c>
      <c r="J126" s="263">
        <v>0</v>
      </c>
      <c r="K126" s="45"/>
      <c r="L126" s="95">
        <f t="shared" si="126"/>
        <v>0</v>
      </c>
      <c r="M126" s="229"/>
      <c r="N126" s="45"/>
      <c r="O126" s="91">
        <f t="shared" si="127"/>
        <v>0</v>
      </c>
      <c r="P126" s="290"/>
      <c r="Q126" s="296"/>
    </row>
    <row r="127" spans="1:17" ht="24" hidden="1" x14ac:dyDescent="0.25">
      <c r="A127" s="340">
        <v>2280</v>
      </c>
      <c r="B127" s="40" t="s">
        <v>123</v>
      </c>
      <c r="C127" s="188">
        <f t="shared" si="113"/>
        <v>0</v>
      </c>
      <c r="D127" s="131">
        <f>SUM(D128)</f>
        <v>0</v>
      </c>
      <c r="E127" s="79">
        <f>SUM(E128)</f>
        <v>0</v>
      </c>
      <c r="F127" s="176">
        <f t="shared" ref="F127:O127" si="128">SUM(F128)</f>
        <v>0</v>
      </c>
      <c r="G127" s="232">
        <f t="shared" si="128"/>
        <v>0</v>
      </c>
      <c r="H127" s="79">
        <f t="shared" si="128"/>
        <v>0</v>
      </c>
      <c r="I127" s="90">
        <f t="shared" si="128"/>
        <v>0</v>
      </c>
      <c r="J127" s="131">
        <f>SUM(J128)</f>
        <v>0</v>
      </c>
      <c r="K127" s="79">
        <f t="shared" si="128"/>
        <v>0</v>
      </c>
      <c r="L127" s="176">
        <f t="shared" si="128"/>
        <v>0</v>
      </c>
      <c r="M127" s="232">
        <f t="shared" si="128"/>
        <v>0</v>
      </c>
      <c r="N127" s="79">
        <f t="shared" si="128"/>
        <v>0</v>
      </c>
      <c r="O127" s="91">
        <f t="shared" si="128"/>
        <v>0</v>
      </c>
      <c r="P127" s="290"/>
      <c r="Q127" s="296"/>
    </row>
    <row r="128" spans="1:17" hidden="1" x14ac:dyDescent="0.25">
      <c r="A128" s="30">
        <v>2283</v>
      </c>
      <c r="B128" s="43" t="s">
        <v>124</v>
      </c>
      <c r="C128" s="189">
        <f t="shared" si="113"/>
        <v>0</v>
      </c>
      <c r="D128" s="263">
        <v>0</v>
      </c>
      <c r="E128" s="45"/>
      <c r="F128" s="95">
        <f>D128+E128</f>
        <v>0</v>
      </c>
      <c r="G128" s="229"/>
      <c r="H128" s="45"/>
      <c r="I128" s="91">
        <f>G128+H128</f>
        <v>0</v>
      </c>
      <c r="J128" s="263">
        <v>0</v>
      </c>
      <c r="K128" s="45"/>
      <c r="L128" s="95">
        <f>J128+K128</f>
        <v>0</v>
      </c>
      <c r="M128" s="229"/>
      <c r="N128" s="45"/>
      <c r="O128" s="91">
        <f>M128+N128</f>
        <v>0</v>
      </c>
      <c r="P128" s="290"/>
      <c r="Q128" s="296"/>
    </row>
    <row r="129" spans="1:17" ht="38.25" customHeight="1" x14ac:dyDescent="0.25">
      <c r="A129" s="35">
        <v>2300</v>
      </c>
      <c r="B129" s="72" t="s">
        <v>125</v>
      </c>
      <c r="C129" s="187">
        <f t="shared" si="113"/>
        <v>4500</v>
      </c>
      <c r="D129" s="130">
        <f>SUM(D130,D135,D139,D140,D143,D150,D158,D159,D162)</f>
        <v>1500</v>
      </c>
      <c r="E129" s="38">
        <f t="shared" ref="E129" si="129">SUM(E130,E135,E139,E140,E143,E150,E158,E159,E162)</f>
        <v>3000</v>
      </c>
      <c r="F129" s="175">
        <f>SUM(F130,F135,F139,F140,F143,F150,F158,F159,F162)</f>
        <v>4500</v>
      </c>
      <c r="G129" s="227">
        <f t="shared" ref="G129:I129" si="130">SUM(G130,G135,G139,G140,G143,G150,G158,G159,G162)</f>
        <v>0</v>
      </c>
      <c r="H129" s="38">
        <f t="shared" si="130"/>
        <v>0</v>
      </c>
      <c r="I129" s="123">
        <f t="shared" si="130"/>
        <v>0</v>
      </c>
      <c r="J129" s="130">
        <f>SUM(J130,J135,J139,J140,J143,J150,J158,J159,J162)</f>
        <v>0</v>
      </c>
      <c r="K129" s="38">
        <f t="shared" ref="K129:N129" si="131">SUM(K130,K135,K139,K140,K143,K150,K158,K159,K162)</f>
        <v>0</v>
      </c>
      <c r="L129" s="175">
        <f t="shared" si="131"/>
        <v>0</v>
      </c>
      <c r="M129" s="227">
        <f t="shared" si="131"/>
        <v>0</v>
      </c>
      <c r="N129" s="38">
        <f t="shared" si="131"/>
        <v>0</v>
      </c>
      <c r="O129" s="123">
        <f>SUM(O130,O135,O139,O140,O143,O150,O158,O159,O162)</f>
        <v>0</v>
      </c>
      <c r="P129" s="292"/>
      <c r="Q129" s="296"/>
    </row>
    <row r="130" spans="1:17" ht="24" x14ac:dyDescent="0.25">
      <c r="A130" s="340">
        <v>2310</v>
      </c>
      <c r="B130" s="40" t="s">
        <v>126</v>
      </c>
      <c r="C130" s="188">
        <f t="shared" si="113"/>
        <v>4500</v>
      </c>
      <c r="D130" s="131">
        <f>SUM(D131:D134)</f>
        <v>1500</v>
      </c>
      <c r="E130" s="79">
        <f t="shared" ref="E130:O130" si="132">SUM(E131:E134)</f>
        <v>3000</v>
      </c>
      <c r="F130" s="176">
        <f t="shared" si="132"/>
        <v>4500</v>
      </c>
      <c r="G130" s="232">
        <f t="shared" si="132"/>
        <v>0</v>
      </c>
      <c r="H130" s="79">
        <f t="shared" si="132"/>
        <v>0</v>
      </c>
      <c r="I130" s="90">
        <f t="shared" si="132"/>
        <v>0</v>
      </c>
      <c r="J130" s="131">
        <f>SUM(J131:J134)</f>
        <v>0</v>
      </c>
      <c r="K130" s="79">
        <f t="shared" si="132"/>
        <v>0</v>
      </c>
      <c r="L130" s="176">
        <f t="shared" si="132"/>
        <v>0</v>
      </c>
      <c r="M130" s="232">
        <f t="shared" si="132"/>
        <v>0</v>
      </c>
      <c r="N130" s="79">
        <f t="shared" si="132"/>
        <v>0</v>
      </c>
      <c r="O130" s="90">
        <f t="shared" si="132"/>
        <v>0</v>
      </c>
      <c r="P130" s="289"/>
      <c r="Q130" s="296"/>
    </row>
    <row r="131" spans="1:17" hidden="1" x14ac:dyDescent="0.25">
      <c r="A131" s="30">
        <v>2311</v>
      </c>
      <c r="B131" s="43" t="s">
        <v>127</v>
      </c>
      <c r="C131" s="189">
        <f t="shared" si="113"/>
        <v>0</v>
      </c>
      <c r="D131" s="263">
        <v>0</v>
      </c>
      <c r="E131" s="45"/>
      <c r="F131" s="95">
        <f t="shared" ref="F131:F134" si="133">D131+E131</f>
        <v>0</v>
      </c>
      <c r="G131" s="229"/>
      <c r="H131" s="45"/>
      <c r="I131" s="91">
        <f t="shared" ref="I131:I134" si="134">G131+H131</f>
        <v>0</v>
      </c>
      <c r="J131" s="263">
        <v>0</v>
      </c>
      <c r="K131" s="45"/>
      <c r="L131" s="95">
        <f t="shared" ref="L131:L134" si="135">J131+K131</f>
        <v>0</v>
      </c>
      <c r="M131" s="229"/>
      <c r="N131" s="45"/>
      <c r="O131" s="91">
        <f t="shared" ref="O131:O134" si="136">M131+N131</f>
        <v>0</v>
      </c>
      <c r="P131" s="290"/>
      <c r="Q131" s="296"/>
    </row>
    <row r="132" spans="1:17" x14ac:dyDescent="0.25">
      <c r="A132" s="30">
        <v>2312</v>
      </c>
      <c r="B132" s="43" t="s">
        <v>128</v>
      </c>
      <c r="C132" s="189">
        <f t="shared" si="113"/>
        <v>4500</v>
      </c>
      <c r="D132" s="263">
        <v>1500</v>
      </c>
      <c r="E132" s="45">
        <v>3000</v>
      </c>
      <c r="F132" s="95">
        <f t="shared" si="133"/>
        <v>4500</v>
      </c>
      <c r="G132" s="229"/>
      <c r="H132" s="45"/>
      <c r="I132" s="91">
        <f t="shared" si="134"/>
        <v>0</v>
      </c>
      <c r="J132" s="263">
        <v>0</v>
      </c>
      <c r="K132" s="45"/>
      <c r="L132" s="95">
        <f t="shared" si="135"/>
        <v>0</v>
      </c>
      <c r="M132" s="229"/>
      <c r="N132" s="45"/>
      <c r="O132" s="91">
        <f t="shared" si="136"/>
        <v>0</v>
      </c>
      <c r="P132" s="290"/>
      <c r="Q132" s="296"/>
    </row>
    <row r="133" spans="1:17" hidden="1" x14ac:dyDescent="0.25">
      <c r="A133" s="30">
        <v>2313</v>
      </c>
      <c r="B133" s="43" t="s">
        <v>129</v>
      </c>
      <c r="C133" s="189">
        <f t="shared" si="113"/>
        <v>0</v>
      </c>
      <c r="D133" s="263">
        <v>0</v>
      </c>
      <c r="E133" s="45"/>
      <c r="F133" s="95">
        <f t="shared" si="133"/>
        <v>0</v>
      </c>
      <c r="G133" s="229"/>
      <c r="H133" s="45"/>
      <c r="I133" s="91">
        <f t="shared" si="134"/>
        <v>0</v>
      </c>
      <c r="J133" s="263">
        <v>0</v>
      </c>
      <c r="K133" s="45"/>
      <c r="L133" s="95">
        <f t="shared" si="135"/>
        <v>0</v>
      </c>
      <c r="M133" s="229"/>
      <c r="N133" s="45"/>
      <c r="O133" s="91">
        <f t="shared" si="136"/>
        <v>0</v>
      </c>
      <c r="P133" s="290"/>
      <c r="Q133" s="296"/>
    </row>
    <row r="134" spans="1:17" ht="47.25" hidden="1" customHeight="1" x14ac:dyDescent="0.25">
      <c r="A134" s="30">
        <v>2314</v>
      </c>
      <c r="B134" s="43" t="s">
        <v>307</v>
      </c>
      <c r="C134" s="189">
        <f t="shared" si="113"/>
        <v>0</v>
      </c>
      <c r="D134" s="263">
        <v>0</v>
      </c>
      <c r="E134" s="45"/>
      <c r="F134" s="95">
        <f t="shared" si="133"/>
        <v>0</v>
      </c>
      <c r="G134" s="229"/>
      <c r="H134" s="45"/>
      <c r="I134" s="91">
        <f t="shared" si="134"/>
        <v>0</v>
      </c>
      <c r="J134" s="263">
        <v>0</v>
      </c>
      <c r="K134" s="45"/>
      <c r="L134" s="95">
        <f t="shared" si="135"/>
        <v>0</v>
      </c>
      <c r="M134" s="229"/>
      <c r="N134" s="45"/>
      <c r="O134" s="91">
        <f t="shared" si="136"/>
        <v>0</v>
      </c>
      <c r="P134" s="290"/>
      <c r="Q134" s="296"/>
    </row>
    <row r="135" spans="1:17" hidden="1" x14ac:dyDescent="0.25">
      <c r="A135" s="75">
        <v>2320</v>
      </c>
      <c r="B135" s="43" t="s">
        <v>130</v>
      </c>
      <c r="C135" s="189">
        <f t="shared" si="113"/>
        <v>0</v>
      </c>
      <c r="D135" s="132">
        <f>SUM(D136:D138)</f>
        <v>0</v>
      </c>
      <c r="E135" s="76">
        <f>SUM(E136:E138)</f>
        <v>0</v>
      </c>
      <c r="F135" s="95">
        <f>SUM(F136:F138)</f>
        <v>0</v>
      </c>
      <c r="G135" s="230">
        <f t="shared" ref="G135" si="137">SUM(G136:G138)</f>
        <v>0</v>
      </c>
      <c r="H135" s="76">
        <f>SUM(H136:H138)</f>
        <v>0</v>
      </c>
      <c r="I135" s="91">
        <f t="shared" ref="I135" si="138">SUM(I136:I138)</f>
        <v>0</v>
      </c>
      <c r="J135" s="132">
        <f>SUM(J136:J138)</f>
        <v>0</v>
      </c>
      <c r="K135" s="76">
        <f t="shared" ref="K135:N135" si="139">SUM(K136:K138)</f>
        <v>0</v>
      </c>
      <c r="L135" s="95">
        <f t="shared" si="139"/>
        <v>0</v>
      </c>
      <c r="M135" s="230">
        <f t="shared" si="139"/>
        <v>0</v>
      </c>
      <c r="N135" s="76">
        <f t="shared" si="139"/>
        <v>0</v>
      </c>
      <c r="O135" s="91">
        <f>SUM(O136:O138)</f>
        <v>0</v>
      </c>
      <c r="P135" s="290"/>
      <c r="Q135" s="296"/>
    </row>
    <row r="136" spans="1:17" hidden="1" x14ac:dyDescent="0.25">
      <c r="A136" s="30">
        <v>2321</v>
      </c>
      <c r="B136" s="43" t="s">
        <v>131</v>
      </c>
      <c r="C136" s="189">
        <f t="shared" si="113"/>
        <v>0</v>
      </c>
      <c r="D136" s="263">
        <v>0</v>
      </c>
      <c r="E136" s="45"/>
      <c r="F136" s="95">
        <f t="shared" ref="F136:F139" si="140">D136+E136</f>
        <v>0</v>
      </c>
      <c r="G136" s="229"/>
      <c r="H136" s="45"/>
      <c r="I136" s="91">
        <f t="shared" ref="I136:I139" si="141">G136+H136</f>
        <v>0</v>
      </c>
      <c r="J136" s="263">
        <v>0</v>
      </c>
      <c r="K136" s="45"/>
      <c r="L136" s="95">
        <f t="shared" ref="L136:L139" si="142">J136+K136</f>
        <v>0</v>
      </c>
      <c r="M136" s="229"/>
      <c r="N136" s="45"/>
      <c r="O136" s="91">
        <f t="shared" ref="O136:O139" si="143">M136+N136</f>
        <v>0</v>
      </c>
      <c r="P136" s="290"/>
      <c r="Q136" s="296"/>
    </row>
    <row r="137" spans="1:17" hidden="1" x14ac:dyDescent="0.25">
      <c r="A137" s="30">
        <v>2322</v>
      </c>
      <c r="B137" s="43" t="s">
        <v>132</v>
      </c>
      <c r="C137" s="189">
        <f t="shared" si="113"/>
        <v>0</v>
      </c>
      <c r="D137" s="263">
        <v>0</v>
      </c>
      <c r="E137" s="45"/>
      <c r="F137" s="95">
        <f t="shared" si="140"/>
        <v>0</v>
      </c>
      <c r="G137" s="229"/>
      <c r="H137" s="45"/>
      <c r="I137" s="91">
        <f t="shared" si="141"/>
        <v>0</v>
      </c>
      <c r="J137" s="263">
        <v>0</v>
      </c>
      <c r="K137" s="45"/>
      <c r="L137" s="95">
        <f t="shared" si="142"/>
        <v>0</v>
      </c>
      <c r="M137" s="229"/>
      <c r="N137" s="45"/>
      <c r="O137" s="91">
        <f t="shared" si="143"/>
        <v>0</v>
      </c>
      <c r="P137" s="290"/>
      <c r="Q137" s="296"/>
    </row>
    <row r="138" spans="1:17" ht="10.5" hidden="1" customHeight="1" x14ac:dyDescent="0.25">
      <c r="A138" s="30">
        <v>2329</v>
      </c>
      <c r="B138" s="43" t="s">
        <v>133</v>
      </c>
      <c r="C138" s="189">
        <f t="shared" si="113"/>
        <v>0</v>
      </c>
      <c r="D138" s="263">
        <v>0</v>
      </c>
      <c r="E138" s="45"/>
      <c r="F138" s="95">
        <f t="shared" si="140"/>
        <v>0</v>
      </c>
      <c r="G138" s="229"/>
      <c r="H138" s="45"/>
      <c r="I138" s="91">
        <f t="shared" si="141"/>
        <v>0</v>
      </c>
      <c r="J138" s="263">
        <v>0</v>
      </c>
      <c r="K138" s="45"/>
      <c r="L138" s="95">
        <f t="shared" si="142"/>
        <v>0</v>
      </c>
      <c r="M138" s="229"/>
      <c r="N138" s="45"/>
      <c r="O138" s="91">
        <f t="shared" si="143"/>
        <v>0</v>
      </c>
      <c r="P138" s="290"/>
      <c r="Q138" s="296"/>
    </row>
    <row r="139" spans="1:17" hidden="1" x14ac:dyDescent="0.25">
      <c r="A139" s="75">
        <v>2330</v>
      </c>
      <c r="B139" s="43" t="s">
        <v>134</v>
      </c>
      <c r="C139" s="189">
        <f t="shared" si="113"/>
        <v>0</v>
      </c>
      <c r="D139" s="263">
        <v>0</v>
      </c>
      <c r="E139" s="45"/>
      <c r="F139" s="95">
        <f t="shared" si="140"/>
        <v>0</v>
      </c>
      <c r="G139" s="229"/>
      <c r="H139" s="45"/>
      <c r="I139" s="91">
        <f t="shared" si="141"/>
        <v>0</v>
      </c>
      <c r="J139" s="263">
        <v>0</v>
      </c>
      <c r="K139" s="45"/>
      <c r="L139" s="95">
        <f t="shared" si="142"/>
        <v>0</v>
      </c>
      <c r="M139" s="229"/>
      <c r="N139" s="45"/>
      <c r="O139" s="91">
        <f t="shared" si="143"/>
        <v>0</v>
      </c>
      <c r="P139" s="290"/>
      <c r="Q139" s="296"/>
    </row>
    <row r="140" spans="1:17" ht="36" hidden="1" x14ac:dyDescent="0.25">
      <c r="A140" s="75">
        <v>2340</v>
      </c>
      <c r="B140" s="43" t="s">
        <v>135</v>
      </c>
      <c r="C140" s="189">
        <f t="shared" si="113"/>
        <v>0</v>
      </c>
      <c r="D140" s="132">
        <f>SUM(D141:D142)</f>
        <v>0</v>
      </c>
      <c r="E140" s="76">
        <f>SUM(E141:E142)</f>
        <v>0</v>
      </c>
      <c r="F140" s="95">
        <f>SUM(F141:F142)</f>
        <v>0</v>
      </c>
      <c r="G140" s="230">
        <f t="shared" ref="G140:I140" si="144">SUM(G141:G142)</f>
        <v>0</v>
      </c>
      <c r="H140" s="76">
        <f t="shared" si="144"/>
        <v>0</v>
      </c>
      <c r="I140" s="91">
        <f t="shared" si="144"/>
        <v>0</v>
      </c>
      <c r="J140" s="132">
        <f>SUM(J141:J142)</f>
        <v>0</v>
      </c>
      <c r="K140" s="76">
        <f t="shared" ref="K140:N140" si="145">SUM(K141:K142)</f>
        <v>0</v>
      </c>
      <c r="L140" s="95">
        <f t="shared" si="145"/>
        <v>0</v>
      </c>
      <c r="M140" s="230">
        <f t="shared" si="145"/>
        <v>0</v>
      </c>
      <c r="N140" s="76">
        <f t="shared" si="145"/>
        <v>0</v>
      </c>
      <c r="O140" s="91">
        <f>SUM(O141:O142)</f>
        <v>0</v>
      </c>
      <c r="P140" s="290"/>
      <c r="Q140" s="296"/>
    </row>
    <row r="141" spans="1:17" hidden="1" x14ac:dyDescent="0.25">
      <c r="A141" s="30">
        <v>2341</v>
      </c>
      <c r="B141" s="43" t="s">
        <v>136</v>
      </c>
      <c r="C141" s="189">
        <f t="shared" si="113"/>
        <v>0</v>
      </c>
      <c r="D141" s="263">
        <v>0</v>
      </c>
      <c r="E141" s="45"/>
      <c r="F141" s="95">
        <f t="shared" ref="F141:F142" si="146">D141+E141</f>
        <v>0</v>
      </c>
      <c r="G141" s="229"/>
      <c r="H141" s="45"/>
      <c r="I141" s="91">
        <f t="shared" ref="I141:I142" si="147">G141+H141</f>
        <v>0</v>
      </c>
      <c r="J141" s="263">
        <v>0</v>
      </c>
      <c r="K141" s="45"/>
      <c r="L141" s="95">
        <f t="shared" ref="L141:L142" si="148">J141+K141</f>
        <v>0</v>
      </c>
      <c r="M141" s="229"/>
      <c r="N141" s="45"/>
      <c r="O141" s="91">
        <f t="shared" ref="O141:O142" si="149">M141+N141</f>
        <v>0</v>
      </c>
      <c r="P141" s="290"/>
      <c r="Q141" s="296"/>
    </row>
    <row r="142" spans="1:17" ht="24" hidden="1" x14ac:dyDescent="0.25">
      <c r="A142" s="30">
        <v>2344</v>
      </c>
      <c r="B142" s="43" t="s">
        <v>137</v>
      </c>
      <c r="C142" s="189">
        <f t="shared" si="113"/>
        <v>0</v>
      </c>
      <c r="D142" s="263">
        <v>0</v>
      </c>
      <c r="E142" s="45"/>
      <c r="F142" s="95">
        <f t="shared" si="146"/>
        <v>0</v>
      </c>
      <c r="G142" s="229"/>
      <c r="H142" s="45"/>
      <c r="I142" s="91">
        <f t="shared" si="147"/>
        <v>0</v>
      </c>
      <c r="J142" s="263">
        <v>0</v>
      </c>
      <c r="K142" s="45"/>
      <c r="L142" s="95">
        <f t="shared" si="148"/>
        <v>0</v>
      </c>
      <c r="M142" s="229"/>
      <c r="N142" s="45"/>
      <c r="O142" s="91">
        <f t="shared" si="149"/>
        <v>0</v>
      </c>
      <c r="P142" s="290"/>
      <c r="Q142" s="296"/>
    </row>
    <row r="143" spans="1:17" hidden="1" x14ac:dyDescent="0.25">
      <c r="A143" s="73">
        <v>2350</v>
      </c>
      <c r="B143" s="58" t="s">
        <v>138</v>
      </c>
      <c r="C143" s="194">
        <f t="shared" si="113"/>
        <v>0</v>
      </c>
      <c r="D143" s="86">
        <f>SUM(D144:D149)</f>
        <v>0</v>
      </c>
      <c r="E143" s="74">
        <f>SUM(E144:E149)</f>
        <v>0</v>
      </c>
      <c r="F143" s="174">
        <f>SUM(F144:F149)</f>
        <v>0</v>
      </c>
      <c r="G143" s="228">
        <f t="shared" ref="G143:N143" si="150">SUM(G144:G149)</f>
        <v>0</v>
      </c>
      <c r="H143" s="74">
        <f t="shared" si="150"/>
        <v>0</v>
      </c>
      <c r="I143" s="154">
        <f t="shared" si="150"/>
        <v>0</v>
      </c>
      <c r="J143" s="86">
        <f>SUM(J144:J149)</f>
        <v>0</v>
      </c>
      <c r="K143" s="74">
        <f t="shared" si="150"/>
        <v>0</v>
      </c>
      <c r="L143" s="174">
        <f t="shared" si="150"/>
        <v>0</v>
      </c>
      <c r="M143" s="228">
        <f t="shared" si="150"/>
        <v>0</v>
      </c>
      <c r="N143" s="74">
        <f t="shared" si="150"/>
        <v>0</v>
      </c>
      <c r="O143" s="154">
        <f>SUM(O144:O149)</f>
        <v>0</v>
      </c>
      <c r="P143" s="291"/>
      <c r="Q143" s="296"/>
    </row>
    <row r="144" spans="1:17" hidden="1" x14ac:dyDescent="0.25">
      <c r="A144" s="27">
        <v>2351</v>
      </c>
      <c r="B144" s="40" t="s">
        <v>139</v>
      </c>
      <c r="C144" s="188">
        <f t="shared" si="113"/>
        <v>0</v>
      </c>
      <c r="D144" s="262">
        <v>0</v>
      </c>
      <c r="E144" s="42"/>
      <c r="F144" s="176">
        <f t="shared" ref="F144:F149" si="151">D144+E144</f>
        <v>0</v>
      </c>
      <c r="G144" s="219"/>
      <c r="H144" s="42"/>
      <c r="I144" s="90">
        <f t="shared" ref="I144:I149" si="152">G144+H144</f>
        <v>0</v>
      </c>
      <c r="J144" s="262">
        <v>0</v>
      </c>
      <c r="K144" s="42"/>
      <c r="L144" s="176">
        <f t="shared" ref="L144:L149" si="153">J144+K144</f>
        <v>0</v>
      </c>
      <c r="M144" s="219"/>
      <c r="N144" s="42"/>
      <c r="O144" s="90">
        <f t="shared" ref="O144:O149" si="154">M144+N144</f>
        <v>0</v>
      </c>
      <c r="P144" s="289"/>
      <c r="Q144" s="296"/>
    </row>
    <row r="145" spans="1:17" hidden="1" x14ac:dyDescent="0.25">
      <c r="A145" s="30">
        <v>2352</v>
      </c>
      <c r="B145" s="43" t="s">
        <v>140</v>
      </c>
      <c r="C145" s="189">
        <f t="shared" si="113"/>
        <v>0</v>
      </c>
      <c r="D145" s="263">
        <v>0</v>
      </c>
      <c r="E145" s="45"/>
      <c r="F145" s="95">
        <f t="shared" si="151"/>
        <v>0</v>
      </c>
      <c r="G145" s="229"/>
      <c r="H145" s="45"/>
      <c r="I145" s="91">
        <f t="shared" si="152"/>
        <v>0</v>
      </c>
      <c r="J145" s="263">
        <v>0</v>
      </c>
      <c r="K145" s="45"/>
      <c r="L145" s="95">
        <f t="shared" si="153"/>
        <v>0</v>
      </c>
      <c r="M145" s="229"/>
      <c r="N145" s="45"/>
      <c r="O145" s="91">
        <f t="shared" si="154"/>
        <v>0</v>
      </c>
      <c r="P145" s="290"/>
      <c r="Q145" s="296"/>
    </row>
    <row r="146" spans="1:17" hidden="1" x14ac:dyDescent="0.25">
      <c r="A146" s="30">
        <v>2353</v>
      </c>
      <c r="B146" s="43" t="s">
        <v>141</v>
      </c>
      <c r="C146" s="189">
        <f t="shared" si="113"/>
        <v>0</v>
      </c>
      <c r="D146" s="263">
        <v>0</v>
      </c>
      <c r="E146" s="45"/>
      <c r="F146" s="95">
        <f t="shared" si="151"/>
        <v>0</v>
      </c>
      <c r="G146" s="229"/>
      <c r="H146" s="45"/>
      <c r="I146" s="91">
        <f t="shared" si="152"/>
        <v>0</v>
      </c>
      <c r="J146" s="263">
        <v>0</v>
      </c>
      <c r="K146" s="45"/>
      <c r="L146" s="95">
        <f t="shared" si="153"/>
        <v>0</v>
      </c>
      <c r="M146" s="229"/>
      <c r="N146" s="45"/>
      <c r="O146" s="91">
        <f t="shared" si="154"/>
        <v>0</v>
      </c>
      <c r="P146" s="290"/>
      <c r="Q146" s="296"/>
    </row>
    <row r="147" spans="1:17" hidden="1" x14ac:dyDescent="0.25">
      <c r="A147" s="30">
        <v>2354</v>
      </c>
      <c r="B147" s="43" t="s">
        <v>142</v>
      </c>
      <c r="C147" s="189">
        <f t="shared" si="113"/>
        <v>0</v>
      </c>
      <c r="D147" s="263">
        <v>0</v>
      </c>
      <c r="E147" s="45"/>
      <c r="F147" s="95">
        <f t="shared" si="151"/>
        <v>0</v>
      </c>
      <c r="G147" s="229"/>
      <c r="H147" s="45"/>
      <c r="I147" s="91">
        <f t="shared" si="152"/>
        <v>0</v>
      </c>
      <c r="J147" s="263">
        <v>0</v>
      </c>
      <c r="K147" s="45"/>
      <c r="L147" s="95">
        <f t="shared" si="153"/>
        <v>0</v>
      </c>
      <c r="M147" s="229"/>
      <c r="N147" s="45"/>
      <c r="O147" s="91">
        <f t="shared" si="154"/>
        <v>0</v>
      </c>
      <c r="P147" s="290"/>
      <c r="Q147" s="296"/>
    </row>
    <row r="148" spans="1:17" hidden="1" x14ac:dyDescent="0.25">
      <c r="A148" s="30">
        <v>2355</v>
      </c>
      <c r="B148" s="43" t="s">
        <v>143</v>
      </c>
      <c r="C148" s="189">
        <f t="shared" si="113"/>
        <v>0</v>
      </c>
      <c r="D148" s="263">
        <v>0</v>
      </c>
      <c r="E148" s="45"/>
      <c r="F148" s="95">
        <f t="shared" si="151"/>
        <v>0</v>
      </c>
      <c r="G148" s="229"/>
      <c r="H148" s="45"/>
      <c r="I148" s="91">
        <f t="shared" si="152"/>
        <v>0</v>
      </c>
      <c r="J148" s="263">
        <v>0</v>
      </c>
      <c r="K148" s="45"/>
      <c r="L148" s="95">
        <f t="shared" si="153"/>
        <v>0</v>
      </c>
      <c r="M148" s="229"/>
      <c r="N148" s="45"/>
      <c r="O148" s="91">
        <f t="shared" si="154"/>
        <v>0</v>
      </c>
      <c r="P148" s="290"/>
      <c r="Q148" s="296"/>
    </row>
    <row r="149" spans="1:17" hidden="1" x14ac:dyDescent="0.25">
      <c r="A149" s="30">
        <v>2359</v>
      </c>
      <c r="B149" s="43" t="s">
        <v>144</v>
      </c>
      <c r="C149" s="189">
        <f t="shared" si="113"/>
        <v>0</v>
      </c>
      <c r="D149" s="263">
        <v>0</v>
      </c>
      <c r="E149" s="45"/>
      <c r="F149" s="95">
        <f t="shared" si="151"/>
        <v>0</v>
      </c>
      <c r="G149" s="229"/>
      <c r="H149" s="45"/>
      <c r="I149" s="91">
        <f t="shared" si="152"/>
        <v>0</v>
      </c>
      <c r="J149" s="263">
        <v>0</v>
      </c>
      <c r="K149" s="45"/>
      <c r="L149" s="95">
        <f t="shared" si="153"/>
        <v>0</v>
      </c>
      <c r="M149" s="229"/>
      <c r="N149" s="45"/>
      <c r="O149" s="91">
        <f t="shared" si="154"/>
        <v>0</v>
      </c>
      <c r="P149" s="290"/>
      <c r="Q149" s="296"/>
    </row>
    <row r="150" spans="1:17" ht="24.75" hidden="1" customHeight="1" x14ac:dyDescent="0.25">
      <c r="A150" s="75">
        <v>2360</v>
      </c>
      <c r="B150" s="43" t="s">
        <v>145</v>
      </c>
      <c r="C150" s="189">
        <f t="shared" si="113"/>
        <v>0</v>
      </c>
      <c r="D150" s="132">
        <f>SUM(D151:D157)</f>
        <v>0</v>
      </c>
      <c r="E150" s="76">
        <f>SUM(E151:E157)</f>
        <v>0</v>
      </c>
      <c r="F150" s="95">
        <f>SUM(F151:F157)</f>
        <v>0</v>
      </c>
      <c r="G150" s="230">
        <f t="shared" ref="G150:I150" si="155">SUM(G151:G157)</f>
        <v>0</v>
      </c>
      <c r="H150" s="76">
        <f t="shared" si="155"/>
        <v>0</v>
      </c>
      <c r="I150" s="91">
        <f t="shared" si="155"/>
        <v>0</v>
      </c>
      <c r="J150" s="132">
        <f>SUM(J151:J157)</f>
        <v>0</v>
      </c>
      <c r="K150" s="76">
        <f t="shared" ref="K150:N150" si="156">SUM(K151:K157)</f>
        <v>0</v>
      </c>
      <c r="L150" s="95">
        <f t="shared" si="156"/>
        <v>0</v>
      </c>
      <c r="M150" s="230">
        <f t="shared" si="156"/>
        <v>0</v>
      </c>
      <c r="N150" s="76">
        <f t="shared" si="156"/>
        <v>0</v>
      </c>
      <c r="O150" s="91">
        <f>SUM(O151:O157)</f>
        <v>0</v>
      </c>
      <c r="P150" s="290"/>
      <c r="Q150" s="296"/>
    </row>
    <row r="151" spans="1:17" hidden="1" x14ac:dyDescent="0.25">
      <c r="A151" s="29">
        <v>2361</v>
      </c>
      <c r="B151" s="43" t="s">
        <v>146</v>
      </c>
      <c r="C151" s="189">
        <f t="shared" si="113"/>
        <v>0</v>
      </c>
      <c r="D151" s="263">
        <v>0</v>
      </c>
      <c r="E151" s="45"/>
      <c r="F151" s="95">
        <f t="shared" ref="F151:F158" si="157">D151+E151</f>
        <v>0</v>
      </c>
      <c r="G151" s="229"/>
      <c r="H151" s="45"/>
      <c r="I151" s="91">
        <f t="shared" ref="I151:I158" si="158">G151+H151</f>
        <v>0</v>
      </c>
      <c r="J151" s="263">
        <v>0</v>
      </c>
      <c r="K151" s="45"/>
      <c r="L151" s="95">
        <f t="shared" ref="L151:L158" si="159">J151+K151</f>
        <v>0</v>
      </c>
      <c r="M151" s="229"/>
      <c r="N151" s="45"/>
      <c r="O151" s="91">
        <f t="shared" ref="O151:O158" si="160">M151+N151</f>
        <v>0</v>
      </c>
      <c r="P151" s="290"/>
      <c r="Q151" s="296"/>
    </row>
    <row r="152" spans="1:17" hidden="1" x14ac:dyDescent="0.25">
      <c r="A152" s="29">
        <v>2362</v>
      </c>
      <c r="B152" s="43" t="s">
        <v>147</v>
      </c>
      <c r="C152" s="189">
        <f t="shared" si="113"/>
        <v>0</v>
      </c>
      <c r="D152" s="263">
        <v>0</v>
      </c>
      <c r="E152" s="45"/>
      <c r="F152" s="95">
        <f t="shared" si="157"/>
        <v>0</v>
      </c>
      <c r="G152" s="229"/>
      <c r="H152" s="45"/>
      <c r="I152" s="91">
        <f t="shared" si="158"/>
        <v>0</v>
      </c>
      <c r="J152" s="263">
        <v>0</v>
      </c>
      <c r="K152" s="45"/>
      <c r="L152" s="95">
        <f t="shared" si="159"/>
        <v>0</v>
      </c>
      <c r="M152" s="229"/>
      <c r="N152" s="45"/>
      <c r="O152" s="91">
        <f t="shared" si="160"/>
        <v>0</v>
      </c>
      <c r="P152" s="290"/>
      <c r="Q152" s="296"/>
    </row>
    <row r="153" spans="1:17" hidden="1" x14ac:dyDescent="0.25">
      <c r="A153" s="29">
        <v>2363</v>
      </c>
      <c r="B153" s="43" t="s">
        <v>148</v>
      </c>
      <c r="C153" s="189">
        <f t="shared" si="113"/>
        <v>0</v>
      </c>
      <c r="D153" s="263">
        <v>0</v>
      </c>
      <c r="E153" s="45"/>
      <c r="F153" s="95">
        <f t="shared" si="157"/>
        <v>0</v>
      </c>
      <c r="G153" s="229"/>
      <c r="H153" s="45"/>
      <c r="I153" s="91">
        <f t="shared" si="158"/>
        <v>0</v>
      </c>
      <c r="J153" s="263">
        <v>0</v>
      </c>
      <c r="K153" s="45"/>
      <c r="L153" s="95">
        <f t="shared" si="159"/>
        <v>0</v>
      </c>
      <c r="M153" s="229"/>
      <c r="N153" s="45"/>
      <c r="O153" s="91">
        <f t="shared" si="160"/>
        <v>0</v>
      </c>
      <c r="P153" s="290"/>
      <c r="Q153" s="296"/>
    </row>
    <row r="154" spans="1:17" hidden="1" x14ac:dyDescent="0.25">
      <c r="A154" s="29">
        <v>2364</v>
      </c>
      <c r="B154" s="43" t="s">
        <v>149</v>
      </c>
      <c r="C154" s="189">
        <f t="shared" si="113"/>
        <v>0</v>
      </c>
      <c r="D154" s="263">
        <v>0</v>
      </c>
      <c r="E154" s="45"/>
      <c r="F154" s="95">
        <f t="shared" si="157"/>
        <v>0</v>
      </c>
      <c r="G154" s="229"/>
      <c r="H154" s="45"/>
      <c r="I154" s="91">
        <f t="shared" si="158"/>
        <v>0</v>
      </c>
      <c r="J154" s="263">
        <v>0</v>
      </c>
      <c r="K154" s="45"/>
      <c r="L154" s="95">
        <f t="shared" si="159"/>
        <v>0</v>
      </c>
      <c r="M154" s="229"/>
      <c r="N154" s="45"/>
      <c r="O154" s="91">
        <f t="shared" si="160"/>
        <v>0</v>
      </c>
      <c r="P154" s="290"/>
      <c r="Q154" s="296"/>
    </row>
    <row r="155" spans="1:17" ht="12.75" hidden="1" customHeight="1" x14ac:dyDescent="0.25">
      <c r="A155" s="29">
        <v>2365</v>
      </c>
      <c r="B155" s="43" t="s">
        <v>150</v>
      </c>
      <c r="C155" s="189">
        <f t="shared" si="113"/>
        <v>0</v>
      </c>
      <c r="D155" s="263">
        <v>0</v>
      </c>
      <c r="E155" s="45"/>
      <c r="F155" s="95">
        <f t="shared" si="157"/>
        <v>0</v>
      </c>
      <c r="G155" s="229"/>
      <c r="H155" s="45"/>
      <c r="I155" s="91">
        <f t="shared" si="158"/>
        <v>0</v>
      </c>
      <c r="J155" s="263">
        <v>0</v>
      </c>
      <c r="K155" s="45"/>
      <c r="L155" s="95">
        <f t="shared" si="159"/>
        <v>0</v>
      </c>
      <c r="M155" s="229"/>
      <c r="N155" s="45"/>
      <c r="O155" s="91">
        <f t="shared" si="160"/>
        <v>0</v>
      </c>
      <c r="P155" s="290"/>
      <c r="Q155" s="296"/>
    </row>
    <row r="156" spans="1:17" ht="24" hidden="1" x14ac:dyDescent="0.25">
      <c r="A156" s="29">
        <v>2366</v>
      </c>
      <c r="B156" s="43" t="s">
        <v>151</v>
      </c>
      <c r="C156" s="189">
        <f t="shared" si="113"/>
        <v>0</v>
      </c>
      <c r="D156" s="263">
        <v>0</v>
      </c>
      <c r="E156" s="45"/>
      <c r="F156" s="95">
        <f t="shared" si="157"/>
        <v>0</v>
      </c>
      <c r="G156" s="229"/>
      <c r="H156" s="45"/>
      <c r="I156" s="91">
        <f t="shared" si="158"/>
        <v>0</v>
      </c>
      <c r="J156" s="263">
        <v>0</v>
      </c>
      <c r="K156" s="45"/>
      <c r="L156" s="95">
        <f t="shared" si="159"/>
        <v>0</v>
      </c>
      <c r="M156" s="229"/>
      <c r="N156" s="45"/>
      <c r="O156" s="91">
        <f t="shared" si="160"/>
        <v>0</v>
      </c>
      <c r="P156" s="290"/>
      <c r="Q156" s="296"/>
    </row>
    <row r="157" spans="1:17" ht="36" hidden="1" x14ac:dyDescent="0.25">
      <c r="A157" s="29">
        <v>2369</v>
      </c>
      <c r="B157" s="43" t="s">
        <v>152</v>
      </c>
      <c r="C157" s="189">
        <f t="shared" si="113"/>
        <v>0</v>
      </c>
      <c r="D157" s="263">
        <v>0</v>
      </c>
      <c r="E157" s="45"/>
      <c r="F157" s="95">
        <f t="shared" si="157"/>
        <v>0</v>
      </c>
      <c r="G157" s="229"/>
      <c r="H157" s="45"/>
      <c r="I157" s="91">
        <f t="shared" si="158"/>
        <v>0</v>
      </c>
      <c r="J157" s="263">
        <v>0</v>
      </c>
      <c r="K157" s="45"/>
      <c r="L157" s="95">
        <f t="shared" si="159"/>
        <v>0</v>
      </c>
      <c r="M157" s="229"/>
      <c r="N157" s="45"/>
      <c r="O157" s="91">
        <f t="shared" si="160"/>
        <v>0</v>
      </c>
      <c r="P157" s="290"/>
      <c r="Q157" s="296"/>
    </row>
    <row r="158" spans="1:17" hidden="1" x14ac:dyDescent="0.25">
      <c r="A158" s="73">
        <v>2370</v>
      </c>
      <c r="B158" s="58" t="s">
        <v>153</v>
      </c>
      <c r="C158" s="194">
        <f t="shared" si="113"/>
        <v>0</v>
      </c>
      <c r="D158" s="260">
        <v>0</v>
      </c>
      <c r="E158" s="77"/>
      <c r="F158" s="174">
        <f t="shared" si="157"/>
        <v>0</v>
      </c>
      <c r="G158" s="231"/>
      <c r="H158" s="77"/>
      <c r="I158" s="154">
        <f t="shared" si="158"/>
        <v>0</v>
      </c>
      <c r="J158" s="260">
        <v>0</v>
      </c>
      <c r="K158" s="77"/>
      <c r="L158" s="174">
        <f t="shared" si="159"/>
        <v>0</v>
      </c>
      <c r="M158" s="231"/>
      <c r="N158" s="77"/>
      <c r="O158" s="154">
        <f t="shared" si="160"/>
        <v>0</v>
      </c>
      <c r="P158" s="291"/>
      <c r="Q158" s="296"/>
    </row>
    <row r="159" spans="1:17" hidden="1" x14ac:dyDescent="0.25">
      <c r="A159" s="73">
        <v>2380</v>
      </c>
      <c r="B159" s="58" t="s">
        <v>154</v>
      </c>
      <c r="C159" s="194">
        <f t="shared" si="113"/>
        <v>0</v>
      </c>
      <c r="D159" s="86">
        <f>SUM(D160:D161)</f>
        <v>0</v>
      </c>
      <c r="E159" s="74">
        <f t="shared" ref="E159" si="161">SUM(E160:E161)</f>
        <v>0</v>
      </c>
      <c r="F159" s="174">
        <f>SUM(F160:F161)</f>
        <v>0</v>
      </c>
      <c r="G159" s="228">
        <f t="shared" ref="G159:I159" si="162">SUM(G160:G161)</f>
        <v>0</v>
      </c>
      <c r="H159" s="74">
        <f t="shared" si="162"/>
        <v>0</v>
      </c>
      <c r="I159" s="154">
        <f t="shared" si="162"/>
        <v>0</v>
      </c>
      <c r="J159" s="86">
        <f>SUM(J160:J161)</f>
        <v>0</v>
      </c>
      <c r="K159" s="74">
        <f t="shared" ref="K159:N159" si="163">SUM(K160:K161)</f>
        <v>0</v>
      </c>
      <c r="L159" s="174">
        <f t="shared" si="163"/>
        <v>0</v>
      </c>
      <c r="M159" s="228">
        <f t="shared" si="163"/>
        <v>0</v>
      </c>
      <c r="N159" s="74">
        <f t="shared" si="163"/>
        <v>0</v>
      </c>
      <c r="O159" s="154">
        <f>SUM(O160:O161)</f>
        <v>0</v>
      </c>
      <c r="P159" s="291"/>
      <c r="Q159" s="296"/>
    </row>
    <row r="160" spans="1:17" hidden="1" x14ac:dyDescent="0.25">
      <c r="A160" s="26">
        <v>2381</v>
      </c>
      <c r="B160" s="40" t="s">
        <v>155</v>
      </c>
      <c r="C160" s="188">
        <f t="shared" si="113"/>
        <v>0</v>
      </c>
      <c r="D160" s="262">
        <v>0</v>
      </c>
      <c r="E160" s="42"/>
      <c r="F160" s="176">
        <f t="shared" ref="F160:F163" si="164">D160+E160</f>
        <v>0</v>
      </c>
      <c r="G160" s="219"/>
      <c r="H160" s="42"/>
      <c r="I160" s="90">
        <f t="shared" ref="I160:I163" si="165">G160+H160</f>
        <v>0</v>
      </c>
      <c r="J160" s="262">
        <v>0</v>
      </c>
      <c r="K160" s="42"/>
      <c r="L160" s="176">
        <f t="shared" ref="L160:L163" si="166">J160+K160</f>
        <v>0</v>
      </c>
      <c r="M160" s="219"/>
      <c r="N160" s="42"/>
      <c r="O160" s="90">
        <f t="shared" ref="O160:O163" si="167">M160+N160</f>
        <v>0</v>
      </c>
      <c r="P160" s="289"/>
      <c r="Q160" s="296"/>
    </row>
    <row r="161" spans="1:17" ht="24" hidden="1" x14ac:dyDescent="0.25">
      <c r="A161" s="29">
        <v>2389</v>
      </c>
      <c r="B161" s="43" t="s">
        <v>156</v>
      </c>
      <c r="C161" s="189">
        <f t="shared" si="113"/>
        <v>0</v>
      </c>
      <c r="D161" s="263">
        <v>0</v>
      </c>
      <c r="E161" s="45"/>
      <c r="F161" s="95">
        <f t="shared" si="164"/>
        <v>0</v>
      </c>
      <c r="G161" s="229"/>
      <c r="H161" s="45"/>
      <c r="I161" s="91">
        <f t="shared" si="165"/>
        <v>0</v>
      </c>
      <c r="J161" s="263">
        <v>0</v>
      </c>
      <c r="K161" s="45"/>
      <c r="L161" s="95">
        <f t="shared" si="166"/>
        <v>0</v>
      </c>
      <c r="M161" s="229"/>
      <c r="N161" s="45"/>
      <c r="O161" s="91">
        <f t="shared" si="167"/>
        <v>0</v>
      </c>
      <c r="P161" s="290"/>
      <c r="Q161" s="296"/>
    </row>
    <row r="162" spans="1:17" hidden="1" x14ac:dyDescent="0.25">
      <c r="A162" s="73">
        <v>2390</v>
      </c>
      <c r="B162" s="58" t="s">
        <v>157</v>
      </c>
      <c r="C162" s="194">
        <f t="shared" si="113"/>
        <v>0</v>
      </c>
      <c r="D162" s="260">
        <v>0</v>
      </c>
      <c r="E162" s="77"/>
      <c r="F162" s="174">
        <f t="shared" si="164"/>
        <v>0</v>
      </c>
      <c r="G162" s="231"/>
      <c r="H162" s="77"/>
      <c r="I162" s="154">
        <f t="shared" si="165"/>
        <v>0</v>
      </c>
      <c r="J162" s="260">
        <v>0</v>
      </c>
      <c r="K162" s="77"/>
      <c r="L162" s="174">
        <f t="shared" si="166"/>
        <v>0</v>
      </c>
      <c r="M162" s="231"/>
      <c r="N162" s="77"/>
      <c r="O162" s="154">
        <f t="shared" si="167"/>
        <v>0</v>
      </c>
      <c r="P162" s="291"/>
      <c r="Q162" s="296"/>
    </row>
    <row r="163" spans="1:17" hidden="1" x14ac:dyDescent="0.25">
      <c r="A163" s="35">
        <v>2400</v>
      </c>
      <c r="B163" s="72" t="s">
        <v>158</v>
      </c>
      <c r="C163" s="187">
        <f t="shared" si="113"/>
        <v>0</v>
      </c>
      <c r="D163" s="247">
        <v>0</v>
      </c>
      <c r="E163" s="80"/>
      <c r="F163" s="175">
        <f t="shared" si="164"/>
        <v>0</v>
      </c>
      <c r="G163" s="233"/>
      <c r="H163" s="80"/>
      <c r="I163" s="123">
        <f t="shared" si="165"/>
        <v>0</v>
      </c>
      <c r="J163" s="247">
        <v>0</v>
      </c>
      <c r="K163" s="80"/>
      <c r="L163" s="175">
        <f t="shared" si="166"/>
        <v>0</v>
      </c>
      <c r="M163" s="233"/>
      <c r="N163" s="80"/>
      <c r="O163" s="123">
        <f t="shared" si="167"/>
        <v>0</v>
      </c>
      <c r="P163" s="292"/>
      <c r="Q163" s="296"/>
    </row>
    <row r="164" spans="1:17" ht="24" x14ac:dyDescent="0.25">
      <c r="A164" s="35">
        <v>2500</v>
      </c>
      <c r="B164" s="72" t="s">
        <v>159</v>
      </c>
      <c r="C164" s="187">
        <f t="shared" si="113"/>
        <v>1500</v>
      </c>
      <c r="D164" s="130">
        <f>SUM(D165,D170)</f>
        <v>1500</v>
      </c>
      <c r="E164" s="38">
        <f t="shared" ref="E164" si="168">SUM(E165,E170)</f>
        <v>0</v>
      </c>
      <c r="F164" s="175">
        <f>SUM(F165,F170)</f>
        <v>1500</v>
      </c>
      <c r="G164" s="227">
        <f t="shared" ref="G164:I164" si="169">SUM(G165,G170)</f>
        <v>0</v>
      </c>
      <c r="H164" s="38">
        <f t="shared" si="169"/>
        <v>0</v>
      </c>
      <c r="I164" s="123">
        <f t="shared" si="169"/>
        <v>0</v>
      </c>
      <c r="J164" s="130">
        <f>SUM(J165,J170)</f>
        <v>0</v>
      </c>
      <c r="K164" s="38">
        <f t="shared" ref="K164:O164" si="170">SUM(K165,K170)</f>
        <v>0</v>
      </c>
      <c r="L164" s="175">
        <f t="shared" si="170"/>
        <v>0</v>
      </c>
      <c r="M164" s="227">
        <f t="shared" si="170"/>
        <v>0</v>
      </c>
      <c r="N164" s="38">
        <f t="shared" si="170"/>
        <v>0</v>
      </c>
      <c r="O164" s="123">
        <f t="shared" si="170"/>
        <v>0</v>
      </c>
      <c r="P164" s="313"/>
      <c r="Q164" s="296"/>
    </row>
    <row r="165" spans="1:17" ht="16.5" customHeight="1" x14ac:dyDescent="0.25">
      <c r="A165" s="340">
        <v>2510</v>
      </c>
      <c r="B165" s="40" t="s">
        <v>160</v>
      </c>
      <c r="C165" s="188">
        <f t="shared" si="113"/>
        <v>1500</v>
      </c>
      <c r="D165" s="131">
        <f>SUM(D166:D169)</f>
        <v>1500</v>
      </c>
      <c r="E165" s="79">
        <f t="shared" ref="E165" si="171">SUM(E166:E169)</f>
        <v>0</v>
      </c>
      <c r="F165" s="176">
        <f>SUM(F166:F169)</f>
        <v>1500</v>
      </c>
      <c r="G165" s="232">
        <f t="shared" ref="G165:I165" si="172">SUM(G166:G169)</f>
        <v>0</v>
      </c>
      <c r="H165" s="79">
        <f t="shared" si="172"/>
        <v>0</v>
      </c>
      <c r="I165" s="90">
        <f t="shared" si="172"/>
        <v>0</v>
      </c>
      <c r="J165" s="131">
        <f>SUM(J166:J169)</f>
        <v>0</v>
      </c>
      <c r="K165" s="79">
        <f t="shared" ref="K165:O165" si="173">SUM(K166:K169)</f>
        <v>0</v>
      </c>
      <c r="L165" s="176">
        <f t="shared" si="173"/>
        <v>0</v>
      </c>
      <c r="M165" s="232">
        <f t="shared" si="173"/>
        <v>0</v>
      </c>
      <c r="N165" s="79">
        <f t="shared" si="173"/>
        <v>0</v>
      </c>
      <c r="O165" s="155">
        <f t="shared" si="173"/>
        <v>0</v>
      </c>
      <c r="P165" s="294"/>
      <c r="Q165" s="296"/>
    </row>
    <row r="166" spans="1:17" ht="24" hidden="1" x14ac:dyDescent="0.25">
      <c r="A166" s="30">
        <v>2512</v>
      </c>
      <c r="B166" s="43" t="s">
        <v>161</v>
      </c>
      <c r="C166" s="189">
        <f t="shared" si="113"/>
        <v>0</v>
      </c>
      <c r="D166" s="263">
        <v>0</v>
      </c>
      <c r="E166" s="45"/>
      <c r="F166" s="95">
        <f t="shared" ref="F166:F171" si="174">D166+E166</f>
        <v>0</v>
      </c>
      <c r="G166" s="229"/>
      <c r="H166" s="45"/>
      <c r="I166" s="91">
        <f t="shared" ref="I166:I171" si="175">G166+H166</f>
        <v>0</v>
      </c>
      <c r="J166" s="263">
        <v>0</v>
      </c>
      <c r="K166" s="45"/>
      <c r="L166" s="95">
        <f t="shared" ref="L166:L171" si="176">J166+K166</f>
        <v>0</v>
      </c>
      <c r="M166" s="229"/>
      <c r="N166" s="45"/>
      <c r="O166" s="91">
        <f t="shared" ref="O166:O171" si="177">M166+N166</f>
        <v>0</v>
      </c>
      <c r="P166" s="290"/>
      <c r="Q166" s="296"/>
    </row>
    <row r="167" spans="1:17" ht="24" hidden="1" x14ac:dyDescent="0.25">
      <c r="A167" s="30">
        <v>2513</v>
      </c>
      <c r="B167" s="43" t="s">
        <v>162</v>
      </c>
      <c r="C167" s="189">
        <f t="shared" si="113"/>
        <v>0</v>
      </c>
      <c r="D167" s="263">
        <v>0</v>
      </c>
      <c r="E167" s="45"/>
      <c r="F167" s="95">
        <f t="shared" si="174"/>
        <v>0</v>
      </c>
      <c r="G167" s="229"/>
      <c r="H167" s="45"/>
      <c r="I167" s="91">
        <f t="shared" si="175"/>
        <v>0</v>
      </c>
      <c r="J167" s="263">
        <v>0</v>
      </c>
      <c r="K167" s="45"/>
      <c r="L167" s="95">
        <f t="shared" si="176"/>
        <v>0</v>
      </c>
      <c r="M167" s="229"/>
      <c r="N167" s="45"/>
      <c r="O167" s="91">
        <f t="shared" si="177"/>
        <v>0</v>
      </c>
      <c r="P167" s="290"/>
      <c r="Q167" s="296"/>
    </row>
    <row r="168" spans="1:17" hidden="1" x14ac:dyDescent="0.25">
      <c r="A168" s="30">
        <v>2515</v>
      </c>
      <c r="B168" s="43" t="s">
        <v>163</v>
      </c>
      <c r="C168" s="189">
        <f t="shared" si="113"/>
        <v>0</v>
      </c>
      <c r="D168" s="263">
        <v>0</v>
      </c>
      <c r="E168" s="45"/>
      <c r="F168" s="95">
        <f t="shared" si="174"/>
        <v>0</v>
      </c>
      <c r="G168" s="229"/>
      <c r="H168" s="45"/>
      <c r="I168" s="91">
        <f t="shared" si="175"/>
        <v>0</v>
      </c>
      <c r="J168" s="263">
        <v>0</v>
      </c>
      <c r="K168" s="45"/>
      <c r="L168" s="95">
        <f t="shared" si="176"/>
        <v>0</v>
      </c>
      <c r="M168" s="229"/>
      <c r="N168" s="45"/>
      <c r="O168" s="91">
        <f t="shared" si="177"/>
        <v>0</v>
      </c>
      <c r="P168" s="290"/>
      <c r="Q168" s="296"/>
    </row>
    <row r="169" spans="1:17" ht="24" x14ac:dyDescent="0.25">
      <c r="A169" s="30">
        <v>2519</v>
      </c>
      <c r="B169" s="43" t="s">
        <v>164</v>
      </c>
      <c r="C169" s="189">
        <f t="shared" si="113"/>
        <v>1500</v>
      </c>
      <c r="D169" s="263">
        <v>1500</v>
      </c>
      <c r="E169" s="45"/>
      <c r="F169" s="95">
        <f t="shared" si="174"/>
        <v>1500</v>
      </c>
      <c r="G169" s="229"/>
      <c r="H169" s="45"/>
      <c r="I169" s="91">
        <f t="shared" si="175"/>
        <v>0</v>
      </c>
      <c r="J169" s="263">
        <v>0</v>
      </c>
      <c r="K169" s="45"/>
      <c r="L169" s="95">
        <f t="shared" si="176"/>
        <v>0</v>
      </c>
      <c r="M169" s="229"/>
      <c r="N169" s="45"/>
      <c r="O169" s="91">
        <f t="shared" si="177"/>
        <v>0</v>
      </c>
      <c r="P169" s="290"/>
      <c r="Q169" s="296"/>
    </row>
    <row r="170" spans="1:17" hidden="1" x14ac:dyDescent="0.25">
      <c r="A170" s="75">
        <v>2520</v>
      </c>
      <c r="B170" s="43" t="s">
        <v>165</v>
      </c>
      <c r="C170" s="189">
        <f t="shared" si="113"/>
        <v>0</v>
      </c>
      <c r="D170" s="263">
        <v>0</v>
      </c>
      <c r="E170" s="45"/>
      <c r="F170" s="95">
        <f t="shared" si="174"/>
        <v>0</v>
      </c>
      <c r="G170" s="229"/>
      <c r="H170" s="45"/>
      <c r="I170" s="91">
        <f t="shared" si="175"/>
        <v>0</v>
      </c>
      <c r="J170" s="263">
        <v>0</v>
      </c>
      <c r="K170" s="45"/>
      <c r="L170" s="95">
        <f t="shared" si="176"/>
        <v>0</v>
      </c>
      <c r="M170" s="229"/>
      <c r="N170" s="45"/>
      <c r="O170" s="91">
        <f t="shared" si="177"/>
        <v>0</v>
      </c>
      <c r="P170" s="290"/>
      <c r="Q170" s="296"/>
    </row>
    <row r="171" spans="1:17" s="81" customFormat="1" ht="36" hidden="1" x14ac:dyDescent="0.25">
      <c r="A171" s="17">
        <v>2800</v>
      </c>
      <c r="B171" s="40" t="s">
        <v>166</v>
      </c>
      <c r="C171" s="188">
        <f t="shared" si="113"/>
        <v>0</v>
      </c>
      <c r="D171" s="262">
        <v>0</v>
      </c>
      <c r="E171" s="42"/>
      <c r="F171" s="327">
        <f t="shared" si="174"/>
        <v>0</v>
      </c>
      <c r="G171" s="211"/>
      <c r="H171" s="28"/>
      <c r="I171" s="333">
        <f t="shared" si="175"/>
        <v>0</v>
      </c>
      <c r="J171" s="244">
        <v>0</v>
      </c>
      <c r="K171" s="28"/>
      <c r="L171" s="327">
        <f t="shared" si="176"/>
        <v>0</v>
      </c>
      <c r="M171" s="211"/>
      <c r="N171" s="28"/>
      <c r="O171" s="333">
        <f t="shared" si="177"/>
        <v>0</v>
      </c>
      <c r="P171" s="287"/>
      <c r="Q171" s="299"/>
    </row>
    <row r="172" spans="1:17" hidden="1" x14ac:dyDescent="0.25">
      <c r="A172" s="70">
        <v>3000</v>
      </c>
      <c r="B172" s="70" t="s">
        <v>167</v>
      </c>
      <c r="C172" s="199">
        <f t="shared" si="113"/>
        <v>0</v>
      </c>
      <c r="D172" s="137">
        <f>SUM(D173,D183)</f>
        <v>0</v>
      </c>
      <c r="E172" s="71">
        <f t="shared" ref="E172" si="178">SUM(E173,E183)</f>
        <v>0</v>
      </c>
      <c r="F172" s="172">
        <f>SUM(F173,F183)</f>
        <v>0</v>
      </c>
      <c r="G172" s="226">
        <f t="shared" ref="G172:I172" si="179">SUM(G173,G183)</f>
        <v>0</v>
      </c>
      <c r="H172" s="71">
        <f t="shared" si="179"/>
        <v>0</v>
      </c>
      <c r="I172" s="125">
        <f t="shared" si="179"/>
        <v>0</v>
      </c>
      <c r="J172" s="137">
        <f>SUM(J173,J183)</f>
        <v>0</v>
      </c>
      <c r="K172" s="71">
        <f t="shared" ref="K172:N172" si="180">SUM(K173,K183)</f>
        <v>0</v>
      </c>
      <c r="L172" s="172">
        <f t="shared" si="180"/>
        <v>0</v>
      </c>
      <c r="M172" s="226">
        <f t="shared" si="180"/>
        <v>0</v>
      </c>
      <c r="N172" s="71">
        <f t="shared" si="180"/>
        <v>0</v>
      </c>
      <c r="O172" s="125">
        <f>SUM(O173,O183)</f>
        <v>0</v>
      </c>
      <c r="P172" s="312"/>
      <c r="Q172" s="296"/>
    </row>
    <row r="173" spans="1:17" ht="24" hidden="1" x14ac:dyDescent="0.25">
      <c r="A173" s="35">
        <v>3200</v>
      </c>
      <c r="B173" s="82" t="s">
        <v>168</v>
      </c>
      <c r="C173" s="187">
        <f t="shared" si="113"/>
        <v>0</v>
      </c>
      <c r="D173" s="130">
        <f>SUM(D174,D178)</f>
        <v>0</v>
      </c>
      <c r="E173" s="38">
        <f t="shared" ref="E173" si="181">SUM(E174,E178)</f>
        <v>0</v>
      </c>
      <c r="F173" s="175">
        <f>SUM(F174,F178)</f>
        <v>0</v>
      </c>
      <c r="G173" s="227">
        <f t="shared" ref="G173:I173" si="182">SUM(G174,G178)</f>
        <v>0</v>
      </c>
      <c r="H173" s="38">
        <f t="shared" si="182"/>
        <v>0</v>
      </c>
      <c r="I173" s="123">
        <f t="shared" si="182"/>
        <v>0</v>
      </c>
      <c r="J173" s="130">
        <f>SUM(J174,J178)</f>
        <v>0</v>
      </c>
      <c r="K173" s="38">
        <f t="shared" ref="K173:O173" si="183">SUM(K174,K178)</f>
        <v>0</v>
      </c>
      <c r="L173" s="175">
        <f t="shared" si="183"/>
        <v>0</v>
      </c>
      <c r="M173" s="227">
        <f t="shared" si="183"/>
        <v>0</v>
      </c>
      <c r="N173" s="38">
        <f t="shared" si="183"/>
        <v>0</v>
      </c>
      <c r="O173" s="124">
        <f t="shared" si="183"/>
        <v>0</v>
      </c>
      <c r="P173" s="313"/>
      <c r="Q173" s="296"/>
    </row>
    <row r="174" spans="1:17" ht="36" hidden="1" x14ac:dyDescent="0.25">
      <c r="A174" s="340">
        <v>3260</v>
      </c>
      <c r="B174" s="40" t="s">
        <v>169</v>
      </c>
      <c r="C174" s="188">
        <f t="shared" si="113"/>
        <v>0</v>
      </c>
      <c r="D174" s="131">
        <f>SUM(D175:D177)</f>
        <v>0</v>
      </c>
      <c r="E174" s="79">
        <f t="shared" ref="E174" si="184">SUM(E175:E177)</f>
        <v>0</v>
      </c>
      <c r="F174" s="176">
        <f>SUM(F175:F177)</f>
        <v>0</v>
      </c>
      <c r="G174" s="232">
        <f t="shared" ref="G174:I174" si="185">SUM(G175:G177)</f>
        <v>0</v>
      </c>
      <c r="H174" s="79">
        <f t="shared" si="185"/>
        <v>0</v>
      </c>
      <c r="I174" s="90">
        <f t="shared" si="185"/>
        <v>0</v>
      </c>
      <c r="J174" s="131">
        <f>SUM(J175:J177)</f>
        <v>0</v>
      </c>
      <c r="K174" s="79">
        <f t="shared" ref="K174:N174" si="186">SUM(K175:K177)</f>
        <v>0</v>
      </c>
      <c r="L174" s="176">
        <f t="shared" si="186"/>
        <v>0</v>
      </c>
      <c r="M174" s="232">
        <f t="shared" si="186"/>
        <v>0</v>
      </c>
      <c r="N174" s="79">
        <f t="shared" si="186"/>
        <v>0</v>
      </c>
      <c r="O174" s="90">
        <f>SUM(O175:O177)</f>
        <v>0</v>
      </c>
      <c r="P174" s="289"/>
      <c r="Q174" s="296"/>
    </row>
    <row r="175" spans="1:17" ht="24" hidden="1" x14ac:dyDescent="0.25">
      <c r="A175" s="30">
        <v>3261</v>
      </c>
      <c r="B175" s="43" t="s">
        <v>170</v>
      </c>
      <c r="C175" s="189">
        <f t="shared" si="113"/>
        <v>0</v>
      </c>
      <c r="D175" s="263">
        <v>0</v>
      </c>
      <c r="E175" s="45"/>
      <c r="F175" s="95">
        <f t="shared" ref="F175:F177" si="187">D175+E175</f>
        <v>0</v>
      </c>
      <c r="G175" s="229"/>
      <c r="H175" s="45"/>
      <c r="I175" s="91">
        <f t="shared" ref="I175:I177" si="188">G175+H175</f>
        <v>0</v>
      </c>
      <c r="J175" s="263">
        <v>0</v>
      </c>
      <c r="K175" s="45"/>
      <c r="L175" s="95">
        <f t="shared" ref="L175:L177" si="189">J175+K175</f>
        <v>0</v>
      </c>
      <c r="M175" s="229"/>
      <c r="N175" s="45"/>
      <c r="O175" s="91">
        <f t="shared" ref="O175:O177" si="190">M175+N175</f>
        <v>0</v>
      </c>
      <c r="P175" s="290"/>
      <c r="Q175" s="296"/>
    </row>
    <row r="176" spans="1:17" ht="36" hidden="1" x14ac:dyDescent="0.25">
      <c r="A176" s="30">
        <v>3262</v>
      </c>
      <c r="B176" s="43" t="s">
        <v>171</v>
      </c>
      <c r="C176" s="189">
        <f t="shared" si="113"/>
        <v>0</v>
      </c>
      <c r="D176" s="263">
        <v>0</v>
      </c>
      <c r="E176" s="45"/>
      <c r="F176" s="95">
        <f t="shared" si="187"/>
        <v>0</v>
      </c>
      <c r="G176" s="229"/>
      <c r="H176" s="45"/>
      <c r="I176" s="91">
        <f t="shared" si="188"/>
        <v>0</v>
      </c>
      <c r="J176" s="263">
        <v>0</v>
      </c>
      <c r="K176" s="45"/>
      <c r="L176" s="95">
        <f t="shared" si="189"/>
        <v>0</v>
      </c>
      <c r="M176" s="229"/>
      <c r="N176" s="45"/>
      <c r="O176" s="91">
        <f t="shared" si="190"/>
        <v>0</v>
      </c>
      <c r="P176" s="290"/>
      <c r="Q176" s="296"/>
    </row>
    <row r="177" spans="1:17" ht="24" hidden="1" x14ac:dyDescent="0.25">
      <c r="A177" s="30">
        <v>3263</v>
      </c>
      <c r="B177" s="43" t="s">
        <v>172</v>
      </c>
      <c r="C177" s="189">
        <f t="shared" ref="C177:C240" si="191">SUM(F177,I177,L177,O177)</f>
        <v>0</v>
      </c>
      <c r="D177" s="263">
        <v>0</v>
      </c>
      <c r="E177" s="45"/>
      <c r="F177" s="95">
        <f t="shared" si="187"/>
        <v>0</v>
      </c>
      <c r="G177" s="229"/>
      <c r="H177" s="45"/>
      <c r="I177" s="91">
        <f t="shared" si="188"/>
        <v>0</v>
      </c>
      <c r="J177" s="263">
        <v>0</v>
      </c>
      <c r="K177" s="45"/>
      <c r="L177" s="95">
        <f t="shared" si="189"/>
        <v>0</v>
      </c>
      <c r="M177" s="229"/>
      <c r="N177" s="45"/>
      <c r="O177" s="91">
        <f t="shared" si="190"/>
        <v>0</v>
      </c>
      <c r="P177" s="290"/>
      <c r="Q177" s="296"/>
    </row>
    <row r="178" spans="1:17" ht="72" hidden="1" x14ac:dyDescent="0.25">
      <c r="A178" s="340">
        <v>3290</v>
      </c>
      <c r="B178" s="40" t="s">
        <v>300</v>
      </c>
      <c r="C178" s="200">
        <f t="shared" si="191"/>
        <v>0</v>
      </c>
      <c r="D178" s="131">
        <f>SUM(D179:D182)</f>
        <v>0</v>
      </c>
      <c r="E178" s="79">
        <f t="shared" ref="E178" si="192">SUM(E179:E182)</f>
        <v>0</v>
      </c>
      <c r="F178" s="176">
        <f>SUM(F179:F182)</f>
        <v>0</v>
      </c>
      <c r="G178" s="232">
        <f t="shared" ref="G178:I178" si="193">SUM(G179:G182)</f>
        <v>0</v>
      </c>
      <c r="H178" s="79">
        <f t="shared" si="193"/>
        <v>0</v>
      </c>
      <c r="I178" s="90">
        <f t="shared" si="193"/>
        <v>0</v>
      </c>
      <c r="J178" s="131">
        <f>SUM(J179:J182)</f>
        <v>0</v>
      </c>
      <c r="K178" s="79">
        <f t="shared" ref="K178:O178" si="194">SUM(K179:K182)</f>
        <v>0</v>
      </c>
      <c r="L178" s="176">
        <f t="shared" si="194"/>
        <v>0</v>
      </c>
      <c r="M178" s="232">
        <f t="shared" si="194"/>
        <v>0</v>
      </c>
      <c r="N178" s="79">
        <f t="shared" si="194"/>
        <v>0</v>
      </c>
      <c r="O178" s="156">
        <f t="shared" si="194"/>
        <v>0</v>
      </c>
      <c r="P178" s="293"/>
      <c r="Q178" s="296"/>
    </row>
    <row r="179" spans="1:17" ht="48" hidden="1" x14ac:dyDescent="0.25">
      <c r="A179" s="30">
        <v>3291</v>
      </c>
      <c r="B179" s="43" t="s">
        <v>173</v>
      </c>
      <c r="C179" s="189">
        <f t="shared" si="191"/>
        <v>0</v>
      </c>
      <c r="D179" s="263">
        <v>0</v>
      </c>
      <c r="E179" s="45"/>
      <c r="F179" s="95">
        <f t="shared" ref="F179:F182" si="195">D179+E179</f>
        <v>0</v>
      </c>
      <c r="G179" s="229"/>
      <c r="H179" s="45"/>
      <c r="I179" s="91">
        <f t="shared" ref="I179:I182" si="196">G179+H179</f>
        <v>0</v>
      </c>
      <c r="J179" s="263">
        <v>0</v>
      </c>
      <c r="K179" s="45"/>
      <c r="L179" s="95">
        <f t="shared" ref="L179:L182" si="197">J179+K179</f>
        <v>0</v>
      </c>
      <c r="M179" s="229"/>
      <c r="N179" s="45"/>
      <c r="O179" s="91">
        <f t="shared" ref="O179:O182" si="198">M179+N179</f>
        <v>0</v>
      </c>
      <c r="P179" s="290"/>
      <c r="Q179" s="296"/>
    </row>
    <row r="180" spans="1:17" ht="60" hidden="1" x14ac:dyDescent="0.25">
      <c r="A180" s="30">
        <v>3292</v>
      </c>
      <c r="B180" s="43" t="s">
        <v>174</v>
      </c>
      <c r="C180" s="189">
        <f t="shared" si="191"/>
        <v>0</v>
      </c>
      <c r="D180" s="263">
        <v>0</v>
      </c>
      <c r="E180" s="45"/>
      <c r="F180" s="95">
        <f t="shared" si="195"/>
        <v>0</v>
      </c>
      <c r="G180" s="229"/>
      <c r="H180" s="45"/>
      <c r="I180" s="91">
        <f t="shared" si="196"/>
        <v>0</v>
      </c>
      <c r="J180" s="263">
        <v>0</v>
      </c>
      <c r="K180" s="45"/>
      <c r="L180" s="95">
        <f t="shared" si="197"/>
        <v>0</v>
      </c>
      <c r="M180" s="229"/>
      <c r="N180" s="45"/>
      <c r="O180" s="91">
        <f t="shared" si="198"/>
        <v>0</v>
      </c>
      <c r="P180" s="290"/>
      <c r="Q180" s="296"/>
    </row>
    <row r="181" spans="1:17" ht="48" hidden="1" x14ac:dyDescent="0.25">
      <c r="A181" s="30">
        <v>3293</v>
      </c>
      <c r="B181" s="43" t="s">
        <v>175</v>
      </c>
      <c r="C181" s="189">
        <f t="shared" si="191"/>
        <v>0</v>
      </c>
      <c r="D181" s="263">
        <v>0</v>
      </c>
      <c r="E181" s="45"/>
      <c r="F181" s="95">
        <f t="shared" si="195"/>
        <v>0</v>
      </c>
      <c r="G181" s="229"/>
      <c r="H181" s="45"/>
      <c r="I181" s="91">
        <f t="shared" si="196"/>
        <v>0</v>
      </c>
      <c r="J181" s="263">
        <v>0</v>
      </c>
      <c r="K181" s="45"/>
      <c r="L181" s="95">
        <f t="shared" si="197"/>
        <v>0</v>
      </c>
      <c r="M181" s="229"/>
      <c r="N181" s="45"/>
      <c r="O181" s="91">
        <f t="shared" si="198"/>
        <v>0</v>
      </c>
      <c r="P181" s="290"/>
      <c r="Q181" s="296"/>
    </row>
    <row r="182" spans="1:17" ht="48" hidden="1" x14ac:dyDescent="0.25">
      <c r="A182" s="83">
        <v>3294</v>
      </c>
      <c r="B182" s="43" t="s">
        <v>176</v>
      </c>
      <c r="C182" s="200">
        <f t="shared" si="191"/>
        <v>0</v>
      </c>
      <c r="D182" s="264">
        <v>0</v>
      </c>
      <c r="E182" s="84"/>
      <c r="F182" s="331">
        <f t="shared" si="195"/>
        <v>0</v>
      </c>
      <c r="G182" s="234"/>
      <c r="H182" s="84"/>
      <c r="I182" s="156">
        <f t="shared" si="196"/>
        <v>0</v>
      </c>
      <c r="J182" s="264">
        <v>0</v>
      </c>
      <c r="K182" s="84"/>
      <c r="L182" s="331">
        <f t="shared" si="197"/>
        <v>0</v>
      </c>
      <c r="M182" s="234"/>
      <c r="N182" s="84"/>
      <c r="O182" s="156">
        <f t="shared" si="198"/>
        <v>0</v>
      </c>
      <c r="P182" s="293"/>
      <c r="Q182" s="296"/>
    </row>
    <row r="183" spans="1:17" ht="36" hidden="1" x14ac:dyDescent="0.25">
      <c r="A183" s="51">
        <v>3300</v>
      </c>
      <c r="B183" s="82" t="s">
        <v>177</v>
      </c>
      <c r="C183" s="201">
        <f t="shared" si="191"/>
        <v>0</v>
      </c>
      <c r="D183" s="138">
        <f>SUM(D184:D185)</f>
        <v>0</v>
      </c>
      <c r="E183" s="85">
        <f t="shared" ref="E183" si="199">SUM(E184:E185)</f>
        <v>0</v>
      </c>
      <c r="F183" s="173">
        <f>SUM(F184:F185)</f>
        <v>0</v>
      </c>
      <c r="G183" s="235">
        <f t="shared" ref="G183:I183" si="200">SUM(G184:G185)</f>
        <v>0</v>
      </c>
      <c r="H183" s="85">
        <f t="shared" si="200"/>
        <v>0</v>
      </c>
      <c r="I183" s="124">
        <f t="shared" si="200"/>
        <v>0</v>
      </c>
      <c r="J183" s="138">
        <f>SUM(J184:J185)</f>
        <v>0</v>
      </c>
      <c r="K183" s="85">
        <f t="shared" ref="K183:O183" si="201">SUM(K184:K185)</f>
        <v>0</v>
      </c>
      <c r="L183" s="173">
        <f t="shared" si="201"/>
        <v>0</v>
      </c>
      <c r="M183" s="235">
        <f t="shared" si="201"/>
        <v>0</v>
      </c>
      <c r="N183" s="85">
        <f t="shared" si="201"/>
        <v>0</v>
      </c>
      <c r="O183" s="124">
        <f t="shared" si="201"/>
        <v>0</v>
      </c>
      <c r="P183" s="313"/>
      <c r="Q183" s="296"/>
    </row>
    <row r="184" spans="1:17" ht="36" hidden="1" x14ac:dyDescent="0.25">
      <c r="A184" s="57">
        <v>3310</v>
      </c>
      <c r="B184" s="58" t="s">
        <v>178</v>
      </c>
      <c r="C184" s="194">
        <f t="shared" si="191"/>
        <v>0</v>
      </c>
      <c r="D184" s="260">
        <v>0</v>
      </c>
      <c r="E184" s="77"/>
      <c r="F184" s="174">
        <f t="shared" ref="F184:F185" si="202">D184+E184</f>
        <v>0</v>
      </c>
      <c r="G184" s="231"/>
      <c r="H184" s="77"/>
      <c r="I184" s="154">
        <f t="shared" ref="I184:I185" si="203">G184+H184</f>
        <v>0</v>
      </c>
      <c r="J184" s="260">
        <v>0</v>
      </c>
      <c r="K184" s="77"/>
      <c r="L184" s="174">
        <f t="shared" ref="L184:L185" si="204">J184+K184</f>
        <v>0</v>
      </c>
      <c r="M184" s="231"/>
      <c r="N184" s="77"/>
      <c r="O184" s="154">
        <f t="shared" ref="O184:O185" si="205">M184+N184</f>
        <v>0</v>
      </c>
      <c r="P184" s="291"/>
      <c r="Q184" s="296"/>
    </row>
    <row r="185" spans="1:17" ht="48" hidden="1" x14ac:dyDescent="0.25">
      <c r="A185" s="27">
        <v>3320</v>
      </c>
      <c r="B185" s="40" t="s">
        <v>179</v>
      </c>
      <c r="C185" s="188">
        <f t="shared" si="191"/>
        <v>0</v>
      </c>
      <c r="D185" s="262">
        <v>0</v>
      </c>
      <c r="E185" s="42"/>
      <c r="F185" s="176">
        <f t="shared" si="202"/>
        <v>0</v>
      </c>
      <c r="G185" s="219"/>
      <c r="H185" s="42"/>
      <c r="I185" s="90">
        <f t="shared" si="203"/>
        <v>0</v>
      </c>
      <c r="J185" s="262">
        <v>0</v>
      </c>
      <c r="K185" s="42"/>
      <c r="L185" s="176">
        <f t="shared" si="204"/>
        <v>0</v>
      </c>
      <c r="M185" s="219"/>
      <c r="N185" s="42"/>
      <c r="O185" s="90">
        <f t="shared" si="205"/>
        <v>0</v>
      </c>
      <c r="P185" s="289"/>
      <c r="Q185" s="296"/>
    </row>
    <row r="186" spans="1:17" hidden="1" x14ac:dyDescent="0.25">
      <c r="A186" s="87">
        <v>4000</v>
      </c>
      <c r="B186" s="70" t="s">
        <v>180</v>
      </c>
      <c r="C186" s="199">
        <f t="shared" si="191"/>
        <v>0</v>
      </c>
      <c r="D186" s="137">
        <f>SUM(D187,D190)</f>
        <v>0</v>
      </c>
      <c r="E186" s="71">
        <f t="shared" ref="E186" si="206">SUM(E187,E190)</f>
        <v>0</v>
      </c>
      <c r="F186" s="172">
        <f>SUM(F187,F190)</f>
        <v>0</v>
      </c>
      <c r="G186" s="226">
        <f t="shared" ref="G186:I186" si="207">SUM(G187,G190)</f>
        <v>0</v>
      </c>
      <c r="H186" s="71">
        <f t="shared" si="207"/>
        <v>0</v>
      </c>
      <c r="I186" s="125">
        <f t="shared" si="207"/>
        <v>0</v>
      </c>
      <c r="J186" s="137">
        <f>SUM(J187,J190)</f>
        <v>0</v>
      </c>
      <c r="K186" s="71">
        <f t="shared" ref="K186:N186" si="208">SUM(K187,K190)</f>
        <v>0</v>
      </c>
      <c r="L186" s="172">
        <f t="shared" si="208"/>
        <v>0</v>
      </c>
      <c r="M186" s="226">
        <f t="shared" si="208"/>
        <v>0</v>
      </c>
      <c r="N186" s="71">
        <f t="shared" si="208"/>
        <v>0</v>
      </c>
      <c r="O186" s="125">
        <f>SUM(O187,O190)</f>
        <v>0</v>
      </c>
      <c r="P186" s="312"/>
      <c r="Q186" s="296"/>
    </row>
    <row r="187" spans="1:17" hidden="1" x14ac:dyDescent="0.25">
      <c r="A187" s="88">
        <v>4200</v>
      </c>
      <c r="B187" s="72" t="s">
        <v>181</v>
      </c>
      <c r="C187" s="187">
        <f t="shared" si="191"/>
        <v>0</v>
      </c>
      <c r="D187" s="130">
        <f>SUM(D188,D189)</f>
        <v>0</v>
      </c>
      <c r="E187" s="38">
        <f t="shared" ref="E187" si="209">SUM(E188,E189)</f>
        <v>0</v>
      </c>
      <c r="F187" s="175">
        <f>SUM(F188,F189)</f>
        <v>0</v>
      </c>
      <c r="G187" s="227">
        <f t="shared" ref="G187:I187" si="210">SUM(G188,G189)</f>
        <v>0</v>
      </c>
      <c r="H187" s="38">
        <f t="shared" si="210"/>
        <v>0</v>
      </c>
      <c r="I187" s="123">
        <f t="shared" si="210"/>
        <v>0</v>
      </c>
      <c r="J187" s="130">
        <f>SUM(J188,J189)</f>
        <v>0</v>
      </c>
      <c r="K187" s="38">
        <f t="shared" ref="K187:N187" si="211">SUM(K188,K189)</f>
        <v>0</v>
      </c>
      <c r="L187" s="175">
        <f t="shared" si="211"/>
        <v>0</v>
      </c>
      <c r="M187" s="227">
        <f t="shared" si="211"/>
        <v>0</v>
      </c>
      <c r="N187" s="38">
        <f t="shared" si="211"/>
        <v>0</v>
      </c>
      <c r="O187" s="123">
        <f>SUM(O188,O189)</f>
        <v>0</v>
      </c>
      <c r="P187" s="292"/>
      <c r="Q187" s="296"/>
    </row>
    <row r="188" spans="1:17" ht="24" hidden="1" x14ac:dyDescent="0.25">
      <c r="A188" s="340">
        <v>4240</v>
      </c>
      <c r="B188" s="40" t="s">
        <v>182</v>
      </c>
      <c r="C188" s="188">
        <f t="shared" si="191"/>
        <v>0</v>
      </c>
      <c r="D188" s="262">
        <v>0</v>
      </c>
      <c r="E188" s="42"/>
      <c r="F188" s="176">
        <f t="shared" ref="F188:F189" si="212">D188+E188</f>
        <v>0</v>
      </c>
      <c r="G188" s="219"/>
      <c r="H188" s="42"/>
      <c r="I188" s="90">
        <f t="shared" ref="I188:I189" si="213">G188+H188</f>
        <v>0</v>
      </c>
      <c r="J188" s="262">
        <v>0</v>
      </c>
      <c r="K188" s="42"/>
      <c r="L188" s="176">
        <f t="shared" ref="L188:L189" si="214">J188+K188</f>
        <v>0</v>
      </c>
      <c r="M188" s="219"/>
      <c r="N188" s="42"/>
      <c r="O188" s="90">
        <f t="shared" ref="O188:O189" si="215">M188+N188</f>
        <v>0</v>
      </c>
      <c r="P188" s="289"/>
      <c r="Q188" s="296"/>
    </row>
    <row r="189" spans="1:17" hidden="1" x14ac:dyDescent="0.25">
      <c r="A189" s="75">
        <v>4250</v>
      </c>
      <c r="B189" s="43" t="s">
        <v>183</v>
      </c>
      <c r="C189" s="189">
        <f t="shared" si="191"/>
        <v>0</v>
      </c>
      <c r="D189" s="263">
        <v>0</v>
      </c>
      <c r="E189" s="45"/>
      <c r="F189" s="95">
        <f t="shared" si="212"/>
        <v>0</v>
      </c>
      <c r="G189" s="229"/>
      <c r="H189" s="45"/>
      <c r="I189" s="91">
        <f t="shared" si="213"/>
        <v>0</v>
      </c>
      <c r="J189" s="263">
        <v>0</v>
      </c>
      <c r="K189" s="45"/>
      <c r="L189" s="95">
        <f t="shared" si="214"/>
        <v>0</v>
      </c>
      <c r="M189" s="229"/>
      <c r="N189" s="45"/>
      <c r="O189" s="91">
        <f t="shared" si="215"/>
        <v>0</v>
      </c>
      <c r="P189" s="290"/>
      <c r="Q189" s="296"/>
    </row>
    <row r="190" spans="1:17" hidden="1" x14ac:dyDescent="0.25">
      <c r="A190" s="35">
        <v>4300</v>
      </c>
      <c r="B190" s="72" t="s">
        <v>184</v>
      </c>
      <c r="C190" s="187">
        <f t="shared" si="191"/>
        <v>0</v>
      </c>
      <c r="D190" s="130">
        <f>SUM(D191)</f>
        <v>0</v>
      </c>
      <c r="E190" s="38">
        <f t="shared" ref="E190" si="216">SUM(E191)</f>
        <v>0</v>
      </c>
      <c r="F190" s="175">
        <f>SUM(F191)</f>
        <v>0</v>
      </c>
      <c r="G190" s="227">
        <f t="shared" ref="G190:I190" si="217">SUM(G191)</f>
        <v>0</v>
      </c>
      <c r="H190" s="38">
        <f t="shared" si="217"/>
        <v>0</v>
      </c>
      <c r="I190" s="123">
        <f t="shared" si="217"/>
        <v>0</v>
      </c>
      <c r="J190" s="130">
        <f>SUM(J191)</f>
        <v>0</v>
      </c>
      <c r="K190" s="38">
        <f t="shared" ref="K190:N190" si="218">SUM(K191)</f>
        <v>0</v>
      </c>
      <c r="L190" s="175">
        <f t="shared" si="218"/>
        <v>0</v>
      </c>
      <c r="M190" s="227">
        <f t="shared" si="218"/>
        <v>0</v>
      </c>
      <c r="N190" s="38">
        <f t="shared" si="218"/>
        <v>0</v>
      </c>
      <c r="O190" s="123">
        <f>SUM(O191)</f>
        <v>0</v>
      </c>
      <c r="P190" s="292"/>
      <c r="Q190" s="296"/>
    </row>
    <row r="191" spans="1:17" hidden="1" x14ac:dyDescent="0.25">
      <c r="A191" s="340">
        <v>4310</v>
      </c>
      <c r="B191" s="40" t="s">
        <v>185</v>
      </c>
      <c r="C191" s="188">
        <f t="shared" si="191"/>
        <v>0</v>
      </c>
      <c r="D191" s="131">
        <f>SUM(D192:D192)</f>
        <v>0</v>
      </c>
      <c r="E191" s="79">
        <f t="shared" ref="E191" si="219">SUM(E192:E192)</f>
        <v>0</v>
      </c>
      <c r="F191" s="176">
        <f>SUM(F192:F192)</f>
        <v>0</v>
      </c>
      <c r="G191" s="232">
        <f t="shared" ref="G191:I191" si="220">SUM(G192:G192)</f>
        <v>0</v>
      </c>
      <c r="H191" s="79">
        <f t="shared" si="220"/>
        <v>0</v>
      </c>
      <c r="I191" s="90">
        <f t="shared" si="220"/>
        <v>0</v>
      </c>
      <c r="J191" s="131">
        <f>SUM(J192:J192)</f>
        <v>0</v>
      </c>
      <c r="K191" s="79">
        <f t="shared" ref="K191:N191" si="221">SUM(K192:K192)</f>
        <v>0</v>
      </c>
      <c r="L191" s="176">
        <f t="shared" si="221"/>
        <v>0</v>
      </c>
      <c r="M191" s="232">
        <f t="shared" si="221"/>
        <v>0</v>
      </c>
      <c r="N191" s="79">
        <f t="shared" si="221"/>
        <v>0</v>
      </c>
      <c r="O191" s="90">
        <f>SUM(O192:O192)</f>
        <v>0</v>
      </c>
      <c r="P191" s="289"/>
      <c r="Q191" s="296"/>
    </row>
    <row r="192" spans="1:17" ht="36" hidden="1" x14ac:dyDescent="0.25">
      <c r="A192" s="30">
        <v>4311</v>
      </c>
      <c r="B192" s="43" t="s">
        <v>186</v>
      </c>
      <c r="C192" s="189">
        <f t="shared" si="191"/>
        <v>0</v>
      </c>
      <c r="D192" s="263">
        <v>0</v>
      </c>
      <c r="E192" s="45"/>
      <c r="F192" s="95">
        <f>D192+E192</f>
        <v>0</v>
      </c>
      <c r="G192" s="229"/>
      <c r="H192" s="45"/>
      <c r="I192" s="91">
        <f>G192+H192</f>
        <v>0</v>
      </c>
      <c r="J192" s="263">
        <v>0</v>
      </c>
      <c r="K192" s="45"/>
      <c r="L192" s="95">
        <f>J192+K192</f>
        <v>0</v>
      </c>
      <c r="M192" s="229"/>
      <c r="N192" s="45"/>
      <c r="O192" s="91">
        <f>M192+N192</f>
        <v>0</v>
      </c>
      <c r="P192" s="290"/>
      <c r="Q192" s="296"/>
    </row>
    <row r="193" spans="1:17" s="19" customFormat="1" x14ac:dyDescent="0.25">
      <c r="A193" s="89"/>
      <c r="B193" s="17" t="s">
        <v>187</v>
      </c>
      <c r="C193" s="198">
        <f t="shared" si="191"/>
        <v>1868</v>
      </c>
      <c r="D193" s="136">
        <f>SUM(D194,D229,D268)</f>
        <v>1868</v>
      </c>
      <c r="E193" s="69">
        <f t="shared" ref="E193" si="222">SUM(E194,E229,E268)</f>
        <v>0</v>
      </c>
      <c r="F193" s="171">
        <f>SUM(F194,F229,F268)</f>
        <v>1868</v>
      </c>
      <c r="G193" s="225">
        <f t="shared" ref="G193:I193" si="223">SUM(G194,G229,G268)</f>
        <v>0</v>
      </c>
      <c r="H193" s="69">
        <f t="shared" si="223"/>
        <v>0</v>
      </c>
      <c r="I193" s="274">
        <f t="shared" si="223"/>
        <v>0</v>
      </c>
      <c r="J193" s="136">
        <f>SUM(J194,J229,J268)</f>
        <v>0</v>
      </c>
      <c r="K193" s="69">
        <f t="shared" ref="K193:N193" si="224">SUM(K194,K229,K268)</f>
        <v>0</v>
      </c>
      <c r="L193" s="171">
        <f t="shared" si="224"/>
        <v>0</v>
      </c>
      <c r="M193" s="225">
        <f t="shared" si="224"/>
        <v>0</v>
      </c>
      <c r="N193" s="69">
        <f t="shared" si="224"/>
        <v>0</v>
      </c>
      <c r="O193" s="157">
        <f>SUM(O194,O229,O268)</f>
        <v>0</v>
      </c>
      <c r="P193" s="315"/>
      <c r="Q193" s="181"/>
    </row>
    <row r="194" spans="1:17" x14ac:dyDescent="0.25">
      <c r="A194" s="70">
        <v>5000</v>
      </c>
      <c r="B194" s="70" t="s">
        <v>188</v>
      </c>
      <c r="C194" s="199">
        <f t="shared" si="191"/>
        <v>1868</v>
      </c>
      <c r="D194" s="137">
        <f>D195+D203</f>
        <v>1868</v>
      </c>
      <c r="E194" s="71">
        <f t="shared" ref="E194" si="225">E195+E203</f>
        <v>0</v>
      </c>
      <c r="F194" s="172">
        <f>F195+F203</f>
        <v>1868</v>
      </c>
      <c r="G194" s="226">
        <f t="shared" ref="G194:I194" si="226">G195+G203</f>
        <v>0</v>
      </c>
      <c r="H194" s="71">
        <f t="shared" si="226"/>
        <v>0</v>
      </c>
      <c r="I194" s="125">
        <f t="shared" si="226"/>
        <v>0</v>
      </c>
      <c r="J194" s="137">
        <f>J195+J203</f>
        <v>0</v>
      </c>
      <c r="K194" s="71">
        <f t="shared" ref="K194:N194" si="227">K195+K203</f>
        <v>0</v>
      </c>
      <c r="L194" s="172">
        <f t="shared" si="227"/>
        <v>0</v>
      </c>
      <c r="M194" s="226">
        <f t="shared" si="227"/>
        <v>0</v>
      </c>
      <c r="N194" s="71">
        <f t="shared" si="227"/>
        <v>0</v>
      </c>
      <c r="O194" s="125">
        <f>O195+O203</f>
        <v>0</v>
      </c>
      <c r="P194" s="312"/>
      <c r="Q194" s="296"/>
    </row>
    <row r="195" spans="1:17" hidden="1" x14ac:dyDescent="0.25">
      <c r="A195" s="35">
        <v>5100</v>
      </c>
      <c r="B195" s="72" t="s">
        <v>189</v>
      </c>
      <c r="C195" s="187">
        <f t="shared" si="191"/>
        <v>0</v>
      </c>
      <c r="D195" s="130">
        <f>D196+D197+D200+D201+D202</f>
        <v>0</v>
      </c>
      <c r="E195" s="38">
        <f t="shared" ref="E195" si="228">E196+E197+E200+E201+E202</f>
        <v>0</v>
      </c>
      <c r="F195" s="175">
        <f>F196+F197+F200+F201+F202</f>
        <v>0</v>
      </c>
      <c r="G195" s="227">
        <f t="shared" ref="G195:I195" si="229">G196+G197+G200+G201+G202</f>
        <v>0</v>
      </c>
      <c r="H195" s="38">
        <f t="shared" si="229"/>
        <v>0</v>
      </c>
      <c r="I195" s="123">
        <f t="shared" si="229"/>
        <v>0</v>
      </c>
      <c r="J195" s="130">
        <f>J196+J197+J200+J201+J202</f>
        <v>0</v>
      </c>
      <c r="K195" s="38">
        <f t="shared" ref="K195:N195" si="230">K196+K197+K200+K201+K202</f>
        <v>0</v>
      </c>
      <c r="L195" s="175">
        <f t="shared" si="230"/>
        <v>0</v>
      </c>
      <c r="M195" s="227">
        <f t="shared" si="230"/>
        <v>0</v>
      </c>
      <c r="N195" s="38">
        <f t="shared" si="230"/>
        <v>0</v>
      </c>
      <c r="O195" s="123">
        <f>O196+O197+O200+O201+O202</f>
        <v>0</v>
      </c>
      <c r="P195" s="292"/>
      <c r="Q195" s="296"/>
    </row>
    <row r="196" spans="1:17" hidden="1" x14ac:dyDescent="0.25">
      <c r="A196" s="340">
        <v>5110</v>
      </c>
      <c r="B196" s="40" t="s">
        <v>190</v>
      </c>
      <c r="C196" s="188">
        <f t="shared" si="191"/>
        <v>0</v>
      </c>
      <c r="D196" s="262">
        <v>0</v>
      </c>
      <c r="E196" s="42"/>
      <c r="F196" s="176">
        <f>D196+E196</f>
        <v>0</v>
      </c>
      <c r="G196" s="219"/>
      <c r="H196" s="42"/>
      <c r="I196" s="90">
        <f>G196+H196</f>
        <v>0</v>
      </c>
      <c r="J196" s="262">
        <v>0</v>
      </c>
      <c r="K196" s="42"/>
      <c r="L196" s="176">
        <f>J196+K196</f>
        <v>0</v>
      </c>
      <c r="M196" s="219"/>
      <c r="N196" s="42"/>
      <c r="O196" s="90">
        <f>M196+N196</f>
        <v>0</v>
      </c>
      <c r="P196" s="289"/>
      <c r="Q196" s="296"/>
    </row>
    <row r="197" spans="1:17" ht="24" hidden="1" x14ac:dyDescent="0.25">
      <c r="A197" s="75">
        <v>5120</v>
      </c>
      <c r="B197" s="43" t="s">
        <v>191</v>
      </c>
      <c r="C197" s="189">
        <f t="shared" si="191"/>
        <v>0</v>
      </c>
      <c r="D197" s="132">
        <f>D198+D199</f>
        <v>0</v>
      </c>
      <c r="E197" s="76">
        <f t="shared" ref="E197" si="231">E198+E199</f>
        <v>0</v>
      </c>
      <c r="F197" s="95">
        <f>F198+F199</f>
        <v>0</v>
      </c>
      <c r="G197" s="230">
        <f t="shared" ref="G197:I197" si="232">G198+G199</f>
        <v>0</v>
      </c>
      <c r="H197" s="76">
        <f t="shared" si="232"/>
        <v>0</v>
      </c>
      <c r="I197" s="91">
        <f t="shared" si="232"/>
        <v>0</v>
      </c>
      <c r="J197" s="132">
        <f>J198+J199</f>
        <v>0</v>
      </c>
      <c r="K197" s="76">
        <f t="shared" ref="K197:O197" si="233">K198+K199</f>
        <v>0</v>
      </c>
      <c r="L197" s="95">
        <f t="shared" si="233"/>
        <v>0</v>
      </c>
      <c r="M197" s="230">
        <f t="shared" si="233"/>
        <v>0</v>
      </c>
      <c r="N197" s="76">
        <f t="shared" si="233"/>
        <v>0</v>
      </c>
      <c r="O197" s="91">
        <f t="shared" si="233"/>
        <v>0</v>
      </c>
      <c r="P197" s="290"/>
      <c r="Q197" s="296"/>
    </row>
    <row r="198" spans="1:17" hidden="1" x14ac:dyDescent="0.25">
      <c r="A198" s="30">
        <v>5121</v>
      </c>
      <c r="B198" s="43" t="s">
        <v>192</v>
      </c>
      <c r="C198" s="189">
        <f t="shared" si="191"/>
        <v>0</v>
      </c>
      <c r="D198" s="263">
        <v>0</v>
      </c>
      <c r="E198" s="45"/>
      <c r="F198" s="95">
        <f t="shared" ref="F198:F202" si="234">D198+E198</f>
        <v>0</v>
      </c>
      <c r="G198" s="229"/>
      <c r="H198" s="45"/>
      <c r="I198" s="91">
        <f t="shared" ref="I198:I202" si="235">G198+H198</f>
        <v>0</v>
      </c>
      <c r="J198" s="263">
        <v>0</v>
      </c>
      <c r="K198" s="45"/>
      <c r="L198" s="95">
        <f t="shared" ref="L198:L202" si="236">J198+K198</f>
        <v>0</v>
      </c>
      <c r="M198" s="229"/>
      <c r="N198" s="45"/>
      <c r="O198" s="91">
        <f t="shared" ref="O198:O202" si="237">M198+N198</f>
        <v>0</v>
      </c>
      <c r="P198" s="290"/>
      <c r="Q198" s="296"/>
    </row>
    <row r="199" spans="1:17" ht="24" hidden="1" x14ac:dyDescent="0.25">
      <c r="A199" s="30">
        <v>5129</v>
      </c>
      <c r="B199" s="43" t="s">
        <v>193</v>
      </c>
      <c r="C199" s="189">
        <f t="shared" si="191"/>
        <v>0</v>
      </c>
      <c r="D199" s="263">
        <v>0</v>
      </c>
      <c r="E199" s="45"/>
      <c r="F199" s="95">
        <f t="shared" si="234"/>
        <v>0</v>
      </c>
      <c r="G199" s="229"/>
      <c r="H199" s="45"/>
      <c r="I199" s="91">
        <f t="shared" si="235"/>
        <v>0</v>
      </c>
      <c r="J199" s="263">
        <v>0</v>
      </c>
      <c r="K199" s="45"/>
      <c r="L199" s="95">
        <f t="shared" si="236"/>
        <v>0</v>
      </c>
      <c r="M199" s="229"/>
      <c r="N199" s="45"/>
      <c r="O199" s="91">
        <f t="shared" si="237"/>
        <v>0</v>
      </c>
      <c r="P199" s="290"/>
      <c r="Q199" s="296"/>
    </row>
    <row r="200" spans="1:17" hidden="1" x14ac:dyDescent="0.25">
      <c r="A200" s="75">
        <v>5130</v>
      </c>
      <c r="B200" s="43" t="s">
        <v>194</v>
      </c>
      <c r="C200" s="189">
        <f t="shared" si="191"/>
        <v>0</v>
      </c>
      <c r="D200" s="263">
        <v>0</v>
      </c>
      <c r="E200" s="45"/>
      <c r="F200" s="95">
        <f t="shared" si="234"/>
        <v>0</v>
      </c>
      <c r="G200" s="229"/>
      <c r="H200" s="45"/>
      <c r="I200" s="91">
        <f t="shared" si="235"/>
        <v>0</v>
      </c>
      <c r="J200" s="263">
        <v>0</v>
      </c>
      <c r="K200" s="45"/>
      <c r="L200" s="95">
        <f t="shared" si="236"/>
        <v>0</v>
      </c>
      <c r="M200" s="229"/>
      <c r="N200" s="45"/>
      <c r="O200" s="91">
        <f t="shared" si="237"/>
        <v>0</v>
      </c>
      <c r="P200" s="290"/>
      <c r="Q200" s="296"/>
    </row>
    <row r="201" spans="1:17" hidden="1" x14ac:dyDescent="0.25">
      <c r="A201" s="75">
        <v>5140</v>
      </c>
      <c r="B201" s="43" t="s">
        <v>195</v>
      </c>
      <c r="C201" s="189">
        <f t="shared" si="191"/>
        <v>0</v>
      </c>
      <c r="D201" s="263">
        <v>0</v>
      </c>
      <c r="E201" s="45"/>
      <c r="F201" s="95">
        <f t="shared" si="234"/>
        <v>0</v>
      </c>
      <c r="G201" s="229"/>
      <c r="H201" s="45"/>
      <c r="I201" s="91">
        <f t="shared" si="235"/>
        <v>0</v>
      </c>
      <c r="J201" s="263">
        <v>0</v>
      </c>
      <c r="K201" s="45"/>
      <c r="L201" s="95">
        <f t="shared" si="236"/>
        <v>0</v>
      </c>
      <c r="M201" s="229"/>
      <c r="N201" s="45"/>
      <c r="O201" s="91">
        <f t="shared" si="237"/>
        <v>0</v>
      </c>
      <c r="P201" s="290"/>
      <c r="Q201" s="296"/>
    </row>
    <row r="202" spans="1:17" ht="24" hidden="1" x14ac:dyDescent="0.25">
      <c r="A202" s="75">
        <v>5170</v>
      </c>
      <c r="B202" s="43" t="s">
        <v>196</v>
      </c>
      <c r="C202" s="189">
        <f t="shared" si="191"/>
        <v>0</v>
      </c>
      <c r="D202" s="263">
        <v>0</v>
      </c>
      <c r="E202" s="45"/>
      <c r="F202" s="95">
        <f t="shared" si="234"/>
        <v>0</v>
      </c>
      <c r="G202" s="229"/>
      <c r="H202" s="45"/>
      <c r="I202" s="91">
        <f t="shared" si="235"/>
        <v>0</v>
      </c>
      <c r="J202" s="263">
        <v>0</v>
      </c>
      <c r="K202" s="45"/>
      <c r="L202" s="95">
        <f t="shared" si="236"/>
        <v>0</v>
      </c>
      <c r="M202" s="229"/>
      <c r="N202" s="45"/>
      <c r="O202" s="91">
        <f t="shared" si="237"/>
        <v>0</v>
      </c>
      <c r="P202" s="290"/>
      <c r="Q202" s="296"/>
    </row>
    <row r="203" spans="1:17" x14ac:dyDescent="0.25">
      <c r="A203" s="35">
        <v>5200</v>
      </c>
      <c r="B203" s="72" t="s">
        <v>197</v>
      </c>
      <c r="C203" s="187">
        <f t="shared" si="191"/>
        <v>1868</v>
      </c>
      <c r="D203" s="130">
        <f>D204+D214+D215+D224+D225+D226+D228</f>
        <v>1868</v>
      </c>
      <c r="E203" s="38">
        <f t="shared" ref="E203" si="238">E204+E214+E215+E224+E225+E226+E228</f>
        <v>0</v>
      </c>
      <c r="F203" s="175">
        <f>F204+F214+F215+F224+F225+F226+F228</f>
        <v>1868</v>
      </c>
      <c r="G203" s="227">
        <f t="shared" ref="G203:I203" si="239">G204+G214+G215+G224+G225+G226+G228</f>
        <v>0</v>
      </c>
      <c r="H203" s="38">
        <f t="shared" si="239"/>
        <v>0</v>
      </c>
      <c r="I203" s="123">
        <f t="shared" si="239"/>
        <v>0</v>
      </c>
      <c r="J203" s="130">
        <f>J204+J214+J215+J224+J225+J226+J228</f>
        <v>0</v>
      </c>
      <c r="K203" s="38">
        <f t="shared" ref="K203:O203" si="240">K204+K214+K215+K224+K225+K226+K228</f>
        <v>0</v>
      </c>
      <c r="L203" s="175">
        <f t="shared" si="240"/>
        <v>0</v>
      </c>
      <c r="M203" s="227">
        <f t="shared" si="240"/>
        <v>0</v>
      </c>
      <c r="N203" s="38">
        <f t="shared" si="240"/>
        <v>0</v>
      </c>
      <c r="O203" s="123">
        <f t="shared" si="240"/>
        <v>0</v>
      </c>
      <c r="P203" s="292"/>
      <c r="Q203" s="296"/>
    </row>
    <row r="204" spans="1:17" hidden="1" x14ac:dyDescent="0.25">
      <c r="A204" s="73">
        <v>5210</v>
      </c>
      <c r="B204" s="58" t="s">
        <v>198</v>
      </c>
      <c r="C204" s="194">
        <f t="shared" si="191"/>
        <v>0</v>
      </c>
      <c r="D204" s="86">
        <f>SUM(D205:D213)</f>
        <v>0</v>
      </c>
      <c r="E204" s="74">
        <f>SUM(E205:E213)</f>
        <v>0</v>
      </c>
      <c r="F204" s="174">
        <f t="shared" ref="F204:N204" si="241">SUM(F205:F213)</f>
        <v>0</v>
      </c>
      <c r="G204" s="228">
        <f t="shared" si="241"/>
        <v>0</v>
      </c>
      <c r="H204" s="74">
        <f t="shared" si="241"/>
        <v>0</v>
      </c>
      <c r="I204" s="154">
        <f t="shared" si="241"/>
        <v>0</v>
      </c>
      <c r="J204" s="86">
        <f>SUM(J205:J213)</f>
        <v>0</v>
      </c>
      <c r="K204" s="74">
        <f t="shared" si="241"/>
        <v>0</v>
      </c>
      <c r="L204" s="174">
        <f t="shared" si="241"/>
        <v>0</v>
      </c>
      <c r="M204" s="228">
        <f t="shared" si="241"/>
        <v>0</v>
      </c>
      <c r="N204" s="74">
        <f t="shared" si="241"/>
        <v>0</v>
      </c>
      <c r="O204" s="154">
        <f>SUM(O205:O213)</f>
        <v>0</v>
      </c>
      <c r="P204" s="291"/>
      <c r="Q204" s="296"/>
    </row>
    <row r="205" spans="1:17" hidden="1" x14ac:dyDescent="0.25">
      <c r="A205" s="27">
        <v>5211</v>
      </c>
      <c r="B205" s="40" t="s">
        <v>199</v>
      </c>
      <c r="C205" s="188">
        <f t="shared" si="191"/>
        <v>0</v>
      </c>
      <c r="D205" s="262">
        <v>0</v>
      </c>
      <c r="E205" s="42"/>
      <c r="F205" s="176">
        <f t="shared" ref="F205:F214" si="242">D205+E205</f>
        <v>0</v>
      </c>
      <c r="G205" s="219"/>
      <c r="H205" s="42"/>
      <c r="I205" s="90">
        <f t="shared" ref="I205:I214" si="243">G205+H205</f>
        <v>0</v>
      </c>
      <c r="J205" s="262">
        <v>0</v>
      </c>
      <c r="K205" s="42"/>
      <c r="L205" s="176">
        <f t="shared" ref="L205:L214" si="244">J205+K205</f>
        <v>0</v>
      </c>
      <c r="M205" s="219"/>
      <c r="N205" s="42"/>
      <c r="O205" s="90">
        <f t="shared" ref="O205:O214" si="245">M205+N205</f>
        <v>0</v>
      </c>
      <c r="P205" s="289"/>
      <c r="Q205" s="296"/>
    </row>
    <row r="206" spans="1:17" hidden="1" x14ac:dyDescent="0.25">
      <c r="A206" s="30">
        <v>5212</v>
      </c>
      <c r="B206" s="43" t="s">
        <v>200</v>
      </c>
      <c r="C206" s="189">
        <f t="shared" si="191"/>
        <v>0</v>
      </c>
      <c r="D206" s="263">
        <v>0</v>
      </c>
      <c r="E206" s="45"/>
      <c r="F206" s="95">
        <f t="shared" si="242"/>
        <v>0</v>
      </c>
      <c r="G206" s="229"/>
      <c r="H206" s="45"/>
      <c r="I206" s="91">
        <f t="shared" si="243"/>
        <v>0</v>
      </c>
      <c r="J206" s="263">
        <v>0</v>
      </c>
      <c r="K206" s="45"/>
      <c r="L206" s="95">
        <f t="shared" si="244"/>
        <v>0</v>
      </c>
      <c r="M206" s="229"/>
      <c r="N206" s="45"/>
      <c r="O206" s="91">
        <f t="shared" si="245"/>
        <v>0</v>
      </c>
      <c r="P206" s="290"/>
      <c r="Q206" s="296"/>
    </row>
    <row r="207" spans="1:17" hidden="1" x14ac:dyDescent="0.25">
      <c r="A207" s="30">
        <v>5213</v>
      </c>
      <c r="B207" s="43" t="s">
        <v>201</v>
      </c>
      <c r="C207" s="189">
        <f t="shared" si="191"/>
        <v>0</v>
      </c>
      <c r="D207" s="263">
        <v>0</v>
      </c>
      <c r="E207" s="45"/>
      <c r="F207" s="95">
        <f t="shared" si="242"/>
        <v>0</v>
      </c>
      <c r="G207" s="229"/>
      <c r="H207" s="45"/>
      <c r="I207" s="91">
        <f t="shared" si="243"/>
        <v>0</v>
      </c>
      <c r="J207" s="263">
        <v>0</v>
      </c>
      <c r="K207" s="45"/>
      <c r="L207" s="95">
        <f t="shared" si="244"/>
        <v>0</v>
      </c>
      <c r="M207" s="229"/>
      <c r="N207" s="45"/>
      <c r="O207" s="91">
        <f t="shared" si="245"/>
        <v>0</v>
      </c>
      <c r="P207" s="290"/>
      <c r="Q207" s="296"/>
    </row>
    <row r="208" spans="1:17" hidden="1" x14ac:dyDescent="0.25">
      <c r="A208" s="30">
        <v>5214</v>
      </c>
      <c r="B208" s="43" t="s">
        <v>202</v>
      </c>
      <c r="C208" s="189">
        <f t="shared" si="191"/>
        <v>0</v>
      </c>
      <c r="D208" s="263">
        <v>0</v>
      </c>
      <c r="E208" s="45"/>
      <c r="F208" s="95">
        <f t="shared" si="242"/>
        <v>0</v>
      </c>
      <c r="G208" s="229"/>
      <c r="H208" s="45"/>
      <c r="I208" s="91">
        <f t="shared" si="243"/>
        <v>0</v>
      </c>
      <c r="J208" s="263">
        <v>0</v>
      </c>
      <c r="K208" s="45"/>
      <c r="L208" s="95">
        <f t="shared" si="244"/>
        <v>0</v>
      </c>
      <c r="M208" s="229"/>
      <c r="N208" s="45"/>
      <c r="O208" s="91">
        <f t="shared" si="245"/>
        <v>0</v>
      </c>
      <c r="P208" s="290"/>
      <c r="Q208" s="296"/>
    </row>
    <row r="209" spans="1:17" hidden="1" x14ac:dyDescent="0.25">
      <c r="A209" s="30">
        <v>5215</v>
      </c>
      <c r="B209" s="43" t="s">
        <v>203</v>
      </c>
      <c r="C209" s="189">
        <f t="shared" si="191"/>
        <v>0</v>
      </c>
      <c r="D209" s="263">
        <v>0</v>
      </c>
      <c r="E209" s="45"/>
      <c r="F209" s="95">
        <f t="shared" si="242"/>
        <v>0</v>
      </c>
      <c r="G209" s="229"/>
      <c r="H209" s="45"/>
      <c r="I209" s="91">
        <f t="shared" si="243"/>
        <v>0</v>
      </c>
      <c r="J209" s="263">
        <v>0</v>
      </c>
      <c r="K209" s="45"/>
      <c r="L209" s="95">
        <f t="shared" si="244"/>
        <v>0</v>
      </c>
      <c r="M209" s="229"/>
      <c r="N209" s="45"/>
      <c r="O209" s="91">
        <f t="shared" si="245"/>
        <v>0</v>
      </c>
      <c r="P209" s="290"/>
      <c r="Q209" s="296"/>
    </row>
    <row r="210" spans="1:17" hidden="1" x14ac:dyDescent="0.25">
      <c r="A210" s="30">
        <v>5216</v>
      </c>
      <c r="B210" s="43" t="s">
        <v>204</v>
      </c>
      <c r="C210" s="189">
        <f t="shared" si="191"/>
        <v>0</v>
      </c>
      <c r="D210" s="263">
        <v>0</v>
      </c>
      <c r="E210" s="45"/>
      <c r="F210" s="95">
        <f t="shared" si="242"/>
        <v>0</v>
      </c>
      <c r="G210" s="229"/>
      <c r="H210" s="45"/>
      <c r="I210" s="91">
        <f t="shared" si="243"/>
        <v>0</v>
      </c>
      <c r="J210" s="263">
        <v>0</v>
      </c>
      <c r="K210" s="45"/>
      <c r="L210" s="95">
        <f t="shared" si="244"/>
        <v>0</v>
      </c>
      <c r="M210" s="229"/>
      <c r="N210" s="45"/>
      <c r="O210" s="91">
        <f t="shared" si="245"/>
        <v>0</v>
      </c>
      <c r="P210" s="290"/>
      <c r="Q210" s="296"/>
    </row>
    <row r="211" spans="1:17" hidden="1" x14ac:dyDescent="0.25">
      <c r="A211" s="30">
        <v>5217</v>
      </c>
      <c r="B211" s="43" t="s">
        <v>205</v>
      </c>
      <c r="C211" s="189">
        <f t="shared" si="191"/>
        <v>0</v>
      </c>
      <c r="D211" s="263">
        <v>0</v>
      </c>
      <c r="E211" s="45"/>
      <c r="F211" s="95">
        <f t="shared" si="242"/>
        <v>0</v>
      </c>
      <c r="G211" s="229"/>
      <c r="H211" s="45"/>
      <c r="I211" s="91">
        <f t="shared" si="243"/>
        <v>0</v>
      </c>
      <c r="J211" s="263">
        <v>0</v>
      </c>
      <c r="K211" s="45"/>
      <c r="L211" s="95">
        <f t="shared" si="244"/>
        <v>0</v>
      </c>
      <c r="M211" s="229"/>
      <c r="N211" s="45"/>
      <c r="O211" s="91">
        <f t="shared" si="245"/>
        <v>0</v>
      </c>
      <c r="P211" s="290"/>
      <c r="Q211" s="296"/>
    </row>
    <row r="212" spans="1:17" hidden="1" x14ac:dyDescent="0.25">
      <c r="A212" s="30">
        <v>5218</v>
      </c>
      <c r="B212" s="43" t="s">
        <v>206</v>
      </c>
      <c r="C212" s="189">
        <f t="shared" si="191"/>
        <v>0</v>
      </c>
      <c r="D212" s="263">
        <v>0</v>
      </c>
      <c r="E212" s="45"/>
      <c r="F212" s="95">
        <f t="shared" si="242"/>
        <v>0</v>
      </c>
      <c r="G212" s="229"/>
      <c r="H212" s="45"/>
      <c r="I212" s="91">
        <f t="shared" si="243"/>
        <v>0</v>
      </c>
      <c r="J212" s="263">
        <v>0</v>
      </c>
      <c r="K212" s="45"/>
      <c r="L212" s="95">
        <f t="shared" si="244"/>
        <v>0</v>
      </c>
      <c r="M212" s="229"/>
      <c r="N212" s="45"/>
      <c r="O212" s="91">
        <f t="shared" si="245"/>
        <v>0</v>
      </c>
      <c r="P212" s="290"/>
      <c r="Q212" s="296"/>
    </row>
    <row r="213" spans="1:17" hidden="1" x14ac:dyDescent="0.25">
      <c r="A213" s="30">
        <v>5219</v>
      </c>
      <c r="B213" s="43" t="s">
        <v>207</v>
      </c>
      <c r="C213" s="189">
        <f t="shared" si="191"/>
        <v>0</v>
      </c>
      <c r="D213" s="263">
        <v>0</v>
      </c>
      <c r="E213" s="45"/>
      <c r="F213" s="95">
        <f t="shared" si="242"/>
        <v>0</v>
      </c>
      <c r="G213" s="229"/>
      <c r="H213" s="45"/>
      <c r="I213" s="91">
        <f t="shared" si="243"/>
        <v>0</v>
      </c>
      <c r="J213" s="263">
        <v>0</v>
      </c>
      <c r="K213" s="45"/>
      <c r="L213" s="95">
        <f t="shared" si="244"/>
        <v>0</v>
      </c>
      <c r="M213" s="229"/>
      <c r="N213" s="45"/>
      <c r="O213" s="91">
        <f t="shared" si="245"/>
        <v>0</v>
      </c>
      <c r="P213" s="290"/>
      <c r="Q213" s="296"/>
    </row>
    <row r="214" spans="1:17" ht="13.5" hidden="1" customHeight="1" x14ac:dyDescent="0.25">
      <c r="A214" s="75">
        <v>5220</v>
      </c>
      <c r="B214" s="43" t="s">
        <v>208</v>
      </c>
      <c r="C214" s="189">
        <f t="shared" si="191"/>
        <v>0</v>
      </c>
      <c r="D214" s="263">
        <v>0</v>
      </c>
      <c r="E214" s="45"/>
      <c r="F214" s="95">
        <f t="shared" si="242"/>
        <v>0</v>
      </c>
      <c r="G214" s="229"/>
      <c r="H214" s="45"/>
      <c r="I214" s="91">
        <f t="shared" si="243"/>
        <v>0</v>
      </c>
      <c r="J214" s="263">
        <v>0</v>
      </c>
      <c r="K214" s="45"/>
      <c r="L214" s="95">
        <f t="shared" si="244"/>
        <v>0</v>
      </c>
      <c r="M214" s="229"/>
      <c r="N214" s="45"/>
      <c r="O214" s="91">
        <f t="shared" si="245"/>
        <v>0</v>
      </c>
      <c r="P214" s="290"/>
      <c r="Q214" s="296"/>
    </row>
    <row r="215" spans="1:17" x14ac:dyDescent="0.25">
      <c r="A215" s="75">
        <v>5230</v>
      </c>
      <c r="B215" s="43" t="s">
        <v>209</v>
      </c>
      <c r="C215" s="189">
        <f t="shared" si="191"/>
        <v>1868</v>
      </c>
      <c r="D215" s="132">
        <f>SUM(D216:D223)</f>
        <v>1868</v>
      </c>
      <c r="E215" s="76">
        <f t="shared" ref="E215" si="246">SUM(E216:E223)</f>
        <v>0</v>
      </c>
      <c r="F215" s="95">
        <f>SUM(F216:F223)</f>
        <v>1868</v>
      </c>
      <c r="G215" s="230">
        <f t="shared" ref="G215:I215" si="247">SUM(G216:G223)</f>
        <v>0</v>
      </c>
      <c r="H215" s="76">
        <f t="shared" si="247"/>
        <v>0</v>
      </c>
      <c r="I215" s="91">
        <f t="shared" si="247"/>
        <v>0</v>
      </c>
      <c r="J215" s="132">
        <f>SUM(J216:J223)</f>
        <v>0</v>
      </c>
      <c r="K215" s="76">
        <f t="shared" ref="K215:N215" si="248">SUM(K216:K223)</f>
        <v>0</v>
      </c>
      <c r="L215" s="95">
        <f t="shared" si="248"/>
        <v>0</v>
      </c>
      <c r="M215" s="230">
        <f t="shared" si="248"/>
        <v>0</v>
      </c>
      <c r="N215" s="76">
        <f t="shared" si="248"/>
        <v>0</v>
      </c>
      <c r="O215" s="91">
        <f>SUM(O216:O223)</f>
        <v>0</v>
      </c>
      <c r="P215" s="290"/>
      <c r="Q215" s="296"/>
    </row>
    <row r="216" spans="1:17" hidden="1" x14ac:dyDescent="0.25">
      <c r="A216" s="30">
        <v>5231</v>
      </c>
      <c r="B216" s="43" t="s">
        <v>210</v>
      </c>
      <c r="C216" s="189">
        <f t="shared" si="191"/>
        <v>0</v>
      </c>
      <c r="D216" s="263">
        <v>0</v>
      </c>
      <c r="E216" s="45"/>
      <c r="F216" s="95">
        <f t="shared" ref="F216:F225" si="249">D216+E216</f>
        <v>0</v>
      </c>
      <c r="G216" s="229"/>
      <c r="H216" s="45"/>
      <c r="I216" s="91">
        <f t="shared" ref="I216:I225" si="250">G216+H216</f>
        <v>0</v>
      </c>
      <c r="J216" s="263">
        <v>0</v>
      </c>
      <c r="K216" s="45"/>
      <c r="L216" s="95">
        <f t="shared" ref="L216:L225" si="251">J216+K216</f>
        <v>0</v>
      </c>
      <c r="M216" s="229"/>
      <c r="N216" s="45"/>
      <c r="O216" s="91">
        <f t="shared" ref="O216:O225" si="252">M216+N216</f>
        <v>0</v>
      </c>
      <c r="P216" s="290"/>
      <c r="Q216" s="296"/>
    </row>
    <row r="217" spans="1:17" hidden="1" x14ac:dyDescent="0.25">
      <c r="A217" s="30">
        <v>5232</v>
      </c>
      <c r="B217" s="43" t="s">
        <v>211</v>
      </c>
      <c r="C217" s="189">
        <f t="shared" si="191"/>
        <v>0</v>
      </c>
      <c r="D217" s="263">
        <v>0</v>
      </c>
      <c r="E217" s="45"/>
      <c r="F217" s="95">
        <f t="shared" si="249"/>
        <v>0</v>
      </c>
      <c r="G217" s="229"/>
      <c r="H217" s="45"/>
      <c r="I217" s="91">
        <f t="shared" si="250"/>
        <v>0</v>
      </c>
      <c r="J217" s="263">
        <v>0</v>
      </c>
      <c r="K217" s="45"/>
      <c r="L217" s="95">
        <f t="shared" si="251"/>
        <v>0</v>
      </c>
      <c r="M217" s="229"/>
      <c r="N217" s="45"/>
      <c r="O217" s="91">
        <f t="shared" si="252"/>
        <v>0</v>
      </c>
      <c r="P217" s="290"/>
      <c r="Q217" s="296"/>
    </row>
    <row r="218" spans="1:17" hidden="1" x14ac:dyDescent="0.25">
      <c r="A218" s="30">
        <v>5233</v>
      </c>
      <c r="B218" s="43" t="s">
        <v>212</v>
      </c>
      <c r="C218" s="189">
        <f t="shared" si="191"/>
        <v>0</v>
      </c>
      <c r="D218" s="263">
        <v>0</v>
      </c>
      <c r="E218" s="45"/>
      <c r="F218" s="95">
        <f t="shared" si="249"/>
        <v>0</v>
      </c>
      <c r="G218" s="229"/>
      <c r="H218" s="45"/>
      <c r="I218" s="91">
        <f t="shared" si="250"/>
        <v>0</v>
      </c>
      <c r="J218" s="263">
        <v>0</v>
      </c>
      <c r="K218" s="45"/>
      <c r="L218" s="95">
        <f t="shared" si="251"/>
        <v>0</v>
      </c>
      <c r="M218" s="229"/>
      <c r="N218" s="45"/>
      <c r="O218" s="91">
        <f t="shared" si="252"/>
        <v>0</v>
      </c>
      <c r="P218" s="290"/>
      <c r="Q218" s="296"/>
    </row>
    <row r="219" spans="1:17" hidden="1" x14ac:dyDescent="0.25">
      <c r="A219" s="30">
        <v>5234</v>
      </c>
      <c r="B219" s="43" t="s">
        <v>213</v>
      </c>
      <c r="C219" s="189">
        <f t="shared" si="191"/>
        <v>0</v>
      </c>
      <c r="D219" s="263">
        <v>0</v>
      </c>
      <c r="E219" s="45"/>
      <c r="F219" s="95">
        <f t="shared" si="249"/>
        <v>0</v>
      </c>
      <c r="G219" s="229"/>
      <c r="H219" s="45"/>
      <c r="I219" s="91">
        <f t="shared" si="250"/>
        <v>0</v>
      </c>
      <c r="J219" s="263">
        <v>0</v>
      </c>
      <c r="K219" s="45"/>
      <c r="L219" s="95">
        <f t="shared" si="251"/>
        <v>0</v>
      </c>
      <c r="M219" s="229"/>
      <c r="N219" s="45"/>
      <c r="O219" s="91">
        <f t="shared" si="252"/>
        <v>0</v>
      </c>
      <c r="P219" s="290"/>
      <c r="Q219" s="296"/>
    </row>
    <row r="220" spans="1:17" ht="14.25" hidden="1" customHeight="1" x14ac:dyDescent="0.25">
      <c r="A220" s="30">
        <v>5236</v>
      </c>
      <c r="B220" s="43" t="s">
        <v>214</v>
      </c>
      <c r="C220" s="189">
        <f t="shared" si="191"/>
        <v>0</v>
      </c>
      <c r="D220" s="263">
        <v>0</v>
      </c>
      <c r="E220" s="45"/>
      <c r="F220" s="95">
        <f t="shared" si="249"/>
        <v>0</v>
      </c>
      <c r="G220" s="229"/>
      <c r="H220" s="45"/>
      <c r="I220" s="91">
        <f t="shared" si="250"/>
        <v>0</v>
      </c>
      <c r="J220" s="263">
        <v>0</v>
      </c>
      <c r="K220" s="45"/>
      <c r="L220" s="95">
        <f t="shared" si="251"/>
        <v>0</v>
      </c>
      <c r="M220" s="229"/>
      <c r="N220" s="45"/>
      <c r="O220" s="91">
        <f t="shared" si="252"/>
        <v>0</v>
      </c>
      <c r="P220" s="290"/>
      <c r="Q220" s="296"/>
    </row>
    <row r="221" spans="1:17" ht="14.25" hidden="1" customHeight="1" x14ac:dyDescent="0.25">
      <c r="A221" s="30">
        <v>5237</v>
      </c>
      <c r="B221" s="43" t="s">
        <v>215</v>
      </c>
      <c r="C221" s="189">
        <f t="shared" si="191"/>
        <v>0</v>
      </c>
      <c r="D221" s="263">
        <v>0</v>
      </c>
      <c r="E221" s="45"/>
      <c r="F221" s="95">
        <f t="shared" si="249"/>
        <v>0</v>
      </c>
      <c r="G221" s="229"/>
      <c r="H221" s="45"/>
      <c r="I221" s="91">
        <f t="shared" si="250"/>
        <v>0</v>
      </c>
      <c r="J221" s="263">
        <v>0</v>
      </c>
      <c r="K221" s="45"/>
      <c r="L221" s="95">
        <f t="shared" si="251"/>
        <v>0</v>
      </c>
      <c r="M221" s="229"/>
      <c r="N221" s="45"/>
      <c r="O221" s="91">
        <f t="shared" si="252"/>
        <v>0</v>
      </c>
      <c r="P221" s="290"/>
      <c r="Q221" s="296"/>
    </row>
    <row r="222" spans="1:17" hidden="1" x14ac:dyDescent="0.25">
      <c r="A222" s="30">
        <v>5238</v>
      </c>
      <c r="B222" s="43" t="s">
        <v>216</v>
      </c>
      <c r="C222" s="189">
        <f t="shared" si="191"/>
        <v>0</v>
      </c>
      <c r="D222" s="263">
        <v>0</v>
      </c>
      <c r="E222" s="45"/>
      <c r="F222" s="95">
        <f t="shared" si="249"/>
        <v>0</v>
      </c>
      <c r="G222" s="229"/>
      <c r="H222" s="45"/>
      <c r="I222" s="91">
        <f t="shared" si="250"/>
        <v>0</v>
      </c>
      <c r="J222" s="263">
        <v>0</v>
      </c>
      <c r="K222" s="45"/>
      <c r="L222" s="95">
        <f t="shared" si="251"/>
        <v>0</v>
      </c>
      <c r="M222" s="229"/>
      <c r="N222" s="45"/>
      <c r="O222" s="91">
        <f t="shared" si="252"/>
        <v>0</v>
      </c>
      <c r="P222" s="290"/>
      <c r="Q222" s="296"/>
    </row>
    <row r="223" spans="1:17" x14ac:dyDescent="0.25">
      <c r="A223" s="30">
        <v>5239</v>
      </c>
      <c r="B223" s="43" t="s">
        <v>217</v>
      </c>
      <c r="C223" s="189">
        <f t="shared" si="191"/>
        <v>1868</v>
      </c>
      <c r="D223" s="263">
        <v>1868</v>
      </c>
      <c r="E223" s="45"/>
      <c r="F223" s="95">
        <f t="shared" si="249"/>
        <v>1868</v>
      </c>
      <c r="G223" s="229"/>
      <c r="H223" s="45"/>
      <c r="I223" s="91">
        <f t="shared" si="250"/>
        <v>0</v>
      </c>
      <c r="J223" s="263">
        <v>0</v>
      </c>
      <c r="K223" s="45"/>
      <c r="L223" s="95">
        <f t="shared" si="251"/>
        <v>0</v>
      </c>
      <c r="M223" s="229"/>
      <c r="N223" s="45"/>
      <c r="O223" s="91">
        <f t="shared" si="252"/>
        <v>0</v>
      </c>
      <c r="P223" s="290"/>
      <c r="Q223" s="296"/>
    </row>
    <row r="224" spans="1:17" ht="24" hidden="1" x14ac:dyDescent="0.25">
      <c r="A224" s="75">
        <v>5240</v>
      </c>
      <c r="B224" s="43" t="s">
        <v>218</v>
      </c>
      <c r="C224" s="189">
        <f t="shared" si="191"/>
        <v>0</v>
      </c>
      <c r="D224" s="263">
        <v>0</v>
      </c>
      <c r="E224" s="45"/>
      <c r="F224" s="95">
        <f t="shared" si="249"/>
        <v>0</v>
      </c>
      <c r="G224" s="229"/>
      <c r="H224" s="45"/>
      <c r="I224" s="91">
        <f t="shared" si="250"/>
        <v>0</v>
      </c>
      <c r="J224" s="263">
        <v>0</v>
      </c>
      <c r="K224" s="45"/>
      <c r="L224" s="95">
        <f t="shared" si="251"/>
        <v>0</v>
      </c>
      <c r="M224" s="229"/>
      <c r="N224" s="45"/>
      <c r="O224" s="91">
        <f t="shared" si="252"/>
        <v>0</v>
      </c>
      <c r="P224" s="290"/>
      <c r="Q224" s="296"/>
    </row>
    <row r="225" spans="1:17" hidden="1" x14ac:dyDescent="0.25">
      <c r="A225" s="75">
        <v>5250</v>
      </c>
      <c r="B225" s="43" t="s">
        <v>219</v>
      </c>
      <c r="C225" s="189">
        <f t="shared" si="191"/>
        <v>0</v>
      </c>
      <c r="D225" s="263">
        <v>0</v>
      </c>
      <c r="E225" s="45"/>
      <c r="F225" s="95">
        <f t="shared" si="249"/>
        <v>0</v>
      </c>
      <c r="G225" s="229"/>
      <c r="H225" s="45"/>
      <c r="I225" s="91">
        <f t="shared" si="250"/>
        <v>0</v>
      </c>
      <c r="J225" s="263">
        <v>0</v>
      </c>
      <c r="K225" s="45"/>
      <c r="L225" s="95">
        <f t="shared" si="251"/>
        <v>0</v>
      </c>
      <c r="M225" s="229"/>
      <c r="N225" s="45"/>
      <c r="O225" s="91">
        <f t="shared" si="252"/>
        <v>0</v>
      </c>
      <c r="P225" s="290"/>
      <c r="Q225" s="296"/>
    </row>
    <row r="226" spans="1:17" hidden="1" x14ac:dyDescent="0.25">
      <c r="A226" s="75">
        <v>5260</v>
      </c>
      <c r="B226" s="43" t="s">
        <v>220</v>
      </c>
      <c r="C226" s="189">
        <f t="shared" si="191"/>
        <v>0</v>
      </c>
      <c r="D226" s="132">
        <f>SUM(D227)</f>
        <v>0</v>
      </c>
      <c r="E226" s="76">
        <f t="shared" ref="E226" si="253">SUM(E227)</f>
        <v>0</v>
      </c>
      <c r="F226" s="95">
        <f>SUM(F227)</f>
        <v>0</v>
      </c>
      <c r="G226" s="230">
        <f t="shared" ref="G226:I226" si="254">SUM(G227)</f>
        <v>0</v>
      </c>
      <c r="H226" s="76">
        <f t="shared" si="254"/>
        <v>0</v>
      </c>
      <c r="I226" s="91">
        <f t="shared" si="254"/>
        <v>0</v>
      </c>
      <c r="J226" s="132">
        <f>SUM(J227)</f>
        <v>0</v>
      </c>
      <c r="K226" s="76">
        <f t="shared" ref="K226:N226" si="255">SUM(K227)</f>
        <v>0</v>
      </c>
      <c r="L226" s="95">
        <f t="shared" si="255"/>
        <v>0</v>
      </c>
      <c r="M226" s="230">
        <f t="shared" si="255"/>
        <v>0</v>
      </c>
      <c r="N226" s="76">
        <f t="shared" si="255"/>
        <v>0</v>
      </c>
      <c r="O226" s="91">
        <f>SUM(O227)</f>
        <v>0</v>
      </c>
      <c r="P226" s="290"/>
      <c r="Q226" s="296"/>
    </row>
    <row r="227" spans="1:17" hidden="1" x14ac:dyDescent="0.25">
      <c r="A227" s="30">
        <v>5269</v>
      </c>
      <c r="B227" s="43" t="s">
        <v>221</v>
      </c>
      <c r="C227" s="189">
        <f t="shared" si="191"/>
        <v>0</v>
      </c>
      <c r="D227" s="263">
        <v>0</v>
      </c>
      <c r="E227" s="45"/>
      <c r="F227" s="95">
        <f t="shared" ref="F227:F228" si="256">D227+E227</f>
        <v>0</v>
      </c>
      <c r="G227" s="229"/>
      <c r="H227" s="45"/>
      <c r="I227" s="91">
        <f t="shared" ref="I227:I228" si="257">G227+H227</f>
        <v>0</v>
      </c>
      <c r="J227" s="263">
        <v>0</v>
      </c>
      <c r="K227" s="45"/>
      <c r="L227" s="95">
        <f t="shared" ref="L227:L228" si="258">J227+K227</f>
        <v>0</v>
      </c>
      <c r="M227" s="229"/>
      <c r="N227" s="45"/>
      <c r="O227" s="91">
        <f t="shared" ref="O227:O228" si="259">M227+N227</f>
        <v>0</v>
      </c>
      <c r="P227" s="290"/>
      <c r="Q227" s="296"/>
    </row>
    <row r="228" spans="1:17" hidden="1" x14ac:dyDescent="0.25">
      <c r="A228" s="73">
        <v>5270</v>
      </c>
      <c r="B228" s="58" t="s">
        <v>222</v>
      </c>
      <c r="C228" s="194">
        <f t="shared" si="191"/>
        <v>0</v>
      </c>
      <c r="D228" s="260">
        <v>0</v>
      </c>
      <c r="E228" s="77"/>
      <c r="F228" s="174">
        <f t="shared" si="256"/>
        <v>0</v>
      </c>
      <c r="G228" s="231"/>
      <c r="H228" s="77"/>
      <c r="I228" s="154">
        <f t="shared" si="257"/>
        <v>0</v>
      </c>
      <c r="J228" s="260">
        <v>0</v>
      </c>
      <c r="K228" s="77"/>
      <c r="L228" s="174">
        <f t="shared" si="258"/>
        <v>0</v>
      </c>
      <c r="M228" s="231"/>
      <c r="N228" s="77"/>
      <c r="O228" s="154">
        <f t="shared" si="259"/>
        <v>0</v>
      </c>
      <c r="P228" s="291"/>
      <c r="Q228" s="296"/>
    </row>
    <row r="229" spans="1:17" hidden="1" x14ac:dyDescent="0.25">
      <c r="A229" s="70">
        <v>6000</v>
      </c>
      <c r="B229" s="70" t="s">
        <v>223</v>
      </c>
      <c r="C229" s="199">
        <f t="shared" si="191"/>
        <v>0</v>
      </c>
      <c r="D229" s="137">
        <f>D230+D250+D258</f>
        <v>0</v>
      </c>
      <c r="E229" s="71">
        <f t="shared" ref="E229" si="260">E230+E250+E258</f>
        <v>0</v>
      </c>
      <c r="F229" s="172">
        <f>F230+F250+F258</f>
        <v>0</v>
      </c>
      <c r="G229" s="226">
        <f t="shared" ref="G229:I229" si="261">G230+G250+G258</f>
        <v>0</v>
      </c>
      <c r="H229" s="71">
        <f t="shared" si="261"/>
        <v>0</v>
      </c>
      <c r="I229" s="125">
        <f t="shared" si="261"/>
        <v>0</v>
      </c>
      <c r="J229" s="137">
        <f>J230+J250+J258</f>
        <v>0</v>
      </c>
      <c r="K229" s="71">
        <f t="shared" ref="K229:N229" si="262">K230+K250+K258</f>
        <v>0</v>
      </c>
      <c r="L229" s="172">
        <f t="shared" si="262"/>
        <v>0</v>
      </c>
      <c r="M229" s="226">
        <f t="shared" si="262"/>
        <v>0</v>
      </c>
      <c r="N229" s="71">
        <f t="shared" si="262"/>
        <v>0</v>
      </c>
      <c r="O229" s="125">
        <f>O230+O250+O258</f>
        <v>0</v>
      </c>
      <c r="P229" s="312"/>
      <c r="Q229" s="296"/>
    </row>
    <row r="230" spans="1:17" ht="14.25" hidden="1" customHeight="1" x14ac:dyDescent="0.25">
      <c r="A230" s="51">
        <v>6200</v>
      </c>
      <c r="B230" s="82" t="s">
        <v>224</v>
      </c>
      <c r="C230" s="201">
        <f t="shared" si="191"/>
        <v>0</v>
      </c>
      <c r="D230" s="138">
        <f>SUM(D231,D232,D234,D237,D243,D244,D245)</f>
        <v>0</v>
      </c>
      <c r="E230" s="85">
        <f t="shared" ref="E230" si="263">SUM(E231,E232,E234,E237,E243,E244,E245)</f>
        <v>0</v>
      </c>
      <c r="F230" s="173">
        <f>SUM(F231,F232,F234,F237,F243,F244,F245)</f>
        <v>0</v>
      </c>
      <c r="G230" s="235">
        <f t="shared" ref="G230:I230" si="264">SUM(G231,G232,G234,G237,G243,G244,G245)</f>
        <v>0</v>
      </c>
      <c r="H230" s="85">
        <f t="shared" si="264"/>
        <v>0</v>
      </c>
      <c r="I230" s="124">
        <f t="shared" si="264"/>
        <v>0</v>
      </c>
      <c r="J230" s="138">
        <f>SUM(J231,J232,J234,J237,J243,J244,J245)</f>
        <v>0</v>
      </c>
      <c r="K230" s="85">
        <f t="shared" ref="K230:N230" si="265">SUM(K231,K232,K234,K237,K243,K244,K245)</f>
        <v>0</v>
      </c>
      <c r="L230" s="173">
        <f t="shared" si="265"/>
        <v>0</v>
      </c>
      <c r="M230" s="235">
        <f t="shared" si="265"/>
        <v>0</v>
      </c>
      <c r="N230" s="85">
        <f t="shared" si="265"/>
        <v>0</v>
      </c>
      <c r="O230" s="124">
        <f>SUM(O231,O232,O234,O237,O243,O244,O245)</f>
        <v>0</v>
      </c>
      <c r="P230" s="313"/>
      <c r="Q230" s="296"/>
    </row>
    <row r="231" spans="1:17" hidden="1" x14ac:dyDescent="0.25">
      <c r="A231" s="340">
        <v>6220</v>
      </c>
      <c r="B231" s="40" t="s">
        <v>225</v>
      </c>
      <c r="C231" s="188">
        <f t="shared" si="191"/>
        <v>0</v>
      </c>
      <c r="D231" s="262">
        <v>0</v>
      </c>
      <c r="E231" s="42"/>
      <c r="F231" s="176">
        <f>D231+E231</f>
        <v>0</v>
      </c>
      <c r="G231" s="219"/>
      <c r="H231" s="42"/>
      <c r="I231" s="90">
        <f>G231+H231</f>
        <v>0</v>
      </c>
      <c r="J231" s="262">
        <v>0</v>
      </c>
      <c r="K231" s="42"/>
      <c r="L231" s="176">
        <f>J231+K231</f>
        <v>0</v>
      </c>
      <c r="M231" s="219"/>
      <c r="N231" s="42"/>
      <c r="O231" s="90">
        <f>M231+N231</f>
        <v>0</v>
      </c>
      <c r="P231" s="289"/>
      <c r="Q231" s="296"/>
    </row>
    <row r="232" spans="1:17" hidden="1" x14ac:dyDescent="0.25">
      <c r="A232" s="75">
        <v>6230</v>
      </c>
      <c r="B232" s="43" t="s">
        <v>226</v>
      </c>
      <c r="C232" s="189">
        <f t="shared" si="191"/>
        <v>0</v>
      </c>
      <c r="D232" s="132">
        <f>SUM(D233)</f>
        <v>0</v>
      </c>
      <c r="E232" s="76">
        <f t="shared" ref="E232:O232" si="266">SUM(E233)</f>
        <v>0</v>
      </c>
      <c r="F232" s="95">
        <f t="shared" si="266"/>
        <v>0</v>
      </c>
      <c r="G232" s="230">
        <f t="shared" si="266"/>
        <v>0</v>
      </c>
      <c r="H232" s="76">
        <f t="shared" si="266"/>
        <v>0</v>
      </c>
      <c r="I232" s="91">
        <f t="shared" si="266"/>
        <v>0</v>
      </c>
      <c r="J232" s="132">
        <f>SUM(J233)</f>
        <v>0</v>
      </c>
      <c r="K232" s="76">
        <f t="shared" si="266"/>
        <v>0</v>
      </c>
      <c r="L232" s="95">
        <f t="shared" si="266"/>
        <v>0</v>
      </c>
      <c r="M232" s="230">
        <f t="shared" si="266"/>
        <v>0</v>
      </c>
      <c r="N232" s="76">
        <f t="shared" si="266"/>
        <v>0</v>
      </c>
      <c r="O232" s="91">
        <f t="shared" si="266"/>
        <v>0</v>
      </c>
      <c r="P232" s="290"/>
      <c r="Q232" s="296"/>
    </row>
    <row r="233" spans="1:17" hidden="1" x14ac:dyDescent="0.25">
      <c r="A233" s="30">
        <v>6239</v>
      </c>
      <c r="B233" s="40" t="s">
        <v>227</v>
      </c>
      <c r="C233" s="189">
        <f t="shared" si="191"/>
        <v>0</v>
      </c>
      <c r="D233" s="262">
        <v>0</v>
      </c>
      <c r="E233" s="42"/>
      <c r="F233" s="176">
        <f>D233+E233</f>
        <v>0</v>
      </c>
      <c r="G233" s="219"/>
      <c r="H233" s="42"/>
      <c r="I233" s="90">
        <f>G233+H233</f>
        <v>0</v>
      </c>
      <c r="J233" s="262">
        <v>0</v>
      </c>
      <c r="K233" s="42"/>
      <c r="L233" s="176">
        <f>J233+K233</f>
        <v>0</v>
      </c>
      <c r="M233" s="219"/>
      <c r="N233" s="42"/>
      <c r="O233" s="90">
        <f>M233+N233</f>
        <v>0</v>
      </c>
      <c r="P233" s="289"/>
      <c r="Q233" s="296"/>
    </row>
    <row r="234" spans="1:17" ht="24" hidden="1" x14ac:dyDescent="0.25">
      <c r="A234" s="75">
        <v>6240</v>
      </c>
      <c r="B234" s="43" t="s">
        <v>228</v>
      </c>
      <c r="C234" s="189">
        <f t="shared" si="191"/>
        <v>0</v>
      </c>
      <c r="D234" s="132">
        <f>SUM(D235:D236)</f>
        <v>0</v>
      </c>
      <c r="E234" s="76">
        <f t="shared" ref="E234" si="267">SUM(E235:E236)</f>
        <v>0</v>
      </c>
      <c r="F234" s="95">
        <f>SUM(F235:F236)</f>
        <v>0</v>
      </c>
      <c r="G234" s="230">
        <f t="shared" ref="G234:I234" si="268">SUM(G235:G236)</f>
        <v>0</v>
      </c>
      <c r="H234" s="76">
        <f t="shared" si="268"/>
        <v>0</v>
      </c>
      <c r="I234" s="91">
        <f t="shared" si="268"/>
        <v>0</v>
      </c>
      <c r="J234" s="132">
        <f>SUM(J235:J236)</f>
        <v>0</v>
      </c>
      <c r="K234" s="76">
        <f t="shared" ref="K234:N234" si="269">SUM(K235:K236)</f>
        <v>0</v>
      </c>
      <c r="L234" s="95">
        <f t="shared" si="269"/>
        <v>0</v>
      </c>
      <c r="M234" s="230">
        <f t="shared" si="269"/>
        <v>0</v>
      </c>
      <c r="N234" s="76">
        <f t="shared" si="269"/>
        <v>0</v>
      </c>
      <c r="O234" s="91">
        <f>SUM(O235:O236)</f>
        <v>0</v>
      </c>
      <c r="P234" s="290"/>
      <c r="Q234" s="296"/>
    </row>
    <row r="235" spans="1:17" hidden="1" x14ac:dyDescent="0.25">
      <c r="A235" s="30">
        <v>6241</v>
      </c>
      <c r="B235" s="43" t="s">
        <v>229</v>
      </c>
      <c r="C235" s="189">
        <f t="shared" si="191"/>
        <v>0</v>
      </c>
      <c r="D235" s="263">
        <v>0</v>
      </c>
      <c r="E235" s="45"/>
      <c r="F235" s="95">
        <f t="shared" ref="F235:F236" si="270">D235+E235</f>
        <v>0</v>
      </c>
      <c r="G235" s="229"/>
      <c r="H235" s="45"/>
      <c r="I235" s="91">
        <f t="shared" ref="I235:I236" si="271">G235+H235</f>
        <v>0</v>
      </c>
      <c r="J235" s="263">
        <v>0</v>
      </c>
      <c r="K235" s="45"/>
      <c r="L235" s="95">
        <f t="shared" ref="L235:L236" si="272">J235+K235</f>
        <v>0</v>
      </c>
      <c r="M235" s="229"/>
      <c r="N235" s="45"/>
      <c r="O235" s="91">
        <f t="shared" ref="O235:O236" si="273">M235+N235</f>
        <v>0</v>
      </c>
      <c r="P235" s="290"/>
      <c r="Q235" s="296"/>
    </row>
    <row r="236" spans="1:17" hidden="1" x14ac:dyDescent="0.25">
      <c r="A236" s="30">
        <v>6242</v>
      </c>
      <c r="B236" s="43" t="s">
        <v>230</v>
      </c>
      <c r="C236" s="189">
        <f t="shared" si="191"/>
        <v>0</v>
      </c>
      <c r="D236" s="263">
        <v>0</v>
      </c>
      <c r="E236" s="45"/>
      <c r="F236" s="95">
        <f t="shared" si="270"/>
        <v>0</v>
      </c>
      <c r="G236" s="229"/>
      <c r="H236" s="45"/>
      <c r="I236" s="91">
        <f t="shared" si="271"/>
        <v>0</v>
      </c>
      <c r="J236" s="263">
        <v>0</v>
      </c>
      <c r="K236" s="45"/>
      <c r="L236" s="95">
        <f t="shared" si="272"/>
        <v>0</v>
      </c>
      <c r="M236" s="229"/>
      <c r="N236" s="45"/>
      <c r="O236" s="91">
        <f t="shared" si="273"/>
        <v>0</v>
      </c>
      <c r="P236" s="290"/>
      <c r="Q236" s="296"/>
    </row>
    <row r="237" spans="1:17" ht="25.5" hidden="1" customHeight="1" x14ac:dyDescent="0.25">
      <c r="A237" s="75">
        <v>6250</v>
      </c>
      <c r="B237" s="43" t="s">
        <v>231</v>
      </c>
      <c r="C237" s="189">
        <f t="shared" si="191"/>
        <v>0</v>
      </c>
      <c r="D237" s="132">
        <f>SUM(D238:D242)</f>
        <v>0</v>
      </c>
      <c r="E237" s="76">
        <f t="shared" ref="E237" si="274">SUM(E238:E242)</f>
        <v>0</v>
      </c>
      <c r="F237" s="95">
        <f>SUM(F238:F242)</f>
        <v>0</v>
      </c>
      <c r="G237" s="230">
        <f t="shared" ref="G237:I237" si="275">SUM(G238:G242)</f>
        <v>0</v>
      </c>
      <c r="H237" s="76">
        <f t="shared" si="275"/>
        <v>0</v>
      </c>
      <c r="I237" s="91">
        <f t="shared" si="275"/>
        <v>0</v>
      </c>
      <c r="J237" s="132">
        <f>SUM(J238:J242)</f>
        <v>0</v>
      </c>
      <c r="K237" s="76">
        <f t="shared" ref="K237:N237" si="276">SUM(K238:K242)</f>
        <v>0</v>
      </c>
      <c r="L237" s="95">
        <f t="shared" si="276"/>
        <v>0</v>
      </c>
      <c r="M237" s="230">
        <f t="shared" si="276"/>
        <v>0</v>
      </c>
      <c r="N237" s="76">
        <f t="shared" si="276"/>
        <v>0</v>
      </c>
      <c r="O237" s="91">
        <f>SUM(O238:O242)</f>
        <v>0</v>
      </c>
      <c r="P237" s="290"/>
      <c r="Q237" s="296"/>
    </row>
    <row r="238" spans="1:17" ht="14.25" hidden="1" customHeight="1" x14ac:dyDescent="0.25">
      <c r="A238" s="30">
        <v>6252</v>
      </c>
      <c r="B238" s="43" t="s">
        <v>232</v>
      </c>
      <c r="C238" s="189">
        <f t="shared" si="191"/>
        <v>0</v>
      </c>
      <c r="D238" s="263">
        <v>0</v>
      </c>
      <c r="E238" s="45"/>
      <c r="F238" s="95">
        <f t="shared" ref="F238:F244" si="277">D238+E238</f>
        <v>0</v>
      </c>
      <c r="G238" s="229"/>
      <c r="H238" s="45"/>
      <c r="I238" s="91">
        <f t="shared" ref="I238:I244" si="278">G238+H238</f>
        <v>0</v>
      </c>
      <c r="J238" s="263">
        <v>0</v>
      </c>
      <c r="K238" s="45"/>
      <c r="L238" s="95">
        <f t="shared" ref="L238:L244" si="279">J238+K238</f>
        <v>0</v>
      </c>
      <c r="M238" s="229"/>
      <c r="N238" s="45"/>
      <c r="O238" s="91">
        <f t="shared" ref="O238:O244" si="280">M238+N238</f>
        <v>0</v>
      </c>
      <c r="P238" s="290"/>
      <c r="Q238" s="296"/>
    </row>
    <row r="239" spans="1:17" ht="14.25" hidden="1" customHeight="1" x14ac:dyDescent="0.25">
      <c r="A239" s="30">
        <v>6253</v>
      </c>
      <c r="B239" s="43" t="s">
        <v>233</v>
      </c>
      <c r="C239" s="189">
        <f t="shared" si="191"/>
        <v>0</v>
      </c>
      <c r="D239" s="263">
        <v>0</v>
      </c>
      <c r="E239" s="45"/>
      <c r="F239" s="95">
        <f t="shared" si="277"/>
        <v>0</v>
      </c>
      <c r="G239" s="229"/>
      <c r="H239" s="45"/>
      <c r="I239" s="91">
        <f t="shared" si="278"/>
        <v>0</v>
      </c>
      <c r="J239" s="263">
        <v>0</v>
      </c>
      <c r="K239" s="45"/>
      <c r="L239" s="95">
        <f t="shared" si="279"/>
        <v>0</v>
      </c>
      <c r="M239" s="229"/>
      <c r="N239" s="45"/>
      <c r="O239" s="91">
        <f t="shared" si="280"/>
        <v>0</v>
      </c>
      <c r="P239" s="290"/>
      <c r="Q239" s="296"/>
    </row>
    <row r="240" spans="1:17" ht="24" hidden="1" x14ac:dyDescent="0.25">
      <c r="A240" s="30">
        <v>6254</v>
      </c>
      <c r="B240" s="43" t="s">
        <v>234</v>
      </c>
      <c r="C240" s="189">
        <f t="shared" si="191"/>
        <v>0</v>
      </c>
      <c r="D240" s="263">
        <v>0</v>
      </c>
      <c r="E240" s="45"/>
      <c r="F240" s="95">
        <f t="shared" si="277"/>
        <v>0</v>
      </c>
      <c r="G240" s="229"/>
      <c r="H240" s="45"/>
      <c r="I240" s="91">
        <f t="shared" si="278"/>
        <v>0</v>
      </c>
      <c r="J240" s="263">
        <v>0</v>
      </c>
      <c r="K240" s="45"/>
      <c r="L240" s="95">
        <f t="shared" si="279"/>
        <v>0</v>
      </c>
      <c r="M240" s="229"/>
      <c r="N240" s="45"/>
      <c r="O240" s="91">
        <f t="shared" si="280"/>
        <v>0</v>
      </c>
      <c r="P240" s="290"/>
      <c r="Q240" s="296"/>
    </row>
    <row r="241" spans="1:17" ht="24" hidden="1" x14ac:dyDescent="0.25">
      <c r="A241" s="30">
        <v>6255</v>
      </c>
      <c r="B241" s="43" t="s">
        <v>235</v>
      </c>
      <c r="C241" s="189">
        <f t="shared" ref="C241:C295" si="281">SUM(F241,I241,L241,O241)</f>
        <v>0</v>
      </c>
      <c r="D241" s="263">
        <v>0</v>
      </c>
      <c r="E241" s="45"/>
      <c r="F241" s="95">
        <f t="shared" si="277"/>
        <v>0</v>
      </c>
      <c r="G241" s="229"/>
      <c r="H241" s="45"/>
      <c r="I241" s="91">
        <f t="shared" si="278"/>
        <v>0</v>
      </c>
      <c r="J241" s="263">
        <v>0</v>
      </c>
      <c r="K241" s="45"/>
      <c r="L241" s="95">
        <f t="shared" si="279"/>
        <v>0</v>
      </c>
      <c r="M241" s="229"/>
      <c r="N241" s="45"/>
      <c r="O241" s="91">
        <f t="shared" si="280"/>
        <v>0</v>
      </c>
      <c r="P241" s="290"/>
      <c r="Q241" s="296"/>
    </row>
    <row r="242" spans="1:17" hidden="1" x14ac:dyDescent="0.25">
      <c r="A242" s="30">
        <v>6259</v>
      </c>
      <c r="B242" s="43" t="s">
        <v>236</v>
      </c>
      <c r="C242" s="189">
        <f t="shared" si="281"/>
        <v>0</v>
      </c>
      <c r="D242" s="263">
        <v>0</v>
      </c>
      <c r="E242" s="45"/>
      <c r="F242" s="95">
        <f t="shared" si="277"/>
        <v>0</v>
      </c>
      <c r="G242" s="229"/>
      <c r="H242" s="45"/>
      <c r="I242" s="91">
        <f t="shared" si="278"/>
        <v>0</v>
      </c>
      <c r="J242" s="263">
        <v>0</v>
      </c>
      <c r="K242" s="45"/>
      <c r="L242" s="95">
        <f t="shared" si="279"/>
        <v>0</v>
      </c>
      <c r="M242" s="229"/>
      <c r="N242" s="45"/>
      <c r="O242" s="91">
        <f t="shared" si="280"/>
        <v>0</v>
      </c>
      <c r="P242" s="290"/>
      <c r="Q242" s="296"/>
    </row>
    <row r="243" spans="1:17" ht="24" hidden="1" x14ac:dyDescent="0.25">
      <c r="A243" s="75">
        <v>6260</v>
      </c>
      <c r="B243" s="43" t="s">
        <v>237</v>
      </c>
      <c r="C243" s="189">
        <f t="shared" si="281"/>
        <v>0</v>
      </c>
      <c r="D243" s="263">
        <v>0</v>
      </c>
      <c r="E243" s="45"/>
      <c r="F243" s="95">
        <f t="shared" si="277"/>
        <v>0</v>
      </c>
      <c r="G243" s="229"/>
      <c r="H243" s="45"/>
      <c r="I243" s="91">
        <f t="shared" si="278"/>
        <v>0</v>
      </c>
      <c r="J243" s="263">
        <v>0</v>
      </c>
      <c r="K243" s="45"/>
      <c r="L243" s="95">
        <f t="shared" si="279"/>
        <v>0</v>
      </c>
      <c r="M243" s="229"/>
      <c r="N243" s="45"/>
      <c r="O243" s="91">
        <f t="shared" si="280"/>
        <v>0</v>
      </c>
      <c r="P243" s="290"/>
      <c r="Q243" s="296"/>
    </row>
    <row r="244" spans="1:17" hidden="1" x14ac:dyDescent="0.25">
      <c r="A244" s="75">
        <v>6270</v>
      </c>
      <c r="B244" s="43" t="s">
        <v>238</v>
      </c>
      <c r="C244" s="189">
        <f t="shared" si="281"/>
        <v>0</v>
      </c>
      <c r="D244" s="263">
        <v>0</v>
      </c>
      <c r="E244" s="45"/>
      <c r="F244" s="95">
        <f t="shared" si="277"/>
        <v>0</v>
      </c>
      <c r="G244" s="229"/>
      <c r="H244" s="45"/>
      <c r="I244" s="91">
        <f t="shared" si="278"/>
        <v>0</v>
      </c>
      <c r="J244" s="263">
        <v>0</v>
      </c>
      <c r="K244" s="45"/>
      <c r="L244" s="95">
        <f t="shared" si="279"/>
        <v>0</v>
      </c>
      <c r="M244" s="229"/>
      <c r="N244" s="45"/>
      <c r="O244" s="91">
        <f t="shared" si="280"/>
        <v>0</v>
      </c>
      <c r="P244" s="290"/>
      <c r="Q244" s="296"/>
    </row>
    <row r="245" spans="1:17" hidden="1" x14ac:dyDescent="0.25">
      <c r="A245" s="340">
        <v>6290</v>
      </c>
      <c r="B245" s="40" t="s">
        <v>239</v>
      </c>
      <c r="C245" s="200">
        <f t="shared" si="281"/>
        <v>0</v>
      </c>
      <c r="D245" s="131">
        <f>SUM(D246:D249)</f>
        <v>0</v>
      </c>
      <c r="E245" s="79">
        <f t="shared" ref="E245" si="282">SUM(E246:E249)</f>
        <v>0</v>
      </c>
      <c r="F245" s="176">
        <f>SUM(F246:F249)</f>
        <v>0</v>
      </c>
      <c r="G245" s="232">
        <f t="shared" ref="G245:I245" si="283">SUM(G246:G249)</f>
        <v>0</v>
      </c>
      <c r="H245" s="79">
        <f t="shared" si="283"/>
        <v>0</v>
      </c>
      <c r="I245" s="90">
        <f t="shared" si="283"/>
        <v>0</v>
      </c>
      <c r="J245" s="131">
        <f>SUM(J246:J249)</f>
        <v>0</v>
      </c>
      <c r="K245" s="79">
        <f t="shared" ref="K245:O245" si="284">SUM(K246:K249)</f>
        <v>0</v>
      </c>
      <c r="L245" s="176">
        <f t="shared" si="284"/>
        <v>0</v>
      </c>
      <c r="M245" s="232">
        <f t="shared" si="284"/>
        <v>0</v>
      </c>
      <c r="N245" s="79">
        <f t="shared" si="284"/>
        <v>0</v>
      </c>
      <c r="O245" s="90">
        <f t="shared" si="284"/>
        <v>0</v>
      </c>
      <c r="P245" s="293"/>
      <c r="Q245" s="296"/>
    </row>
    <row r="246" spans="1:17" hidden="1" x14ac:dyDescent="0.25">
      <c r="A246" s="30">
        <v>6291</v>
      </c>
      <c r="B246" s="43" t="s">
        <v>240</v>
      </c>
      <c r="C246" s="189">
        <f t="shared" si="281"/>
        <v>0</v>
      </c>
      <c r="D246" s="263">
        <v>0</v>
      </c>
      <c r="E246" s="45"/>
      <c r="F246" s="95">
        <f t="shared" ref="F246:F249" si="285">D246+E246</f>
        <v>0</v>
      </c>
      <c r="G246" s="229"/>
      <c r="H246" s="45"/>
      <c r="I246" s="91">
        <f t="shared" ref="I246:I249" si="286">G246+H246</f>
        <v>0</v>
      </c>
      <c r="J246" s="263">
        <v>0</v>
      </c>
      <c r="K246" s="45"/>
      <c r="L246" s="95">
        <f t="shared" ref="L246:L249" si="287">J246+K246</f>
        <v>0</v>
      </c>
      <c r="M246" s="229"/>
      <c r="N246" s="45"/>
      <c r="O246" s="91">
        <f t="shared" ref="O246:O249" si="288">M246+N246</f>
        <v>0</v>
      </c>
      <c r="P246" s="290"/>
      <c r="Q246" s="296"/>
    </row>
    <row r="247" spans="1:17" hidden="1" x14ac:dyDescent="0.25">
      <c r="A247" s="30">
        <v>6292</v>
      </c>
      <c r="B247" s="43" t="s">
        <v>241</v>
      </c>
      <c r="C247" s="189">
        <f t="shared" si="281"/>
        <v>0</v>
      </c>
      <c r="D247" s="263">
        <v>0</v>
      </c>
      <c r="E247" s="45"/>
      <c r="F247" s="95">
        <f t="shared" si="285"/>
        <v>0</v>
      </c>
      <c r="G247" s="229"/>
      <c r="H247" s="45"/>
      <c r="I247" s="91">
        <f t="shared" si="286"/>
        <v>0</v>
      </c>
      <c r="J247" s="263">
        <v>0</v>
      </c>
      <c r="K247" s="45"/>
      <c r="L247" s="95">
        <f t="shared" si="287"/>
        <v>0</v>
      </c>
      <c r="M247" s="229"/>
      <c r="N247" s="45"/>
      <c r="O247" s="91">
        <f t="shared" si="288"/>
        <v>0</v>
      </c>
      <c r="P247" s="290"/>
      <c r="Q247" s="296"/>
    </row>
    <row r="248" spans="1:17" ht="72" hidden="1" x14ac:dyDescent="0.25">
      <c r="A248" s="30">
        <v>6296</v>
      </c>
      <c r="B248" s="43" t="s">
        <v>242</v>
      </c>
      <c r="C248" s="189">
        <f t="shared" si="281"/>
        <v>0</v>
      </c>
      <c r="D248" s="263">
        <v>0</v>
      </c>
      <c r="E248" s="45"/>
      <c r="F248" s="95">
        <f t="shared" si="285"/>
        <v>0</v>
      </c>
      <c r="G248" s="229"/>
      <c r="H248" s="45"/>
      <c r="I248" s="91">
        <f t="shared" si="286"/>
        <v>0</v>
      </c>
      <c r="J248" s="263">
        <v>0</v>
      </c>
      <c r="K248" s="45"/>
      <c r="L248" s="95">
        <f t="shared" si="287"/>
        <v>0</v>
      </c>
      <c r="M248" s="229"/>
      <c r="N248" s="45"/>
      <c r="O248" s="91">
        <f t="shared" si="288"/>
        <v>0</v>
      </c>
      <c r="P248" s="290"/>
      <c r="Q248" s="296"/>
    </row>
    <row r="249" spans="1:17" ht="39.75" hidden="1" customHeight="1" x14ac:dyDescent="0.25">
      <c r="A249" s="30">
        <v>6299</v>
      </c>
      <c r="B249" s="43" t="s">
        <v>243</v>
      </c>
      <c r="C249" s="189">
        <f t="shared" si="281"/>
        <v>0</v>
      </c>
      <c r="D249" s="263">
        <v>0</v>
      </c>
      <c r="E249" s="45"/>
      <c r="F249" s="95">
        <f t="shared" si="285"/>
        <v>0</v>
      </c>
      <c r="G249" s="229"/>
      <c r="H249" s="45"/>
      <c r="I249" s="91">
        <f t="shared" si="286"/>
        <v>0</v>
      </c>
      <c r="J249" s="263">
        <v>0</v>
      </c>
      <c r="K249" s="45"/>
      <c r="L249" s="95">
        <f t="shared" si="287"/>
        <v>0</v>
      </c>
      <c r="M249" s="229"/>
      <c r="N249" s="45"/>
      <c r="O249" s="91">
        <f t="shared" si="288"/>
        <v>0</v>
      </c>
      <c r="P249" s="290"/>
      <c r="Q249" s="296"/>
    </row>
    <row r="250" spans="1:17" hidden="1" x14ac:dyDescent="0.25">
      <c r="A250" s="35">
        <v>6300</v>
      </c>
      <c r="B250" s="72" t="s">
        <v>244</v>
      </c>
      <c r="C250" s="187">
        <f t="shared" si="281"/>
        <v>0</v>
      </c>
      <c r="D250" s="130">
        <f>SUM(D251,D256,D257)</f>
        <v>0</v>
      </c>
      <c r="E250" s="38">
        <f t="shared" ref="E250" si="289">SUM(E251,E256,E257)</f>
        <v>0</v>
      </c>
      <c r="F250" s="175">
        <f>SUM(F251,F256,F257)</f>
        <v>0</v>
      </c>
      <c r="G250" s="227">
        <f t="shared" ref="G250:I250" si="290">SUM(G251,G256,G257)</f>
        <v>0</v>
      </c>
      <c r="H250" s="38">
        <f t="shared" si="290"/>
        <v>0</v>
      </c>
      <c r="I250" s="123">
        <f t="shared" si="290"/>
        <v>0</v>
      </c>
      <c r="J250" s="130">
        <f>SUM(J251,J256,J257)</f>
        <v>0</v>
      </c>
      <c r="K250" s="38">
        <f t="shared" ref="K250:O250" si="291">SUM(K251,K256,K257)</f>
        <v>0</v>
      </c>
      <c r="L250" s="175">
        <f t="shared" si="291"/>
        <v>0</v>
      </c>
      <c r="M250" s="227">
        <f t="shared" si="291"/>
        <v>0</v>
      </c>
      <c r="N250" s="38">
        <f t="shared" si="291"/>
        <v>0</v>
      </c>
      <c r="O250" s="123">
        <f t="shared" si="291"/>
        <v>0</v>
      </c>
      <c r="P250" s="314"/>
      <c r="Q250" s="296"/>
    </row>
    <row r="251" spans="1:17" hidden="1" x14ac:dyDescent="0.25">
      <c r="A251" s="340">
        <v>6320</v>
      </c>
      <c r="B251" s="40" t="s">
        <v>245</v>
      </c>
      <c r="C251" s="200">
        <f t="shared" si="281"/>
        <v>0</v>
      </c>
      <c r="D251" s="131">
        <f>SUM(D252:D255)</f>
        <v>0</v>
      </c>
      <c r="E251" s="79">
        <f t="shared" ref="E251" si="292">SUM(E252:E255)</f>
        <v>0</v>
      </c>
      <c r="F251" s="176">
        <f>SUM(F252:F255)</f>
        <v>0</v>
      </c>
      <c r="G251" s="232">
        <f t="shared" ref="G251:I251" si="293">SUM(G252:G255)</f>
        <v>0</v>
      </c>
      <c r="H251" s="79">
        <f t="shared" si="293"/>
        <v>0</v>
      </c>
      <c r="I251" s="90">
        <f t="shared" si="293"/>
        <v>0</v>
      </c>
      <c r="J251" s="131">
        <f>SUM(J252:J255)</f>
        <v>0</v>
      </c>
      <c r="K251" s="79">
        <f t="shared" ref="K251:O251" si="294">SUM(K252:K255)</f>
        <v>0</v>
      </c>
      <c r="L251" s="176">
        <f t="shared" si="294"/>
        <v>0</v>
      </c>
      <c r="M251" s="232">
        <f t="shared" si="294"/>
        <v>0</v>
      </c>
      <c r="N251" s="79">
        <f t="shared" si="294"/>
        <v>0</v>
      </c>
      <c r="O251" s="90">
        <f t="shared" si="294"/>
        <v>0</v>
      </c>
      <c r="P251" s="289"/>
      <c r="Q251" s="296"/>
    </row>
    <row r="252" spans="1:17" hidden="1" x14ac:dyDescent="0.25">
      <c r="A252" s="30">
        <v>6322</v>
      </c>
      <c r="B252" s="43" t="s">
        <v>246</v>
      </c>
      <c r="C252" s="189">
        <f t="shared" si="281"/>
        <v>0</v>
      </c>
      <c r="D252" s="263">
        <v>0</v>
      </c>
      <c r="E252" s="45"/>
      <c r="F252" s="95">
        <f t="shared" ref="F252:F257" si="295">D252+E252</f>
        <v>0</v>
      </c>
      <c r="G252" s="229"/>
      <c r="H252" s="45"/>
      <c r="I252" s="91">
        <f t="shared" ref="I252:I257" si="296">G252+H252</f>
        <v>0</v>
      </c>
      <c r="J252" s="263">
        <v>0</v>
      </c>
      <c r="K252" s="45"/>
      <c r="L252" s="95">
        <f t="shared" ref="L252:L257" si="297">J252+K252</f>
        <v>0</v>
      </c>
      <c r="M252" s="229"/>
      <c r="N252" s="45"/>
      <c r="O252" s="91">
        <f t="shared" ref="O252:O257" si="298">M252+N252</f>
        <v>0</v>
      </c>
      <c r="P252" s="290"/>
      <c r="Q252" s="296"/>
    </row>
    <row r="253" spans="1:17" ht="24" hidden="1" x14ac:dyDescent="0.25">
      <c r="A253" s="30">
        <v>6323</v>
      </c>
      <c r="B253" s="43" t="s">
        <v>247</v>
      </c>
      <c r="C253" s="189">
        <f t="shared" si="281"/>
        <v>0</v>
      </c>
      <c r="D253" s="263">
        <v>0</v>
      </c>
      <c r="E253" s="45"/>
      <c r="F253" s="95">
        <f t="shared" si="295"/>
        <v>0</v>
      </c>
      <c r="G253" s="229"/>
      <c r="H253" s="45"/>
      <c r="I253" s="91">
        <f t="shared" si="296"/>
        <v>0</v>
      </c>
      <c r="J253" s="263">
        <v>0</v>
      </c>
      <c r="K253" s="45"/>
      <c r="L253" s="95">
        <f t="shared" si="297"/>
        <v>0</v>
      </c>
      <c r="M253" s="229"/>
      <c r="N253" s="45"/>
      <c r="O253" s="91">
        <f t="shared" si="298"/>
        <v>0</v>
      </c>
      <c r="P253" s="290"/>
      <c r="Q253" s="296"/>
    </row>
    <row r="254" spans="1:17" ht="24" hidden="1" x14ac:dyDescent="0.25">
      <c r="A254" s="30">
        <v>6324</v>
      </c>
      <c r="B254" s="43" t="s">
        <v>301</v>
      </c>
      <c r="C254" s="189">
        <f t="shared" si="281"/>
        <v>0</v>
      </c>
      <c r="D254" s="263">
        <v>0</v>
      </c>
      <c r="E254" s="45"/>
      <c r="F254" s="95">
        <f t="shared" si="295"/>
        <v>0</v>
      </c>
      <c r="G254" s="229"/>
      <c r="H254" s="45"/>
      <c r="I254" s="91">
        <f t="shared" si="296"/>
        <v>0</v>
      </c>
      <c r="J254" s="263">
        <v>0</v>
      </c>
      <c r="K254" s="45"/>
      <c r="L254" s="95">
        <f t="shared" si="297"/>
        <v>0</v>
      </c>
      <c r="M254" s="229"/>
      <c r="N254" s="45"/>
      <c r="O254" s="91">
        <f t="shared" si="298"/>
        <v>0</v>
      </c>
      <c r="P254" s="290"/>
      <c r="Q254" s="296"/>
    </row>
    <row r="255" spans="1:17" hidden="1" x14ac:dyDescent="0.25">
      <c r="A255" s="27">
        <v>6329</v>
      </c>
      <c r="B255" s="40" t="s">
        <v>302</v>
      </c>
      <c r="C255" s="188">
        <f t="shared" si="281"/>
        <v>0</v>
      </c>
      <c r="D255" s="262">
        <v>0</v>
      </c>
      <c r="E255" s="42"/>
      <c r="F255" s="176">
        <f t="shared" si="295"/>
        <v>0</v>
      </c>
      <c r="G255" s="219"/>
      <c r="H255" s="42"/>
      <c r="I255" s="90">
        <f t="shared" si="296"/>
        <v>0</v>
      </c>
      <c r="J255" s="262">
        <v>0</v>
      </c>
      <c r="K255" s="42"/>
      <c r="L255" s="176">
        <f t="shared" si="297"/>
        <v>0</v>
      </c>
      <c r="M255" s="219"/>
      <c r="N255" s="42"/>
      <c r="O255" s="90">
        <f t="shared" si="298"/>
        <v>0</v>
      </c>
      <c r="P255" s="289"/>
      <c r="Q255" s="296"/>
    </row>
    <row r="256" spans="1:17" hidden="1" x14ac:dyDescent="0.25">
      <c r="A256" s="92">
        <v>6330</v>
      </c>
      <c r="B256" s="93" t="s">
        <v>248</v>
      </c>
      <c r="C256" s="200">
        <f t="shared" si="281"/>
        <v>0</v>
      </c>
      <c r="D256" s="264">
        <v>0</v>
      </c>
      <c r="E256" s="84"/>
      <c r="F256" s="331">
        <f t="shared" si="295"/>
        <v>0</v>
      </c>
      <c r="G256" s="234"/>
      <c r="H256" s="84"/>
      <c r="I256" s="156">
        <f t="shared" si="296"/>
        <v>0</v>
      </c>
      <c r="J256" s="264">
        <v>0</v>
      </c>
      <c r="K256" s="84"/>
      <c r="L256" s="331">
        <f t="shared" si="297"/>
        <v>0</v>
      </c>
      <c r="M256" s="234"/>
      <c r="N256" s="84"/>
      <c r="O256" s="156">
        <f t="shared" si="298"/>
        <v>0</v>
      </c>
      <c r="P256" s="293"/>
      <c r="Q256" s="296"/>
    </row>
    <row r="257" spans="1:17" hidden="1" x14ac:dyDescent="0.25">
      <c r="A257" s="75">
        <v>6360</v>
      </c>
      <c r="B257" s="43" t="s">
        <v>249</v>
      </c>
      <c r="C257" s="189">
        <f t="shared" si="281"/>
        <v>0</v>
      </c>
      <c r="D257" s="263">
        <v>0</v>
      </c>
      <c r="E257" s="45"/>
      <c r="F257" s="95">
        <f t="shared" si="295"/>
        <v>0</v>
      </c>
      <c r="G257" s="229"/>
      <c r="H257" s="45"/>
      <c r="I257" s="91">
        <f t="shared" si="296"/>
        <v>0</v>
      </c>
      <c r="J257" s="263">
        <v>0</v>
      </c>
      <c r="K257" s="45"/>
      <c r="L257" s="95">
        <f t="shared" si="297"/>
        <v>0</v>
      </c>
      <c r="M257" s="229"/>
      <c r="N257" s="45"/>
      <c r="O257" s="91">
        <f t="shared" si="298"/>
        <v>0</v>
      </c>
      <c r="P257" s="290"/>
      <c r="Q257" s="296"/>
    </row>
    <row r="258" spans="1:17" ht="24" hidden="1" x14ac:dyDescent="0.25">
      <c r="A258" s="35">
        <v>6400</v>
      </c>
      <c r="B258" s="72" t="s">
        <v>250</v>
      </c>
      <c r="C258" s="187">
        <f t="shared" si="281"/>
        <v>0</v>
      </c>
      <c r="D258" s="130">
        <f>SUM(D259,D263)</f>
        <v>0</v>
      </c>
      <c r="E258" s="38">
        <f t="shared" ref="E258" si="299">SUM(E259,E263)</f>
        <v>0</v>
      </c>
      <c r="F258" s="175">
        <f>SUM(F259,F263)</f>
        <v>0</v>
      </c>
      <c r="G258" s="227">
        <f t="shared" ref="G258:O258" si="300">SUM(G259,G263)</f>
        <v>0</v>
      </c>
      <c r="H258" s="38">
        <f t="shared" si="300"/>
        <v>0</v>
      </c>
      <c r="I258" s="123">
        <f t="shared" si="300"/>
        <v>0</v>
      </c>
      <c r="J258" s="130">
        <f>SUM(J259,J263)</f>
        <v>0</v>
      </c>
      <c r="K258" s="38">
        <f t="shared" si="300"/>
        <v>0</v>
      </c>
      <c r="L258" s="175">
        <f t="shared" si="300"/>
        <v>0</v>
      </c>
      <c r="M258" s="227">
        <f t="shared" si="300"/>
        <v>0</v>
      </c>
      <c r="N258" s="38">
        <f t="shared" si="300"/>
        <v>0</v>
      </c>
      <c r="O258" s="123">
        <f t="shared" si="300"/>
        <v>0</v>
      </c>
      <c r="P258" s="314"/>
      <c r="Q258" s="296"/>
    </row>
    <row r="259" spans="1:17" ht="24" hidden="1" x14ac:dyDescent="0.25">
      <c r="A259" s="340">
        <v>6410</v>
      </c>
      <c r="B259" s="40" t="s">
        <v>251</v>
      </c>
      <c r="C259" s="188">
        <f t="shared" si="281"/>
        <v>0</v>
      </c>
      <c r="D259" s="131">
        <f>SUM(D260:D262)</f>
        <v>0</v>
      </c>
      <c r="E259" s="79">
        <f t="shared" ref="E259" si="301">SUM(E260:E262)</f>
        <v>0</v>
      </c>
      <c r="F259" s="176">
        <f>SUM(F260:F262)</f>
        <v>0</v>
      </c>
      <c r="G259" s="232">
        <f t="shared" ref="G259:I259" si="302">SUM(G260:G262)</f>
        <v>0</v>
      </c>
      <c r="H259" s="79">
        <f t="shared" si="302"/>
        <v>0</v>
      </c>
      <c r="I259" s="90">
        <f t="shared" si="302"/>
        <v>0</v>
      </c>
      <c r="J259" s="131">
        <f>SUM(J260:J262)</f>
        <v>0</v>
      </c>
      <c r="K259" s="79">
        <f t="shared" ref="K259:O259" si="303">SUM(K260:K262)</f>
        <v>0</v>
      </c>
      <c r="L259" s="176">
        <f t="shared" si="303"/>
        <v>0</v>
      </c>
      <c r="M259" s="232">
        <f t="shared" si="303"/>
        <v>0</v>
      </c>
      <c r="N259" s="79">
        <f t="shared" si="303"/>
        <v>0</v>
      </c>
      <c r="O259" s="155">
        <f t="shared" si="303"/>
        <v>0</v>
      </c>
      <c r="P259" s="294"/>
      <c r="Q259" s="296"/>
    </row>
    <row r="260" spans="1:17" hidden="1" x14ac:dyDescent="0.25">
      <c r="A260" s="30">
        <v>6411</v>
      </c>
      <c r="B260" s="94" t="s">
        <v>252</v>
      </c>
      <c r="C260" s="189">
        <f t="shared" si="281"/>
        <v>0</v>
      </c>
      <c r="D260" s="263">
        <v>0</v>
      </c>
      <c r="E260" s="45"/>
      <c r="F260" s="95">
        <f t="shared" ref="F260:F262" si="304">D260+E260</f>
        <v>0</v>
      </c>
      <c r="G260" s="229"/>
      <c r="H260" s="45"/>
      <c r="I260" s="91">
        <f t="shared" ref="I260:I262" si="305">G260+H260</f>
        <v>0</v>
      </c>
      <c r="J260" s="263">
        <v>0</v>
      </c>
      <c r="K260" s="45"/>
      <c r="L260" s="95">
        <f t="shared" ref="L260:L262" si="306">J260+K260</f>
        <v>0</v>
      </c>
      <c r="M260" s="229"/>
      <c r="N260" s="45"/>
      <c r="O260" s="91">
        <f t="shared" ref="O260:O262" si="307">M260+N260</f>
        <v>0</v>
      </c>
      <c r="P260" s="290"/>
      <c r="Q260" s="296"/>
    </row>
    <row r="261" spans="1:17" ht="36" hidden="1" x14ac:dyDescent="0.25">
      <c r="A261" s="30">
        <v>6412</v>
      </c>
      <c r="B261" s="43" t="s">
        <v>253</v>
      </c>
      <c r="C261" s="189">
        <f t="shared" si="281"/>
        <v>0</v>
      </c>
      <c r="D261" s="263">
        <v>0</v>
      </c>
      <c r="E261" s="45"/>
      <c r="F261" s="95">
        <f t="shared" si="304"/>
        <v>0</v>
      </c>
      <c r="G261" s="229"/>
      <c r="H261" s="45"/>
      <c r="I261" s="91">
        <f t="shared" si="305"/>
        <v>0</v>
      </c>
      <c r="J261" s="263">
        <v>0</v>
      </c>
      <c r="K261" s="45"/>
      <c r="L261" s="95">
        <f t="shared" si="306"/>
        <v>0</v>
      </c>
      <c r="M261" s="229"/>
      <c r="N261" s="45"/>
      <c r="O261" s="91">
        <f t="shared" si="307"/>
        <v>0</v>
      </c>
      <c r="P261" s="290"/>
      <c r="Q261" s="296"/>
    </row>
    <row r="262" spans="1:17" ht="24" hidden="1" x14ac:dyDescent="0.25">
      <c r="A262" s="30">
        <v>6419</v>
      </c>
      <c r="B262" s="43" t="s">
        <v>254</v>
      </c>
      <c r="C262" s="189">
        <f t="shared" si="281"/>
        <v>0</v>
      </c>
      <c r="D262" s="263">
        <v>0</v>
      </c>
      <c r="E262" s="45"/>
      <c r="F262" s="95">
        <f t="shared" si="304"/>
        <v>0</v>
      </c>
      <c r="G262" s="229"/>
      <c r="H262" s="45"/>
      <c r="I262" s="91">
        <f t="shared" si="305"/>
        <v>0</v>
      </c>
      <c r="J262" s="263">
        <v>0</v>
      </c>
      <c r="K262" s="45"/>
      <c r="L262" s="95">
        <f t="shared" si="306"/>
        <v>0</v>
      </c>
      <c r="M262" s="229"/>
      <c r="N262" s="45"/>
      <c r="O262" s="91">
        <f t="shared" si="307"/>
        <v>0</v>
      </c>
      <c r="P262" s="290"/>
      <c r="Q262" s="296"/>
    </row>
    <row r="263" spans="1:17" ht="24" hidden="1" x14ac:dyDescent="0.25">
      <c r="A263" s="75">
        <v>6420</v>
      </c>
      <c r="B263" s="43" t="s">
        <v>255</v>
      </c>
      <c r="C263" s="189">
        <f t="shared" si="281"/>
        <v>0</v>
      </c>
      <c r="D263" s="132">
        <f>SUM(D264:D267)</f>
        <v>0</v>
      </c>
      <c r="E263" s="76">
        <f t="shared" ref="E263" si="308">SUM(E264:E267)</f>
        <v>0</v>
      </c>
      <c r="F263" s="95">
        <f>SUM(F264:F267)</f>
        <v>0</v>
      </c>
      <c r="G263" s="230">
        <f t="shared" ref="G263:I263" si="309">SUM(G264:G267)</f>
        <v>0</v>
      </c>
      <c r="H263" s="76">
        <f t="shared" si="309"/>
        <v>0</v>
      </c>
      <c r="I263" s="91">
        <f t="shared" si="309"/>
        <v>0</v>
      </c>
      <c r="J263" s="132">
        <f>SUM(J264:J267)</f>
        <v>0</v>
      </c>
      <c r="K263" s="76">
        <f t="shared" ref="K263:N263" si="310">SUM(K264:K267)</f>
        <v>0</v>
      </c>
      <c r="L263" s="95">
        <f t="shared" si="310"/>
        <v>0</v>
      </c>
      <c r="M263" s="230">
        <f t="shared" si="310"/>
        <v>0</v>
      </c>
      <c r="N263" s="76">
        <f t="shared" si="310"/>
        <v>0</v>
      </c>
      <c r="O263" s="91">
        <f>SUM(O264:O267)</f>
        <v>0</v>
      </c>
      <c r="P263" s="290"/>
      <c r="Q263" s="296"/>
    </row>
    <row r="264" spans="1:17" hidden="1" x14ac:dyDescent="0.25">
      <c r="A264" s="30">
        <v>6421</v>
      </c>
      <c r="B264" s="43" t="s">
        <v>256</v>
      </c>
      <c r="C264" s="189">
        <f t="shared" si="281"/>
        <v>0</v>
      </c>
      <c r="D264" s="263">
        <v>0</v>
      </c>
      <c r="E264" s="45"/>
      <c r="F264" s="95">
        <f t="shared" ref="F264:F267" si="311">D264+E264</f>
        <v>0</v>
      </c>
      <c r="G264" s="229"/>
      <c r="H264" s="45"/>
      <c r="I264" s="91">
        <f t="shared" ref="I264:I267" si="312">G264+H264</f>
        <v>0</v>
      </c>
      <c r="J264" s="263">
        <v>0</v>
      </c>
      <c r="K264" s="45"/>
      <c r="L264" s="95">
        <f t="shared" ref="L264:L267" si="313">J264+K264</f>
        <v>0</v>
      </c>
      <c r="M264" s="229"/>
      <c r="N264" s="45"/>
      <c r="O264" s="91">
        <f t="shared" ref="O264:O267" si="314">M264+N264</f>
        <v>0</v>
      </c>
      <c r="P264" s="290"/>
      <c r="Q264" s="296"/>
    </row>
    <row r="265" spans="1:17" hidden="1" x14ac:dyDescent="0.25">
      <c r="A265" s="30">
        <v>6422</v>
      </c>
      <c r="B265" s="43" t="s">
        <v>257</v>
      </c>
      <c r="C265" s="189">
        <f t="shared" si="281"/>
        <v>0</v>
      </c>
      <c r="D265" s="263">
        <v>0</v>
      </c>
      <c r="E265" s="45"/>
      <c r="F265" s="95">
        <f t="shared" si="311"/>
        <v>0</v>
      </c>
      <c r="G265" s="229"/>
      <c r="H265" s="45"/>
      <c r="I265" s="91">
        <f t="shared" si="312"/>
        <v>0</v>
      </c>
      <c r="J265" s="263">
        <v>0</v>
      </c>
      <c r="K265" s="45"/>
      <c r="L265" s="95">
        <f t="shared" si="313"/>
        <v>0</v>
      </c>
      <c r="M265" s="229"/>
      <c r="N265" s="45"/>
      <c r="O265" s="91">
        <f t="shared" si="314"/>
        <v>0</v>
      </c>
      <c r="P265" s="290"/>
      <c r="Q265" s="296"/>
    </row>
    <row r="266" spans="1:17" hidden="1" x14ac:dyDescent="0.25">
      <c r="A266" s="30">
        <v>6423</v>
      </c>
      <c r="B266" s="43" t="s">
        <v>258</v>
      </c>
      <c r="C266" s="189">
        <f t="shared" si="281"/>
        <v>0</v>
      </c>
      <c r="D266" s="263">
        <v>0</v>
      </c>
      <c r="E266" s="45"/>
      <c r="F266" s="95">
        <f t="shared" si="311"/>
        <v>0</v>
      </c>
      <c r="G266" s="229"/>
      <c r="H266" s="45"/>
      <c r="I266" s="91">
        <f t="shared" si="312"/>
        <v>0</v>
      </c>
      <c r="J266" s="263">
        <v>0</v>
      </c>
      <c r="K266" s="45"/>
      <c r="L266" s="95">
        <f t="shared" si="313"/>
        <v>0</v>
      </c>
      <c r="M266" s="229"/>
      <c r="N266" s="45"/>
      <c r="O266" s="91">
        <f t="shared" si="314"/>
        <v>0</v>
      </c>
      <c r="P266" s="290"/>
      <c r="Q266" s="296"/>
    </row>
    <row r="267" spans="1:17" ht="24" hidden="1" x14ac:dyDescent="0.25">
      <c r="A267" s="30">
        <v>6424</v>
      </c>
      <c r="B267" s="43" t="s">
        <v>259</v>
      </c>
      <c r="C267" s="189">
        <f t="shared" si="281"/>
        <v>0</v>
      </c>
      <c r="D267" s="263">
        <v>0</v>
      </c>
      <c r="E267" s="45"/>
      <c r="F267" s="95">
        <f t="shared" si="311"/>
        <v>0</v>
      </c>
      <c r="G267" s="229"/>
      <c r="H267" s="45"/>
      <c r="I267" s="91">
        <f t="shared" si="312"/>
        <v>0</v>
      </c>
      <c r="J267" s="263">
        <v>0</v>
      </c>
      <c r="K267" s="45"/>
      <c r="L267" s="95">
        <f t="shared" si="313"/>
        <v>0</v>
      </c>
      <c r="M267" s="229"/>
      <c r="N267" s="45"/>
      <c r="O267" s="91">
        <f t="shared" si="314"/>
        <v>0</v>
      </c>
      <c r="P267" s="290"/>
      <c r="Q267" s="296"/>
    </row>
    <row r="268" spans="1:17" ht="24" hidden="1" x14ac:dyDescent="0.25">
      <c r="A268" s="97">
        <v>7000</v>
      </c>
      <c r="B268" s="97" t="s">
        <v>260</v>
      </c>
      <c r="C268" s="202">
        <f>SUM(F268,I268,L268,O268)</f>
        <v>0</v>
      </c>
      <c r="D268" s="139">
        <f>SUM(D269,D279)</f>
        <v>0</v>
      </c>
      <c r="E268" s="98">
        <f t="shared" ref="E268" si="315">SUM(E269,E279)</f>
        <v>0</v>
      </c>
      <c r="F268" s="265">
        <f>SUM(F269,F279)</f>
        <v>0</v>
      </c>
      <c r="G268" s="236">
        <f t="shared" ref="G268:I268" si="316">SUM(G269,G279)</f>
        <v>0</v>
      </c>
      <c r="H268" s="98">
        <f t="shared" si="316"/>
        <v>0</v>
      </c>
      <c r="I268" s="275">
        <f t="shared" si="316"/>
        <v>0</v>
      </c>
      <c r="J268" s="139">
        <f>SUM(J269,J279)</f>
        <v>0</v>
      </c>
      <c r="K268" s="98">
        <f t="shared" ref="K268:N268" si="317">SUM(K269,K279)</f>
        <v>0</v>
      </c>
      <c r="L268" s="265">
        <f t="shared" si="317"/>
        <v>0</v>
      </c>
      <c r="M268" s="236">
        <f t="shared" si="317"/>
        <v>0</v>
      </c>
      <c r="N268" s="98">
        <f t="shared" si="317"/>
        <v>0</v>
      </c>
      <c r="O268" s="158">
        <f>SUM(O269,O279)</f>
        <v>0</v>
      </c>
      <c r="P268" s="316"/>
      <c r="Q268" s="296"/>
    </row>
    <row r="269" spans="1:17" hidden="1" x14ac:dyDescent="0.25">
      <c r="A269" s="35">
        <v>7200</v>
      </c>
      <c r="B269" s="72" t="s">
        <v>261</v>
      </c>
      <c r="C269" s="187">
        <f t="shared" si="281"/>
        <v>0</v>
      </c>
      <c r="D269" s="130">
        <f>SUM(D270,D271,D274,D275,D278)</f>
        <v>0</v>
      </c>
      <c r="E269" s="38">
        <f t="shared" ref="E269" si="318">SUM(E270,E271,E274,E275,E278)</f>
        <v>0</v>
      </c>
      <c r="F269" s="175">
        <f>SUM(F270,F271,F274,F275,F278)</f>
        <v>0</v>
      </c>
      <c r="G269" s="227"/>
      <c r="H269" s="38"/>
      <c r="I269" s="123">
        <f>SUM(I270,I271,I274,I275,I278)</f>
        <v>0</v>
      </c>
      <c r="J269" s="130">
        <f>SUM(J270,J271,J274,J275,J278)</f>
        <v>0</v>
      </c>
      <c r="K269" s="38"/>
      <c r="L269" s="175">
        <f>SUM(L270,L271,L274,L275,L278)</f>
        <v>0</v>
      </c>
      <c r="M269" s="227"/>
      <c r="N269" s="38"/>
      <c r="O269" s="124">
        <f>SUM(O270,O271,O274,O275,O278)</f>
        <v>0</v>
      </c>
      <c r="P269" s="313"/>
      <c r="Q269" s="296"/>
    </row>
    <row r="270" spans="1:17" ht="24" hidden="1" x14ac:dyDescent="0.25">
      <c r="A270" s="340">
        <v>7210</v>
      </c>
      <c r="B270" s="40" t="s">
        <v>262</v>
      </c>
      <c r="C270" s="188">
        <f t="shared" si="281"/>
        <v>0</v>
      </c>
      <c r="D270" s="262">
        <v>0</v>
      </c>
      <c r="E270" s="42"/>
      <c r="F270" s="176">
        <f>D270+E270</f>
        <v>0</v>
      </c>
      <c r="G270" s="219"/>
      <c r="H270" s="42"/>
      <c r="I270" s="90">
        <f>G270+H270</f>
        <v>0</v>
      </c>
      <c r="J270" s="262">
        <v>0</v>
      </c>
      <c r="K270" s="42"/>
      <c r="L270" s="176">
        <f>J270+K270</f>
        <v>0</v>
      </c>
      <c r="M270" s="219"/>
      <c r="N270" s="42"/>
      <c r="O270" s="90">
        <f>M270+N270</f>
        <v>0</v>
      </c>
      <c r="P270" s="289"/>
      <c r="Q270" s="296"/>
    </row>
    <row r="271" spans="1:17" s="96" customFormat="1" ht="24" hidden="1" x14ac:dyDescent="0.25">
      <c r="A271" s="75">
        <v>7220</v>
      </c>
      <c r="B271" s="43" t="s">
        <v>263</v>
      </c>
      <c r="C271" s="189">
        <f t="shared" si="281"/>
        <v>0</v>
      </c>
      <c r="D271" s="132">
        <f>SUM(D272:D273)</f>
        <v>0</v>
      </c>
      <c r="E271" s="76">
        <f t="shared" ref="E271" si="319">SUM(E272:E273)</f>
        <v>0</v>
      </c>
      <c r="F271" s="95">
        <f>SUM(F272:F273)</f>
        <v>0</v>
      </c>
      <c r="G271" s="230">
        <f t="shared" ref="G271:I271" si="320">SUM(G272:G273)</f>
        <v>0</v>
      </c>
      <c r="H271" s="76">
        <f t="shared" si="320"/>
        <v>0</v>
      </c>
      <c r="I271" s="91">
        <f t="shared" si="320"/>
        <v>0</v>
      </c>
      <c r="J271" s="132">
        <f>SUM(J272:J273)</f>
        <v>0</v>
      </c>
      <c r="K271" s="76">
        <f t="shared" ref="K271:O271" si="321">SUM(K272:K273)</f>
        <v>0</v>
      </c>
      <c r="L271" s="95">
        <f t="shared" si="321"/>
        <v>0</v>
      </c>
      <c r="M271" s="230">
        <f t="shared" si="321"/>
        <v>0</v>
      </c>
      <c r="N271" s="76">
        <f t="shared" si="321"/>
        <v>0</v>
      </c>
      <c r="O271" s="91">
        <f t="shared" si="321"/>
        <v>0</v>
      </c>
      <c r="P271" s="290"/>
      <c r="Q271" s="300"/>
    </row>
    <row r="272" spans="1:17" s="96" customFormat="1" ht="24" hidden="1" x14ac:dyDescent="0.25">
      <c r="A272" s="30">
        <v>7221</v>
      </c>
      <c r="B272" s="43" t="s">
        <v>264</v>
      </c>
      <c r="C272" s="189">
        <f t="shared" si="281"/>
        <v>0</v>
      </c>
      <c r="D272" s="263">
        <v>0</v>
      </c>
      <c r="E272" s="45"/>
      <c r="F272" s="95">
        <f t="shared" ref="F272:F274" si="322">D272+E272</f>
        <v>0</v>
      </c>
      <c r="G272" s="229"/>
      <c r="H272" s="45"/>
      <c r="I272" s="91">
        <f t="shared" ref="I272:I274" si="323">G272+H272</f>
        <v>0</v>
      </c>
      <c r="J272" s="263">
        <v>0</v>
      </c>
      <c r="K272" s="45"/>
      <c r="L272" s="95">
        <f t="shared" ref="L272:L274" si="324">J272+K272</f>
        <v>0</v>
      </c>
      <c r="M272" s="229"/>
      <c r="N272" s="45"/>
      <c r="O272" s="91">
        <f t="shared" ref="O272:O274" si="325">M272+N272</f>
        <v>0</v>
      </c>
      <c r="P272" s="290"/>
      <c r="Q272" s="300"/>
    </row>
    <row r="273" spans="1:17" s="96" customFormat="1" ht="24" hidden="1" x14ac:dyDescent="0.25">
      <c r="A273" s="30">
        <v>7222</v>
      </c>
      <c r="B273" s="43" t="s">
        <v>265</v>
      </c>
      <c r="C273" s="189">
        <f t="shared" si="281"/>
        <v>0</v>
      </c>
      <c r="D273" s="263">
        <v>0</v>
      </c>
      <c r="E273" s="45"/>
      <c r="F273" s="95">
        <f t="shared" si="322"/>
        <v>0</v>
      </c>
      <c r="G273" s="229"/>
      <c r="H273" s="45"/>
      <c r="I273" s="91">
        <f t="shared" si="323"/>
        <v>0</v>
      </c>
      <c r="J273" s="263">
        <v>0</v>
      </c>
      <c r="K273" s="45"/>
      <c r="L273" s="95">
        <f t="shared" si="324"/>
        <v>0</v>
      </c>
      <c r="M273" s="229"/>
      <c r="N273" s="45"/>
      <c r="O273" s="91">
        <f t="shared" si="325"/>
        <v>0</v>
      </c>
      <c r="P273" s="290"/>
      <c r="Q273" s="300"/>
    </row>
    <row r="274" spans="1:17" ht="24" hidden="1" x14ac:dyDescent="0.25">
      <c r="A274" s="75">
        <v>7230</v>
      </c>
      <c r="B274" s="43" t="s">
        <v>308</v>
      </c>
      <c r="C274" s="189">
        <f t="shared" si="281"/>
        <v>0</v>
      </c>
      <c r="D274" s="263">
        <v>0</v>
      </c>
      <c r="E274" s="45"/>
      <c r="F274" s="95">
        <f t="shared" si="322"/>
        <v>0</v>
      </c>
      <c r="G274" s="229"/>
      <c r="H274" s="45"/>
      <c r="I274" s="91">
        <f t="shared" si="323"/>
        <v>0</v>
      </c>
      <c r="J274" s="263">
        <v>0</v>
      </c>
      <c r="K274" s="45"/>
      <c r="L274" s="95">
        <f t="shared" si="324"/>
        <v>0</v>
      </c>
      <c r="M274" s="229"/>
      <c r="N274" s="45"/>
      <c r="O274" s="91">
        <f t="shared" si="325"/>
        <v>0</v>
      </c>
      <c r="P274" s="290"/>
      <c r="Q274" s="296"/>
    </row>
    <row r="275" spans="1:17" ht="24" hidden="1" x14ac:dyDescent="0.25">
      <c r="A275" s="75">
        <v>7240</v>
      </c>
      <c r="B275" s="43" t="s">
        <v>266</v>
      </c>
      <c r="C275" s="189">
        <f t="shared" si="281"/>
        <v>0</v>
      </c>
      <c r="D275" s="132">
        <f>SUM(D276:D277)</f>
        <v>0</v>
      </c>
      <c r="E275" s="76">
        <f t="shared" ref="E275" si="326">SUM(E276:E277)</f>
        <v>0</v>
      </c>
      <c r="F275" s="95">
        <f>SUM(F276:F277)</f>
        <v>0</v>
      </c>
      <c r="G275" s="230">
        <f t="shared" ref="G275:I275" si="327">SUM(G276:G277)</f>
        <v>0</v>
      </c>
      <c r="H275" s="76">
        <f t="shared" si="327"/>
        <v>0</v>
      </c>
      <c r="I275" s="91">
        <f t="shared" si="327"/>
        <v>0</v>
      </c>
      <c r="J275" s="132">
        <f>SUM(J276:J277)</f>
        <v>0</v>
      </c>
      <c r="K275" s="76">
        <f t="shared" ref="K275:O275" si="328">SUM(K276:K277)</f>
        <v>0</v>
      </c>
      <c r="L275" s="95">
        <f t="shared" si="328"/>
        <v>0</v>
      </c>
      <c r="M275" s="230">
        <f t="shared" si="328"/>
        <v>0</v>
      </c>
      <c r="N275" s="76">
        <f t="shared" si="328"/>
        <v>0</v>
      </c>
      <c r="O275" s="91">
        <f t="shared" si="328"/>
        <v>0</v>
      </c>
      <c r="P275" s="290"/>
      <c r="Q275" s="296"/>
    </row>
    <row r="276" spans="1:17" ht="36" hidden="1" x14ac:dyDescent="0.25">
      <c r="A276" s="30">
        <v>7245</v>
      </c>
      <c r="B276" s="43" t="s">
        <v>267</v>
      </c>
      <c r="C276" s="189">
        <f t="shared" si="281"/>
        <v>0</v>
      </c>
      <c r="D276" s="263">
        <v>0</v>
      </c>
      <c r="E276" s="45"/>
      <c r="F276" s="95">
        <f t="shared" ref="F276:F278" si="329">D276+E276</f>
        <v>0</v>
      </c>
      <c r="G276" s="229"/>
      <c r="H276" s="45"/>
      <c r="I276" s="91">
        <f t="shared" ref="I276:I278" si="330">G276+H276</f>
        <v>0</v>
      </c>
      <c r="J276" s="263">
        <v>0</v>
      </c>
      <c r="K276" s="45"/>
      <c r="L276" s="95">
        <f t="shared" ref="L276:L278" si="331">J276+K276</f>
        <v>0</v>
      </c>
      <c r="M276" s="229"/>
      <c r="N276" s="45"/>
      <c r="O276" s="91">
        <f t="shared" ref="O276:O278" si="332">M276+N276</f>
        <v>0</v>
      </c>
      <c r="P276" s="290"/>
      <c r="Q276" s="296"/>
    </row>
    <row r="277" spans="1:17" ht="72" hidden="1" x14ac:dyDescent="0.25">
      <c r="A277" s="30">
        <v>7246</v>
      </c>
      <c r="B277" s="43" t="s">
        <v>268</v>
      </c>
      <c r="C277" s="189">
        <f t="shared" si="281"/>
        <v>0</v>
      </c>
      <c r="D277" s="263">
        <v>0</v>
      </c>
      <c r="E277" s="45"/>
      <c r="F277" s="95">
        <f t="shared" si="329"/>
        <v>0</v>
      </c>
      <c r="G277" s="229"/>
      <c r="H277" s="45"/>
      <c r="I277" s="91">
        <f t="shared" si="330"/>
        <v>0</v>
      </c>
      <c r="J277" s="263">
        <v>0</v>
      </c>
      <c r="K277" s="45"/>
      <c r="L277" s="95">
        <f t="shared" si="331"/>
        <v>0</v>
      </c>
      <c r="M277" s="229"/>
      <c r="N277" s="45"/>
      <c r="O277" s="91">
        <f t="shared" si="332"/>
        <v>0</v>
      </c>
      <c r="P277" s="290"/>
      <c r="Q277" s="296"/>
    </row>
    <row r="278" spans="1:17" ht="24" hidden="1" x14ac:dyDescent="0.25">
      <c r="A278" s="92">
        <v>7260</v>
      </c>
      <c r="B278" s="40" t="s">
        <v>269</v>
      </c>
      <c r="C278" s="188">
        <f t="shared" si="281"/>
        <v>0</v>
      </c>
      <c r="D278" s="262">
        <v>0</v>
      </c>
      <c r="E278" s="42"/>
      <c r="F278" s="176">
        <f t="shared" si="329"/>
        <v>0</v>
      </c>
      <c r="G278" s="219"/>
      <c r="H278" s="42"/>
      <c r="I278" s="90">
        <f t="shared" si="330"/>
        <v>0</v>
      </c>
      <c r="J278" s="262">
        <v>0</v>
      </c>
      <c r="K278" s="42"/>
      <c r="L278" s="176">
        <f t="shared" si="331"/>
        <v>0</v>
      </c>
      <c r="M278" s="219"/>
      <c r="N278" s="42"/>
      <c r="O278" s="90">
        <f t="shared" si="332"/>
        <v>0</v>
      </c>
      <c r="P278" s="289"/>
      <c r="Q278" s="296"/>
    </row>
    <row r="279" spans="1:17" hidden="1" x14ac:dyDescent="0.25">
      <c r="A279" s="55">
        <v>7700</v>
      </c>
      <c r="B279" s="105" t="s">
        <v>298</v>
      </c>
      <c r="C279" s="203">
        <f t="shared" si="281"/>
        <v>0</v>
      </c>
      <c r="D279" s="140">
        <f>D280</f>
        <v>0</v>
      </c>
      <c r="E279" s="106">
        <f t="shared" ref="E279:O279" si="333">E280</f>
        <v>0</v>
      </c>
      <c r="F279" s="177">
        <f t="shared" si="333"/>
        <v>0</v>
      </c>
      <c r="G279" s="237">
        <f t="shared" si="333"/>
        <v>0</v>
      </c>
      <c r="H279" s="106">
        <f t="shared" si="333"/>
        <v>0</v>
      </c>
      <c r="I279" s="276">
        <f t="shared" si="333"/>
        <v>0</v>
      </c>
      <c r="J279" s="140">
        <f>J280</f>
        <v>0</v>
      </c>
      <c r="K279" s="106">
        <f t="shared" si="333"/>
        <v>0</v>
      </c>
      <c r="L279" s="177">
        <f t="shared" si="333"/>
        <v>0</v>
      </c>
      <c r="M279" s="237">
        <f t="shared" si="333"/>
        <v>0</v>
      </c>
      <c r="N279" s="106">
        <f t="shared" si="333"/>
        <v>0</v>
      </c>
      <c r="O279" s="276">
        <f t="shared" si="333"/>
        <v>0</v>
      </c>
      <c r="P279" s="314"/>
      <c r="Q279" s="296"/>
    </row>
    <row r="280" spans="1:17" hidden="1" x14ac:dyDescent="0.25">
      <c r="A280" s="73">
        <v>7720</v>
      </c>
      <c r="B280" s="40" t="s">
        <v>299</v>
      </c>
      <c r="C280" s="190">
        <f t="shared" si="281"/>
        <v>0</v>
      </c>
      <c r="D280" s="255">
        <v>0</v>
      </c>
      <c r="E280" s="49"/>
      <c r="F280" s="332">
        <f>D280+E280</f>
        <v>0</v>
      </c>
      <c r="G280" s="238"/>
      <c r="H280" s="49"/>
      <c r="I280" s="155">
        <f>G280+H280</f>
        <v>0</v>
      </c>
      <c r="J280" s="255">
        <v>0</v>
      </c>
      <c r="K280" s="49"/>
      <c r="L280" s="332">
        <f>J280+K280</f>
        <v>0</v>
      </c>
      <c r="M280" s="238"/>
      <c r="N280" s="49"/>
      <c r="O280" s="155">
        <f>M280+N280</f>
        <v>0</v>
      </c>
      <c r="P280" s="294"/>
      <c r="Q280" s="296"/>
    </row>
    <row r="281" spans="1:17" hidden="1" x14ac:dyDescent="0.25">
      <c r="A281" s="94"/>
      <c r="B281" s="43" t="s">
        <v>270</v>
      </c>
      <c r="C281" s="189">
        <f t="shared" si="281"/>
        <v>0</v>
      </c>
      <c r="D281" s="132">
        <f>SUM(D282:D283)</f>
        <v>0</v>
      </c>
      <c r="E281" s="76">
        <f t="shared" ref="E281" si="334">SUM(E282:E283)</f>
        <v>0</v>
      </c>
      <c r="F281" s="95">
        <f>SUM(F282:F283)</f>
        <v>0</v>
      </c>
      <c r="G281" s="230">
        <f t="shared" ref="G281:I281" si="335">SUM(G282:G283)</f>
        <v>0</v>
      </c>
      <c r="H281" s="76">
        <f t="shared" si="335"/>
        <v>0</v>
      </c>
      <c r="I281" s="91">
        <f t="shared" si="335"/>
        <v>0</v>
      </c>
      <c r="J281" s="132">
        <f>SUM(J282:J283)</f>
        <v>0</v>
      </c>
      <c r="K281" s="76">
        <f t="shared" ref="K281:O281" si="336">SUM(K282:K283)</f>
        <v>0</v>
      </c>
      <c r="L281" s="95">
        <f t="shared" si="336"/>
        <v>0</v>
      </c>
      <c r="M281" s="230">
        <f t="shared" si="336"/>
        <v>0</v>
      </c>
      <c r="N281" s="76">
        <f t="shared" si="336"/>
        <v>0</v>
      </c>
      <c r="O281" s="91">
        <f t="shared" si="336"/>
        <v>0</v>
      </c>
      <c r="P281" s="290"/>
      <c r="Q281" s="296"/>
    </row>
    <row r="282" spans="1:17" hidden="1" x14ac:dyDescent="0.25">
      <c r="A282" s="94" t="s">
        <v>271</v>
      </c>
      <c r="B282" s="30" t="s">
        <v>272</v>
      </c>
      <c r="C282" s="189">
        <f t="shared" si="281"/>
        <v>0</v>
      </c>
      <c r="D282" s="263"/>
      <c r="E282" s="45"/>
      <c r="F282" s="95">
        <f>E282+D282</f>
        <v>0</v>
      </c>
      <c r="G282" s="229"/>
      <c r="H282" s="45"/>
      <c r="I282" s="91">
        <f>H282+G282</f>
        <v>0</v>
      </c>
      <c r="J282" s="263"/>
      <c r="K282" s="45"/>
      <c r="L282" s="95">
        <f>K282+J282</f>
        <v>0</v>
      </c>
      <c r="M282" s="229"/>
      <c r="N282" s="45"/>
      <c r="O282" s="91">
        <f>N282+M282</f>
        <v>0</v>
      </c>
      <c r="P282" s="290"/>
      <c r="Q282" s="296"/>
    </row>
    <row r="283" spans="1:17" hidden="1" x14ac:dyDescent="0.25">
      <c r="A283" s="94" t="s">
        <v>273</v>
      </c>
      <c r="B283" s="99" t="s">
        <v>274</v>
      </c>
      <c r="C283" s="188">
        <f t="shared" si="281"/>
        <v>0</v>
      </c>
      <c r="D283" s="262"/>
      <c r="E283" s="42"/>
      <c r="F283" s="176">
        <f>E283+D283</f>
        <v>0</v>
      </c>
      <c r="G283" s="219"/>
      <c r="H283" s="42"/>
      <c r="I283" s="90">
        <f>H283+G283</f>
        <v>0</v>
      </c>
      <c r="J283" s="262"/>
      <c r="K283" s="42"/>
      <c r="L283" s="176">
        <f>K283+J283</f>
        <v>0</v>
      </c>
      <c r="M283" s="219"/>
      <c r="N283" s="42"/>
      <c r="O283" s="90">
        <f>N283+M283</f>
        <v>0</v>
      </c>
      <c r="P283" s="289"/>
      <c r="Q283" s="296"/>
    </row>
    <row r="284" spans="1:17" ht="12.75" thickBot="1" x14ac:dyDescent="0.3">
      <c r="A284" s="110"/>
      <c r="B284" s="110" t="s">
        <v>275</v>
      </c>
      <c r="C284" s="204">
        <f t="shared" si="281"/>
        <v>811542</v>
      </c>
      <c r="D284" s="141">
        <f>SUM(D281,D268,D229,D194,D186,D172,D74,D52)</f>
        <v>774465</v>
      </c>
      <c r="E284" s="111">
        <f t="shared" ref="E284:O284" si="337">SUM(E281,E268,E229,E194,E186,E172,E74,E52)</f>
        <v>0</v>
      </c>
      <c r="F284" s="112">
        <f t="shared" si="337"/>
        <v>774465</v>
      </c>
      <c r="G284" s="239">
        <f t="shared" si="337"/>
        <v>0</v>
      </c>
      <c r="H284" s="111">
        <f t="shared" si="337"/>
        <v>0</v>
      </c>
      <c r="I284" s="277">
        <f t="shared" si="337"/>
        <v>0</v>
      </c>
      <c r="J284" s="141">
        <f>SUM(J281,J268,J229,J194,J186,J172,J74,J52)</f>
        <v>37077</v>
      </c>
      <c r="K284" s="111">
        <f t="shared" si="337"/>
        <v>0</v>
      </c>
      <c r="L284" s="112">
        <f t="shared" si="337"/>
        <v>37077</v>
      </c>
      <c r="M284" s="239">
        <f t="shared" si="337"/>
        <v>0</v>
      </c>
      <c r="N284" s="111">
        <f t="shared" si="337"/>
        <v>0</v>
      </c>
      <c r="O284" s="277">
        <f t="shared" si="337"/>
        <v>0</v>
      </c>
      <c r="P284" s="317"/>
      <c r="Q284" s="296"/>
    </row>
    <row r="285" spans="1:17" s="19" customFormat="1" ht="13.5" hidden="1" thickTop="1" thickBot="1" x14ac:dyDescent="0.3">
      <c r="A285" s="744" t="s">
        <v>276</v>
      </c>
      <c r="B285" s="745"/>
      <c r="C285" s="205">
        <f t="shared" si="281"/>
        <v>0</v>
      </c>
      <c r="D285" s="142">
        <f>SUM(D24,D25,D41,D42)-D50</f>
        <v>0</v>
      </c>
      <c r="E285" s="114">
        <f t="shared" ref="E285:F285" si="338">SUM(E24,E25,E41,E42)-E50</f>
        <v>0</v>
      </c>
      <c r="F285" s="115">
        <f t="shared" si="338"/>
        <v>0</v>
      </c>
      <c r="G285" s="240">
        <f>SUM(G24,G42)-G50</f>
        <v>0</v>
      </c>
      <c r="H285" s="114">
        <f t="shared" ref="H285:I285" si="339">SUM(H24,H42)-H50</f>
        <v>0</v>
      </c>
      <c r="I285" s="126">
        <f t="shared" si="339"/>
        <v>0</v>
      </c>
      <c r="J285" s="142">
        <f>(J26+J42)-J50</f>
        <v>0</v>
      </c>
      <c r="K285" s="114">
        <f t="shared" ref="K285:L285" si="340">SUM(K26,K42)-K50</f>
        <v>0</v>
      </c>
      <c r="L285" s="115">
        <f t="shared" si="340"/>
        <v>0</v>
      </c>
      <c r="M285" s="240">
        <f>SUM(M44)-M50</f>
        <v>0</v>
      </c>
      <c r="N285" s="114">
        <f t="shared" ref="N285:O285" si="341">SUM(N44)-N50</f>
        <v>0</v>
      </c>
      <c r="O285" s="126">
        <f t="shared" si="341"/>
        <v>0</v>
      </c>
      <c r="P285" s="295"/>
      <c r="Q285" s="181"/>
    </row>
    <row r="286" spans="1:17" s="19" customFormat="1" ht="12.75" hidden="1" thickTop="1" x14ac:dyDescent="0.25">
      <c r="A286" s="746" t="s">
        <v>277</v>
      </c>
      <c r="B286" s="747"/>
      <c r="C286" s="206">
        <f t="shared" si="281"/>
        <v>0</v>
      </c>
      <c r="D286" s="143">
        <f>SUM(D287,D288)-D295+D296</f>
        <v>0</v>
      </c>
      <c r="E286" s="103">
        <f t="shared" ref="E286:O286" si="342">SUM(E287,E288)-E295+E296</f>
        <v>0</v>
      </c>
      <c r="F286" s="109">
        <f t="shared" si="342"/>
        <v>0</v>
      </c>
      <c r="G286" s="241">
        <f t="shared" si="342"/>
        <v>0</v>
      </c>
      <c r="H286" s="103">
        <f t="shared" si="342"/>
        <v>0</v>
      </c>
      <c r="I286" s="113">
        <f t="shared" si="342"/>
        <v>0</v>
      </c>
      <c r="J286" s="143">
        <f>SUM(J287,J288)-J295+J296</f>
        <v>0</v>
      </c>
      <c r="K286" s="103">
        <f t="shared" si="342"/>
        <v>0</v>
      </c>
      <c r="L286" s="109">
        <f t="shared" si="342"/>
        <v>0</v>
      </c>
      <c r="M286" s="241">
        <f t="shared" si="342"/>
        <v>0</v>
      </c>
      <c r="N286" s="103">
        <f t="shared" si="342"/>
        <v>0</v>
      </c>
      <c r="O286" s="113">
        <f t="shared" si="342"/>
        <v>0</v>
      </c>
      <c r="P286" s="318"/>
      <c r="Q286" s="181"/>
    </row>
    <row r="287" spans="1:17" s="19" customFormat="1" ht="13.5" hidden="1" thickTop="1" thickBot="1" x14ac:dyDescent="0.3">
      <c r="A287" s="63" t="s">
        <v>278</v>
      </c>
      <c r="B287" s="63" t="s">
        <v>279</v>
      </c>
      <c r="C287" s="196">
        <f t="shared" si="281"/>
        <v>0</v>
      </c>
      <c r="D287" s="134">
        <f>D21-D281</f>
        <v>0</v>
      </c>
      <c r="E287" s="64">
        <f t="shared" ref="E287:O287" si="343">E21-E281</f>
        <v>0</v>
      </c>
      <c r="F287" s="169">
        <f t="shared" si="343"/>
        <v>0</v>
      </c>
      <c r="G287" s="223">
        <f t="shared" si="343"/>
        <v>0</v>
      </c>
      <c r="H287" s="64">
        <f t="shared" si="343"/>
        <v>0</v>
      </c>
      <c r="I287" s="117">
        <f t="shared" si="343"/>
        <v>0</v>
      </c>
      <c r="J287" s="134">
        <f>J21-J281</f>
        <v>0</v>
      </c>
      <c r="K287" s="64">
        <f t="shared" si="343"/>
        <v>0</v>
      </c>
      <c r="L287" s="169">
        <f t="shared" si="343"/>
        <v>0</v>
      </c>
      <c r="M287" s="223">
        <f t="shared" si="343"/>
        <v>0</v>
      </c>
      <c r="N287" s="64">
        <f t="shared" si="343"/>
        <v>0</v>
      </c>
      <c r="O287" s="117">
        <f t="shared" si="343"/>
        <v>0</v>
      </c>
      <c r="P287" s="309"/>
      <c r="Q287" s="181"/>
    </row>
    <row r="288" spans="1:17" s="19" customFormat="1" ht="12.75" hidden="1" thickTop="1" x14ac:dyDescent="0.25">
      <c r="A288" s="116" t="s">
        <v>280</v>
      </c>
      <c r="B288" s="116" t="s">
        <v>281</v>
      </c>
      <c r="C288" s="206">
        <f t="shared" si="281"/>
        <v>0</v>
      </c>
      <c r="D288" s="143">
        <f>SUM(D289,D291,D293)-SUM(D290,D292,D294)</f>
        <v>0</v>
      </c>
      <c r="E288" s="103">
        <f t="shared" ref="E288:O288" si="344">SUM(E289,E291,E293)-SUM(E290,E292,E294)</f>
        <v>0</v>
      </c>
      <c r="F288" s="109">
        <f t="shared" si="344"/>
        <v>0</v>
      </c>
      <c r="G288" s="241">
        <f t="shared" si="344"/>
        <v>0</v>
      </c>
      <c r="H288" s="103">
        <f t="shared" si="344"/>
        <v>0</v>
      </c>
      <c r="I288" s="113">
        <f t="shared" si="344"/>
        <v>0</v>
      </c>
      <c r="J288" s="143">
        <f>SUM(J289,J291,J293)-SUM(J290,J292,J294)</f>
        <v>0</v>
      </c>
      <c r="K288" s="103">
        <f t="shared" si="344"/>
        <v>0</v>
      </c>
      <c r="L288" s="109">
        <f t="shared" si="344"/>
        <v>0</v>
      </c>
      <c r="M288" s="241">
        <f t="shared" si="344"/>
        <v>0</v>
      </c>
      <c r="N288" s="103">
        <f t="shared" si="344"/>
        <v>0</v>
      </c>
      <c r="O288" s="113">
        <f t="shared" si="344"/>
        <v>0</v>
      </c>
      <c r="P288" s="318"/>
      <c r="Q288" s="181"/>
    </row>
    <row r="289" spans="1:17" ht="12.75" hidden="1" thickTop="1" x14ac:dyDescent="0.25">
      <c r="A289" s="100" t="s">
        <v>282</v>
      </c>
      <c r="B289" s="60" t="s">
        <v>283</v>
      </c>
      <c r="C289" s="190">
        <f t="shared" si="281"/>
        <v>0</v>
      </c>
      <c r="D289" s="255"/>
      <c r="E289" s="49"/>
      <c r="F289" s="332">
        <f t="shared" ref="F289:F296" si="345">E289+D289</f>
        <v>0</v>
      </c>
      <c r="G289" s="238"/>
      <c r="H289" s="49"/>
      <c r="I289" s="155">
        <f t="shared" ref="I289:I296" si="346">H289+G289</f>
        <v>0</v>
      </c>
      <c r="J289" s="255"/>
      <c r="K289" s="49"/>
      <c r="L289" s="332">
        <f t="shared" ref="L289:L296" si="347">K289+J289</f>
        <v>0</v>
      </c>
      <c r="M289" s="238"/>
      <c r="N289" s="49"/>
      <c r="O289" s="155">
        <f t="shared" ref="O289:O296" si="348">N289+M289</f>
        <v>0</v>
      </c>
      <c r="P289" s="294"/>
      <c r="Q289" s="296"/>
    </row>
    <row r="290" spans="1:17" ht="12.75" hidden="1" thickTop="1" x14ac:dyDescent="0.25">
      <c r="A290" s="94" t="s">
        <v>284</v>
      </c>
      <c r="B290" s="29" t="s">
        <v>285</v>
      </c>
      <c r="C290" s="189">
        <f t="shared" si="281"/>
        <v>0</v>
      </c>
      <c r="D290" s="263"/>
      <c r="E290" s="45"/>
      <c r="F290" s="95">
        <f t="shared" si="345"/>
        <v>0</v>
      </c>
      <c r="G290" s="229"/>
      <c r="H290" s="45"/>
      <c r="I290" s="91">
        <f t="shared" si="346"/>
        <v>0</v>
      </c>
      <c r="J290" s="263"/>
      <c r="K290" s="45"/>
      <c r="L290" s="95">
        <f t="shared" si="347"/>
        <v>0</v>
      </c>
      <c r="M290" s="229"/>
      <c r="N290" s="45"/>
      <c r="O290" s="91">
        <f t="shared" si="348"/>
        <v>0</v>
      </c>
      <c r="P290" s="290"/>
      <c r="Q290" s="296"/>
    </row>
    <row r="291" spans="1:17" ht="12.75" hidden="1" thickTop="1" x14ac:dyDescent="0.25">
      <c r="A291" s="94" t="s">
        <v>286</v>
      </c>
      <c r="B291" s="29" t="s">
        <v>287</v>
      </c>
      <c r="C291" s="189">
        <f t="shared" si="281"/>
        <v>0</v>
      </c>
      <c r="D291" s="263"/>
      <c r="E291" s="45"/>
      <c r="F291" s="95">
        <f t="shared" si="345"/>
        <v>0</v>
      </c>
      <c r="G291" s="229"/>
      <c r="H291" s="45"/>
      <c r="I291" s="91">
        <f t="shared" si="346"/>
        <v>0</v>
      </c>
      <c r="J291" s="263"/>
      <c r="K291" s="45"/>
      <c r="L291" s="95">
        <f t="shared" si="347"/>
        <v>0</v>
      </c>
      <c r="M291" s="229"/>
      <c r="N291" s="45"/>
      <c r="O291" s="91">
        <f t="shared" si="348"/>
        <v>0</v>
      </c>
      <c r="P291" s="290"/>
      <c r="Q291" s="296"/>
    </row>
    <row r="292" spans="1:17" ht="12.75" hidden="1" thickTop="1" x14ac:dyDescent="0.25">
      <c r="A292" s="94" t="s">
        <v>288</v>
      </c>
      <c r="B292" s="29" t="s">
        <v>289</v>
      </c>
      <c r="C292" s="189">
        <f>SUM(F292,I292,L292,O292)</f>
        <v>0</v>
      </c>
      <c r="D292" s="263"/>
      <c r="E292" s="45"/>
      <c r="F292" s="95">
        <f t="shared" si="345"/>
        <v>0</v>
      </c>
      <c r="G292" s="229"/>
      <c r="H292" s="45"/>
      <c r="I292" s="91">
        <f t="shared" si="346"/>
        <v>0</v>
      </c>
      <c r="J292" s="263"/>
      <c r="K292" s="45"/>
      <c r="L292" s="95">
        <f t="shared" si="347"/>
        <v>0</v>
      </c>
      <c r="M292" s="229"/>
      <c r="N292" s="45"/>
      <c r="O292" s="91">
        <f t="shared" si="348"/>
        <v>0</v>
      </c>
      <c r="P292" s="290"/>
      <c r="Q292" s="296"/>
    </row>
    <row r="293" spans="1:17" ht="12.75" hidden="1" thickTop="1" x14ac:dyDescent="0.25">
      <c r="A293" s="94" t="s">
        <v>290</v>
      </c>
      <c r="B293" s="29" t="s">
        <v>291</v>
      </c>
      <c r="C293" s="189">
        <f t="shared" si="281"/>
        <v>0</v>
      </c>
      <c r="D293" s="263"/>
      <c r="E293" s="45"/>
      <c r="F293" s="95">
        <f t="shared" si="345"/>
        <v>0</v>
      </c>
      <c r="G293" s="229"/>
      <c r="H293" s="45"/>
      <c r="I293" s="91">
        <f t="shared" si="346"/>
        <v>0</v>
      </c>
      <c r="J293" s="263"/>
      <c r="K293" s="45"/>
      <c r="L293" s="95">
        <f t="shared" si="347"/>
        <v>0</v>
      </c>
      <c r="M293" s="229"/>
      <c r="N293" s="45"/>
      <c r="O293" s="91">
        <f t="shared" si="348"/>
        <v>0</v>
      </c>
      <c r="P293" s="290"/>
      <c r="Q293" s="296"/>
    </row>
    <row r="294" spans="1:17" ht="12.75" hidden="1" thickTop="1" x14ac:dyDescent="0.25">
      <c r="A294" s="101" t="s">
        <v>292</v>
      </c>
      <c r="B294" s="102" t="s">
        <v>293</v>
      </c>
      <c r="C294" s="200">
        <f t="shared" si="281"/>
        <v>0</v>
      </c>
      <c r="D294" s="264"/>
      <c r="E294" s="84"/>
      <c r="F294" s="331">
        <f t="shared" si="345"/>
        <v>0</v>
      </c>
      <c r="G294" s="234"/>
      <c r="H294" s="84"/>
      <c r="I294" s="156">
        <f t="shared" si="346"/>
        <v>0</v>
      </c>
      <c r="J294" s="264"/>
      <c r="K294" s="84"/>
      <c r="L294" s="331">
        <f t="shared" si="347"/>
        <v>0</v>
      </c>
      <c r="M294" s="234"/>
      <c r="N294" s="84"/>
      <c r="O294" s="156">
        <f t="shared" si="348"/>
        <v>0</v>
      </c>
      <c r="P294" s="293"/>
      <c r="Q294" s="296"/>
    </row>
    <row r="295" spans="1:17" s="19" customFormat="1" ht="13.5" hidden="1" thickTop="1" thickBot="1" x14ac:dyDescent="0.3">
      <c r="A295" s="118" t="s">
        <v>294</v>
      </c>
      <c r="B295" s="118" t="s">
        <v>295</v>
      </c>
      <c r="C295" s="205">
        <f t="shared" si="281"/>
        <v>0</v>
      </c>
      <c r="D295" s="266"/>
      <c r="E295" s="119"/>
      <c r="F295" s="115">
        <f t="shared" si="345"/>
        <v>0</v>
      </c>
      <c r="G295" s="242"/>
      <c r="H295" s="119"/>
      <c r="I295" s="126">
        <f t="shared" si="346"/>
        <v>0</v>
      </c>
      <c r="J295" s="266"/>
      <c r="K295" s="119"/>
      <c r="L295" s="115">
        <f t="shared" si="347"/>
        <v>0</v>
      </c>
      <c r="M295" s="242"/>
      <c r="N295" s="119"/>
      <c r="O295" s="126">
        <f t="shared" si="348"/>
        <v>0</v>
      </c>
      <c r="P295" s="295"/>
      <c r="Q295" s="181"/>
    </row>
    <row r="296" spans="1:17" s="19" customFormat="1" ht="36.75" hidden="1" thickTop="1" x14ac:dyDescent="0.25">
      <c r="A296" s="116" t="s">
        <v>296</v>
      </c>
      <c r="B296" s="104" t="s">
        <v>297</v>
      </c>
      <c r="C296" s="206">
        <f>SUM(F296,I296,L296,O296)</f>
        <v>0</v>
      </c>
      <c r="D296" s="267"/>
      <c r="E296" s="179"/>
      <c r="F296" s="175">
        <f t="shared" si="345"/>
        <v>0</v>
      </c>
      <c r="G296" s="233"/>
      <c r="H296" s="80"/>
      <c r="I296" s="123">
        <f t="shared" si="346"/>
        <v>0</v>
      </c>
      <c r="J296" s="247"/>
      <c r="K296" s="80"/>
      <c r="L296" s="175">
        <f t="shared" si="347"/>
        <v>0</v>
      </c>
      <c r="M296" s="233"/>
      <c r="N296" s="80"/>
      <c r="O296" s="123">
        <f t="shared" si="348"/>
        <v>0</v>
      </c>
      <c r="P296" s="292"/>
      <c r="Q296" s="181"/>
    </row>
    <row r="297" spans="1:17" ht="12.75" thickTop="1" x14ac:dyDescent="0.25">
      <c r="A297" s="453"/>
      <c r="B297" s="454"/>
      <c r="C297" s="454"/>
      <c r="D297" s="454"/>
      <c r="E297" s="454"/>
      <c r="F297" s="454"/>
      <c r="G297" s="454"/>
      <c r="H297" s="454"/>
      <c r="I297" s="454"/>
      <c r="J297" s="454"/>
      <c r="K297" s="454"/>
      <c r="L297" s="454"/>
      <c r="M297" s="454"/>
      <c r="N297" s="454"/>
      <c r="O297" s="454"/>
      <c r="P297" s="455"/>
      <c r="Q297" s="296"/>
    </row>
    <row r="298" spans="1:17" hidden="1" x14ac:dyDescent="0.25">
      <c r="A298" s="456"/>
      <c r="B298" s="457"/>
      <c r="C298" s="457"/>
      <c r="D298" s="457"/>
      <c r="E298" s="457"/>
      <c r="F298" s="457"/>
      <c r="G298" s="457"/>
      <c r="H298" s="457"/>
      <c r="I298" s="457"/>
      <c r="J298" s="457"/>
      <c r="K298" s="457"/>
      <c r="L298" s="457"/>
      <c r="M298" s="457"/>
      <c r="N298" s="457"/>
      <c r="O298" s="457"/>
      <c r="P298" s="458"/>
      <c r="Q298" s="296"/>
    </row>
    <row r="299" spans="1:17" hidden="1" x14ac:dyDescent="0.25">
      <c r="A299" s="456"/>
      <c r="B299" s="457"/>
      <c r="C299" s="457"/>
      <c r="D299" s="457"/>
      <c r="E299" s="457"/>
      <c r="F299" s="457"/>
      <c r="G299" s="457"/>
      <c r="H299" s="457"/>
      <c r="I299" s="457"/>
      <c r="J299" s="457"/>
      <c r="K299" s="457"/>
      <c r="L299" s="457"/>
      <c r="M299" s="457"/>
      <c r="N299" s="457"/>
      <c r="O299" s="457"/>
      <c r="P299" s="458"/>
      <c r="Q299" s="296"/>
    </row>
    <row r="300" spans="1:17" hidden="1" x14ac:dyDescent="0.25">
      <c r="A300" s="456"/>
      <c r="B300" s="457"/>
      <c r="C300" s="457"/>
      <c r="D300" s="457"/>
      <c r="E300" s="457"/>
      <c r="F300" s="457"/>
      <c r="G300" s="457"/>
      <c r="H300" s="457"/>
      <c r="I300" s="457"/>
      <c r="J300" s="457"/>
      <c r="K300" s="457"/>
      <c r="L300" s="457"/>
      <c r="M300" s="457"/>
      <c r="N300" s="457"/>
      <c r="O300" s="457"/>
      <c r="P300" s="458"/>
      <c r="Q300" s="296"/>
    </row>
    <row r="301" spans="1:17" ht="12.75" hidden="1" customHeight="1" x14ac:dyDescent="0.25">
      <c r="A301" s="456"/>
      <c r="B301" s="459"/>
      <c r="C301" s="457"/>
      <c r="D301" s="457"/>
      <c r="E301" s="457"/>
      <c r="F301" s="457"/>
      <c r="G301" s="457"/>
      <c r="H301" s="457"/>
      <c r="I301" s="457"/>
      <c r="J301" s="457"/>
      <c r="K301" s="457"/>
      <c r="L301" s="457"/>
      <c r="M301" s="457"/>
      <c r="N301" s="457"/>
      <c r="O301" s="457"/>
      <c r="P301" s="458"/>
      <c r="Q301" s="296"/>
    </row>
    <row r="302" spans="1:17" x14ac:dyDescent="0.25">
      <c r="A302" s="456"/>
      <c r="B302" s="457"/>
      <c r="C302" s="457"/>
      <c r="D302" s="457"/>
      <c r="E302" s="457"/>
      <c r="F302" s="457"/>
      <c r="G302" s="457"/>
      <c r="H302" s="457"/>
      <c r="I302" s="457"/>
      <c r="J302" s="457"/>
      <c r="K302" s="457"/>
      <c r="L302" s="457"/>
      <c r="M302" s="457"/>
      <c r="N302" s="457"/>
      <c r="O302" s="457"/>
      <c r="P302" s="458"/>
      <c r="Q302" s="296"/>
    </row>
    <row r="303" spans="1:17" x14ac:dyDescent="0.25">
      <c r="A303" s="456"/>
      <c r="B303" s="459"/>
      <c r="C303" s="457"/>
      <c r="D303" s="457"/>
      <c r="E303" s="457"/>
      <c r="F303" s="457"/>
      <c r="G303" s="457"/>
      <c r="H303" s="457"/>
      <c r="I303" s="457"/>
      <c r="J303" s="457"/>
      <c r="K303" s="457"/>
      <c r="L303" s="457"/>
      <c r="M303" s="457"/>
      <c r="N303" s="457"/>
      <c r="O303" s="457"/>
      <c r="P303" s="458"/>
      <c r="Q303" s="296"/>
    </row>
    <row r="304" spans="1:17" x14ac:dyDescent="0.25">
      <c r="A304" s="456"/>
      <c r="B304" s="457"/>
      <c r="C304" s="457"/>
      <c r="D304" s="457"/>
      <c r="E304" s="457"/>
      <c r="F304" s="457"/>
      <c r="G304" s="457"/>
      <c r="H304" s="457"/>
      <c r="I304" s="457"/>
      <c r="J304" s="457"/>
      <c r="K304" s="457"/>
      <c r="L304" s="457"/>
      <c r="M304" s="457"/>
      <c r="N304" s="457"/>
      <c r="O304" s="457"/>
      <c r="P304" s="458"/>
      <c r="Q304" s="296"/>
    </row>
    <row r="305" spans="1:17" x14ac:dyDescent="0.25">
      <c r="A305" s="460"/>
      <c r="B305" s="461"/>
      <c r="C305" s="461"/>
      <c r="D305" s="461"/>
      <c r="E305" s="461"/>
      <c r="F305" s="461"/>
      <c r="G305" s="461"/>
      <c r="H305" s="461"/>
      <c r="I305" s="461"/>
      <c r="J305" s="461"/>
      <c r="K305" s="461"/>
      <c r="L305" s="461"/>
      <c r="M305" s="461"/>
      <c r="N305" s="461"/>
      <c r="O305" s="461"/>
      <c r="P305" s="462"/>
      <c r="Q305" s="296"/>
    </row>
    <row r="306" spans="1:17" x14ac:dyDescent="0.25">
      <c r="A306" s="1"/>
      <c r="B306" s="1"/>
      <c r="C306" s="1"/>
      <c r="D306" s="1"/>
      <c r="E306" s="1"/>
      <c r="F306" s="1"/>
      <c r="G306" s="1"/>
      <c r="H306" s="1"/>
      <c r="I306" s="1"/>
      <c r="J306" s="1"/>
      <c r="K306" s="1"/>
      <c r="L306" s="1"/>
      <c r="M306" s="1"/>
      <c r="N306" s="1"/>
      <c r="O306" s="1"/>
    </row>
    <row r="307" spans="1:17" x14ac:dyDescent="0.25">
      <c r="A307" s="1"/>
      <c r="B307" s="1"/>
      <c r="C307" s="1"/>
      <c r="D307" s="1"/>
      <c r="E307" s="1"/>
      <c r="F307" s="1"/>
      <c r="G307" s="1"/>
      <c r="H307" s="1"/>
      <c r="I307" s="1"/>
      <c r="J307" s="1"/>
      <c r="K307" s="1"/>
      <c r="L307" s="1"/>
      <c r="M307" s="1"/>
      <c r="N307" s="1"/>
      <c r="O307" s="1"/>
    </row>
    <row r="308" spans="1:17" x14ac:dyDescent="0.25">
      <c r="A308" s="1"/>
      <c r="B308" s="1"/>
      <c r="C308" s="1"/>
      <c r="D308" s="1"/>
      <c r="E308" s="1"/>
      <c r="F308" s="1"/>
      <c r="G308" s="1"/>
      <c r="H308" s="1"/>
      <c r="I308" s="1"/>
      <c r="J308" s="1"/>
      <c r="K308" s="1"/>
      <c r="L308" s="1"/>
      <c r="M308" s="1"/>
      <c r="N308" s="1"/>
      <c r="O308" s="1"/>
    </row>
    <row r="309" spans="1:17" x14ac:dyDescent="0.25">
      <c r="A309" s="1"/>
      <c r="B309" s="1"/>
      <c r="C309" s="1"/>
      <c r="D309" s="1"/>
      <c r="E309" s="1"/>
      <c r="F309" s="1"/>
      <c r="G309" s="1"/>
      <c r="H309" s="1"/>
      <c r="I309" s="1"/>
      <c r="J309" s="1"/>
      <c r="K309" s="1"/>
      <c r="L309" s="1"/>
      <c r="M309" s="1"/>
      <c r="N309" s="1"/>
      <c r="O309" s="1"/>
    </row>
    <row r="310" spans="1:17" x14ac:dyDescent="0.25">
      <c r="A310" s="1"/>
      <c r="B310" s="1"/>
      <c r="C310" s="1"/>
      <c r="D310" s="1"/>
      <c r="E310" s="1"/>
      <c r="F310" s="1"/>
      <c r="G310" s="1"/>
      <c r="H310" s="1"/>
      <c r="I310" s="1"/>
      <c r="J310" s="1"/>
      <c r="K310" s="1"/>
      <c r="L310" s="1"/>
      <c r="M310" s="1"/>
      <c r="N310" s="1"/>
      <c r="O310" s="1"/>
    </row>
    <row r="311" spans="1:17" x14ac:dyDescent="0.25">
      <c r="A311" s="1"/>
      <c r="B311" s="1"/>
      <c r="C311" s="1"/>
      <c r="D311" s="1"/>
      <c r="E311" s="1"/>
      <c r="F311" s="1"/>
      <c r="G311" s="1"/>
      <c r="H311" s="1"/>
      <c r="I311" s="1"/>
      <c r="J311" s="1"/>
      <c r="K311" s="1"/>
      <c r="L311" s="1"/>
      <c r="M311" s="1"/>
      <c r="N311" s="1"/>
      <c r="O311" s="1"/>
    </row>
    <row r="312" spans="1:17" x14ac:dyDescent="0.25">
      <c r="A312" s="1"/>
      <c r="B312" s="1"/>
      <c r="C312" s="1"/>
      <c r="D312" s="1"/>
      <c r="E312" s="1"/>
      <c r="F312" s="1"/>
      <c r="G312" s="1"/>
      <c r="H312" s="1"/>
      <c r="I312" s="1"/>
      <c r="J312" s="1"/>
      <c r="K312" s="1"/>
      <c r="L312" s="1"/>
      <c r="M312" s="1"/>
      <c r="N312" s="1"/>
      <c r="O312" s="1"/>
    </row>
    <row r="313" spans="1:17" x14ac:dyDescent="0.25">
      <c r="A313" s="1"/>
      <c r="B313" s="1"/>
      <c r="C313" s="1"/>
      <c r="D313" s="1"/>
      <c r="E313" s="1"/>
      <c r="F313" s="1"/>
      <c r="G313" s="1"/>
      <c r="H313" s="1"/>
      <c r="I313" s="1"/>
      <c r="J313" s="1"/>
      <c r="K313" s="1"/>
      <c r="L313" s="1"/>
      <c r="M313" s="1"/>
      <c r="N313" s="1"/>
      <c r="O313" s="1"/>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sheetData>
  <sheetProtection algorithmName="SHA-512" hashValue="jIfIHTjKnCKxN7W2ANMI20lLBvQoaF1hkl5NefjVJDK9LYJ338cDBYcKqooyLhVCC2kbqeEinPffQY8kpmEWmA==" saltValue="t3JGjL8afNTCc3+666llAQ==" spinCount="100000" sheet="1" objects="1" scenarios="1" formatCells="0" formatColumns="0" formatRows="0"/>
  <autoFilter ref="A18:P296">
    <filterColumn colId="2">
      <filters blank="1">
        <filter val="1 000"/>
        <filter val="1 500"/>
        <filter val="1 650"/>
        <filter val="1 868"/>
        <filter val="125 195"/>
        <filter val="17 750"/>
        <filter val="19 620"/>
        <filter val="27 416"/>
        <filter val="29 820"/>
        <filter val="3 856"/>
        <filter val="37 077"/>
        <filter val="4 500"/>
        <filter val="553 592"/>
        <filter val="575 842"/>
        <filter val="6 917"/>
        <filter val="64 900"/>
        <filter val="65 900"/>
        <filter val="774 465"/>
        <filter val="8 550"/>
        <filter val="803 674"/>
        <filter val="809 674"/>
        <filter val="811 542"/>
        <filter val="93 923"/>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94.pielikums Jūrmalas pilsētas domes
2017.gada 26.oktobra saistošajiem noteikumiem Nr.31
(protokols Nr.18, 9.punkts)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14"/>
  <sheetViews>
    <sheetView showGridLines="0" view="pageLayout" zoomScaleNormal="100" workbookViewId="0">
      <selection activeCell="T4" sqref="T4"/>
    </sheetView>
  </sheetViews>
  <sheetFormatPr defaultRowHeight="12" outlineLevelCol="1" x14ac:dyDescent="0.25"/>
  <cols>
    <col min="1" max="1" width="10.42578125" style="6" customWidth="1"/>
    <col min="2" max="2" width="33.5703125" style="6" customWidth="1"/>
    <col min="3" max="3" width="8" style="6" customWidth="1"/>
    <col min="4" max="4" width="8"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531</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393</v>
      </c>
      <c r="D3" s="779"/>
      <c r="E3" s="779"/>
      <c r="F3" s="779"/>
      <c r="G3" s="779"/>
      <c r="H3" s="779"/>
      <c r="I3" s="779"/>
      <c r="J3" s="779"/>
      <c r="K3" s="779"/>
      <c r="L3" s="779"/>
      <c r="M3" s="779"/>
      <c r="N3" s="779"/>
      <c r="O3" s="779"/>
      <c r="P3" s="780"/>
      <c r="Q3" s="296"/>
    </row>
    <row r="4" spans="1:17" ht="12.75" customHeight="1" x14ac:dyDescent="0.25">
      <c r="A4" s="4" t="s">
        <v>1</v>
      </c>
      <c r="B4" s="5"/>
      <c r="C4" s="779" t="s">
        <v>394</v>
      </c>
      <c r="D4" s="779"/>
      <c r="E4" s="779"/>
      <c r="F4" s="779"/>
      <c r="G4" s="779"/>
      <c r="H4" s="779"/>
      <c r="I4" s="779"/>
      <c r="J4" s="779"/>
      <c r="K4" s="779"/>
      <c r="L4" s="779"/>
      <c r="M4" s="779"/>
      <c r="N4" s="779"/>
      <c r="O4" s="779"/>
      <c r="P4" s="780"/>
      <c r="Q4" s="296"/>
    </row>
    <row r="5" spans="1:17" ht="12.75" customHeight="1" x14ac:dyDescent="0.25">
      <c r="A5" s="2" t="s">
        <v>2</v>
      </c>
      <c r="B5" s="3"/>
      <c r="C5" s="754" t="s">
        <v>395</v>
      </c>
      <c r="D5" s="754"/>
      <c r="E5" s="754"/>
      <c r="F5" s="754"/>
      <c r="G5" s="754"/>
      <c r="H5" s="754"/>
      <c r="I5" s="754"/>
      <c r="J5" s="754"/>
      <c r="K5" s="754"/>
      <c r="L5" s="754"/>
      <c r="M5" s="754"/>
      <c r="N5" s="754"/>
      <c r="O5" s="754"/>
      <c r="P5" s="755"/>
      <c r="Q5" s="296"/>
    </row>
    <row r="6" spans="1:17" ht="12.75" customHeight="1" x14ac:dyDescent="0.25">
      <c r="A6" s="2" t="s">
        <v>3</v>
      </c>
      <c r="B6" s="3"/>
      <c r="C6" s="754" t="s">
        <v>409</v>
      </c>
      <c r="D6" s="754"/>
      <c r="E6" s="754"/>
      <c r="F6" s="754"/>
      <c r="G6" s="754"/>
      <c r="H6" s="754"/>
      <c r="I6" s="754"/>
      <c r="J6" s="754"/>
      <c r="K6" s="754"/>
      <c r="L6" s="754"/>
      <c r="M6" s="754"/>
      <c r="N6" s="754"/>
      <c r="O6" s="754"/>
      <c r="P6" s="755"/>
      <c r="Q6" s="296"/>
    </row>
    <row r="7" spans="1:17" ht="24.75" customHeight="1" x14ac:dyDescent="0.25">
      <c r="A7" s="2" t="s">
        <v>4</v>
      </c>
      <c r="B7" s="3"/>
      <c r="C7" s="779" t="s">
        <v>532</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398</v>
      </c>
      <c r="D9" s="754"/>
      <c r="E9" s="754"/>
      <c r="F9" s="754"/>
      <c r="G9" s="754"/>
      <c r="H9" s="754"/>
      <c r="I9" s="754"/>
      <c r="J9" s="754"/>
      <c r="K9" s="754"/>
      <c r="L9" s="754"/>
      <c r="M9" s="754"/>
      <c r="N9" s="754"/>
      <c r="O9" s="754"/>
      <c r="P9" s="755"/>
      <c r="Q9" s="296"/>
    </row>
    <row r="10" spans="1:17" ht="12.75" customHeight="1" x14ac:dyDescent="0.25">
      <c r="A10" s="2"/>
      <c r="B10" s="3" t="s">
        <v>7</v>
      </c>
      <c r="C10" s="754" t="s">
        <v>533</v>
      </c>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9"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19"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9" s="19" customFormat="1" x14ac:dyDescent="0.25">
      <c r="A19" s="16"/>
      <c r="B19" s="17" t="s">
        <v>19</v>
      </c>
      <c r="C19" s="181"/>
      <c r="D19" s="243"/>
      <c r="E19" s="145"/>
      <c r="F19" s="286"/>
      <c r="G19" s="208"/>
      <c r="H19" s="145"/>
      <c r="I19" s="286"/>
      <c r="J19" s="243"/>
      <c r="K19" s="18"/>
      <c r="L19" s="160"/>
      <c r="M19" s="208"/>
      <c r="N19" s="18"/>
      <c r="O19" s="145"/>
      <c r="P19" s="286"/>
      <c r="Q19" s="181"/>
    </row>
    <row r="20" spans="1:19" s="19" customFormat="1" ht="12.75" thickBot="1" x14ac:dyDescent="0.3">
      <c r="A20" s="20"/>
      <c r="B20" s="21" t="s">
        <v>20</v>
      </c>
      <c r="C20" s="182">
        <f>SUM(F20,I20,L20,O20)</f>
        <v>3284566</v>
      </c>
      <c r="D20" s="128">
        <f>SUM(D21,D24,D25,D41,D42)</f>
        <v>2398472</v>
      </c>
      <c r="E20" s="268">
        <f>SUM(E21,E24,E25,E41,E42)</f>
        <v>-10906</v>
      </c>
      <c r="F20" s="394">
        <f>SUM(F21,F24,F25,F41,F42)</f>
        <v>2387566</v>
      </c>
      <c r="G20" s="209">
        <f>SUM(G21,G24,G42)</f>
        <v>897000</v>
      </c>
      <c r="H20" s="268">
        <f t="shared" ref="H20:I20" si="0">SUM(H21,H24,H42)</f>
        <v>0</v>
      </c>
      <c r="I20" s="394">
        <f t="shared" si="0"/>
        <v>897000</v>
      </c>
      <c r="J20" s="128">
        <f>SUM(J21,J26,J42)</f>
        <v>0</v>
      </c>
      <c r="K20" s="22">
        <f t="shared" ref="K20:L20" si="1">SUM(K21,K26,K42)</f>
        <v>0</v>
      </c>
      <c r="L20" s="161">
        <f t="shared" si="1"/>
        <v>0</v>
      </c>
      <c r="M20" s="209">
        <f>SUM(M21,M44)</f>
        <v>0</v>
      </c>
      <c r="N20" s="22">
        <f t="shared" ref="N20:O20" si="2">SUM(N21,N44)</f>
        <v>0</v>
      </c>
      <c r="O20" s="268">
        <f t="shared" si="2"/>
        <v>0</v>
      </c>
      <c r="P20" s="301"/>
      <c r="Q20" s="181"/>
      <c r="R20" s="343"/>
      <c r="S20" s="343"/>
    </row>
    <row r="21" spans="1:19" ht="12.75" hidden="1" thickTop="1" x14ac:dyDescent="0.25">
      <c r="A21" s="23"/>
      <c r="B21" s="24" t="s">
        <v>21</v>
      </c>
      <c r="C21" s="183">
        <f t="shared" ref="C21" si="3">SUM(F21,I21,L21,O21)</f>
        <v>0</v>
      </c>
      <c r="D21" s="129">
        <f>SUM(D22:D23)</f>
        <v>0</v>
      </c>
      <c r="E21" s="25">
        <f t="shared" ref="E21" si="4">SUM(E22:E23)</f>
        <v>0</v>
      </c>
      <c r="F21" s="162">
        <f>SUM(F22:F23)</f>
        <v>0</v>
      </c>
      <c r="G21" s="210">
        <f>SUM(G22:G23)</f>
        <v>0</v>
      </c>
      <c r="H21" s="25">
        <f t="shared" ref="H21:O21" si="5">SUM(H22:H23)</f>
        <v>0</v>
      </c>
      <c r="I21" s="269">
        <f t="shared" si="5"/>
        <v>0</v>
      </c>
      <c r="J21" s="129">
        <f t="shared" si="5"/>
        <v>0</v>
      </c>
      <c r="K21" s="25">
        <f t="shared" si="5"/>
        <v>0</v>
      </c>
      <c r="L21" s="162">
        <f t="shared" si="5"/>
        <v>0</v>
      </c>
      <c r="M21" s="210">
        <f>SUM(M22:M23)</f>
        <v>0</v>
      </c>
      <c r="N21" s="25">
        <f t="shared" si="5"/>
        <v>0</v>
      </c>
      <c r="O21" s="269">
        <f t="shared" si="5"/>
        <v>0</v>
      </c>
      <c r="P21" s="302"/>
      <c r="Q21" s="296"/>
      <c r="R21" s="343"/>
      <c r="S21" s="343"/>
    </row>
    <row r="22" spans="1:19" ht="12.75" hidden="1" thickTop="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c r="R22" s="343"/>
      <c r="S22" s="343"/>
    </row>
    <row r="23" spans="1:19" ht="12.75" hidden="1" thickTop="1" x14ac:dyDescent="0.25">
      <c r="A23" s="29"/>
      <c r="B23" s="30" t="s">
        <v>23</v>
      </c>
      <c r="C23" s="185">
        <f t="shared" ref="C23" si="7">SUM(F23,I23,L23,O23)</f>
        <v>0</v>
      </c>
      <c r="D23" s="245"/>
      <c r="E23" s="31"/>
      <c r="F23" s="328">
        <f t="shared" ref="F23:F24" si="8">D23+E23</f>
        <v>0</v>
      </c>
      <c r="G23" s="212"/>
      <c r="H23" s="31"/>
      <c r="I23" s="146">
        <f>G23+H23</f>
        <v>0</v>
      </c>
      <c r="J23" s="245"/>
      <c r="K23" s="31"/>
      <c r="L23" s="328">
        <f>J23+K23</f>
        <v>0</v>
      </c>
      <c r="M23" s="212"/>
      <c r="N23" s="31"/>
      <c r="O23" s="146">
        <f>M23+N23</f>
        <v>0</v>
      </c>
      <c r="P23" s="463"/>
      <c r="Q23" s="296"/>
      <c r="R23" s="343"/>
      <c r="S23" s="343"/>
    </row>
    <row r="24" spans="1:19" s="19" customFormat="1" ht="25.5" thickTop="1" thickBot="1" x14ac:dyDescent="0.3">
      <c r="A24" s="32">
        <v>19300</v>
      </c>
      <c r="B24" s="32" t="s">
        <v>24</v>
      </c>
      <c r="C24" s="186">
        <f>SUM(F24,I24)</f>
        <v>3284566</v>
      </c>
      <c r="D24" s="246">
        <v>2398472</v>
      </c>
      <c r="E24" s="388">
        <v>-10906</v>
      </c>
      <c r="F24" s="397">
        <f t="shared" si="8"/>
        <v>2387566</v>
      </c>
      <c r="G24" s="213">
        <f>G50</f>
        <v>897000</v>
      </c>
      <c r="H24" s="388"/>
      <c r="I24" s="397">
        <f t="shared" ref="I24" si="9">G24+H24</f>
        <v>897000</v>
      </c>
      <c r="J24" s="285" t="s">
        <v>25</v>
      </c>
      <c r="K24" s="34" t="s">
        <v>25</v>
      </c>
      <c r="L24" s="163" t="s">
        <v>25</v>
      </c>
      <c r="M24" s="278" t="s">
        <v>25</v>
      </c>
      <c r="N24" s="147" t="s">
        <v>25</v>
      </c>
      <c r="O24" s="147" t="s">
        <v>25</v>
      </c>
      <c r="P24" s="356"/>
      <c r="Q24" s="181"/>
      <c r="R24" s="343"/>
      <c r="S24" s="343"/>
    </row>
    <row r="25" spans="1:19"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c r="R25" s="343"/>
      <c r="S25" s="343"/>
    </row>
    <row r="26" spans="1:19" s="19" customFormat="1" ht="24.75" hidden="1" thickTop="1" x14ac:dyDescent="0.25">
      <c r="A26" s="35">
        <v>21300</v>
      </c>
      <c r="B26" s="35" t="s">
        <v>27</v>
      </c>
      <c r="C26" s="187">
        <f>SUM(L26)</f>
        <v>0</v>
      </c>
      <c r="D26" s="248" t="s">
        <v>25</v>
      </c>
      <c r="E26" s="37" t="s">
        <v>25</v>
      </c>
      <c r="F26" s="164" t="s">
        <v>25</v>
      </c>
      <c r="G26" s="214" t="s">
        <v>25</v>
      </c>
      <c r="H26" s="37" t="s">
        <v>25</v>
      </c>
      <c r="I26" s="122" t="s">
        <v>25</v>
      </c>
      <c r="J26" s="130">
        <f t="shared" ref="J26:K26" si="10">SUM(J27,J31,J33,J36)</f>
        <v>0</v>
      </c>
      <c r="K26" s="38">
        <f t="shared" si="10"/>
        <v>0</v>
      </c>
      <c r="L26" s="175">
        <f>SUM(L27,L31,L33,L36)</f>
        <v>0</v>
      </c>
      <c r="M26" s="279" t="s">
        <v>25</v>
      </c>
      <c r="N26" s="122" t="s">
        <v>25</v>
      </c>
      <c r="O26" s="122" t="s">
        <v>25</v>
      </c>
      <c r="P26" s="303"/>
      <c r="Q26" s="181"/>
      <c r="R26" s="343"/>
      <c r="S26" s="343"/>
    </row>
    <row r="27" spans="1:19" s="19" customFormat="1" ht="12.75" hidden="1" thickTop="1" x14ac:dyDescent="0.25">
      <c r="A27" s="39">
        <v>21350</v>
      </c>
      <c r="B27" s="35" t="s">
        <v>28</v>
      </c>
      <c r="C27" s="187">
        <f t="shared" ref="C27:C40" si="11">SUM(L27)</f>
        <v>0</v>
      </c>
      <c r="D27" s="248" t="s">
        <v>25</v>
      </c>
      <c r="E27" s="37" t="s">
        <v>25</v>
      </c>
      <c r="F27" s="164" t="s">
        <v>25</v>
      </c>
      <c r="G27" s="214" t="s">
        <v>25</v>
      </c>
      <c r="H27" s="37" t="s">
        <v>25</v>
      </c>
      <c r="I27" s="122" t="s">
        <v>25</v>
      </c>
      <c r="J27" s="130">
        <f t="shared" ref="J27:K27" si="12">SUM(J28:J30)</f>
        <v>0</v>
      </c>
      <c r="K27" s="38">
        <f t="shared" si="12"/>
        <v>0</v>
      </c>
      <c r="L27" s="175">
        <f>SUM(L28:L30)</f>
        <v>0</v>
      </c>
      <c r="M27" s="279" t="s">
        <v>25</v>
      </c>
      <c r="N27" s="122" t="s">
        <v>25</v>
      </c>
      <c r="O27" s="122" t="s">
        <v>25</v>
      </c>
      <c r="P27" s="303"/>
      <c r="Q27" s="181"/>
      <c r="R27" s="343"/>
      <c r="S27" s="343"/>
    </row>
    <row r="28" spans="1:19" ht="12.75" hidden="1" thickTop="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c r="R28" s="343"/>
      <c r="S28" s="343"/>
    </row>
    <row r="29" spans="1:19" ht="12.75" hidden="1" thickTop="1" x14ac:dyDescent="0.25">
      <c r="A29" s="29">
        <v>21352</v>
      </c>
      <c r="B29" s="43" t="s">
        <v>30</v>
      </c>
      <c r="C29" s="189">
        <f t="shared" si="11"/>
        <v>0</v>
      </c>
      <c r="D29" s="250" t="s">
        <v>25</v>
      </c>
      <c r="E29" s="44" t="s">
        <v>25</v>
      </c>
      <c r="F29" s="166" t="s">
        <v>25</v>
      </c>
      <c r="G29" s="216" t="s">
        <v>25</v>
      </c>
      <c r="H29" s="44" t="s">
        <v>25</v>
      </c>
      <c r="I29" s="149" t="s">
        <v>25</v>
      </c>
      <c r="J29" s="321"/>
      <c r="K29" s="322"/>
      <c r="L29" s="95">
        <f t="shared" si="13"/>
        <v>0</v>
      </c>
      <c r="M29" s="281" t="s">
        <v>25</v>
      </c>
      <c r="N29" s="149" t="s">
        <v>25</v>
      </c>
      <c r="O29" s="149" t="s">
        <v>25</v>
      </c>
      <c r="P29" s="305"/>
      <c r="Q29" s="296"/>
      <c r="R29" s="343"/>
      <c r="S29" s="343"/>
    </row>
    <row r="30" spans="1:19" ht="12.75" hidden="1" thickTop="1" x14ac:dyDescent="0.25">
      <c r="A30" s="29">
        <v>21359</v>
      </c>
      <c r="B30" s="43" t="s">
        <v>31</v>
      </c>
      <c r="C30" s="189">
        <f t="shared" si="11"/>
        <v>0</v>
      </c>
      <c r="D30" s="250" t="s">
        <v>25</v>
      </c>
      <c r="E30" s="44" t="s">
        <v>25</v>
      </c>
      <c r="F30" s="166" t="s">
        <v>25</v>
      </c>
      <c r="G30" s="216" t="s">
        <v>25</v>
      </c>
      <c r="H30" s="44" t="s">
        <v>25</v>
      </c>
      <c r="I30" s="149" t="s">
        <v>25</v>
      </c>
      <c r="J30" s="321"/>
      <c r="K30" s="322"/>
      <c r="L30" s="95">
        <f t="shared" si="13"/>
        <v>0</v>
      </c>
      <c r="M30" s="281" t="s">
        <v>25</v>
      </c>
      <c r="N30" s="149" t="s">
        <v>25</v>
      </c>
      <c r="O30" s="149" t="s">
        <v>25</v>
      </c>
      <c r="P30" s="305"/>
      <c r="Q30" s="296"/>
      <c r="R30" s="343"/>
      <c r="S30" s="343"/>
    </row>
    <row r="31" spans="1:19" s="19" customFormat="1" ht="24.75" hidden="1" thickTop="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c r="R31" s="343"/>
      <c r="S31" s="343"/>
    </row>
    <row r="32" spans="1:19" ht="24.75" hidden="1" thickTop="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c r="R32" s="343"/>
      <c r="S32" s="343"/>
    </row>
    <row r="33" spans="1:19" s="19" customFormat="1" ht="12.75" hidden="1" thickTop="1" x14ac:dyDescent="0.25">
      <c r="A33" s="39">
        <v>21380</v>
      </c>
      <c r="B33" s="35" t="s">
        <v>34</v>
      </c>
      <c r="C33" s="187">
        <f t="shared" si="11"/>
        <v>0</v>
      </c>
      <c r="D33" s="248" t="s">
        <v>25</v>
      </c>
      <c r="E33" s="37" t="s">
        <v>25</v>
      </c>
      <c r="F33" s="164" t="s">
        <v>25</v>
      </c>
      <c r="G33" s="214" t="s">
        <v>25</v>
      </c>
      <c r="H33" s="37" t="s">
        <v>25</v>
      </c>
      <c r="I33" s="122" t="s">
        <v>25</v>
      </c>
      <c r="J33" s="130">
        <f t="shared" ref="J33:K33" si="15">SUM(J34:J35)</f>
        <v>0</v>
      </c>
      <c r="K33" s="38">
        <f t="shared" si="15"/>
        <v>0</v>
      </c>
      <c r="L33" s="175">
        <f>SUM(L34:L35)</f>
        <v>0</v>
      </c>
      <c r="M33" s="279" t="s">
        <v>25</v>
      </c>
      <c r="N33" s="122" t="s">
        <v>25</v>
      </c>
      <c r="O33" s="122" t="s">
        <v>25</v>
      </c>
      <c r="P33" s="303"/>
      <c r="Q33" s="181"/>
      <c r="R33" s="343"/>
      <c r="S33" s="343"/>
    </row>
    <row r="34" spans="1:19" ht="12.75" hidden="1" thickTop="1" x14ac:dyDescent="0.25">
      <c r="A34" s="27">
        <v>21381</v>
      </c>
      <c r="B34" s="40" t="s">
        <v>35</v>
      </c>
      <c r="C34" s="188">
        <f t="shared" si="11"/>
        <v>0</v>
      </c>
      <c r="D34" s="249" t="s">
        <v>25</v>
      </c>
      <c r="E34" s="41" t="s">
        <v>25</v>
      </c>
      <c r="F34" s="165" t="s">
        <v>25</v>
      </c>
      <c r="G34" s="215" t="s">
        <v>25</v>
      </c>
      <c r="H34" s="41" t="s">
        <v>25</v>
      </c>
      <c r="I34" s="148" t="s">
        <v>25</v>
      </c>
      <c r="J34" s="319"/>
      <c r="K34" s="320"/>
      <c r="L34" s="176">
        <f t="shared" ref="L34:L35" si="16">J34+K34</f>
        <v>0</v>
      </c>
      <c r="M34" s="280" t="s">
        <v>25</v>
      </c>
      <c r="N34" s="148" t="s">
        <v>25</v>
      </c>
      <c r="O34" s="148" t="s">
        <v>25</v>
      </c>
      <c r="P34" s="304"/>
      <c r="Q34" s="296"/>
      <c r="R34" s="343"/>
      <c r="S34" s="343"/>
    </row>
    <row r="35" spans="1:19" ht="12.75" hidden="1" thickTop="1" x14ac:dyDescent="0.25">
      <c r="A35" s="30">
        <v>21383</v>
      </c>
      <c r="B35" s="43" t="s">
        <v>36</v>
      </c>
      <c r="C35" s="189">
        <f t="shared" si="11"/>
        <v>0</v>
      </c>
      <c r="D35" s="250" t="s">
        <v>25</v>
      </c>
      <c r="E35" s="44" t="s">
        <v>25</v>
      </c>
      <c r="F35" s="166" t="s">
        <v>25</v>
      </c>
      <c r="G35" s="216" t="s">
        <v>25</v>
      </c>
      <c r="H35" s="44" t="s">
        <v>25</v>
      </c>
      <c r="I35" s="149" t="s">
        <v>25</v>
      </c>
      <c r="J35" s="321"/>
      <c r="K35" s="322"/>
      <c r="L35" s="95">
        <f t="shared" si="16"/>
        <v>0</v>
      </c>
      <c r="M35" s="281" t="s">
        <v>25</v>
      </c>
      <c r="N35" s="149" t="s">
        <v>25</v>
      </c>
      <c r="O35" s="149" t="s">
        <v>25</v>
      </c>
      <c r="P35" s="305"/>
      <c r="Q35" s="296"/>
      <c r="R35" s="343"/>
      <c r="S35" s="343"/>
    </row>
    <row r="36" spans="1:19" s="19" customFormat="1" ht="24.75" hidden="1" thickTop="1" x14ac:dyDescent="0.25">
      <c r="A36" s="39">
        <v>21390</v>
      </c>
      <c r="B36" s="35" t="s">
        <v>37</v>
      </c>
      <c r="C36" s="187">
        <f t="shared" si="11"/>
        <v>0</v>
      </c>
      <c r="D36" s="248" t="s">
        <v>25</v>
      </c>
      <c r="E36" s="37" t="s">
        <v>25</v>
      </c>
      <c r="F36" s="164" t="s">
        <v>25</v>
      </c>
      <c r="G36" s="214" t="s">
        <v>25</v>
      </c>
      <c r="H36" s="37" t="s">
        <v>25</v>
      </c>
      <c r="I36" s="122" t="s">
        <v>25</v>
      </c>
      <c r="J36" s="130">
        <f t="shared" ref="J36:K36" si="17">SUM(J37:J40)</f>
        <v>0</v>
      </c>
      <c r="K36" s="38">
        <f t="shared" si="17"/>
        <v>0</v>
      </c>
      <c r="L36" s="175">
        <f>SUM(L37:L40)</f>
        <v>0</v>
      </c>
      <c r="M36" s="279" t="s">
        <v>25</v>
      </c>
      <c r="N36" s="122" t="s">
        <v>25</v>
      </c>
      <c r="O36" s="122" t="s">
        <v>25</v>
      </c>
      <c r="P36" s="303"/>
      <c r="Q36" s="181"/>
      <c r="R36" s="343"/>
      <c r="S36" s="343"/>
    </row>
    <row r="37" spans="1:19" ht="24.75" hidden="1" thickTop="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c r="R37" s="343"/>
      <c r="S37" s="343"/>
    </row>
    <row r="38" spans="1:19" ht="12.75" hidden="1" thickTop="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c r="R38" s="343"/>
      <c r="S38" s="343"/>
    </row>
    <row r="39" spans="1:19" ht="12.75" hidden="1" thickTop="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c r="R39" s="343"/>
      <c r="S39" s="343"/>
    </row>
    <row r="40" spans="1:19" ht="12.75" hidden="1" thickTop="1" x14ac:dyDescent="0.25">
      <c r="A40" s="30">
        <v>21399</v>
      </c>
      <c r="B40" s="43" t="s">
        <v>41</v>
      </c>
      <c r="C40" s="189">
        <f t="shared" si="11"/>
        <v>0</v>
      </c>
      <c r="D40" s="250" t="s">
        <v>25</v>
      </c>
      <c r="E40" s="44" t="s">
        <v>25</v>
      </c>
      <c r="F40" s="166" t="s">
        <v>25</v>
      </c>
      <c r="G40" s="216" t="s">
        <v>25</v>
      </c>
      <c r="H40" s="44" t="s">
        <v>25</v>
      </c>
      <c r="I40" s="149" t="s">
        <v>25</v>
      </c>
      <c r="J40" s="321"/>
      <c r="K40" s="322"/>
      <c r="L40" s="95">
        <f t="shared" si="18"/>
        <v>0</v>
      </c>
      <c r="M40" s="281" t="s">
        <v>25</v>
      </c>
      <c r="N40" s="149" t="s">
        <v>25</v>
      </c>
      <c r="O40" s="149" t="s">
        <v>25</v>
      </c>
      <c r="P40" s="305"/>
      <c r="Q40" s="296"/>
      <c r="R40" s="343"/>
      <c r="S40" s="343"/>
    </row>
    <row r="41" spans="1:19"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c r="R41" s="343"/>
      <c r="S41" s="343"/>
    </row>
    <row r="42" spans="1:19" s="19" customFormat="1" ht="24.75" hidden="1" thickTop="1" x14ac:dyDescent="0.25">
      <c r="A42" s="50">
        <v>21490</v>
      </c>
      <c r="B42" s="51" t="s">
        <v>43</v>
      </c>
      <c r="C42" s="191">
        <f>SUM(F42,I42,L42)</f>
        <v>0</v>
      </c>
      <c r="D42" s="253">
        <f>D43</f>
        <v>0</v>
      </c>
      <c r="E42" s="52">
        <f t="shared" ref="E42" si="19">E43</f>
        <v>0</v>
      </c>
      <c r="F42" s="254">
        <f>F43</f>
        <v>0</v>
      </c>
      <c r="G42" s="218">
        <f>G43</f>
        <v>0</v>
      </c>
      <c r="H42" s="52">
        <f t="shared" ref="H42:K42" si="20">H43</f>
        <v>0</v>
      </c>
      <c r="I42" s="270">
        <f t="shared" si="20"/>
        <v>0</v>
      </c>
      <c r="J42" s="253">
        <f t="shared" si="20"/>
        <v>0</v>
      </c>
      <c r="K42" s="52">
        <f t="shared" si="20"/>
        <v>0</v>
      </c>
      <c r="L42" s="254">
        <f>L43</f>
        <v>0</v>
      </c>
      <c r="M42" s="279" t="s">
        <v>25</v>
      </c>
      <c r="N42" s="122" t="s">
        <v>25</v>
      </c>
      <c r="O42" s="122" t="s">
        <v>25</v>
      </c>
      <c r="P42" s="303"/>
      <c r="Q42" s="181"/>
      <c r="R42" s="343"/>
      <c r="S42" s="343"/>
    </row>
    <row r="43" spans="1:19" s="19" customFormat="1" ht="12.75" hidden="1" thickTop="1" x14ac:dyDescent="0.25">
      <c r="A43" s="30">
        <v>21499</v>
      </c>
      <c r="B43" s="43" t="s">
        <v>44</v>
      </c>
      <c r="C43" s="192">
        <f>SUM(F43,I43,L43)</f>
        <v>0</v>
      </c>
      <c r="D43" s="255"/>
      <c r="E43" s="49"/>
      <c r="F43" s="176">
        <f>D43+E43</f>
        <v>0</v>
      </c>
      <c r="G43" s="219"/>
      <c r="H43" s="42"/>
      <c r="I43" s="90">
        <f>G43+H43</f>
        <v>0</v>
      </c>
      <c r="J43" s="262"/>
      <c r="K43" s="42"/>
      <c r="L43" s="176">
        <f>J43+K43</f>
        <v>0</v>
      </c>
      <c r="M43" s="282" t="s">
        <v>25</v>
      </c>
      <c r="N43" s="150" t="s">
        <v>25</v>
      </c>
      <c r="O43" s="150" t="s">
        <v>25</v>
      </c>
      <c r="P43" s="306"/>
      <c r="Q43" s="181"/>
      <c r="R43" s="343"/>
      <c r="S43" s="343"/>
    </row>
    <row r="44" spans="1:19" ht="12.75" hidden="1" thickTop="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c r="R44" s="343"/>
      <c r="S44" s="343"/>
    </row>
    <row r="45" spans="1:19" ht="24.75" hidden="1" thickTop="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c r="R45" s="343"/>
      <c r="S45" s="343"/>
    </row>
    <row r="46" spans="1:19" ht="24.75" hidden="1" thickTop="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c r="R46" s="343"/>
      <c r="S46" s="343"/>
    </row>
    <row r="47" spans="1:19" ht="12.75" thickTop="1" x14ac:dyDescent="0.25">
      <c r="A47" s="60"/>
      <c r="B47" s="58"/>
      <c r="C47" s="194"/>
      <c r="D47" s="260"/>
      <c r="E47" s="391"/>
      <c r="F47" s="403"/>
      <c r="G47" s="221"/>
      <c r="H47" s="272"/>
      <c r="I47" s="403"/>
      <c r="J47" s="258"/>
      <c r="K47" s="59"/>
      <c r="L47" s="167"/>
      <c r="M47" s="284"/>
      <c r="N47" s="107"/>
      <c r="O47" s="152"/>
      <c r="P47" s="288"/>
      <c r="Q47" s="296"/>
      <c r="R47" s="343"/>
      <c r="S47" s="343"/>
    </row>
    <row r="48" spans="1:19" s="19" customFormat="1" x14ac:dyDescent="0.25">
      <c r="A48" s="61"/>
      <c r="B48" s="62" t="s">
        <v>48</v>
      </c>
      <c r="C48" s="195"/>
      <c r="D48" s="261"/>
      <c r="E48" s="392"/>
      <c r="F48" s="404"/>
      <c r="G48" s="222"/>
      <c r="H48" s="153"/>
      <c r="I48" s="404"/>
      <c r="J48" s="133"/>
      <c r="K48" s="108"/>
      <c r="L48" s="168"/>
      <c r="M48" s="222"/>
      <c r="N48" s="108"/>
      <c r="O48" s="153"/>
      <c r="P48" s="308"/>
      <c r="Q48" s="181"/>
      <c r="R48" s="343"/>
      <c r="S48" s="343"/>
    </row>
    <row r="49" spans="1:19" s="19" customFormat="1" ht="12.75" thickBot="1" x14ac:dyDescent="0.3">
      <c r="A49" s="63"/>
      <c r="B49" s="20" t="s">
        <v>49</v>
      </c>
      <c r="C49" s="196">
        <f t="shared" ref="C49:C112" si="24">SUM(F49,I49,L49,O49)</f>
        <v>3284566</v>
      </c>
      <c r="D49" s="134">
        <f>SUM(D50,D281)</f>
        <v>2398472</v>
      </c>
      <c r="E49" s="117">
        <f t="shared" ref="E49" si="25">SUM(E50,E281)</f>
        <v>-10906</v>
      </c>
      <c r="F49" s="405">
        <f>SUM(F50,F281)</f>
        <v>2387566</v>
      </c>
      <c r="G49" s="223">
        <f>SUM(G50,G281)</f>
        <v>897000</v>
      </c>
      <c r="H49" s="117">
        <f t="shared" ref="H49:O49" si="26">SUM(H50,H281)</f>
        <v>0</v>
      </c>
      <c r="I49" s="405">
        <f t="shared" si="26"/>
        <v>897000</v>
      </c>
      <c r="J49" s="134">
        <f t="shared" si="26"/>
        <v>0</v>
      </c>
      <c r="K49" s="64">
        <f t="shared" si="26"/>
        <v>0</v>
      </c>
      <c r="L49" s="169">
        <f t="shared" si="26"/>
        <v>0</v>
      </c>
      <c r="M49" s="223">
        <f t="shared" si="26"/>
        <v>0</v>
      </c>
      <c r="N49" s="64">
        <f t="shared" si="26"/>
        <v>0</v>
      </c>
      <c r="O49" s="117">
        <f t="shared" si="26"/>
        <v>0</v>
      </c>
      <c r="P49" s="309"/>
      <c r="Q49" s="181"/>
      <c r="R49" s="343"/>
      <c r="S49" s="343"/>
    </row>
    <row r="50" spans="1:19" s="19" customFormat="1" ht="36.75" thickTop="1" x14ac:dyDescent="0.25">
      <c r="A50" s="65"/>
      <c r="B50" s="66" t="s">
        <v>50</v>
      </c>
      <c r="C50" s="197">
        <f t="shared" si="24"/>
        <v>3284566</v>
      </c>
      <c r="D50" s="135">
        <f>SUM(D51,D193)</f>
        <v>2398472</v>
      </c>
      <c r="E50" s="273">
        <f t="shared" ref="E50" si="27">SUM(E51,E193)</f>
        <v>-10906</v>
      </c>
      <c r="F50" s="406">
        <f>SUM(F51,F193)</f>
        <v>2387566</v>
      </c>
      <c r="G50" s="224">
        <f>SUM(G51,G193)</f>
        <v>897000</v>
      </c>
      <c r="H50" s="273">
        <f t="shared" ref="H50:O50" si="28">SUM(H51,H193)</f>
        <v>0</v>
      </c>
      <c r="I50" s="406">
        <f t="shared" si="28"/>
        <v>897000</v>
      </c>
      <c r="J50" s="135">
        <f t="shared" si="28"/>
        <v>0</v>
      </c>
      <c r="K50" s="67">
        <f t="shared" si="28"/>
        <v>0</v>
      </c>
      <c r="L50" s="170">
        <f t="shared" si="28"/>
        <v>0</v>
      </c>
      <c r="M50" s="224">
        <f t="shared" si="28"/>
        <v>0</v>
      </c>
      <c r="N50" s="67">
        <f t="shared" si="28"/>
        <v>0</v>
      </c>
      <c r="O50" s="273">
        <f t="shared" si="28"/>
        <v>0</v>
      </c>
      <c r="P50" s="310"/>
      <c r="Q50" s="181"/>
      <c r="R50" s="343"/>
      <c r="S50" s="343"/>
    </row>
    <row r="51" spans="1:19" s="19" customFormat="1" ht="24" x14ac:dyDescent="0.25">
      <c r="A51" s="68"/>
      <c r="B51" s="16" t="s">
        <v>51</v>
      </c>
      <c r="C51" s="198">
        <f t="shared" si="24"/>
        <v>189923</v>
      </c>
      <c r="D51" s="136">
        <f>SUM(D52,D74,D172,D186)</f>
        <v>189923</v>
      </c>
      <c r="E51" s="274">
        <f t="shared" ref="E51" si="29">SUM(E52,E74,E172,E186)</f>
        <v>0</v>
      </c>
      <c r="F51" s="407">
        <f>SUM(F52,F74,F172,F186)</f>
        <v>189923</v>
      </c>
      <c r="G51" s="225">
        <f>SUM(G52,G74,G172,G186)</f>
        <v>0</v>
      </c>
      <c r="H51" s="274">
        <f t="shared" ref="H51:O51" si="30">SUM(H52,H74,H172,H186)</f>
        <v>0</v>
      </c>
      <c r="I51" s="407">
        <f t="shared" si="30"/>
        <v>0</v>
      </c>
      <c r="J51" s="136">
        <f t="shared" si="30"/>
        <v>0</v>
      </c>
      <c r="K51" s="69">
        <f t="shared" si="30"/>
        <v>0</v>
      </c>
      <c r="L51" s="171">
        <f t="shared" si="30"/>
        <v>0</v>
      </c>
      <c r="M51" s="225">
        <f t="shared" si="30"/>
        <v>0</v>
      </c>
      <c r="N51" s="69">
        <f t="shared" si="30"/>
        <v>0</v>
      </c>
      <c r="O51" s="274">
        <f t="shared" si="30"/>
        <v>0</v>
      </c>
      <c r="P51" s="311"/>
      <c r="Q51" s="181"/>
      <c r="R51" s="343"/>
      <c r="S51" s="343"/>
    </row>
    <row r="52" spans="1:19" s="19" customFormat="1" hidden="1" x14ac:dyDescent="0.25">
      <c r="A52" s="70">
        <v>1000</v>
      </c>
      <c r="B52" s="70" t="s">
        <v>52</v>
      </c>
      <c r="C52" s="199">
        <f t="shared" si="24"/>
        <v>0</v>
      </c>
      <c r="D52" s="137">
        <f>SUM(D53,D66)</f>
        <v>0</v>
      </c>
      <c r="E52" s="71">
        <f t="shared" ref="E52" si="31">SUM(E53,E66)</f>
        <v>0</v>
      </c>
      <c r="F52" s="172">
        <f>SUM(F53,F66)</f>
        <v>0</v>
      </c>
      <c r="G52" s="226">
        <f>SUM(G53,G66)</f>
        <v>0</v>
      </c>
      <c r="H52" s="71">
        <f t="shared" ref="H52:O52" si="32">SUM(H53,H66)</f>
        <v>0</v>
      </c>
      <c r="I52" s="125">
        <f t="shared" si="32"/>
        <v>0</v>
      </c>
      <c r="J52" s="137">
        <f t="shared" si="32"/>
        <v>0</v>
      </c>
      <c r="K52" s="71">
        <f t="shared" si="32"/>
        <v>0</v>
      </c>
      <c r="L52" s="172">
        <f t="shared" si="32"/>
        <v>0</v>
      </c>
      <c r="M52" s="226">
        <f t="shared" si="32"/>
        <v>0</v>
      </c>
      <c r="N52" s="71">
        <f t="shared" si="32"/>
        <v>0</v>
      </c>
      <c r="O52" s="125">
        <f t="shared" si="32"/>
        <v>0</v>
      </c>
      <c r="P52" s="312"/>
      <c r="Q52" s="181"/>
      <c r="R52" s="343"/>
      <c r="S52" s="343"/>
    </row>
    <row r="53" spans="1:19" hidden="1" x14ac:dyDescent="0.25">
      <c r="A53" s="35">
        <v>1100</v>
      </c>
      <c r="B53" s="72" t="s">
        <v>53</v>
      </c>
      <c r="C53" s="187">
        <f t="shared" si="24"/>
        <v>0</v>
      </c>
      <c r="D53" s="130">
        <f>SUM(D54,D57,D65)</f>
        <v>0</v>
      </c>
      <c r="E53" s="38">
        <f t="shared" ref="E53" si="33">SUM(E54,E57,E65)</f>
        <v>0</v>
      </c>
      <c r="F53" s="175">
        <f>SUM(F54,F57,F65)</f>
        <v>0</v>
      </c>
      <c r="G53" s="227">
        <f>SUM(G54,G57,G65)</f>
        <v>0</v>
      </c>
      <c r="H53" s="38">
        <f t="shared" ref="H53:N53" si="34">SUM(H54,H57,H65)</f>
        <v>0</v>
      </c>
      <c r="I53" s="123">
        <f t="shared" si="34"/>
        <v>0</v>
      </c>
      <c r="J53" s="130">
        <f t="shared" si="34"/>
        <v>0</v>
      </c>
      <c r="K53" s="38">
        <f t="shared" si="34"/>
        <v>0</v>
      </c>
      <c r="L53" s="175">
        <f t="shared" si="34"/>
        <v>0</v>
      </c>
      <c r="M53" s="227">
        <f t="shared" si="34"/>
        <v>0</v>
      </c>
      <c r="N53" s="38">
        <f t="shared" si="34"/>
        <v>0</v>
      </c>
      <c r="O53" s="123">
        <f>SUM(O54,O57,O65)</f>
        <v>0</v>
      </c>
      <c r="P53" s="313"/>
      <c r="Q53" s="296"/>
      <c r="R53" s="343"/>
      <c r="S53" s="343"/>
    </row>
    <row r="54" spans="1:19" hidden="1" x14ac:dyDescent="0.25">
      <c r="A54" s="73">
        <v>1110</v>
      </c>
      <c r="B54" s="58" t="s">
        <v>54</v>
      </c>
      <c r="C54" s="194">
        <f>SUM(F54,I54,L54,O54)</f>
        <v>0</v>
      </c>
      <c r="D54" s="86">
        <f>SUM(D55:D56)</f>
        <v>0</v>
      </c>
      <c r="E54" s="74">
        <f>SUM(E55:E56)</f>
        <v>0</v>
      </c>
      <c r="F54" s="174">
        <f>SUM(F55:F56)</f>
        <v>0</v>
      </c>
      <c r="G54" s="228">
        <f>SUM(G55:G56)</f>
        <v>0</v>
      </c>
      <c r="H54" s="74">
        <f t="shared" ref="H54" si="35">SUM(H55:H56)</f>
        <v>0</v>
      </c>
      <c r="I54" s="154">
        <f>SUM(I55:I56)</f>
        <v>0</v>
      </c>
      <c r="J54" s="86">
        <f t="shared" ref="J54:K54" si="36">SUM(J55:J56)</f>
        <v>0</v>
      </c>
      <c r="K54" s="74">
        <f t="shared" si="36"/>
        <v>0</v>
      </c>
      <c r="L54" s="174">
        <f>SUM(L55:L56)</f>
        <v>0</v>
      </c>
      <c r="M54" s="228">
        <f t="shared" ref="M54:N54" si="37">SUM(M55:M56)</f>
        <v>0</v>
      </c>
      <c r="N54" s="74">
        <f t="shared" si="37"/>
        <v>0</v>
      </c>
      <c r="O54" s="154">
        <f>SUM(O55:O56)</f>
        <v>0</v>
      </c>
      <c r="P54" s="291"/>
      <c r="Q54" s="296"/>
      <c r="R54" s="343"/>
      <c r="S54" s="343"/>
    </row>
    <row r="55" spans="1:19" hidden="1" x14ac:dyDescent="0.25">
      <c r="A55" s="27">
        <v>1111</v>
      </c>
      <c r="B55" s="40" t="s">
        <v>55</v>
      </c>
      <c r="C55" s="188">
        <f t="shared" si="24"/>
        <v>0</v>
      </c>
      <c r="D55" s="262">
        <v>0</v>
      </c>
      <c r="E55" s="42"/>
      <c r="F55" s="176">
        <f>D55+E55</f>
        <v>0</v>
      </c>
      <c r="G55" s="219"/>
      <c r="H55" s="42"/>
      <c r="I55" s="90">
        <f>G55+H55</f>
        <v>0</v>
      </c>
      <c r="J55" s="262"/>
      <c r="K55" s="42"/>
      <c r="L55" s="176">
        <f>J55+K55</f>
        <v>0</v>
      </c>
      <c r="M55" s="219"/>
      <c r="N55" s="42"/>
      <c r="O55" s="90">
        <f>M55+N55</f>
        <v>0</v>
      </c>
      <c r="P55" s="289"/>
      <c r="Q55" s="296"/>
      <c r="R55" s="343"/>
      <c r="S55" s="343"/>
    </row>
    <row r="56" spans="1:19" ht="24" hidden="1" customHeight="1" x14ac:dyDescent="0.25">
      <c r="A56" s="30">
        <v>1119</v>
      </c>
      <c r="B56" s="43" t="s">
        <v>56</v>
      </c>
      <c r="C56" s="189">
        <f t="shared" si="24"/>
        <v>0</v>
      </c>
      <c r="D56" s="263">
        <v>0</v>
      </c>
      <c r="E56" s="45"/>
      <c r="F56" s="95">
        <f>D56+E56</f>
        <v>0</v>
      </c>
      <c r="G56" s="229"/>
      <c r="H56" s="45"/>
      <c r="I56" s="91">
        <f>G56+H56</f>
        <v>0</v>
      </c>
      <c r="J56" s="263"/>
      <c r="K56" s="45"/>
      <c r="L56" s="95">
        <f>J56+K56</f>
        <v>0</v>
      </c>
      <c r="M56" s="229"/>
      <c r="N56" s="45"/>
      <c r="O56" s="91">
        <f>M56+N56</f>
        <v>0</v>
      </c>
      <c r="P56" s="290"/>
      <c r="Q56" s="296"/>
      <c r="R56" s="343"/>
      <c r="S56" s="343"/>
    </row>
    <row r="57" spans="1:19" ht="23.25" hidden="1" customHeight="1" x14ac:dyDescent="0.25">
      <c r="A57" s="75">
        <v>1140</v>
      </c>
      <c r="B57" s="43" t="s">
        <v>57</v>
      </c>
      <c r="C57" s="189">
        <f t="shared" si="24"/>
        <v>0</v>
      </c>
      <c r="D57" s="132">
        <f>SUM(D58:D64)</f>
        <v>0</v>
      </c>
      <c r="E57" s="76">
        <f t="shared" ref="E57" si="38">SUM(E58:E64)</f>
        <v>0</v>
      </c>
      <c r="F57" s="95">
        <f>SUM(F58:F64)</f>
        <v>0</v>
      </c>
      <c r="G57" s="230">
        <f>SUM(G58:G64)</f>
        <v>0</v>
      </c>
      <c r="H57" s="76">
        <f t="shared" ref="H57:N57" si="39">SUM(H58:H64)</f>
        <v>0</v>
      </c>
      <c r="I57" s="91">
        <f t="shared" si="39"/>
        <v>0</v>
      </c>
      <c r="J57" s="132">
        <f t="shared" si="39"/>
        <v>0</v>
      </c>
      <c r="K57" s="76">
        <f t="shared" si="39"/>
        <v>0</v>
      </c>
      <c r="L57" s="95">
        <f t="shared" si="39"/>
        <v>0</v>
      </c>
      <c r="M57" s="230">
        <f t="shared" si="39"/>
        <v>0</v>
      </c>
      <c r="N57" s="76">
        <f t="shared" si="39"/>
        <v>0</v>
      </c>
      <c r="O57" s="91">
        <f>SUM(O58:O64)</f>
        <v>0</v>
      </c>
      <c r="P57" s="290"/>
      <c r="Q57" s="296"/>
      <c r="R57" s="343"/>
      <c r="S57" s="343"/>
    </row>
    <row r="58" spans="1:19" hidden="1" x14ac:dyDescent="0.25">
      <c r="A58" s="30">
        <v>1141</v>
      </c>
      <c r="B58" s="43" t="s">
        <v>58</v>
      </c>
      <c r="C58" s="189">
        <f t="shared" si="24"/>
        <v>0</v>
      </c>
      <c r="D58" s="263">
        <v>0</v>
      </c>
      <c r="E58" s="45"/>
      <c r="F58" s="95">
        <f t="shared" ref="F58:F65" si="40">D58+E58</f>
        <v>0</v>
      </c>
      <c r="G58" s="229"/>
      <c r="H58" s="45"/>
      <c r="I58" s="91">
        <f t="shared" ref="I58:I65" si="41">G58+H58</f>
        <v>0</v>
      </c>
      <c r="J58" s="263"/>
      <c r="K58" s="45"/>
      <c r="L58" s="95">
        <f t="shared" ref="L58:L65" si="42">J58+K58</f>
        <v>0</v>
      </c>
      <c r="M58" s="229"/>
      <c r="N58" s="45"/>
      <c r="O58" s="91">
        <f t="shared" ref="O58:O65" si="43">M58+N58</f>
        <v>0</v>
      </c>
      <c r="P58" s="290"/>
      <c r="Q58" s="296"/>
      <c r="R58" s="343"/>
      <c r="S58" s="343"/>
    </row>
    <row r="59" spans="1:19" ht="24.75" hidden="1" customHeight="1" x14ac:dyDescent="0.25">
      <c r="A59" s="30">
        <v>1142</v>
      </c>
      <c r="B59" s="43" t="s">
        <v>59</v>
      </c>
      <c r="C59" s="189">
        <f t="shared" si="24"/>
        <v>0</v>
      </c>
      <c r="D59" s="263">
        <v>0</v>
      </c>
      <c r="E59" s="45"/>
      <c r="F59" s="95">
        <f t="shared" si="40"/>
        <v>0</v>
      </c>
      <c r="G59" s="229"/>
      <c r="H59" s="45"/>
      <c r="I59" s="91">
        <f t="shared" si="41"/>
        <v>0</v>
      </c>
      <c r="J59" s="263"/>
      <c r="K59" s="45"/>
      <c r="L59" s="95">
        <f t="shared" si="42"/>
        <v>0</v>
      </c>
      <c r="M59" s="229"/>
      <c r="N59" s="45"/>
      <c r="O59" s="91">
        <f t="shared" si="43"/>
        <v>0</v>
      </c>
      <c r="P59" s="290"/>
      <c r="Q59" s="296"/>
      <c r="R59" s="343"/>
      <c r="S59" s="343"/>
    </row>
    <row r="60" spans="1:19" ht="24" hidden="1" x14ac:dyDescent="0.25">
      <c r="A60" s="30">
        <v>1145</v>
      </c>
      <c r="B60" s="43" t="s">
        <v>60</v>
      </c>
      <c r="C60" s="189">
        <f t="shared" si="24"/>
        <v>0</v>
      </c>
      <c r="D60" s="263">
        <v>0</v>
      </c>
      <c r="E60" s="45"/>
      <c r="F60" s="95">
        <f t="shared" si="40"/>
        <v>0</v>
      </c>
      <c r="G60" s="229"/>
      <c r="H60" s="45"/>
      <c r="I60" s="91">
        <f t="shared" si="41"/>
        <v>0</v>
      </c>
      <c r="J60" s="263"/>
      <c r="K60" s="45"/>
      <c r="L60" s="95">
        <f t="shared" si="42"/>
        <v>0</v>
      </c>
      <c r="M60" s="229"/>
      <c r="N60" s="45"/>
      <c r="O60" s="91">
        <f t="shared" si="43"/>
        <v>0</v>
      </c>
      <c r="P60" s="290"/>
      <c r="Q60" s="296"/>
      <c r="R60" s="343"/>
      <c r="S60" s="343"/>
    </row>
    <row r="61" spans="1:19" ht="27.75" hidden="1" customHeight="1" x14ac:dyDescent="0.25">
      <c r="A61" s="30">
        <v>1146</v>
      </c>
      <c r="B61" s="43" t="s">
        <v>61</v>
      </c>
      <c r="C61" s="189">
        <f t="shared" si="24"/>
        <v>0</v>
      </c>
      <c r="D61" s="263">
        <v>0</v>
      </c>
      <c r="E61" s="45"/>
      <c r="F61" s="95">
        <f t="shared" si="40"/>
        <v>0</v>
      </c>
      <c r="G61" s="229"/>
      <c r="H61" s="45"/>
      <c r="I61" s="91">
        <f t="shared" si="41"/>
        <v>0</v>
      </c>
      <c r="J61" s="263"/>
      <c r="K61" s="45"/>
      <c r="L61" s="95">
        <f t="shared" si="42"/>
        <v>0</v>
      </c>
      <c r="M61" s="229"/>
      <c r="N61" s="45"/>
      <c r="O61" s="91">
        <f t="shared" si="43"/>
        <v>0</v>
      </c>
      <c r="P61" s="290"/>
      <c r="Q61" s="296"/>
      <c r="R61" s="343"/>
      <c r="S61" s="343"/>
    </row>
    <row r="62" spans="1:19" hidden="1" x14ac:dyDescent="0.25">
      <c r="A62" s="30">
        <v>1147</v>
      </c>
      <c r="B62" s="43" t="s">
        <v>62</v>
      </c>
      <c r="C62" s="189">
        <f t="shared" si="24"/>
        <v>0</v>
      </c>
      <c r="D62" s="263">
        <v>0</v>
      </c>
      <c r="E62" s="45"/>
      <c r="F62" s="95">
        <f t="shared" si="40"/>
        <v>0</v>
      </c>
      <c r="G62" s="229"/>
      <c r="H62" s="45"/>
      <c r="I62" s="91">
        <f t="shared" si="41"/>
        <v>0</v>
      </c>
      <c r="J62" s="263"/>
      <c r="K62" s="45"/>
      <c r="L62" s="95">
        <f t="shared" si="42"/>
        <v>0</v>
      </c>
      <c r="M62" s="229"/>
      <c r="N62" s="45"/>
      <c r="O62" s="91">
        <f t="shared" si="43"/>
        <v>0</v>
      </c>
      <c r="P62" s="290"/>
      <c r="Q62" s="296"/>
      <c r="R62" s="343"/>
      <c r="S62" s="343"/>
    </row>
    <row r="63" spans="1:19" hidden="1" x14ac:dyDescent="0.25">
      <c r="A63" s="30">
        <v>1148</v>
      </c>
      <c r="B63" s="43" t="s">
        <v>63</v>
      </c>
      <c r="C63" s="189">
        <f t="shared" si="24"/>
        <v>0</v>
      </c>
      <c r="D63" s="263">
        <v>0</v>
      </c>
      <c r="E63" s="45"/>
      <c r="F63" s="95">
        <f t="shared" si="40"/>
        <v>0</v>
      </c>
      <c r="G63" s="229"/>
      <c r="H63" s="45"/>
      <c r="I63" s="91">
        <f t="shared" si="41"/>
        <v>0</v>
      </c>
      <c r="J63" s="263"/>
      <c r="K63" s="45"/>
      <c r="L63" s="95">
        <f t="shared" si="42"/>
        <v>0</v>
      </c>
      <c r="M63" s="229"/>
      <c r="N63" s="45"/>
      <c r="O63" s="91">
        <f t="shared" si="43"/>
        <v>0</v>
      </c>
      <c r="P63" s="290"/>
      <c r="Q63" s="296"/>
      <c r="R63" s="343"/>
      <c r="S63" s="343"/>
    </row>
    <row r="64" spans="1:19" ht="24" hidden="1" x14ac:dyDescent="0.25">
      <c r="A64" s="30">
        <v>1149</v>
      </c>
      <c r="B64" s="43" t="s">
        <v>64</v>
      </c>
      <c r="C64" s="189">
        <f t="shared" si="24"/>
        <v>0</v>
      </c>
      <c r="D64" s="263">
        <v>0</v>
      </c>
      <c r="E64" s="45"/>
      <c r="F64" s="95">
        <f t="shared" si="40"/>
        <v>0</v>
      </c>
      <c r="G64" s="229"/>
      <c r="H64" s="45"/>
      <c r="I64" s="91">
        <f t="shared" si="41"/>
        <v>0</v>
      </c>
      <c r="J64" s="263"/>
      <c r="K64" s="45"/>
      <c r="L64" s="95">
        <f t="shared" si="42"/>
        <v>0</v>
      </c>
      <c r="M64" s="229"/>
      <c r="N64" s="45"/>
      <c r="O64" s="91">
        <f t="shared" si="43"/>
        <v>0</v>
      </c>
      <c r="P64" s="290"/>
      <c r="Q64" s="296"/>
      <c r="R64" s="343"/>
      <c r="S64" s="343"/>
    </row>
    <row r="65" spans="1:19" ht="24" hidden="1" x14ac:dyDescent="0.25">
      <c r="A65" s="73">
        <v>1150</v>
      </c>
      <c r="B65" s="58" t="s">
        <v>65</v>
      </c>
      <c r="C65" s="194">
        <f t="shared" si="24"/>
        <v>0</v>
      </c>
      <c r="D65" s="260">
        <v>0</v>
      </c>
      <c r="E65" s="77"/>
      <c r="F65" s="174">
        <f t="shared" si="40"/>
        <v>0</v>
      </c>
      <c r="G65" s="231"/>
      <c r="H65" s="77"/>
      <c r="I65" s="154">
        <f t="shared" si="41"/>
        <v>0</v>
      </c>
      <c r="J65" s="260"/>
      <c r="K65" s="77"/>
      <c r="L65" s="174">
        <f t="shared" si="42"/>
        <v>0</v>
      </c>
      <c r="M65" s="231"/>
      <c r="N65" s="77"/>
      <c r="O65" s="154">
        <f t="shared" si="43"/>
        <v>0</v>
      </c>
      <c r="P65" s="291"/>
      <c r="Q65" s="296"/>
      <c r="R65" s="343"/>
      <c r="S65" s="343"/>
    </row>
    <row r="66" spans="1:19" ht="36" hidden="1" x14ac:dyDescent="0.25">
      <c r="A66" s="35">
        <v>1200</v>
      </c>
      <c r="B66" s="72" t="s">
        <v>66</v>
      </c>
      <c r="C66" s="187">
        <f t="shared" si="24"/>
        <v>0</v>
      </c>
      <c r="D66" s="130">
        <f>SUM(D67:D68)</f>
        <v>0</v>
      </c>
      <c r="E66" s="38">
        <f t="shared" ref="E66" si="44">SUM(E67:E68)</f>
        <v>0</v>
      </c>
      <c r="F66" s="175">
        <f>SUM(F67:F68)</f>
        <v>0</v>
      </c>
      <c r="G66" s="227">
        <f>SUM(G67:G68)</f>
        <v>0</v>
      </c>
      <c r="H66" s="38">
        <f t="shared" ref="H66:N66" si="45">SUM(H67:H68)</f>
        <v>0</v>
      </c>
      <c r="I66" s="123">
        <f t="shared" si="45"/>
        <v>0</v>
      </c>
      <c r="J66" s="130">
        <f t="shared" si="45"/>
        <v>0</v>
      </c>
      <c r="K66" s="38">
        <f t="shared" si="45"/>
        <v>0</v>
      </c>
      <c r="L66" s="175">
        <f t="shared" si="45"/>
        <v>0</v>
      </c>
      <c r="M66" s="227">
        <f t="shared" si="45"/>
        <v>0</v>
      </c>
      <c r="N66" s="38">
        <f t="shared" si="45"/>
        <v>0</v>
      </c>
      <c r="O66" s="123">
        <f>SUM(O67:O68)</f>
        <v>0</v>
      </c>
      <c r="P66" s="292"/>
      <c r="Q66" s="296"/>
      <c r="R66" s="343"/>
      <c r="S66" s="343"/>
    </row>
    <row r="67" spans="1:19" ht="24" hidden="1" x14ac:dyDescent="0.25">
      <c r="A67" s="340">
        <v>1210</v>
      </c>
      <c r="B67" s="40" t="s">
        <v>67</v>
      </c>
      <c r="C67" s="188">
        <f t="shared" si="24"/>
        <v>0</v>
      </c>
      <c r="D67" s="262">
        <v>0</v>
      </c>
      <c r="E67" s="42"/>
      <c r="F67" s="176">
        <f>D67+E67</f>
        <v>0</v>
      </c>
      <c r="G67" s="219"/>
      <c r="H67" s="42"/>
      <c r="I67" s="90">
        <f>G67+H67</f>
        <v>0</v>
      </c>
      <c r="J67" s="262"/>
      <c r="K67" s="42"/>
      <c r="L67" s="176">
        <f>J67+K67</f>
        <v>0</v>
      </c>
      <c r="M67" s="219"/>
      <c r="N67" s="42"/>
      <c r="O67" s="90">
        <f>M67+N67</f>
        <v>0</v>
      </c>
      <c r="P67" s="289"/>
      <c r="Q67" s="296"/>
      <c r="R67" s="343"/>
      <c r="S67" s="343"/>
    </row>
    <row r="68" spans="1:19" ht="24" hidden="1" x14ac:dyDescent="0.25">
      <c r="A68" s="75">
        <v>1220</v>
      </c>
      <c r="B68" s="43" t="s">
        <v>68</v>
      </c>
      <c r="C68" s="189">
        <f t="shared" si="24"/>
        <v>0</v>
      </c>
      <c r="D68" s="132">
        <f>SUM(D69:D73)</f>
        <v>0</v>
      </c>
      <c r="E68" s="76">
        <f t="shared" ref="E68" si="46">SUM(E69:E73)</f>
        <v>0</v>
      </c>
      <c r="F68" s="95">
        <f>SUM(F69:F73)</f>
        <v>0</v>
      </c>
      <c r="G68" s="230">
        <f>SUM(G69:G73)</f>
        <v>0</v>
      </c>
      <c r="H68" s="76">
        <f t="shared" ref="H68:O68" si="47">SUM(H69:H73)</f>
        <v>0</v>
      </c>
      <c r="I68" s="91">
        <f t="shared" si="47"/>
        <v>0</v>
      </c>
      <c r="J68" s="132">
        <f t="shared" si="47"/>
        <v>0</v>
      </c>
      <c r="K68" s="76">
        <f t="shared" si="47"/>
        <v>0</v>
      </c>
      <c r="L68" s="95">
        <f t="shared" si="47"/>
        <v>0</v>
      </c>
      <c r="M68" s="230">
        <f t="shared" si="47"/>
        <v>0</v>
      </c>
      <c r="N68" s="76">
        <f t="shared" si="47"/>
        <v>0</v>
      </c>
      <c r="O68" s="91">
        <f t="shared" si="47"/>
        <v>0</v>
      </c>
      <c r="P68" s="290"/>
      <c r="Q68" s="296"/>
      <c r="R68" s="343"/>
      <c r="S68" s="343"/>
    </row>
    <row r="69" spans="1:19" ht="48" hidden="1" x14ac:dyDescent="0.25">
      <c r="A69" s="30">
        <v>1221</v>
      </c>
      <c r="B69" s="43" t="s">
        <v>69</v>
      </c>
      <c r="C69" s="189">
        <f t="shared" si="24"/>
        <v>0</v>
      </c>
      <c r="D69" s="263">
        <v>0</v>
      </c>
      <c r="E69" s="45"/>
      <c r="F69" s="95">
        <f t="shared" ref="F69:F73" si="48">D69+E69</f>
        <v>0</v>
      </c>
      <c r="G69" s="229"/>
      <c r="H69" s="45"/>
      <c r="I69" s="91">
        <f t="shared" ref="I69:I73" si="49">G69+H69</f>
        <v>0</v>
      </c>
      <c r="J69" s="263"/>
      <c r="K69" s="45"/>
      <c r="L69" s="95">
        <f t="shared" ref="L69:L73" si="50">J69+K69</f>
        <v>0</v>
      </c>
      <c r="M69" s="229"/>
      <c r="N69" s="45"/>
      <c r="O69" s="91">
        <f t="shared" ref="O69:O73" si="51">M69+N69</f>
        <v>0</v>
      </c>
      <c r="P69" s="290"/>
      <c r="Q69" s="296"/>
      <c r="R69" s="343"/>
      <c r="S69" s="343"/>
    </row>
    <row r="70" spans="1:19" hidden="1" x14ac:dyDescent="0.25">
      <c r="A70" s="30">
        <v>1223</v>
      </c>
      <c r="B70" s="43" t="s">
        <v>70</v>
      </c>
      <c r="C70" s="189">
        <f t="shared" si="24"/>
        <v>0</v>
      </c>
      <c r="D70" s="263">
        <v>0</v>
      </c>
      <c r="E70" s="45"/>
      <c r="F70" s="95">
        <f t="shared" si="48"/>
        <v>0</v>
      </c>
      <c r="G70" s="229"/>
      <c r="H70" s="45"/>
      <c r="I70" s="91">
        <f t="shared" si="49"/>
        <v>0</v>
      </c>
      <c r="J70" s="263"/>
      <c r="K70" s="45"/>
      <c r="L70" s="95">
        <f t="shared" si="50"/>
        <v>0</v>
      </c>
      <c r="M70" s="229"/>
      <c r="N70" s="45"/>
      <c r="O70" s="91">
        <f t="shared" si="51"/>
        <v>0</v>
      </c>
      <c r="P70" s="290"/>
      <c r="Q70" s="296"/>
      <c r="R70" s="343"/>
      <c r="S70" s="343"/>
    </row>
    <row r="71" spans="1:19" hidden="1" x14ac:dyDescent="0.25">
      <c r="A71" s="30">
        <v>1225</v>
      </c>
      <c r="B71" s="43" t="s">
        <v>71</v>
      </c>
      <c r="C71" s="189">
        <f t="shared" si="24"/>
        <v>0</v>
      </c>
      <c r="D71" s="263">
        <v>0</v>
      </c>
      <c r="E71" s="45"/>
      <c r="F71" s="95">
        <f t="shared" si="48"/>
        <v>0</v>
      </c>
      <c r="G71" s="229"/>
      <c r="H71" s="45"/>
      <c r="I71" s="91">
        <f t="shared" si="49"/>
        <v>0</v>
      </c>
      <c r="J71" s="263"/>
      <c r="K71" s="45"/>
      <c r="L71" s="95">
        <f t="shared" si="50"/>
        <v>0</v>
      </c>
      <c r="M71" s="229"/>
      <c r="N71" s="45"/>
      <c r="O71" s="91">
        <f t="shared" si="51"/>
        <v>0</v>
      </c>
      <c r="P71" s="290"/>
      <c r="Q71" s="296"/>
      <c r="R71" s="343"/>
      <c r="S71" s="343"/>
    </row>
    <row r="72" spans="1:19" ht="24" hidden="1" x14ac:dyDescent="0.25">
      <c r="A72" s="30">
        <v>1227</v>
      </c>
      <c r="B72" s="43" t="s">
        <v>72</v>
      </c>
      <c r="C72" s="189">
        <f t="shared" si="24"/>
        <v>0</v>
      </c>
      <c r="D72" s="263">
        <v>0</v>
      </c>
      <c r="E72" s="45"/>
      <c r="F72" s="95">
        <f t="shared" si="48"/>
        <v>0</v>
      </c>
      <c r="G72" s="229"/>
      <c r="H72" s="45"/>
      <c r="I72" s="91">
        <f t="shared" si="49"/>
        <v>0</v>
      </c>
      <c r="J72" s="263"/>
      <c r="K72" s="45"/>
      <c r="L72" s="95">
        <f t="shared" si="50"/>
        <v>0</v>
      </c>
      <c r="M72" s="229"/>
      <c r="N72" s="45"/>
      <c r="O72" s="91">
        <f t="shared" si="51"/>
        <v>0</v>
      </c>
      <c r="P72" s="290"/>
      <c r="Q72" s="296"/>
      <c r="R72" s="343"/>
      <c r="S72" s="343"/>
    </row>
    <row r="73" spans="1:19" ht="48" hidden="1" x14ac:dyDescent="0.25">
      <c r="A73" s="30">
        <v>1228</v>
      </c>
      <c r="B73" s="43" t="s">
        <v>73</v>
      </c>
      <c r="C73" s="189">
        <f t="shared" si="24"/>
        <v>0</v>
      </c>
      <c r="D73" s="263">
        <v>0</v>
      </c>
      <c r="E73" s="45"/>
      <c r="F73" s="95">
        <f t="shared" si="48"/>
        <v>0</v>
      </c>
      <c r="G73" s="229"/>
      <c r="H73" s="45"/>
      <c r="I73" s="91">
        <f t="shared" si="49"/>
        <v>0</v>
      </c>
      <c r="J73" s="263"/>
      <c r="K73" s="45"/>
      <c r="L73" s="95">
        <f t="shared" si="50"/>
        <v>0</v>
      </c>
      <c r="M73" s="229"/>
      <c r="N73" s="45"/>
      <c r="O73" s="91">
        <f t="shared" si="51"/>
        <v>0</v>
      </c>
      <c r="P73" s="290"/>
      <c r="Q73" s="296"/>
      <c r="R73" s="343"/>
      <c r="S73" s="343"/>
    </row>
    <row r="74" spans="1:19" x14ac:dyDescent="0.25">
      <c r="A74" s="70">
        <v>2000</v>
      </c>
      <c r="B74" s="70" t="s">
        <v>74</v>
      </c>
      <c r="C74" s="199">
        <f t="shared" si="24"/>
        <v>189923</v>
      </c>
      <c r="D74" s="137">
        <f>SUM(D75,D82,D129,D163,D164,D171)</f>
        <v>189923</v>
      </c>
      <c r="E74" s="125">
        <f t="shared" ref="E74" si="52">SUM(E75,E82,E129,E163,E164,E171)</f>
        <v>0</v>
      </c>
      <c r="F74" s="408">
        <f>SUM(F75,F82,F129,F163,F164,F171)</f>
        <v>189923</v>
      </c>
      <c r="G74" s="226">
        <f>SUM(G75,G82,G129,G163,G164,G171)</f>
        <v>0</v>
      </c>
      <c r="H74" s="125">
        <f t="shared" ref="H74:O74" si="53">SUM(H75,H82,H129,H163,H164,H171)</f>
        <v>0</v>
      </c>
      <c r="I74" s="408">
        <f t="shared" si="53"/>
        <v>0</v>
      </c>
      <c r="J74" s="137">
        <f t="shared" si="53"/>
        <v>0</v>
      </c>
      <c r="K74" s="71">
        <f t="shared" si="53"/>
        <v>0</v>
      </c>
      <c r="L74" s="172">
        <f t="shared" si="53"/>
        <v>0</v>
      </c>
      <c r="M74" s="226">
        <f t="shared" si="53"/>
        <v>0</v>
      </c>
      <c r="N74" s="71">
        <f t="shared" si="53"/>
        <v>0</v>
      </c>
      <c r="O74" s="125">
        <f t="shared" si="53"/>
        <v>0</v>
      </c>
      <c r="P74" s="312"/>
      <c r="Q74" s="296"/>
      <c r="R74" s="343"/>
      <c r="S74" s="343"/>
    </row>
    <row r="75" spans="1:19" ht="24" hidden="1" x14ac:dyDescent="0.25">
      <c r="A75" s="35">
        <v>2100</v>
      </c>
      <c r="B75" s="72" t="s">
        <v>75</v>
      </c>
      <c r="C75" s="187">
        <f t="shared" si="24"/>
        <v>0</v>
      </c>
      <c r="D75" s="130">
        <f>SUM(D76,D79)</f>
        <v>0</v>
      </c>
      <c r="E75" s="38">
        <f t="shared" ref="E75" si="54">SUM(E76,E79)</f>
        <v>0</v>
      </c>
      <c r="F75" s="175">
        <f>SUM(F76,F79)</f>
        <v>0</v>
      </c>
      <c r="G75" s="227">
        <f>SUM(G76,G79)</f>
        <v>0</v>
      </c>
      <c r="H75" s="38">
        <f t="shared" ref="H75:O75" si="55">SUM(H76,H79)</f>
        <v>0</v>
      </c>
      <c r="I75" s="123">
        <f t="shared" si="55"/>
        <v>0</v>
      </c>
      <c r="J75" s="130">
        <f t="shared" si="55"/>
        <v>0</v>
      </c>
      <c r="K75" s="38">
        <f t="shared" si="55"/>
        <v>0</v>
      </c>
      <c r="L75" s="175">
        <f t="shared" si="55"/>
        <v>0</v>
      </c>
      <c r="M75" s="227">
        <f t="shared" si="55"/>
        <v>0</v>
      </c>
      <c r="N75" s="38">
        <f t="shared" si="55"/>
        <v>0</v>
      </c>
      <c r="O75" s="123">
        <f t="shared" si="55"/>
        <v>0</v>
      </c>
      <c r="P75" s="292"/>
      <c r="Q75" s="296"/>
      <c r="R75" s="343"/>
      <c r="S75" s="343"/>
    </row>
    <row r="76" spans="1:19" ht="24" hidden="1" x14ac:dyDescent="0.25">
      <c r="A76" s="340">
        <v>2110</v>
      </c>
      <c r="B76" s="40" t="s">
        <v>76</v>
      </c>
      <c r="C76" s="188">
        <f t="shared" si="24"/>
        <v>0</v>
      </c>
      <c r="D76" s="131">
        <f>SUM(D77:D78)</f>
        <v>0</v>
      </c>
      <c r="E76" s="79">
        <f t="shared" ref="E76" si="56">SUM(E77:E78)</f>
        <v>0</v>
      </c>
      <c r="F76" s="176">
        <f>SUM(F77:F78)</f>
        <v>0</v>
      </c>
      <c r="G76" s="232">
        <f>SUM(G77:G78)</f>
        <v>0</v>
      </c>
      <c r="H76" s="79">
        <f t="shared" ref="H76:O76" si="57">SUM(H77:H78)</f>
        <v>0</v>
      </c>
      <c r="I76" s="90">
        <f t="shared" si="57"/>
        <v>0</v>
      </c>
      <c r="J76" s="131">
        <f t="shared" si="57"/>
        <v>0</v>
      </c>
      <c r="K76" s="79">
        <f t="shared" si="57"/>
        <v>0</v>
      </c>
      <c r="L76" s="176">
        <f t="shared" si="57"/>
        <v>0</v>
      </c>
      <c r="M76" s="232">
        <f t="shared" si="57"/>
        <v>0</v>
      </c>
      <c r="N76" s="79">
        <f t="shared" si="57"/>
        <v>0</v>
      </c>
      <c r="O76" s="90">
        <f t="shared" si="57"/>
        <v>0</v>
      </c>
      <c r="P76" s="289"/>
      <c r="Q76" s="296"/>
      <c r="R76" s="343"/>
      <c r="S76" s="343"/>
    </row>
    <row r="77" spans="1:19" hidden="1" x14ac:dyDescent="0.25">
      <c r="A77" s="30">
        <v>2111</v>
      </c>
      <c r="B77" s="43" t="s">
        <v>77</v>
      </c>
      <c r="C77" s="189">
        <f t="shared" si="24"/>
        <v>0</v>
      </c>
      <c r="D77" s="263">
        <v>0</v>
      </c>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c r="R77" s="343"/>
      <c r="S77" s="343"/>
    </row>
    <row r="78" spans="1:19" ht="24" hidden="1" x14ac:dyDescent="0.25">
      <c r="A78" s="30">
        <v>2112</v>
      </c>
      <c r="B78" s="43" t="s">
        <v>78</v>
      </c>
      <c r="C78" s="189">
        <f t="shared" si="24"/>
        <v>0</v>
      </c>
      <c r="D78" s="263">
        <v>0</v>
      </c>
      <c r="E78" s="45"/>
      <c r="F78" s="95">
        <f t="shared" si="58"/>
        <v>0</v>
      </c>
      <c r="G78" s="229"/>
      <c r="H78" s="45"/>
      <c r="I78" s="91">
        <f t="shared" si="59"/>
        <v>0</v>
      </c>
      <c r="J78" s="263"/>
      <c r="K78" s="45"/>
      <c r="L78" s="95">
        <f t="shared" si="60"/>
        <v>0</v>
      </c>
      <c r="M78" s="229"/>
      <c r="N78" s="45"/>
      <c r="O78" s="91">
        <f t="shared" si="61"/>
        <v>0</v>
      </c>
      <c r="P78" s="290"/>
      <c r="Q78" s="296"/>
      <c r="R78" s="343"/>
      <c r="S78" s="343"/>
    </row>
    <row r="79" spans="1:19" ht="24" hidden="1" x14ac:dyDescent="0.25">
      <c r="A79" s="75">
        <v>2120</v>
      </c>
      <c r="B79" s="43" t="s">
        <v>79</v>
      </c>
      <c r="C79" s="189">
        <f t="shared" si="24"/>
        <v>0</v>
      </c>
      <c r="D79" s="132">
        <f>SUM(D80:D81)</f>
        <v>0</v>
      </c>
      <c r="E79" s="76">
        <f t="shared" ref="E79" si="62">SUM(E80:E81)</f>
        <v>0</v>
      </c>
      <c r="F79" s="95">
        <f>SUM(F80:F81)</f>
        <v>0</v>
      </c>
      <c r="G79" s="230">
        <f>SUM(G80:G81)</f>
        <v>0</v>
      </c>
      <c r="H79" s="76">
        <f t="shared" ref="H79:O79" si="63">SUM(H80:H81)</f>
        <v>0</v>
      </c>
      <c r="I79" s="91">
        <f t="shared" si="63"/>
        <v>0</v>
      </c>
      <c r="J79" s="132">
        <f t="shared" si="63"/>
        <v>0</v>
      </c>
      <c r="K79" s="76">
        <f t="shared" si="63"/>
        <v>0</v>
      </c>
      <c r="L79" s="95">
        <f t="shared" si="63"/>
        <v>0</v>
      </c>
      <c r="M79" s="230">
        <f t="shared" si="63"/>
        <v>0</v>
      </c>
      <c r="N79" s="76">
        <f t="shared" si="63"/>
        <v>0</v>
      </c>
      <c r="O79" s="91">
        <f t="shared" si="63"/>
        <v>0</v>
      </c>
      <c r="P79" s="290"/>
      <c r="Q79" s="296"/>
      <c r="R79" s="343"/>
      <c r="S79" s="343"/>
    </row>
    <row r="80" spans="1:19" hidden="1" x14ac:dyDescent="0.25">
      <c r="A80" s="30">
        <v>2121</v>
      </c>
      <c r="B80" s="43" t="s">
        <v>77</v>
      </c>
      <c r="C80" s="189">
        <f t="shared" si="24"/>
        <v>0</v>
      </c>
      <c r="D80" s="263">
        <v>0</v>
      </c>
      <c r="E80" s="45"/>
      <c r="F80" s="95">
        <f t="shared" ref="F80:F81" si="64">D80+E80</f>
        <v>0</v>
      </c>
      <c r="G80" s="229"/>
      <c r="H80" s="45"/>
      <c r="I80" s="91">
        <f t="shared" ref="I80:I81" si="65">G80+H80</f>
        <v>0</v>
      </c>
      <c r="J80" s="263"/>
      <c r="K80" s="45"/>
      <c r="L80" s="95">
        <f t="shared" ref="L80:L81" si="66">J80+K80</f>
        <v>0</v>
      </c>
      <c r="M80" s="229"/>
      <c r="N80" s="45"/>
      <c r="O80" s="91">
        <f t="shared" ref="O80:O81" si="67">M80+N80</f>
        <v>0</v>
      </c>
      <c r="P80" s="290"/>
      <c r="Q80" s="296"/>
      <c r="R80" s="343"/>
      <c r="S80" s="343"/>
    </row>
    <row r="81" spans="1:19" ht="24" hidden="1" x14ac:dyDescent="0.25">
      <c r="A81" s="30">
        <v>2122</v>
      </c>
      <c r="B81" s="43" t="s">
        <v>78</v>
      </c>
      <c r="C81" s="189">
        <f t="shared" si="24"/>
        <v>0</v>
      </c>
      <c r="D81" s="263">
        <v>0</v>
      </c>
      <c r="E81" s="45"/>
      <c r="F81" s="95">
        <f t="shared" si="64"/>
        <v>0</v>
      </c>
      <c r="G81" s="229"/>
      <c r="H81" s="45"/>
      <c r="I81" s="91">
        <f t="shared" si="65"/>
        <v>0</v>
      </c>
      <c r="J81" s="263"/>
      <c r="K81" s="45"/>
      <c r="L81" s="95">
        <f t="shared" si="66"/>
        <v>0</v>
      </c>
      <c r="M81" s="229"/>
      <c r="N81" s="45"/>
      <c r="O81" s="91">
        <f t="shared" si="67"/>
        <v>0</v>
      </c>
      <c r="P81" s="290"/>
      <c r="Q81" s="296"/>
      <c r="R81" s="343"/>
      <c r="S81" s="343"/>
    </row>
    <row r="82" spans="1:19" x14ac:dyDescent="0.25">
      <c r="A82" s="35">
        <v>2200</v>
      </c>
      <c r="B82" s="72" t="s">
        <v>80</v>
      </c>
      <c r="C82" s="187">
        <f t="shared" si="24"/>
        <v>189923</v>
      </c>
      <c r="D82" s="130">
        <f>SUM(D83,D88,D94,D102,D111,D115,D121,D127)</f>
        <v>189923</v>
      </c>
      <c r="E82" s="123">
        <f t="shared" ref="E82" si="68">SUM(E83,E88,E94,E102,E111,E115,E121,E127)</f>
        <v>0</v>
      </c>
      <c r="F82" s="409">
        <f>SUM(F83,F88,F94,F102,F111,F115,F121,F127)</f>
        <v>189923</v>
      </c>
      <c r="G82" s="227">
        <f>SUM(G83,G88,G94,G102,G111,G115,G121,G127)</f>
        <v>0</v>
      </c>
      <c r="H82" s="123">
        <f t="shared" ref="H82:O82" si="69">SUM(H83,H88,H94,H102,H111,H115,H121,H127)</f>
        <v>0</v>
      </c>
      <c r="I82" s="409">
        <f t="shared" si="69"/>
        <v>0</v>
      </c>
      <c r="J82" s="130">
        <f t="shared" si="69"/>
        <v>0</v>
      </c>
      <c r="K82" s="38">
        <f t="shared" si="69"/>
        <v>0</v>
      </c>
      <c r="L82" s="175">
        <f t="shared" si="69"/>
        <v>0</v>
      </c>
      <c r="M82" s="227">
        <f t="shared" si="69"/>
        <v>0</v>
      </c>
      <c r="N82" s="38">
        <f t="shared" si="69"/>
        <v>0</v>
      </c>
      <c r="O82" s="123">
        <f t="shared" si="69"/>
        <v>0</v>
      </c>
      <c r="P82" s="314"/>
      <c r="Q82" s="296"/>
      <c r="R82" s="343"/>
      <c r="S82" s="343"/>
    </row>
    <row r="83" spans="1:19" hidden="1" x14ac:dyDescent="0.25">
      <c r="A83" s="73">
        <v>2210</v>
      </c>
      <c r="B83" s="58" t="s">
        <v>81</v>
      </c>
      <c r="C83" s="194">
        <f t="shared" si="24"/>
        <v>0</v>
      </c>
      <c r="D83" s="86">
        <f>SUM(D84:D87)</f>
        <v>0</v>
      </c>
      <c r="E83" s="74">
        <f t="shared" ref="E83" si="70">SUM(E84:E87)</f>
        <v>0</v>
      </c>
      <c r="F83" s="174">
        <f>SUM(F84:F87)</f>
        <v>0</v>
      </c>
      <c r="G83" s="228">
        <f>SUM(G84:G87)</f>
        <v>0</v>
      </c>
      <c r="H83" s="74">
        <f t="shared" ref="H83:O83" si="71">SUM(H84:H87)</f>
        <v>0</v>
      </c>
      <c r="I83" s="154">
        <f t="shared" si="71"/>
        <v>0</v>
      </c>
      <c r="J83" s="86">
        <f t="shared" si="71"/>
        <v>0</v>
      </c>
      <c r="K83" s="74">
        <f t="shared" si="71"/>
        <v>0</v>
      </c>
      <c r="L83" s="174">
        <f t="shared" si="71"/>
        <v>0</v>
      </c>
      <c r="M83" s="228">
        <f t="shared" si="71"/>
        <v>0</v>
      </c>
      <c r="N83" s="74">
        <f t="shared" si="71"/>
        <v>0</v>
      </c>
      <c r="O83" s="154">
        <f t="shared" si="71"/>
        <v>0</v>
      </c>
      <c r="P83" s="291"/>
      <c r="Q83" s="296"/>
      <c r="R83" s="343"/>
      <c r="S83" s="343"/>
    </row>
    <row r="84" spans="1:19" ht="24" hidden="1" x14ac:dyDescent="0.25">
      <c r="A84" s="27">
        <v>2211</v>
      </c>
      <c r="B84" s="40" t="s">
        <v>82</v>
      </c>
      <c r="C84" s="188">
        <f t="shared" si="24"/>
        <v>0</v>
      </c>
      <c r="D84" s="262">
        <v>0</v>
      </c>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c r="R84" s="343"/>
      <c r="S84" s="343"/>
    </row>
    <row r="85" spans="1:19" ht="36" hidden="1" x14ac:dyDescent="0.25">
      <c r="A85" s="30">
        <v>2212</v>
      </c>
      <c r="B85" s="43" t="s">
        <v>83</v>
      </c>
      <c r="C85" s="189">
        <f t="shared" si="24"/>
        <v>0</v>
      </c>
      <c r="D85" s="263">
        <v>0</v>
      </c>
      <c r="E85" s="45"/>
      <c r="F85" s="95">
        <f t="shared" si="72"/>
        <v>0</v>
      </c>
      <c r="G85" s="229"/>
      <c r="H85" s="45"/>
      <c r="I85" s="91">
        <f t="shared" si="73"/>
        <v>0</v>
      </c>
      <c r="J85" s="263"/>
      <c r="K85" s="45"/>
      <c r="L85" s="95">
        <f t="shared" si="74"/>
        <v>0</v>
      </c>
      <c r="M85" s="229"/>
      <c r="N85" s="45"/>
      <c r="O85" s="91">
        <f t="shared" si="75"/>
        <v>0</v>
      </c>
      <c r="P85" s="290"/>
      <c r="Q85" s="296"/>
      <c r="R85" s="343"/>
      <c r="S85" s="343"/>
    </row>
    <row r="86" spans="1:19" ht="24" hidden="1" x14ac:dyDescent="0.25">
      <c r="A86" s="30">
        <v>2214</v>
      </c>
      <c r="B86" s="43" t="s">
        <v>84</v>
      </c>
      <c r="C86" s="189">
        <f t="shared" si="24"/>
        <v>0</v>
      </c>
      <c r="D86" s="263">
        <v>0</v>
      </c>
      <c r="E86" s="45"/>
      <c r="F86" s="95">
        <f t="shared" si="72"/>
        <v>0</v>
      </c>
      <c r="G86" s="229"/>
      <c r="H86" s="45"/>
      <c r="I86" s="91">
        <f t="shared" si="73"/>
        <v>0</v>
      </c>
      <c r="J86" s="263"/>
      <c r="K86" s="45"/>
      <c r="L86" s="95">
        <f t="shared" si="74"/>
        <v>0</v>
      </c>
      <c r="M86" s="229"/>
      <c r="N86" s="45"/>
      <c r="O86" s="91">
        <f t="shared" si="75"/>
        <v>0</v>
      </c>
      <c r="P86" s="290"/>
      <c r="Q86" s="296"/>
      <c r="R86" s="343"/>
      <c r="S86" s="343"/>
    </row>
    <row r="87" spans="1:19" hidden="1" x14ac:dyDescent="0.25">
      <c r="A87" s="30">
        <v>2219</v>
      </c>
      <c r="B87" s="43" t="s">
        <v>85</v>
      </c>
      <c r="C87" s="189">
        <f t="shared" si="24"/>
        <v>0</v>
      </c>
      <c r="D87" s="263">
        <v>0</v>
      </c>
      <c r="E87" s="45"/>
      <c r="F87" s="95">
        <f t="shared" si="72"/>
        <v>0</v>
      </c>
      <c r="G87" s="229"/>
      <c r="H87" s="45"/>
      <c r="I87" s="91">
        <f t="shared" si="73"/>
        <v>0</v>
      </c>
      <c r="J87" s="263"/>
      <c r="K87" s="45"/>
      <c r="L87" s="95">
        <f t="shared" si="74"/>
        <v>0</v>
      </c>
      <c r="M87" s="229"/>
      <c r="N87" s="45"/>
      <c r="O87" s="91">
        <f t="shared" si="75"/>
        <v>0</v>
      </c>
      <c r="P87" s="290"/>
      <c r="Q87" s="296"/>
      <c r="R87" s="343"/>
      <c r="S87" s="343"/>
    </row>
    <row r="88" spans="1:19" hidden="1" x14ac:dyDescent="0.25">
      <c r="A88" s="75">
        <v>2220</v>
      </c>
      <c r="B88" s="43" t="s">
        <v>86</v>
      </c>
      <c r="C88" s="189">
        <f t="shared" si="24"/>
        <v>0</v>
      </c>
      <c r="D88" s="132">
        <f>SUM(D89:D93)</f>
        <v>0</v>
      </c>
      <c r="E88" s="76">
        <f t="shared" ref="E88" si="76">SUM(E89:E93)</f>
        <v>0</v>
      </c>
      <c r="F88" s="95">
        <f>SUM(F89:F93)</f>
        <v>0</v>
      </c>
      <c r="G88" s="230">
        <f>SUM(G89:G93)</f>
        <v>0</v>
      </c>
      <c r="H88" s="76">
        <f t="shared" ref="H88:O88" si="77">SUM(H89:H93)</f>
        <v>0</v>
      </c>
      <c r="I88" s="91">
        <f t="shared" si="77"/>
        <v>0</v>
      </c>
      <c r="J88" s="132">
        <f t="shared" si="77"/>
        <v>0</v>
      </c>
      <c r="K88" s="76">
        <f t="shared" si="77"/>
        <v>0</v>
      </c>
      <c r="L88" s="95">
        <f t="shared" si="77"/>
        <v>0</v>
      </c>
      <c r="M88" s="230">
        <f t="shared" si="77"/>
        <v>0</v>
      </c>
      <c r="N88" s="76">
        <f t="shared" si="77"/>
        <v>0</v>
      </c>
      <c r="O88" s="91">
        <f t="shared" si="77"/>
        <v>0</v>
      </c>
      <c r="P88" s="290"/>
      <c r="Q88" s="296"/>
      <c r="R88" s="343"/>
      <c r="S88" s="343"/>
    </row>
    <row r="89" spans="1:19" hidden="1" x14ac:dyDescent="0.25">
      <c r="A89" s="30">
        <v>2221</v>
      </c>
      <c r="B89" s="43" t="s">
        <v>305</v>
      </c>
      <c r="C89" s="189">
        <f t="shared" si="24"/>
        <v>0</v>
      </c>
      <c r="D89" s="263">
        <v>0</v>
      </c>
      <c r="E89" s="45"/>
      <c r="F89" s="95">
        <f t="shared" ref="F89:F93" si="78">D89+E89</f>
        <v>0</v>
      </c>
      <c r="G89" s="229"/>
      <c r="H89" s="45"/>
      <c r="I89" s="91">
        <f t="shared" ref="I89:I93" si="79">G89+H89</f>
        <v>0</v>
      </c>
      <c r="J89" s="263"/>
      <c r="K89" s="45"/>
      <c r="L89" s="95">
        <f t="shared" ref="L89:L93" si="80">J89+K89</f>
        <v>0</v>
      </c>
      <c r="M89" s="229"/>
      <c r="N89" s="45"/>
      <c r="O89" s="91">
        <f t="shared" ref="O89:O93" si="81">M89+N89</f>
        <v>0</v>
      </c>
      <c r="P89" s="290"/>
      <c r="Q89" s="296"/>
      <c r="R89" s="343"/>
      <c r="S89" s="343"/>
    </row>
    <row r="90" spans="1:19" hidden="1" x14ac:dyDescent="0.25">
      <c r="A90" s="30">
        <v>2222</v>
      </c>
      <c r="B90" s="43" t="s">
        <v>87</v>
      </c>
      <c r="C90" s="189">
        <f t="shared" si="24"/>
        <v>0</v>
      </c>
      <c r="D90" s="263">
        <v>0</v>
      </c>
      <c r="E90" s="45"/>
      <c r="F90" s="95">
        <f t="shared" si="78"/>
        <v>0</v>
      </c>
      <c r="G90" s="229"/>
      <c r="H90" s="45"/>
      <c r="I90" s="91">
        <f t="shared" si="79"/>
        <v>0</v>
      </c>
      <c r="J90" s="263"/>
      <c r="K90" s="45"/>
      <c r="L90" s="95">
        <f t="shared" si="80"/>
        <v>0</v>
      </c>
      <c r="M90" s="229"/>
      <c r="N90" s="45"/>
      <c r="O90" s="91">
        <f t="shared" si="81"/>
        <v>0</v>
      </c>
      <c r="P90" s="290"/>
      <c r="Q90" s="296"/>
      <c r="R90" s="343"/>
      <c r="S90" s="343"/>
    </row>
    <row r="91" spans="1:19" hidden="1" x14ac:dyDescent="0.25">
      <c r="A91" s="30">
        <v>2223</v>
      </c>
      <c r="B91" s="43" t="s">
        <v>88</v>
      </c>
      <c r="C91" s="189">
        <f t="shared" si="24"/>
        <v>0</v>
      </c>
      <c r="D91" s="263">
        <v>0</v>
      </c>
      <c r="E91" s="45"/>
      <c r="F91" s="95">
        <f t="shared" si="78"/>
        <v>0</v>
      </c>
      <c r="G91" s="229"/>
      <c r="H91" s="45"/>
      <c r="I91" s="91">
        <f t="shared" si="79"/>
        <v>0</v>
      </c>
      <c r="J91" s="263"/>
      <c r="K91" s="45"/>
      <c r="L91" s="95">
        <f t="shared" si="80"/>
        <v>0</v>
      </c>
      <c r="M91" s="229"/>
      <c r="N91" s="45"/>
      <c r="O91" s="91">
        <f t="shared" si="81"/>
        <v>0</v>
      </c>
      <c r="P91" s="290"/>
      <c r="Q91" s="296"/>
      <c r="R91" s="343"/>
      <c r="S91" s="343"/>
    </row>
    <row r="92" spans="1:19" ht="36" hidden="1" x14ac:dyDescent="0.25">
      <c r="A92" s="30">
        <v>2224</v>
      </c>
      <c r="B92" s="43" t="s">
        <v>89</v>
      </c>
      <c r="C92" s="189">
        <f t="shared" si="24"/>
        <v>0</v>
      </c>
      <c r="D92" s="263">
        <v>0</v>
      </c>
      <c r="E92" s="45"/>
      <c r="F92" s="95">
        <f t="shared" si="78"/>
        <v>0</v>
      </c>
      <c r="G92" s="229"/>
      <c r="H92" s="45"/>
      <c r="I92" s="91">
        <f t="shared" si="79"/>
        <v>0</v>
      </c>
      <c r="J92" s="263"/>
      <c r="K92" s="45"/>
      <c r="L92" s="95">
        <f t="shared" si="80"/>
        <v>0</v>
      </c>
      <c r="M92" s="229"/>
      <c r="N92" s="45"/>
      <c r="O92" s="91">
        <f t="shared" si="81"/>
        <v>0</v>
      </c>
      <c r="P92" s="290"/>
      <c r="Q92" s="296"/>
      <c r="R92" s="343"/>
      <c r="S92" s="343"/>
    </row>
    <row r="93" spans="1:19" ht="24" hidden="1" x14ac:dyDescent="0.25">
      <c r="A93" s="30">
        <v>2229</v>
      </c>
      <c r="B93" s="43" t="s">
        <v>90</v>
      </c>
      <c r="C93" s="189">
        <f t="shared" si="24"/>
        <v>0</v>
      </c>
      <c r="D93" s="263">
        <v>0</v>
      </c>
      <c r="E93" s="45"/>
      <c r="F93" s="95">
        <f t="shared" si="78"/>
        <v>0</v>
      </c>
      <c r="G93" s="229"/>
      <c r="H93" s="45"/>
      <c r="I93" s="91">
        <f t="shared" si="79"/>
        <v>0</v>
      </c>
      <c r="J93" s="263"/>
      <c r="K93" s="45"/>
      <c r="L93" s="95">
        <f t="shared" si="80"/>
        <v>0</v>
      </c>
      <c r="M93" s="229"/>
      <c r="N93" s="45"/>
      <c r="O93" s="91">
        <f t="shared" si="81"/>
        <v>0</v>
      </c>
      <c r="P93" s="290"/>
      <c r="Q93" s="296"/>
      <c r="R93" s="343"/>
      <c r="S93" s="343"/>
    </row>
    <row r="94" spans="1:19" ht="36" x14ac:dyDescent="0.25">
      <c r="A94" s="75">
        <v>2230</v>
      </c>
      <c r="B94" s="43" t="s">
        <v>91</v>
      </c>
      <c r="C94" s="189">
        <f t="shared" si="24"/>
        <v>2000</v>
      </c>
      <c r="D94" s="132">
        <f>SUM(D95:D101)</f>
        <v>2000</v>
      </c>
      <c r="E94" s="91">
        <f t="shared" ref="E94" si="82">SUM(E95:E101)</f>
        <v>0</v>
      </c>
      <c r="F94" s="411">
        <f>SUM(F95:F101)</f>
        <v>2000</v>
      </c>
      <c r="G94" s="230">
        <f>SUM(G95:G101)</f>
        <v>0</v>
      </c>
      <c r="H94" s="91">
        <f t="shared" ref="H94:N94" si="83">SUM(H95:H101)</f>
        <v>0</v>
      </c>
      <c r="I94" s="411">
        <f t="shared" si="83"/>
        <v>0</v>
      </c>
      <c r="J94" s="132">
        <f t="shared" si="83"/>
        <v>0</v>
      </c>
      <c r="K94" s="76">
        <f t="shared" si="83"/>
        <v>0</v>
      </c>
      <c r="L94" s="95">
        <f t="shared" si="83"/>
        <v>0</v>
      </c>
      <c r="M94" s="230">
        <f t="shared" si="83"/>
        <v>0</v>
      </c>
      <c r="N94" s="76">
        <f t="shared" si="83"/>
        <v>0</v>
      </c>
      <c r="O94" s="91">
        <f>SUM(O95:O101)</f>
        <v>0</v>
      </c>
      <c r="P94" s="290"/>
      <c r="Q94" s="296"/>
      <c r="R94" s="343"/>
      <c r="S94" s="343"/>
    </row>
    <row r="95" spans="1:19" ht="24" hidden="1" x14ac:dyDescent="0.25">
      <c r="A95" s="30">
        <v>2231</v>
      </c>
      <c r="B95" s="43" t="s">
        <v>92</v>
      </c>
      <c r="C95" s="189">
        <f t="shared" si="24"/>
        <v>0</v>
      </c>
      <c r="D95" s="263">
        <v>0</v>
      </c>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c r="R95" s="343"/>
      <c r="S95" s="343"/>
    </row>
    <row r="96" spans="1:19" ht="24" hidden="1" x14ac:dyDescent="0.25">
      <c r="A96" s="30">
        <v>2232</v>
      </c>
      <c r="B96" s="43" t="s">
        <v>93</v>
      </c>
      <c r="C96" s="189">
        <f t="shared" si="24"/>
        <v>0</v>
      </c>
      <c r="D96" s="263">
        <v>0</v>
      </c>
      <c r="E96" s="45"/>
      <c r="F96" s="95">
        <f t="shared" si="84"/>
        <v>0</v>
      </c>
      <c r="G96" s="229"/>
      <c r="H96" s="45"/>
      <c r="I96" s="91">
        <f t="shared" si="85"/>
        <v>0</v>
      </c>
      <c r="J96" s="263"/>
      <c r="K96" s="45"/>
      <c r="L96" s="95">
        <f t="shared" si="86"/>
        <v>0</v>
      </c>
      <c r="M96" s="229"/>
      <c r="N96" s="45"/>
      <c r="O96" s="91">
        <f t="shared" si="87"/>
        <v>0</v>
      </c>
      <c r="P96" s="290"/>
      <c r="Q96" s="296"/>
      <c r="R96" s="343"/>
      <c r="S96" s="343"/>
    </row>
    <row r="97" spans="1:19" hidden="1" x14ac:dyDescent="0.25">
      <c r="A97" s="27">
        <v>2233</v>
      </c>
      <c r="B97" s="40" t="s">
        <v>94</v>
      </c>
      <c r="C97" s="188">
        <f t="shared" si="24"/>
        <v>0</v>
      </c>
      <c r="D97" s="262">
        <v>0</v>
      </c>
      <c r="E97" s="42"/>
      <c r="F97" s="176">
        <f t="shared" si="84"/>
        <v>0</v>
      </c>
      <c r="G97" s="219"/>
      <c r="H97" s="42"/>
      <c r="I97" s="90">
        <f t="shared" si="85"/>
        <v>0</v>
      </c>
      <c r="J97" s="262"/>
      <c r="K97" s="42"/>
      <c r="L97" s="176">
        <f t="shared" si="86"/>
        <v>0</v>
      </c>
      <c r="M97" s="219"/>
      <c r="N97" s="42"/>
      <c r="O97" s="90">
        <f t="shared" si="87"/>
        <v>0</v>
      </c>
      <c r="P97" s="289"/>
      <c r="Q97" s="296"/>
      <c r="R97" s="343"/>
      <c r="S97" s="343"/>
    </row>
    <row r="98" spans="1:19" ht="24" hidden="1" x14ac:dyDescent="0.25">
      <c r="A98" s="30">
        <v>2234</v>
      </c>
      <c r="B98" s="43" t="s">
        <v>95</v>
      </c>
      <c r="C98" s="189">
        <f t="shared" si="24"/>
        <v>0</v>
      </c>
      <c r="D98" s="263">
        <v>0</v>
      </c>
      <c r="E98" s="45"/>
      <c r="F98" s="95">
        <f t="shared" si="84"/>
        <v>0</v>
      </c>
      <c r="G98" s="229"/>
      <c r="H98" s="45"/>
      <c r="I98" s="91">
        <f t="shared" si="85"/>
        <v>0</v>
      </c>
      <c r="J98" s="263"/>
      <c r="K98" s="45"/>
      <c r="L98" s="95">
        <f t="shared" si="86"/>
        <v>0</v>
      </c>
      <c r="M98" s="229"/>
      <c r="N98" s="45"/>
      <c r="O98" s="91">
        <f t="shared" si="87"/>
        <v>0</v>
      </c>
      <c r="P98" s="290"/>
      <c r="Q98" s="296"/>
      <c r="R98" s="343"/>
      <c r="S98" s="343"/>
    </row>
    <row r="99" spans="1:19" ht="24" hidden="1" x14ac:dyDescent="0.25">
      <c r="A99" s="30">
        <v>2235</v>
      </c>
      <c r="B99" s="43" t="s">
        <v>96</v>
      </c>
      <c r="C99" s="189">
        <f t="shared" si="24"/>
        <v>0</v>
      </c>
      <c r="D99" s="263">
        <v>0</v>
      </c>
      <c r="E99" s="45"/>
      <c r="F99" s="95">
        <f t="shared" si="84"/>
        <v>0</v>
      </c>
      <c r="G99" s="229"/>
      <c r="H99" s="45"/>
      <c r="I99" s="91">
        <f t="shared" si="85"/>
        <v>0</v>
      </c>
      <c r="J99" s="263"/>
      <c r="K99" s="45"/>
      <c r="L99" s="95">
        <f t="shared" si="86"/>
        <v>0</v>
      </c>
      <c r="M99" s="229"/>
      <c r="N99" s="45"/>
      <c r="O99" s="91">
        <f t="shared" si="87"/>
        <v>0</v>
      </c>
      <c r="P99" s="290"/>
      <c r="Q99" s="296"/>
      <c r="R99" s="343"/>
      <c r="S99" s="343"/>
    </row>
    <row r="100" spans="1:19" hidden="1" x14ac:dyDescent="0.25">
      <c r="A100" s="30">
        <v>2236</v>
      </c>
      <c r="B100" s="43" t="s">
        <v>97</v>
      </c>
      <c r="C100" s="189">
        <f t="shared" si="24"/>
        <v>0</v>
      </c>
      <c r="D100" s="263">
        <v>0</v>
      </c>
      <c r="E100" s="45"/>
      <c r="F100" s="95">
        <f t="shared" si="84"/>
        <v>0</v>
      </c>
      <c r="G100" s="229"/>
      <c r="H100" s="45"/>
      <c r="I100" s="91">
        <f t="shared" si="85"/>
        <v>0</v>
      </c>
      <c r="J100" s="263"/>
      <c r="K100" s="45"/>
      <c r="L100" s="95">
        <f t="shared" si="86"/>
        <v>0</v>
      </c>
      <c r="M100" s="229"/>
      <c r="N100" s="45"/>
      <c r="O100" s="91">
        <f t="shared" si="87"/>
        <v>0</v>
      </c>
      <c r="P100" s="290"/>
      <c r="Q100" s="296"/>
      <c r="R100" s="343"/>
      <c r="S100" s="343"/>
    </row>
    <row r="101" spans="1:19" x14ac:dyDescent="0.25">
      <c r="A101" s="30">
        <v>2239</v>
      </c>
      <c r="B101" s="43" t="s">
        <v>98</v>
      </c>
      <c r="C101" s="189">
        <f t="shared" si="24"/>
        <v>2000</v>
      </c>
      <c r="D101" s="263">
        <v>2000</v>
      </c>
      <c r="E101" s="393"/>
      <c r="F101" s="411">
        <f t="shared" si="84"/>
        <v>2000</v>
      </c>
      <c r="G101" s="229"/>
      <c r="H101" s="393"/>
      <c r="I101" s="411">
        <f t="shared" si="85"/>
        <v>0</v>
      </c>
      <c r="J101" s="263"/>
      <c r="K101" s="45"/>
      <c r="L101" s="95">
        <f t="shared" si="86"/>
        <v>0</v>
      </c>
      <c r="M101" s="229"/>
      <c r="N101" s="45"/>
      <c r="O101" s="91">
        <f t="shared" si="87"/>
        <v>0</v>
      </c>
      <c r="P101" s="290"/>
      <c r="Q101" s="296"/>
      <c r="R101" s="343"/>
      <c r="S101" s="343"/>
    </row>
    <row r="102" spans="1:19" ht="24" x14ac:dyDescent="0.25">
      <c r="A102" s="75">
        <v>2240</v>
      </c>
      <c r="B102" s="43" t="s">
        <v>99</v>
      </c>
      <c r="C102" s="189">
        <f t="shared" si="24"/>
        <v>187923</v>
      </c>
      <c r="D102" s="132">
        <f>SUM(D103:D110)</f>
        <v>187923</v>
      </c>
      <c r="E102" s="91">
        <f t="shared" ref="E102" si="88">SUM(E103:E110)</f>
        <v>0</v>
      </c>
      <c r="F102" s="411">
        <f>SUM(F103:F110)</f>
        <v>187923</v>
      </c>
      <c r="G102" s="230">
        <f>SUM(G103:G110)</f>
        <v>0</v>
      </c>
      <c r="H102" s="91">
        <f t="shared" ref="H102:N102" si="89">SUM(H103:H110)</f>
        <v>0</v>
      </c>
      <c r="I102" s="411">
        <f t="shared" si="89"/>
        <v>0</v>
      </c>
      <c r="J102" s="132">
        <f t="shared" si="89"/>
        <v>0</v>
      </c>
      <c r="K102" s="76">
        <f t="shared" si="89"/>
        <v>0</v>
      </c>
      <c r="L102" s="95">
        <f t="shared" si="89"/>
        <v>0</v>
      </c>
      <c r="M102" s="230">
        <f t="shared" si="89"/>
        <v>0</v>
      </c>
      <c r="N102" s="76">
        <f t="shared" si="89"/>
        <v>0</v>
      </c>
      <c r="O102" s="91">
        <f>SUM(O103:O110)</f>
        <v>0</v>
      </c>
      <c r="P102" s="290"/>
      <c r="Q102" s="296"/>
      <c r="R102" s="343"/>
      <c r="S102" s="343"/>
    </row>
    <row r="103" spans="1:19" x14ac:dyDescent="0.25">
      <c r="A103" s="30">
        <v>2241</v>
      </c>
      <c r="B103" s="43" t="s">
        <v>100</v>
      </c>
      <c r="C103" s="189">
        <f t="shared" si="24"/>
        <v>187923</v>
      </c>
      <c r="D103" s="263">
        <v>187923</v>
      </c>
      <c r="E103" s="393"/>
      <c r="F103" s="411">
        <f t="shared" ref="F103:F110" si="90">D103+E103</f>
        <v>187923</v>
      </c>
      <c r="G103" s="229"/>
      <c r="H103" s="393"/>
      <c r="I103" s="411">
        <f t="shared" ref="I103:I110" si="91">G103+H103</f>
        <v>0</v>
      </c>
      <c r="J103" s="263"/>
      <c r="K103" s="45"/>
      <c r="L103" s="95">
        <f t="shared" ref="L103:L110" si="92">J103+K103</f>
        <v>0</v>
      </c>
      <c r="M103" s="229"/>
      <c r="N103" s="45"/>
      <c r="O103" s="91">
        <f t="shared" ref="O103:O110" si="93">M103+N103</f>
        <v>0</v>
      </c>
      <c r="P103" s="290"/>
      <c r="Q103" s="296"/>
      <c r="R103" s="343"/>
      <c r="S103" s="343"/>
    </row>
    <row r="104" spans="1:19" hidden="1" x14ac:dyDescent="0.25">
      <c r="A104" s="30">
        <v>2242</v>
      </c>
      <c r="B104" s="43" t="s">
        <v>101</v>
      </c>
      <c r="C104" s="189">
        <f t="shared" si="24"/>
        <v>0</v>
      </c>
      <c r="D104" s="263">
        <v>0</v>
      </c>
      <c r="E104" s="45"/>
      <c r="F104" s="95">
        <f t="shared" si="90"/>
        <v>0</v>
      </c>
      <c r="G104" s="229"/>
      <c r="H104" s="45"/>
      <c r="I104" s="91">
        <f t="shared" si="91"/>
        <v>0</v>
      </c>
      <c r="J104" s="263"/>
      <c r="K104" s="45"/>
      <c r="L104" s="95">
        <f t="shared" si="92"/>
        <v>0</v>
      </c>
      <c r="M104" s="229"/>
      <c r="N104" s="45"/>
      <c r="O104" s="91">
        <f t="shared" si="93"/>
        <v>0</v>
      </c>
      <c r="P104" s="290"/>
      <c r="Q104" s="296"/>
      <c r="R104" s="343"/>
      <c r="S104" s="343"/>
    </row>
    <row r="105" spans="1:19" ht="24" hidden="1" x14ac:dyDescent="0.25">
      <c r="A105" s="30">
        <v>2243</v>
      </c>
      <c r="B105" s="43" t="s">
        <v>102</v>
      </c>
      <c r="C105" s="189">
        <f t="shared" si="24"/>
        <v>0</v>
      </c>
      <c r="D105" s="263">
        <v>0</v>
      </c>
      <c r="E105" s="45"/>
      <c r="F105" s="95">
        <f t="shared" si="90"/>
        <v>0</v>
      </c>
      <c r="G105" s="229"/>
      <c r="H105" s="45"/>
      <c r="I105" s="91">
        <f t="shared" si="91"/>
        <v>0</v>
      </c>
      <c r="J105" s="263"/>
      <c r="K105" s="45"/>
      <c r="L105" s="95">
        <f t="shared" si="92"/>
        <v>0</v>
      </c>
      <c r="M105" s="229"/>
      <c r="N105" s="45"/>
      <c r="O105" s="91">
        <f t="shared" si="93"/>
        <v>0</v>
      </c>
      <c r="P105" s="290"/>
      <c r="Q105" s="296"/>
      <c r="R105" s="343"/>
      <c r="S105" s="343"/>
    </row>
    <row r="106" spans="1:19" hidden="1" x14ac:dyDescent="0.25">
      <c r="A106" s="30">
        <v>2244</v>
      </c>
      <c r="B106" s="43" t="s">
        <v>103</v>
      </c>
      <c r="C106" s="189">
        <f t="shared" si="24"/>
        <v>0</v>
      </c>
      <c r="D106" s="263">
        <v>0</v>
      </c>
      <c r="E106" s="45"/>
      <c r="F106" s="95">
        <f t="shared" si="90"/>
        <v>0</v>
      </c>
      <c r="G106" s="229"/>
      <c r="H106" s="45"/>
      <c r="I106" s="91">
        <f t="shared" si="91"/>
        <v>0</v>
      </c>
      <c r="J106" s="263"/>
      <c r="K106" s="45"/>
      <c r="L106" s="95">
        <f t="shared" si="92"/>
        <v>0</v>
      </c>
      <c r="M106" s="229"/>
      <c r="N106" s="45"/>
      <c r="O106" s="91">
        <f t="shared" si="93"/>
        <v>0</v>
      </c>
      <c r="P106" s="290"/>
      <c r="Q106" s="296"/>
      <c r="R106" s="343"/>
      <c r="S106" s="343"/>
    </row>
    <row r="107" spans="1:19" hidden="1" x14ac:dyDescent="0.25">
      <c r="A107" s="30">
        <v>2246</v>
      </c>
      <c r="B107" s="43" t="s">
        <v>104</v>
      </c>
      <c r="C107" s="189">
        <f t="shared" si="24"/>
        <v>0</v>
      </c>
      <c r="D107" s="263">
        <v>0</v>
      </c>
      <c r="E107" s="45"/>
      <c r="F107" s="95">
        <f t="shared" si="90"/>
        <v>0</v>
      </c>
      <c r="G107" s="229"/>
      <c r="H107" s="45"/>
      <c r="I107" s="91">
        <f t="shared" si="91"/>
        <v>0</v>
      </c>
      <c r="J107" s="263"/>
      <c r="K107" s="45"/>
      <c r="L107" s="95">
        <f t="shared" si="92"/>
        <v>0</v>
      </c>
      <c r="M107" s="229"/>
      <c r="N107" s="45"/>
      <c r="O107" s="91">
        <f t="shared" si="93"/>
        <v>0</v>
      </c>
      <c r="P107" s="290"/>
      <c r="Q107" s="296"/>
      <c r="R107" s="343"/>
      <c r="S107" s="343"/>
    </row>
    <row r="108" spans="1:19" hidden="1" x14ac:dyDescent="0.25">
      <c r="A108" s="30">
        <v>2247</v>
      </c>
      <c r="B108" s="43" t="s">
        <v>105</v>
      </c>
      <c r="C108" s="189">
        <f t="shared" si="24"/>
        <v>0</v>
      </c>
      <c r="D108" s="263">
        <v>0</v>
      </c>
      <c r="E108" s="45"/>
      <c r="F108" s="95">
        <f t="shared" si="90"/>
        <v>0</v>
      </c>
      <c r="G108" s="229"/>
      <c r="H108" s="45"/>
      <c r="I108" s="91">
        <f t="shared" si="91"/>
        <v>0</v>
      </c>
      <c r="J108" s="263"/>
      <c r="K108" s="45"/>
      <c r="L108" s="95">
        <f t="shared" si="92"/>
        <v>0</v>
      </c>
      <c r="M108" s="229"/>
      <c r="N108" s="45"/>
      <c r="O108" s="91">
        <f t="shared" si="93"/>
        <v>0</v>
      </c>
      <c r="P108" s="290"/>
      <c r="Q108" s="296"/>
      <c r="R108" s="343"/>
      <c r="S108" s="343"/>
    </row>
    <row r="109" spans="1:19" ht="24" hidden="1" x14ac:dyDescent="0.25">
      <c r="A109" s="30">
        <v>2248</v>
      </c>
      <c r="B109" s="43" t="s">
        <v>106</v>
      </c>
      <c r="C109" s="189">
        <f t="shared" si="24"/>
        <v>0</v>
      </c>
      <c r="D109" s="263">
        <v>0</v>
      </c>
      <c r="E109" s="45"/>
      <c r="F109" s="95">
        <f t="shared" si="90"/>
        <v>0</v>
      </c>
      <c r="G109" s="229"/>
      <c r="H109" s="45"/>
      <c r="I109" s="91">
        <f t="shared" si="91"/>
        <v>0</v>
      </c>
      <c r="J109" s="263"/>
      <c r="K109" s="45"/>
      <c r="L109" s="95">
        <f t="shared" si="92"/>
        <v>0</v>
      </c>
      <c r="M109" s="229"/>
      <c r="N109" s="45"/>
      <c r="O109" s="91">
        <f t="shared" si="93"/>
        <v>0</v>
      </c>
      <c r="P109" s="290"/>
      <c r="Q109" s="296"/>
      <c r="R109" s="343"/>
      <c r="S109" s="343"/>
    </row>
    <row r="110" spans="1:19" ht="24" hidden="1" x14ac:dyDescent="0.25">
      <c r="A110" s="30">
        <v>2249</v>
      </c>
      <c r="B110" s="43" t="s">
        <v>107</v>
      </c>
      <c r="C110" s="189">
        <f t="shared" si="24"/>
        <v>0</v>
      </c>
      <c r="D110" s="263">
        <v>0</v>
      </c>
      <c r="E110" s="45"/>
      <c r="F110" s="95">
        <f t="shared" si="90"/>
        <v>0</v>
      </c>
      <c r="G110" s="229"/>
      <c r="H110" s="45"/>
      <c r="I110" s="91">
        <f t="shared" si="91"/>
        <v>0</v>
      </c>
      <c r="J110" s="263"/>
      <c r="K110" s="45"/>
      <c r="L110" s="95">
        <f t="shared" si="92"/>
        <v>0</v>
      </c>
      <c r="M110" s="229"/>
      <c r="N110" s="45"/>
      <c r="O110" s="91">
        <f t="shared" si="93"/>
        <v>0</v>
      </c>
      <c r="P110" s="290"/>
      <c r="Q110" s="296"/>
      <c r="R110" s="343"/>
      <c r="S110" s="343"/>
    </row>
    <row r="111" spans="1:19" hidden="1" x14ac:dyDescent="0.25">
      <c r="A111" s="75">
        <v>2250</v>
      </c>
      <c r="B111" s="43" t="s">
        <v>108</v>
      </c>
      <c r="C111" s="189">
        <f t="shared" si="24"/>
        <v>0</v>
      </c>
      <c r="D111" s="132">
        <f>SUM(D112:D114)</f>
        <v>0</v>
      </c>
      <c r="E111" s="76">
        <f t="shared" ref="E111" si="94">SUM(E112:E114)</f>
        <v>0</v>
      </c>
      <c r="F111" s="95">
        <f>SUM(F112:F114)</f>
        <v>0</v>
      </c>
      <c r="G111" s="230">
        <f>SUM(G112:G114)</f>
        <v>0</v>
      </c>
      <c r="H111" s="76">
        <f t="shared" ref="H111:N111" si="95">SUM(H112:H114)</f>
        <v>0</v>
      </c>
      <c r="I111" s="91">
        <f t="shared" si="95"/>
        <v>0</v>
      </c>
      <c r="J111" s="132">
        <f t="shared" si="95"/>
        <v>0</v>
      </c>
      <c r="K111" s="76">
        <f t="shared" si="95"/>
        <v>0</v>
      </c>
      <c r="L111" s="95">
        <f t="shared" si="95"/>
        <v>0</v>
      </c>
      <c r="M111" s="230">
        <f t="shared" si="95"/>
        <v>0</v>
      </c>
      <c r="N111" s="76">
        <f t="shared" si="95"/>
        <v>0</v>
      </c>
      <c r="O111" s="91">
        <f>SUM(O112:O114)</f>
        <v>0</v>
      </c>
      <c r="P111" s="290"/>
      <c r="Q111" s="296"/>
      <c r="R111" s="343"/>
      <c r="S111" s="343"/>
    </row>
    <row r="112" spans="1:19" hidden="1" x14ac:dyDescent="0.25">
      <c r="A112" s="30">
        <v>2251</v>
      </c>
      <c r="B112" s="43" t="s">
        <v>109</v>
      </c>
      <c r="C112" s="189">
        <f t="shared" si="24"/>
        <v>0</v>
      </c>
      <c r="D112" s="263">
        <v>0</v>
      </c>
      <c r="E112" s="45"/>
      <c r="F112" s="95">
        <f t="shared" ref="F112:F114" si="96">D112+E112</f>
        <v>0</v>
      </c>
      <c r="G112" s="229"/>
      <c r="H112" s="45"/>
      <c r="I112" s="91">
        <f t="shared" ref="I112:I114" si="97">G112+H112</f>
        <v>0</v>
      </c>
      <c r="J112" s="263"/>
      <c r="K112" s="45"/>
      <c r="L112" s="95">
        <f t="shared" ref="L112:L114" si="98">J112+K112</f>
        <v>0</v>
      </c>
      <c r="M112" s="229"/>
      <c r="N112" s="45"/>
      <c r="O112" s="91">
        <f t="shared" ref="O112:O114" si="99">M112+N112</f>
        <v>0</v>
      </c>
      <c r="P112" s="290"/>
      <c r="Q112" s="296"/>
      <c r="R112" s="343"/>
      <c r="S112" s="343"/>
    </row>
    <row r="113" spans="1:19" hidden="1" x14ac:dyDescent="0.25">
      <c r="A113" s="30">
        <v>2252</v>
      </c>
      <c r="B113" s="43" t="s">
        <v>110</v>
      </c>
      <c r="C113" s="189">
        <f t="shared" ref="C113:C176" si="100">SUM(F113,I113,L113,O113)</f>
        <v>0</v>
      </c>
      <c r="D113" s="263">
        <v>0</v>
      </c>
      <c r="E113" s="45"/>
      <c r="F113" s="95">
        <f t="shared" si="96"/>
        <v>0</v>
      </c>
      <c r="G113" s="229"/>
      <c r="H113" s="45"/>
      <c r="I113" s="91">
        <f t="shared" si="97"/>
        <v>0</v>
      </c>
      <c r="J113" s="263"/>
      <c r="K113" s="45"/>
      <c r="L113" s="95">
        <f t="shared" si="98"/>
        <v>0</v>
      </c>
      <c r="M113" s="229"/>
      <c r="N113" s="45"/>
      <c r="O113" s="91">
        <f t="shared" si="99"/>
        <v>0</v>
      </c>
      <c r="P113" s="290"/>
      <c r="Q113" s="296"/>
      <c r="R113" s="343"/>
      <c r="S113" s="343"/>
    </row>
    <row r="114" spans="1:19" hidden="1" x14ac:dyDescent="0.25">
      <c r="A114" s="30">
        <v>2259</v>
      </c>
      <c r="B114" s="43" t="s">
        <v>111</v>
      </c>
      <c r="C114" s="189">
        <f t="shared" si="100"/>
        <v>0</v>
      </c>
      <c r="D114" s="263">
        <v>0</v>
      </c>
      <c r="E114" s="45"/>
      <c r="F114" s="95">
        <f t="shared" si="96"/>
        <v>0</v>
      </c>
      <c r="G114" s="229"/>
      <c r="H114" s="45"/>
      <c r="I114" s="91">
        <f t="shared" si="97"/>
        <v>0</v>
      </c>
      <c r="J114" s="263"/>
      <c r="K114" s="45"/>
      <c r="L114" s="95">
        <f t="shared" si="98"/>
        <v>0</v>
      </c>
      <c r="M114" s="229"/>
      <c r="N114" s="45"/>
      <c r="O114" s="91">
        <f t="shared" si="99"/>
        <v>0</v>
      </c>
      <c r="P114" s="290"/>
      <c r="Q114" s="296"/>
      <c r="R114" s="343"/>
      <c r="S114" s="343"/>
    </row>
    <row r="115" spans="1:19" hidden="1" x14ac:dyDescent="0.25">
      <c r="A115" s="75">
        <v>2260</v>
      </c>
      <c r="B115" s="43" t="s">
        <v>112</v>
      </c>
      <c r="C115" s="189">
        <f t="shared" si="100"/>
        <v>0</v>
      </c>
      <c r="D115" s="132">
        <f>SUM(D116:D120)</f>
        <v>0</v>
      </c>
      <c r="E115" s="76">
        <f t="shared" ref="E115" si="101">SUM(E116:E120)</f>
        <v>0</v>
      </c>
      <c r="F115" s="95">
        <f>SUM(F116:F120)</f>
        <v>0</v>
      </c>
      <c r="G115" s="230">
        <f>SUM(G116:G120)</f>
        <v>0</v>
      </c>
      <c r="H115" s="76">
        <f t="shared" ref="H115:N115" si="102">SUM(H116:H120)</f>
        <v>0</v>
      </c>
      <c r="I115" s="91">
        <f t="shared" si="102"/>
        <v>0</v>
      </c>
      <c r="J115" s="132">
        <f t="shared" si="102"/>
        <v>0</v>
      </c>
      <c r="K115" s="76">
        <f t="shared" si="102"/>
        <v>0</v>
      </c>
      <c r="L115" s="95">
        <f t="shared" si="102"/>
        <v>0</v>
      </c>
      <c r="M115" s="230">
        <f t="shared" si="102"/>
        <v>0</v>
      </c>
      <c r="N115" s="76">
        <f t="shared" si="102"/>
        <v>0</v>
      </c>
      <c r="O115" s="91">
        <f>SUM(O116:O120)</f>
        <v>0</v>
      </c>
      <c r="P115" s="290"/>
      <c r="Q115" s="296"/>
      <c r="R115" s="343"/>
      <c r="S115" s="343"/>
    </row>
    <row r="116" spans="1:19" hidden="1" x14ac:dyDescent="0.25">
      <c r="A116" s="30">
        <v>2261</v>
      </c>
      <c r="B116" s="43" t="s">
        <v>113</v>
      </c>
      <c r="C116" s="189">
        <f t="shared" si="100"/>
        <v>0</v>
      </c>
      <c r="D116" s="263">
        <v>0</v>
      </c>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c r="R116" s="343"/>
      <c r="S116" s="343"/>
    </row>
    <row r="117" spans="1:19" hidden="1" x14ac:dyDescent="0.25">
      <c r="A117" s="30">
        <v>2262</v>
      </c>
      <c r="B117" s="43" t="s">
        <v>114</v>
      </c>
      <c r="C117" s="189">
        <f t="shared" si="100"/>
        <v>0</v>
      </c>
      <c r="D117" s="263">
        <v>0</v>
      </c>
      <c r="E117" s="45"/>
      <c r="F117" s="95">
        <f t="shared" si="103"/>
        <v>0</v>
      </c>
      <c r="G117" s="229"/>
      <c r="H117" s="45"/>
      <c r="I117" s="91">
        <f t="shared" si="104"/>
        <v>0</v>
      </c>
      <c r="J117" s="263"/>
      <c r="K117" s="45"/>
      <c r="L117" s="95">
        <f t="shared" si="105"/>
        <v>0</v>
      </c>
      <c r="M117" s="229"/>
      <c r="N117" s="45"/>
      <c r="O117" s="91">
        <f t="shared" si="106"/>
        <v>0</v>
      </c>
      <c r="P117" s="290"/>
      <c r="Q117" s="296"/>
      <c r="R117" s="343"/>
      <c r="S117" s="343"/>
    </row>
    <row r="118" spans="1:19" hidden="1" x14ac:dyDescent="0.25">
      <c r="A118" s="30">
        <v>2263</v>
      </c>
      <c r="B118" s="43" t="s">
        <v>115</v>
      </c>
      <c r="C118" s="189">
        <f t="shared" si="100"/>
        <v>0</v>
      </c>
      <c r="D118" s="263">
        <v>0</v>
      </c>
      <c r="E118" s="45"/>
      <c r="F118" s="95">
        <f t="shared" si="103"/>
        <v>0</v>
      </c>
      <c r="G118" s="229"/>
      <c r="H118" s="45"/>
      <c r="I118" s="91">
        <f t="shared" si="104"/>
        <v>0</v>
      </c>
      <c r="J118" s="263"/>
      <c r="K118" s="45"/>
      <c r="L118" s="95">
        <f t="shared" si="105"/>
        <v>0</v>
      </c>
      <c r="M118" s="229"/>
      <c r="N118" s="45"/>
      <c r="O118" s="91">
        <f t="shared" si="106"/>
        <v>0</v>
      </c>
      <c r="P118" s="290"/>
      <c r="Q118" s="296"/>
      <c r="R118" s="343"/>
      <c r="S118" s="343"/>
    </row>
    <row r="119" spans="1:19" hidden="1" x14ac:dyDescent="0.25">
      <c r="A119" s="30">
        <v>2264</v>
      </c>
      <c r="B119" s="43" t="s">
        <v>116</v>
      </c>
      <c r="C119" s="189">
        <f t="shared" si="100"/>
        <v>0</v>
      </c>
      <c r="D119" s="263">
        <v>0</v>
      </c>
      <c r="E119" s="45"/>
      <c r="F119" s="95">
        <f t="shared" si="103"/>
        <v>0</v>
      </c>
      <c r="G119" s="229"/>
      <c r="H119" s="45"/>
      <c r="I119" s="91">
        <f t="shared" si="104"/>
        <v>0</v>
      </c>
      <c r="J119" s="263"/>
      <c r="K119" s="45"/>
      <c r="L119" s="95">
        <f t="shared" si="105"/>
        <v>0</v>
      </c>
      <c r="M119" s="229"/>
      <c r="N119" s="45"/>
      <c r="O119" s="91">
        <f t="shared" si="106"/>
        <v>0</v>
      </c>
      <c r="P119" s="290"/>
      <c r="Q119" s="296"/>
      <c r="R119" s="343"/>
      <c r="S119" s="343"/>
    </row>
    <row r="120" spans="1:19" hidden="1" x14ac:dyDescent="0.25">
      <c r="A120" s="30">
        <v>2269</v>
      </c>
      <c r="B120" s="43" t="s">
        <v>117</v>
      </c>
      <c r="C120" s="189">
        <f t="shared" si="100"/>
        <v>0</v>
      </c>
      <c r="D120" s="263">
        <v>0</v>
      </c>
      <c r="E120" s="45"/>
      <c r="F120" s="95">
        <f t="shared" si="103"/>
        <v>0</v>
      </c>
      <c r="G120" s="229"/>
      <c r="H120" s="45"/>
      <c r="I120" s="91">
        <f t="shared" si="104"/>
        <v>0</v>
      </c>
      <c r="J120" s="263"/>
      <c r="K120" s="45"/>
      <c r="L120" s="95">
        <f t="shared" si="105"/>
        <v>0</v>
      </c>
      <c r="M120" s="229"/>
      <c r="N120" s="45"/>
      <c r="O120" s="91">
        <f t="shared" si="106"/>
        <v>0</v>
      </c>
      <c r="P120" s="290"/>
      <c r="Q120" s="296"/>
      <c r="R120" s="343"/>
      <c r="S120" s="343"/>
    </row>
    <row r="121" spans="1:19" hidden="1" x14ac:dyDescent="0.25">
      <c r="A121" s="75">
        <v>2270</v>
      </c>
      <c r="B121" s="43" t="s">
        <v>118</v>
      </c>
      <c r="C121" s="189">
        <f t="shared" si="100"/>
        <v>0</v>
      </c>
      <c r="D121" s="132">
        <f>SUM(D122:D126)</f>
        <v>0</v>
      </c>
      <c r="E121" s="76">
        <f t="shared" ref="E121" si="107">SUM(E122:E126)</f>
        <v>0</v>
      </c>
      <c r="F121" s="95">
        <f>SUM(F122:F126)</f>
        <v>0</v>
      </c>
      <c r="G121" s="230">
        <f>SUM(G122:G126)</f>
        <v>0</v>
      </c>
      <c r="H121" s="76">
        <f t="shared" ref="H121:N121" si="108">SUM(H122:H126)</f>
        <v>0</v>
      </c>
      <c r="I121" s="91">
        <f t="shared" si="108"/>
        <v>0</v>
      </c>
      <c r="J121" s="132">
        <f t="shared" si="108"/>
        <v>0</v>
      </c>
      <c r="K121" s="76">
        <f t="shared" si="108"/>
        <v>0</v>
      </c>
      <c r="L121" s="95">
        <f t="shared" si="108"/>
        <v>0</v>
      </c>
      <c r="M121" s="230">
        <f t="shared" si="108"/>
        <v>0</v>
      </c>
      <c r="N121" s="76">
        <f t="shared" si="108"/>
        <v>0</v>
      </c>
      <c r="O121" s="91">
        <f>SUM(O122:O126)</f>
        <v>0</v>
      </c>
      <c r="P121" s="290"/>
      <c r="Q121" s="296"/>
      <c r="R121" s="343"/>
      <c r="S121" s="343"/>
    </row>
    <row r="122" spans="1:19" hidden="1" x14ac:dyDescent="0.25">
      <c r="A122" s="30">
        <v>2272</v>
      </c>
      <c r="B122" s="94" t="s">
        <v>119</v>
      </c>
      <c r="C122" s="189">
        <f t="shared" si="100"/>
        <v>0</v>
      </c>
      <c r="D122" s="263">
        <v>0</v>
      </c>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c r="R122" s="343"/>
      <c r="S122" s="343"/>
    </row>
    <row r="123" spans="1:19" ht="24" hidden="1" x14ac:dyDescent="0.25">
      <c r="A123" s="30">
        <v>2274</v>
      </c>
      <c r="B123" s="120" t="s">
        <v>306</v>
      </c>
      <c r="C123" s="189">
        <f t="shared" si="100"/>
        <v>0</v>
      </c>
      <c r="D123" s="263">
        <v>0</v>
      </c>
      <c r="E123" s="45"/>
      <c r="F123" s="95">
        <f t="shared" si="109"/>
        <v>0</v>
      </c>
      <c r="G123" s="229"/>
      <c r="H123" s="45"/>
      <c r="I123" s="91">
        <f t="shared" si="110"/>
        <v>0</v>
      </c>
      <c r="J123" s="263"/>
      <c r="K123" s="45"/>
      <c r="L123" s="95">
        <f t="shared" si="111"/>
        <v>0</v>
      </c>
      <c r="M123" s="229"/>
      <c r="N123" s="45"/>
      <c r="O123" s="91">
        <f t="shared" si="112"/>
        <v>0</v>
      </c>
      <c r="P123" s="290"/>
      <c r="Q123" s="296"/>
      <c r="R123" s="343"/>
      <c r="S123" s="343"/>
    </row>
    <row r="124" spans="1:19" hidden="1" x14ac:dyDescent="0.25">
      <c r="A124" s="30">
        <v>2275</v>
      </c>
      <c r="B124" s="43" t="s">
        <v>120</v>
      </c>
      <c r="C124" s="189">
        <f t="shared" si="100"/>
        <v>0</v>
      </c>
      <c r="D124" s="263">
        <v>0</v>
      </c>
      <c r="E124" s="45"/>
      <c r="F124" s="95">
        <f t="shared" si="109"/>
        <v>0</v>
      </c>
      <c r="G124" s="229"/>
      <c r="H124" s="45"/>
      <c r="I124" s="91">
        <f t="shared" si="110"/>
        <v>0</v>
      </c>
      <c r="J124" s="263"/>
      <c r="K124" s="45"/>
      <c r="L124" s="95">
        <f t="shared" si="111"/>
        <v>0</v>
      </c>
      <c r="M124" s="229"/>
      <c r="N124" s="45"/>
      <c r="O124" s="91">
        <f t="shared" si="112"/>
        <v>0</v>
      </c>
      <c r="P124" s="290"/>
      <c r="Q124" s="296"/>
      <c r="R124" s="343"/>
      <c r="S124" s="343"/>
    </row>
    <row r="125" spans="1:19" ht="24" hidden="1" x14ac:dyDescent="0.25">
      <c r="A125" s="30">
        <v>2276</v>
      </c>
      <c r="B125" s="43" t="s">
        <v>121</v>
      </c>
      <c r="C125" s="189">
        <f t="shared" si="100"/>
        <v>0</v>
      </c>
      <c r="D125" s="263">
        <v>0</v>
      </c>
      <c r="E125" s="45"/>
      <c r="F125" s="95">
        <f t="shared" si="109"/>
        <v>0</v>
      </c>
      <c r="G125" s="229"/>
      <c r="H125" s="45"/>
      <c r="I125" s="91">
        <f t="shared" si="110"/>
        <v>0</v>
      </c>
      <c r="J125" s="263"/>
      <c r="K125" s="45"/>
      <c r="L125" s="95">
        <f t="shared" si="111"/>
        <v>0</v>
      </c>
      <c r="M125" s="229"/>
      <c r="N125" s="45"/>
      <c r="O125" s="91">
        <f t="shared" si="112"/>
        <v>0</v>
      </c>
      <c r="P125" s="290"/>
      <c r="Q125" s="296"/>
      <c r="R125" s="343"/>
      <c r="S125" s="343"/>
    </row>
    <row r="126" spans="1:19" ht="24" hidden="1" x14ac:dyDescent="0.25">
      <c r="A126" s="30">
        <v>2279</v>
      </c>
      <c r="B126" s="43" t="s">
        <v>122</v>
      </c>
      <c r="C126" s="189">
        <f t="shared" si="100"/>
        <v>0</v>
      </c>
      <c r="D126" s="263">
        <v>0</v>
      </c>
      <c r="E126" s="45"/>
      <c r="F126" s="95">
        <f t="shared" si="109"/>
        <v>0</v>
      </c>
      <c r="G126" s="229"/>
      <c r="H126" s="45"/>
      <c r="I126" s="91">
        <f t="shared" si="110"/>
        <v>0</v>
      </c>
      <c r="J126" s="263"/>
      <c r="K126" s="45"/>
      <c r="L126" s="95">
        <f t="shared" si="111"/>
        <v>0</v>
      </c>
      <c r="M126" s="229"/>
      <c r="N126" s="45"/>
      <c r="O126" s="91">
        <f t="shared" si="112"/>
        <v>0</v>
      </c>
      <c r="P126" s="290"/>
      <c r="Q126" s="296"/>
      <c r="R126" s="343"/>
      <c r="S126" s="343"/>
    </row>
    <row r="127" spans="1:19" ht="24" hidden="1" x14ac:dyDescent="0.25">
      <c r="A127" s="340">
        <v>2280</v>
      </c>
      <c r="B127" s="40" t="s">
        <v>123</v>
      </c>
      <c r="C127" s="188">
        <f t="shared" si="100"/>
        <v>0</v>
      </c>
      <c r="D127" s="131">
        <f>SUM(D128)</f>
        <v>0</v>
      </c>
      <c r="E127" s="79">
        <f>SUM(E128)</f>
        <v>0</v>
      </c>
      <c r="F127" s="176">
        <f t="shared" ref="F127:O127" si="113">SUM(F128)</f>
        <v>0</v>
      </c>
      <c r="G127" s="232">
        <f>SUM(G128)</f>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c r="R127" s="343"/>
      <c r="S127" s="343"/>
    </row>
    <row r="128" spans="1:19" ht="24" hidden="1" x14ac:dyDescent="0.25">
      <c r="A128" s="30">
        <v>2283</v>
      </c>
      <c r="B128" s="43" t="s">
        <v>124</v>
      </c>
      <c r="C128" s="189">
        <f t="shared" si="100"/>
        <v>0</v>
      </c>
      <c r="D128" s="263">
        <v>0</v>
      </c>
      <c r="E128" s="45"/>
      <c r="F128" s="95">
        <f>D128+E128</f>
        <v>0</v>
      </c>
      <c r="G128" s="229"/>
      <c r="H128" s="45"/>
      <c r="I128" s="91">
        <f>G128+H128</f>
        <v>0</v>
      </c>
      <c r="J128" s="263"/>
      <c r="K128" s="45"/>
      <c r="L128" s="95">
        <f>J128+K128</f>
        <v>0</v>
      </c>
      <c r="M128" s="229"/>
      <c r="N128" s="45"/>
      <c r="O128" s="91">
        <f>M128+N128</f>
        <v>0</v>
      </c>
      <c r="P128" s="290"/>
      <c r="Q128" s="296"/>
      <c r="R128" s="343"/>
      <c r="S128" s="343"/>
    </row>
    <row r="129" spans="1:19" ht="38.25" hidden="1" customHeight="1" x14ac:dyDescent="0.25">
      <c r="A129" s="35">
        <v>2300</v>
      </c>
      <c r="B129" s="72" t="s">
        <v>125</v>
      </c>
      <c r="C129" s="187">
        <f t="shared" si="100"/>
        <v>0</v>
      </c>
      <c r="D129" s="130">
        <f>SUM(D130,D135,D139,D140,D143,D150,D158,D159,D162)</f>
        <v>0</v>
      </c>
      <c r="E129" s="38">
        <f t="shared" ref="E129" si="114">SUM(E130,E135,E139,E140,E143,E150,E158,E159,E162)</f>
        <v>0</v>
      </c>
      <c r="F129" s="175">
        <f>SUM(F130,F135,F139,F140,F143,F150,F158,F159,F162)</f>
        <v>0</v>
      </c>
      <c r="G129" s="227">
        <f>SUM(G130,G135,G139,G140,G143,G150,G158,G159,G162)</f>
        <v>0</v>
      </c>
      <c r="H129" s="38">
        <f t="shared" ref="H129:N129" si="115">SUM(H130,H135,H139,H140,H143,H150,H158,H159,H162)</f>
        <v>0</v>
      </c>
      <c r="I129" s="123">
        <f t="shared" si="115"/>
        <v>0</v>
      </c>
      <c r="J129" s="130">
        <f t="shared" si="115"/>
        <v>0</v>
      </c>
      <c r="K129" s="38">
        <f t="shared" si="115"/>
        <v>0</v>
      </c>
      <c r="L129" s="175">
        <f t="shared" si="115"/>
        <v>0</v>
      </c>
      <c r="M129" s="227">
        <f t="shared" si="115"/>
        <v>0</v>
      </c>
      <c r="N129" s="38">
        <f t="shared" si="115"/>
        <v>0</v>
      </c>
      <c r="O129" s="123">
        <f>SUM(O130,O135,O139,O140,O143,O150,O158,O159,O162)</f>
        <v>0</v>
      </c>
      <c r="P129" s="292"/>
      <c r="Q129" s="296"/>
      <c r="R129" s="343"/>
      <c r="S129" s="343"/>
    </row>
    <row r="130" spans="1:19" ht="24" hidden="1" x14ac:dyDescent="0.25">
      <c r="A130" s="340">
        <v>2310</v>
      </c>
      <c r="B130" s="40" t="s">
        <v>126</v>
      </c>
      <c r="C130" s="188">
        <f t="shared" si="100"/>
        <v>0</v>
      </c>
      <c r="D130" s="131">
        <f>SUM(D131:D134)</f>
        <v>0</v>
      </c>
      <c r="E130" s="79">
        <f t="shared" ref="E130:O130" si="116">SUM(E131:E134)</f>
        <v>0</v>
      </c>
      <c r="F130" s="176">
        <f t="shared" si="116"/>
        <v>0</v>
      </c>
      <c r="G130" s="232">
        <f>SUM(G131:G134)</f>
        <v>0</v>
      </c>
      <c r="H130" s="79">
        <f t="shared" si="116"/>
        <v>0</v>
      </c>
      <c r="I130" s="90">
        <f t="shared" si="116"/>
        <v>0</v>
      </c>
      <c r="J130" s="131">
        <f t="shared" si="116"/>
        <v>0</v>
      </c>
      <c r="K130" s="79">
        <f t="shared" si="116"/>
        <v>0</v>
      </c>
      <c r="L130" s="176">
        <f t="shared" si="116"/>
        <v>0</v>
      </c>
      <c r="M130" s="232">
        <f t="shared" si="116"/>
        <v>0</v>
      </c>
      <c r="N130" s="79">
        <f t="shared" si="116"/>
        <v>0</v>
      </c>
      <c r="O130" s="90">
        <f t="shared" si="116"/>
        <v>0</v>
      </c>
      <c r="P130" s="289"/>
      <c r="Q130" s="296"/>
      <c r="R130" s="343"/>
      <c r="S130" s="343"/>
    </row>
    <row r="131" spans="1:19" hidden="1" x14ac:dyDescent="0.25">
      <c r="A131" s="30">
        <v>2311</v>
      </c>
      <c r="B131" s="43" t="s">
        <v>127</v>
      </c>
      <c r="C131" s="189">
        <f t="shared" si="100"/>
        <v>0</v>
      </c>
      <c r="D131" s="263">
        <v>0</v>
      </c>
      <c r="E131" s="45"/>
      <c r="F131" s="95">
        <f t="shared" ref="F131:F134" si="117">D131+E131</f>
        <v>0</v>
      </c>
      <c r="G131" s="229"/>
      <c r="H131" s="45"/>
      <c r="I131" s="91">
        <f t="shared" ref="I131:I134" si="118">G131+H131</f>
        <v>0</v>
      </c>
      <c r="J131" s="263"/>
      <c r="K131" s="45"/>
      <c r="L131" s="95">
        <f t="shared" ref="L131:L134" si="119">J131+K131</f>
        <v>0</v>
      </c>
      <c r="M131" s="229"/>
      <c r="N131" s="45"/>
      <c r="O131" s="91">
        <f t="shared" ref="O131:O134" si="120">M131+N131</f>
        <v>0</v>
      </c>
      <c r="P131" s="290"/>
      <c r="Q131" s="296"/>
      <c r="R131" s="343"/>
      <c r="S131" s="343"/>
    </row>
    <row r="132" spans="1:19" hidden="1" x14ac:dyDescent="0.25">
      <c r="A132" s="30">
        <v>2312</v>
      </c>
      <c r="B132" s="43" t="s">
        <v>128</v>
      </c>
      <c r="C132" s="189">
        <f t="shared" si="100"/>
        <v>0</v>
      </c>
      <c r="D132" s="263">
        <v>0</v>
      </c>
      <c r="E132" s="45"/>
      <c r="F132" s="95">
        <f t="shared" si="117"/>
        <v>0</v>
      </c>
      <c r="G132" s="229"/>
      <c r="H132" s="45"/>
      <c r="I132" s="91">
        <f t="shared" si="118"/>
        <v>0</v>
      </c>
      <c r="J132" s="263"/>
      <c r="K132" s="45"/>
      <c r="L132" s="95">
        <f t="shared" si="119"/>
        <v>0</v>
      </c>
      <c r="M132" s="229"/>
      <c r="N132" s="45"/>
      <c r="O132" s="91">
        <f t="shared" si="120"/>
        <v>0</v>
      </c>
      <c r="P132" s="290"/>
      <c r="Q132" s="296"/>
      <c r="R132" s="343"/>
      <c r="S132" s="343"/>
    </row>
    <row r="133" spans="1:19" hidden="1" x14ac:dyDescent="0.25">
      <c r="A133" s="30">
        <v>2313</v>
      </c>
      <c r="B133" s="43" t="s">
        <v>129</v>
      </c>
      <c r="C133" s="189">
        <f t="shared" si="100"/>
        <v>0</v>
      </c>
      <c r="D133" s="263">
        <v>0</v>
      </c>
      <c r="E133" s="45"/>
      <c r="F133" s="95">
        <f t="shared" si="117"/>
        <v>0</v>
      </c>
      <c r="G133" s="229"/>
      <c r="H133" s="45"/>
      <c r="I133" s="91">
        <f t="shared" si="118"/>
        <v>0</v>
      </c>
      <c r="J133" s="263"/>
      <c r="K133" s="45"/>
      <c r="L133" s="95">
        <f t="shared" si="119"/>
        <v>0</v>
      </c>
      <c r="M133" s="229"/>
      <c r="N133" s="45"/>
      <c r="O133" s="91">
        <f t="shared" si="120"/>
        <v>0</v>
      </c>
      <c r="P133" s="290"/>
      <c r="Q133" s="296"/>
      <c r="R133" s="343"/>
      <c r="S133" s="343"/>
    </row>
    <row r="134" spans="1:19" ht="47.25" hidden="1" customHeight="1" x14ac:dyDescent="0.25">
      <c r="A134" s="30">
        <v>2314</v>
      </c>
      <c r="B134" s="43" t="s">
        <v>307</v>
      </c>
      <c r="C134" s="189">
        <f t="shared" si="100"/>
        <v>0</v>
      </c>
      <c r="D134" s="263">
        <v>0</v>
      </c>
      <c r="E134" s="45"/>
      <c r="F134" s="95">
        <f t="shared" si="117"/>
        <v>0</v>
      </c>
      <c r="G134" s="229"/>
      <c r="H134" s="45"/>
      <c r="I134" s="91">
        <f t="shared" si="118"/>
        <v>0</v>
      </c>
      <c r="J134" s="263"/>
      <c r="K134" s="45"/>
      <c r="L134" s="95">
        <f t="shared" si="119"/>
        <v>0</v>
      </c>
      <c r="M134" s="229"/>
      <c r="N134" s="45"/>
      <c r="O134" s="91">
        <f t="shared" si="120"/>
        <v>0</v>
      </c>
      <c r="P134" s="290"/>
      <c r="Q134" s="296"/>
      <c r="R134" s="343"/>
      <c r="S134" s="343"/>
    </row>
    <row r="135" spans="1:19" hidden="1" x14ac:dyDescent="0.25">
      <c r="A135" s="75">
        <v>2320</v>
      </c>
      <c r="B135" s="43" t="s">
        <v>130</v>
      </c>
      <c r="C135" s="189">
        <f t="shared" si="100"/>
        <v>0</v>
      </c>
      <c r="D135" s="132">
        <f>SUM(D136:D138)</f>
        <v>0</v>
      </c>
      <c r="E135" s="76">
        <f>SUM(E136:E138)</f>
        <v>0</v>
      </c>
      <c r="F135" s="95">
        <f>SUM(F136:F138)</f>
        <v>0</v>
      </c>
      <c r="G135" s="230">
        <f>SUM(G136:G138)</f>
        <v>0</v>
      </c>
      <c r="H135" s="76">
        <f>SUM(H136:H138)</f>
        <v>0</v>
      </c>
      <c r="I135" s="91">
        <f t="shared" ref="I135:N135" si="121">SUM(I136:I138)</f>
        <v>0</v>
      </c>
      <c r="J135" s="132">
        <f t="shared" si="121"/>
        <v>0</v>
      </c>
      <c r="K135" s="76">
        <f t="shared" si="121"/>
        <v>0</v>
      </c>
      <c r="L135" s="95">
        <f t="shared" si="121"/>
        <v>0</v>
      </c>
      <c r="M135" s="230">
        <f t="shared" si="121"/>
        <v>0</v>
      </c>
      <c r="N135" s="76">
        <f t="shared" si="121"/>
        <v>0</v>
      </c>
      <c r="O135" s="91">
        <f>SUM(O136:O138)</f>
        <v>0</v>
      </c>
      <c r="P135" s="290"/>
      <c r="Q135" s="296"/>
      <c r="R135" s="343"/>
      <c r="S135" s="343"/>
    </row>
    <row r="136" spans="1:19" hidden="1" x14ac:dyDescent="0.25">
      <c r="A136" s="30">
        <v>2321</v>
      </c>
      <c r="B136" s="43" t="s">
        <v>131</v>
      </c>
      <c r="C136" s="189">
        <f t="shared" si="100"/>
        <v>0</v>
      </c>
      <c r="D136" s="263">
        <v>0</v>
      </c>
      <c r="E136" s="45"/>
      <c r="F136" s="95">
        <f t="shared" ref="F136:F139" si="122">D136+E136</f>
        <v>0</v>
      </c>
      <c r="G136" s="229"/>
      <c r="H136" s="45"/>
      <c r="I136" s="91">
        <f t="shared" ref="I136:I139" si="123">G136+H136</f>
        <v>0</v>
      </c>
      <c r="J136" s="263"/>
      <c r="K136" s="45"/>
      <c r="L136" s="95">
        <f t="shared" ref="L136:L139" si="124">J136+K136</f>
        <v>0</v>
      </c>
      <c r="M136" s="229"/>
      <c r="N136" s="45"/>
      <c r="O136" s="91">
        <f t="shared" ref="O136:O139" si="125">M136+N136</f>
        <v>0</v>
      </c>
      <c r="P136" s="290"/>
      <c r="Q136" s="296"/>
      <c r="R136" s="343"/>
      <c r="S136" s="343"/>
    </row>
    <row r="137" spans="1:19" hidden="1" x14ac:dyDescent="0.25">
      <c r="A137" s="30">
        <v>2322</v>
      </c>
      <c r="B137" s="43" t="s">
        <v>132</v>
      </c>
      <c r="C137" s="189">
        <f t="shared" si="100"/>
        <v>0</v>
      </c>
      <c r="D137" s="263">
        <v>0</v>
      </c>
      <c r="E137" s="45"/>
      <c r="F137" s="95">
        <f t="shared" si="122"/>
        <v>0</v>
      </c>
      <c r="G137" s="229"/>
      <c r="H137" s="45"/>
      <c r="I137" s="91">
        <f t="shared" si="123"/>
        <v>0</v>
      </c>
      <c r="J137" s="263"/>
      <c r="K137" s="45"/>
      <c r="L137" s="95">
        <f t="shared" si="124"/>
        <v>0</v>
      </c>
      <c r="M137" s="229"/>
      <c r="N137" s="45"/>
      <c r="O137" s="91">
        <f t="shared" si="125"/>
        <v>0</v>
      </c>
      <c r="P137" s="290"/>
      <c r="Q137" s="296"/>
      <c r="R137" s="343"/>
      <c r="S137" s="343"/>
    </row>
    <row r="138" spans="1:19" ht="10.5" hidden="1" customHeight="1" x14ac:dyDescent="0.25">
      <c r="A138" s="30">
        <v>2329</v>
      </c>
      <c r="B138" s="43" t="s">
        <v>133</v>
      </c>
      <c r="C138" s="189">
        <f t="shared" si="100"/>
        <v>0</v>
      </c>
      <c r="D138" s="263">
        <v>0</v>
      </c>
      <c r="E138" s="45"/>
      <c r="F138" s="95">
        <f t="shared" si="122"/>
        <v>0</v>
      </c>
      <c r="G138" s="229"/>
      <c r="H138" s="45"/>
      <c r="I138" s="91">
        <f t="shared" si="123"/>
        <v>0</v>
      </c>
      <c r="J138" s="263"/>
      <c r="K138" s="45"/>
      <c r="L138" s="95">
        <f t="shared" si="124"/>
        <v>0</v>
      </c>
      <c r="M138" s="229"/>
      <c r="N138" s="45"/>
      <c r="O138" s="91">
        <f t="shared" si="125"/>
        <v>0</v>
      </c>
      <c r="P138" s="290"/>
      <c r="Q138" s="296"/>
      <c r="R138" s="343"/>
      <c r="S138" s="343"/>
    </row>
    <row r="139" spans="1:19" hidden="1" x14ac:dyDescent="0.25">
      <c r="A139" s="75">
        <v>2330</v>
      </c>
      <c r="B139" s="43" t="s">
        <v>134</v>
      </c>
      <c r="C139" s="189">
        <f t="shared" si="100"/>
        <v>0</v>
      </c>
      <c r="D139" s="263">
        <v>0</v>
      </c>
      <c r="E139" s="45"/>
      <c r="F139" s="95">
        <f t="shared" si="122"/>
        <v>0</v>
      </c>
      <c r="G139" s="229"/>
      <c r="H139" s="45"/>
      <c r="I139" s="91">
        <f t="shared" si="123"/>
        <v>0</v>
      </c>
      <c r="J139" s="263"/>
      <c r="K139" s="45"/>
      <c r="L139" s="95">
        <f t="shared" si="124"/>
        <v>0</v>
      </c>
      <c r="M139" s="229"/>
      <c r="N139" s="45"/>
      <c r="O139" s="91">
        <f t="shared" si="125"/>
        <v>0</v>
      </c>
      <c r="P139" s="290"/>
      <c r="Q139" s="296"/>
      <c r="R139" s="343"/>
      <c r="S139" s="343"/>
    </row>
    <row r="140" spans="1:19" ht="36" hidden="1" x14ac:dyDescent="0.25">
      <c r="A140" s="75">
        <v>2340</v>
      </c>
      <c r="B140" s="43" t="s">
        <v>135</v>
      </c>
      <c r="C140" s="189">
        <f t="shared" si="100"/>
        <v>0</v>
      </c>
      <c r="D140" s="132">
        <f>SUM(D141:D142)</f>
        <v>0</v>
      </c>
      <c r="E140" s="76">
        <f>SUM(E141:E142)</f>
        <v>0</v>
      </c>
      <c r="F140" s="95">
        <f>SUM(F141:F142)</f>
        <v>0</v>
      </c>
      <c r="G140" s="230">
        <f>SUM(G141:G142)</f>
        <v>0</v>
      </c>
      <c r="H140" s="76">
        <f t="shared" ref="H140:N140" si="126">SUM(H141:H142)</f>
        <v>0</v>
      </c>
      <c r="I140" s="91">
        <f t="shared" si="126"/>
        <v>0</v>
      </c>
      <c r="J140" s="132">
        <f t="shared" si="126"/>
        <v>0</v>
      </c>
      <c r="K140" s="76">
        <f t="shared" si="126"/>
        <v>0</v>
      </c>
      <c r="L140" s="95">
        <f t="shared" si="126"/>
        <v>0</v>
      </c>
      <c r="M140" s="230">
        <f t="shared" si="126"/>
        <v>0</v>
      </c>
      <c r="N140" s="76">
        <f t="shared" si="126"/>
        <v>0</v>
      </c>
      <c r="O140" s="91">
        <f>SUM(O141:O142)</f>
        <v>0</v>
      </c>
      <c r="P140" s="290"/>
      <c r="Q140" s="296"/>
      <c r="R140" s="343"/>
      <c r="S140" s="343"/>
    </row>
    <row r="141" spans="1:19" hidden="1" x14ac:dyDescent="0.25">
      <c r="A141" s="30">
        <v>2341</v>
      </c>
      <c r="B141" s="43" t="s">
        <v>136</v>
      </c>
      <c r="C141" s="189">
        <f t="shared" si="100"/>
        <v>0</v>
      </c>
      <c r="D141" s="263">
        <v>0</v>
      </c>
      <c r="E141" s="45"/>
      <c r="F141" s="95">
        <f t="shared" ref="F141:F142" si="127">D141+E141</f>
        <v>0</v>
      </c>
      <c r="G141" s="229"/>
      <c r="H141" s="45"/>
      <c r="I141" s="91">
        <f t="shared" ref="I141:I142" si="128">G141+H141</f>
        <v>0</v>
      </c>
      <c r="J141" s="263"/>
      <c r="K141" s="45"/>
      <c r="L141" s="95">
        <f t="shared" ref="L141:L142" si="129">J141+K141</f>
        <v>0</v>
      </c>
      <c r="M141" s="229"/>
      <c r="N141" s="45"/>
      <c r="O141" s="91">
        <f t="shared" ref="O141:O142" si="130">M141+N141</f>
        <v>0</v>
      </c>
      <c r="P141" s="290"/>
      <c r="Q141" s="296"/>
      <c r="R141" s="343"/>
      <c r="S141" s="343"/>
    </row>
    <row r="142" spans="1:19" ht="24" hidden="1" x14ac:dyDescent="0.25">
      <c r="A142" s="30">
        <v>2344</v>
      </c>
      <c r="B142" s="43" t="s">
        <v>137</v>
      </c>
      <c r="C142" s="189">
        <f t="shared" si="100"/>
        <v>0</v>
      </c>
      <c r="D142" s="263">
        <v>0</v>
      </c>
      <c r="E142" s="45"/>
      <c r="F142" s="95">
        <f t="shared" si="127"/>
        <v>0</v>
      </c>
      <c r="G142" s="229"/>
      <c r="H142" s="45"/>
      <c r="I142" s="91">
        <f t="shared" si="128"/>
        <v>0</v>
      </c>
      <c r="J142" s="263"/>
      <c r="K142" s="45"/>
      <c r="L142" s="95">
        <f t="shared" si="129"/>
        <v>0</v>
      </c>
      <c r="M142" s="229"/>
      <c r="N142" s="45"/>
      <c r="O142" s="91">
        <f t="shared" si="130"/>
        <v>0</v>
      </c>
      <c r="P142" s="290"/>
      <c r="Q142" s="296"/>
      <c r="R142" s="343"/>
      <c r="S142" s="343"/>
    </row>
    <row r="143" spans="1:19" ht="24" hidden="1" x14ac:dyDescent="0.25">
      <c r="A143" s="73">
        <v>2350</v>
      </c>
      <c r="B143" s="58" t="s">
        <v>138</v>
      </c>
      <c r="C143" s="194">
        <f t="shared" si="100"/>
        <v>0</v>
      </c>
      <c r="D143" s="86">
        <f>SUM(D144:D149)</f>
        <v>0</v>
      </c>
      <c r="E143" s="74">
        <f>SUM(E144:E149)</f>
        <v>0</v>
      </c>
      <c r="F143" s="174">
        <f>SUM(F144:F149)</f>
        <v>0</v>
      </c>
      <c r="G143" s="228">
        <f>SUM(G144:G149)</f>
        <v>0</v>
      </c>
      <c r="H143" s="74">
        <f t="shared" ref="H143:N143" si="131">SUM(H144:H149)</f>
        <v>0</v>
      </c>
      <c r="I143" s="154">
        <f t="shared" si="131"/>
        <v>0</v>
      </c>
      <c r="J143" s="86">
        <f t="shared" si="131"/>
        <v>0</v>
      </c>
      <c r="K143" s="74">
        <f t="shared" si="131"/>
        <v>0</v>
      </c>
      <c r="L143" s="174">
        <f t="shared" si="131"/>
        <v>0</v>
      </c>
      <c r="M143" s="228">
        <f t="shared" si="131"/>
        <v>0</v>
      </c>
      <c r="N143" s="74">
        <f t="shared" si="131"/>
        <v>0</v>
      </c>
      <c r="O143" s="154">
        <f>SUM(O144:O149)</f>
        <v>0</v>
      </c>
      <c r="P143" s="291"/>
      <c r="Q143" s="296"/>
      <c r="R143" s="343"/>
      <c r="S143" s="343"/>
    </row>
    <row r="144" spans="1:19" hidden="1" x14ac:dyDescent="0.25">
      <c r="A144" s="27">
        <v>2351</v>
      </c>
      <c r="B144" s="40" t="s">
        <v>139</v>
      </c>
      <c r="C144" s="188">
        <f t="shared" si="100"/>
        <v>0</v>
      </c>
      <c r="D144" s="262">
        <v>0</v>
      </c>
      <c r="E144" s="42"/>
      <c r="F144" s="176">
        <f t="shared" ref="F144:F149" si="132">D144+E144</f>
        <v>0</v>
      </c>
      <c r="G144" s="219"/>
      <c r="H144" s="42"/>
      <c r="I144" s="90">
        <f t="shared" ref="I144:I149" si="133">G144+H144</f>
        <v>0</v>
      </c>
      <c r="J144" s="262"/>
      <c r="K144" s="42"/>
      <c r="L144" s="176">
        <f t="shared" ref="L144:L149" si="134">J144+K144</f>
        <v>0</v>
      </c>
      <c r="M144" s="219"/>
      <c r="N144" s="42"/>
      <c r="O144" s="90">
        <f t="shared" ref="O144:O149" si="135">M144+N144</f>
        <v>0</v>
      </c>
      <c r="P144" s="289"/>
      <c r="Q144" s="296"/>
      <c r="R144" s="343"/>
      <c r="S144" s="343"/>
    </row>
    <row r="145" spans="1:19" hidden="1" x14ac:dyDescent="0.25">
      <c r="A145" s="30">
        <v>2352</v>
      </c>
      <c r="B145" s="43" t="s">
        <v>140</v>
      </c>
      <c r="C145" s="189">
        <f t="shared" si="100"/>
        <v>0</v>
      </c>
      <c r="D145" s="263">
        <v>0</v>
      </c>
      <c r="E145" s="45"/>
      <c r="F145" s="95">
        <f t="shared" si="132"/>
        <v>0</v>
      </c>
      <c r="G145" s="229"/>
      <c r="H145" s="45"/>
      <c r="I145" s="91">
        <f t="shared" si="133"/>
        <v>0</v>
      </c>
      <c r="J145" s="263"/>
      <c r="K145" s="45"/>
      <c r="L145" s="95">
        <f t="shared" si="134"/>
        <v>0</v>
      </c>
      <c r="M145" s="229"/>
      <c r="N145" s="45"/>
      <c r="O145" s="91">
        <f t="shared" si="135"/>
        <v>0</v>
      </c>
      <c r="P145" s="290"/>
      <c r="Q145" s="296"/>
      <c r="R145" s="343"/>
      <c r="S145" s="343"/>
    </row>
    <row r="146" spans="1:19" ht="24" hidden="1" x14ac:dyDescent="0.25">
      <c r="A146" s="30">
        <v>2353</v>
      </c>
      <c r="B146" s="43" t="s">
        <v>141</v>
      </c>
      <c r="C146" s="189">
        <f t="shared" si="100"/>
        <v>0</v>
      </c>
      <c r="D146" s="263">
        <v>0</v>
      </c>
      <c r="E146" s="45"/>
      <c r="F146" s="95">
        <f t="shared" si="132"/>
        <v>0</v>
      </c>
      <c r="G146" s="229"/>
      <c r="H146" s="45"/>
      <c r="I146" s="91">
        <f t="shared" si="133"/>
        <v>0</v>
      </c>
      <c r="J146" s="263"/>
      <c r="K146" s="45"/>
      <c r="L146" s="95">
        <f t="shared" si="134"/>
        <v>0</v>
      </c>
      <c r="M146" s="229"/>
      <c r="N146" s="45"/>
      <c r="O146" s="91">
        <f t="shared" si="135"/>
        <v>0</v>
      </c>
      <c r="P146" s="290"/>
      <c r="Q146" s="296"/>
      <c r="R146" s="343"/>
      <c r="S146" s="343"/>
    </row>
    <row r="147" spans="1:19" ht="24" hidden="1" x14ac:dyDescent="0.25">
      <c r="A147" s="30">
        <v>2354</v>
      </c>
      <c r="B147" s="43" t="s">
        <v>142</v>
      </c>
      <c r="C147" s="189">
        <f t="shared" si="100"/>
        <v>0</v>
      </c>
      <c r="D147" s="263">
        <v>0</v>
      </c>
      <c r="E147" s="45"/>
      <c r="F147" s="95">
        <f t="shared" si="132"/>
        <v>0</v>
      </c>
      <c r="G147" s="229"/>
      <c r="H147" s="45"/>
      <c r="I147" s="91">
        <f t="shared" si="133"/>
        <v>0</v>
      </c>
      <c r="J147" s="263"/>
      <c r="K147" s="45"/>
      <c r="L147" s="95">
        <f t="shared" si="134"/>
        <v>0</v>
      </c>
      <c r="M147" s="229"/>
      <c r="N147" s="45"/>
      <c r="O147" s="91">
        <f t="shared" si="135"/>
        <v>0</v>
      </c>
      <c r="P147" s="290"/>
      <c r="Q147" s="296"/>
      <c r="R147" s="343"/>
      <c r="S147" s="343"/>
    </row>
    <row r="148" spans="1:19" ht="24" hidden="1" x14ac:dyDescent="0.25">
      <c r="A148" s="30">
        <v>2355</v>
      </c>
      <c r="B148" s="43" t="s">
        <v>143</v>
      </c>
      <c r="C148" s="189">
        <f t="shared" si="100"/>
        <v>0</v>
      </c>
      <c r="D148" s="263">
        <v>0</v>
      </c>
      <c r="E148" s="45"/>
      <c r="F148" s="95">
        <f t="shared" si="132"/>
        <v>0</v>
      </c>
      <c r="G148" s="229"/>
      <c r="H148" s="45"/>
      <c r="I148" s="91">
        <f t="shared" si="133"/>
        <v>0</v>
      </c>
      <c r="J148" s="263"/>
      <c r="K148" s="45"/>
      <c r="L148" s="95">
        <f t="shared" si="134"/>
        <v>0</v>
      </c>
      <c r="M148" s="229"/>
      <c r="N148" s="45"/>
      <c r="O148" s="91">
        <f t="shared" si="135"/>
        <v>0</v>
      </c>
      <c r="P148" s="290"/>
      <c r="Q148" s="296"/>
      <c r="R148" s="343"/>
      <c r="S148" s="343"/>
    </row>
    <row r="149" spans="1:19" hidden="1" x14ac:dyDescent="0.25">
      <c r="A149" s="30">
        <v>2359</v>
      </c>
      <c r="B149" s="43" t="s">
        <v>144</v>
      </c>
      <c r="C149" s="189">
        <f t="shared" si="100"/>
        <v>0</v>
      </c>
      <c r="D149" s="263">
        <v>0</v>
      </c>
      <c r="E149" s="45"/>
      <c r="F149" s="95">
        <f t="shared" si="132"/>
        <v>0</v>
      </c>
      <c r="G149" s="229"/>
      <c r="H149" s="45"/>
      <c r="I149" s="91">
        <f t="shared" si="133"/>
        <v>0</v>
      </c>
      <c r="J149" s="263"/>
      <c r="K149" s="45"/>
      <c r="L149" s="95">
        <f t="shared" si="134"/>
        <v>0</v>
      </c>
      <c r="M149" s="229"/>
      <c r="N149" s="45"/>
      <c r="O149" s="91">
        <f t="shared" si="135"/>
        <v>0</v>
      </c>
      <c r="P149" s="290"/>
      <c r="Q149" s="296"/>
      <c r="R149" s="343"/>
      <c r="S149" s="343"/>
    </row>
    <row r="150" spans="1:19" ht="24.75" hidden="1" customHeight="1" x14ac:dyDescent="0.25">
      <c r="A150" s="75">
        <v>2360</v>
      </c>
      <c r="B150" s="43" t="s">
        <v>145</v>
      </c>
      <c r="C150" s="189">
        <f t="shared" si="100"/>
        <v>0</v>
      </c>
      <c r="D150" s="132">
        <f>SUM(D151:D157)</f>
        <v>0</v>
      </c>
      <c r="E150" s="76">
        <f>SUM(E151:E157)</f>
        <v>0</v>
      </c>
      <c r="F150" s="95">
        <f>SUM(F151:F157)</f>
        <v>0</v>
      </c>
      <c r="G150" s="230">
        <f>SUM(G151:G157)</f>
        <v>0</v>
      </c>
      <c r="H150" s="76">
        <f t="shared" ref="H150:N150" si="136">SUM(H151:H157)</f>
        <v>0</v>
      </c>
      <c r="I150" s="91">
        <f t="shared" si="136"/>
        <v>0</v>
      </c>
      <c r="J150" s="132">
        <f t="shared" si="136"/>
        <v>0</v>
      </c>
      <c r="K150" s="76">
        <f t="shared" si="136"/>
        <v>0</v>
      </c>
      <c r="L150" s="95">
        <f t="shared" si="136"/>
        <v>0</v>
      </c>
      <c r="M150" s="230">
        <f t="shared" si="136"/>
        <v>0</v>
      </c>
      <c r="N150" s="76">
        <f t="shared" si="136"/>
        <v>0</v>
      </c>
      <c r="O150" s="91">
        <f>SUM(O151:O157)</f>
        <v>0</v>
      </c>
      <c r="P150" s="290"/>
      <c r="Q150" s="296"/>
      <c r="R150" s="343"/>
      <c r="S150" s="343"/>
    </row>
    <row r="151" spans="1:19" hidden="1" x14ac:dyDescent="0.25">
      <c r="A151" s="29">
        <v>2361</v>
      </c>
      <c r="B151" s="43" t="s">
        <v>146</v>
      </c>
      <c r="C151" s="189">
        <f t="shared" si="100"/>
        <v>0</v>
      </c>
      <c r="D151" s="263">
        <v>0</v>
      </c>
      <c r="E151" s="45"/>
      <c r="F151" s="95">
        <f t="shared" ref="F151:F158" si="137">D151+E151</f>
        <v>0</v>
      </c>
      <c r="G151" s="229"/>
      <c r="H151" s="45"/>
      <c r="I151" s="91">
        <f t="shared" ref="I151:I158" si="138">G151+H151</f>
        <v>0</v>
      </c>
      <c r="J151" s="263"/>
      <c r="K151" s="45"/>
      <c r="L151" s="95">
        <f t="shared" ref="L151:L158" si="139">J151+K151</f>
        <v>0</v>
      </c>
      <c r="M151" s="229"/>
      <c r="N151" s="45"/>
      <c r="O151" s="91">
        <f t="shared" ref="O151:O158" si="140">M151+N151</f>
        <v>0</v>
      </c>
      <c r="P151" s="290"/>
      <c r="Q151" s="296"/>
      <c r="R151" s="343"/>
      <c r="S151" s="343"/>
    </row>
    <row r="152" spans="1:19" hidden="1" x14ac:dyDescent="0.25">
      <c r="A152" s="29">
        <v>2362</v>
      </c>
      <c r="B152" s="43" t="s">
        <v>147</v>
      </c>
      <c r="C152" s="189">
        <f t="shared" si="100"/>
        <v>0</v>
      </c>
      <c r="D152" s="263">
        <v>0</v>
      </c>
      <c r="E152" s="45"/>
      <c r="F152" s="95">
        <f t="shared" si="137"/>
        <v>0</v>
      </c>
      <c r="G152" s="229"/>
      <c r="H152" s="45"/>
      <c r="I152" s="91">
        <f t="shared" si="138"/>
        <v>0</v>
      </c>
      <c r="J152" s="263"/>
      <c r="K152" s="45"/>
      <c r="L152" s="95">
        <f t="shared" si="139"/>
        <v>0</v>
      </c>
      <c r="M152" s="229"/>
      <c r="N152" s="45"/>
      <c r="O152" s="91">
        <f t="shared" si="140"/>
        <v>0</v>
      </c>
      <c r="P152" s="290"/>
      <c r="Q152" s="296"/>
      <c r="R152" s="343"/>
      <c r="S152" s="343"/>
    </row>
    <row r="153" spans="1:19" hidden="1" x14ac:dyDescent="0.25">
      <c r="A153" s="29">
        <v>2363</v>
      </c>
      <c r="B153" s="43" t="s">
        <v>148</v>
      </c>
      <c r="C153" s="189">
        <f t="shared" si="100"/>
        <v>0</v>
      </c>
      <c r="D153" s="263">
        <v>0</v>
      </c>
      <c r="E153" s="45"/>
      <c r="F153" s="95">
        <f t="shared" si="137"/>
        <v>0</v>
      </c>
      <c r="G153" s="229"/>
      <c r="H153" s="45"/>
      <c r="I153" s="91">
        <f t="shared" si="138"/>
        <v>0</v>
      </c>
      <c r="J153" s="263"/>
      <c r="K153" s="45"/>
      <c r="L153" s="95">
        <f t="shared" si="139"/>
        <v>0</v>
      </c>
      <c r="M153" s="229"/>
      <c r="N153" s="45"/>
      <c r="O153" s="91">
        <f t="shared" si="140"/>
        <v>0</v>
      </c>
      <c r="P153" s="290"/>
      <c r="Q153" s="296"/>
      <c r="R153" s="343"/>
      <c r="S153" s="343"/>
    </row>
    <row r="154" spans="1:19" hidden="1" x14ac:dyDescent="0.25">
      <c r="A154" s="29">
        <v>2364</v>
      </c>
      <c r="B154" s="43" t="s">
        <v>149</v>
      </c>
      <c r="C154" s="189">
        <f t="shared" si="100"/>
        <v>0</v>
      </c>
      <c r="D154" s="263">
        <v>0</v>
      </c>
      <c r="E154" s="45"/>
      <c r="F154" s="95">
        <f t="shared" si="137"/>
        <v>0</v>
      </c>
      <c r="G154" s="229"/>
      <c r="H154" s="45"/>
      <c r="I154" s="91">
        <f t="shared" si="138"/>
        <v>0</v>
      </c>
      <c r="J154" s="263"/>
      <c r="K154" s="45"/>
      <c r="L154" s="95">
        <f t="shared" si="139"/>
        <v>0</v>
      </c>
      <c r="M154" s="229"/>
      <c r="N154" s="45"/>
      <c r="O154" s="91">
        <f t="shared" si="140"/>
        <v>0</v>
      </c>
      <c r="P154" s="290"/>
      <c r="Q154" s="296"/>
      <c r="R154" s="343"/>
      <c r="S154" s="343"/>
    </row>
    <row r="155" spans="1:19" ht="12.75" hidden="1" customHeight="1" x14ac:dyDescent="0.25">
      <c r="A155" s="29">
        <v>2365</v>
      </c>
      <c r="B155" s="43" t="s">
        <v>150</v>
      </c>
      <c r="C155" s="189">
        <f t="shared" si="100"/>
        <v>0</v>
      </c>
      <c r="D155" s="263">
        <v>0</v>
      </c>
      <c r="E155" s="45"/>
      <c r="F155" s="95">
        <f t="shared" si="137"/>
        <v>0</v>
      </c>
      <c r="G155" s="229"/>
      <c r="H155" s="45"/>
      <c r="I155" s="91">
        <f t="shared" si="138"/>
        <v>0</v>
      </c>
      <c r="J155" s="263"/>
      <c r="K155" s="45"/>
      <c r="L155" s="95">
        <f t="shared" si="139"/>
        <v>0</v>
      </c>
      <c r="M155" s="229"/>
      <c r="N155" s="45"/>
      <c r="O155" s="91">
        <f t="shared" si="140"/>
        <v>0</v>
      </c>
      <c r="P155" s="290"/>
      <c r="Q155" s="296"/>
      <c r="R155" s="343"/>
      <c r="S155" s="343"/>
    </row>
    <row r="156" spans="1:19" ht="24" hidden="1" x14ac:dyDescent="0.25">
      <c r="A156" s="29">
        <v>2366</v>
      </c>
      <c r="B156" s="43" t="s">
        <v>151</v>
      </c>
      <c r="C156" s="189">
        <f t="shared" si="100"/>
        <v>0</v>
      </c>
      <c r="D156" s="263">
        <v>0</v>
      </c>
      <c r="E156" s="45"/>
      <c r="F156" s="95">
        <f t="shared" si="137"/>
        <v>0</v>
      </c>
      <c r="G156" s="229"/>
      <c r="H156" s="45"/>
      <c r="I156" s="91">
        <f t="shared" si="138"/>
        <v>0</v>
      </c>
      <c r="J156" s="263"/>
      <c r="K156" s="45"/>
      <c r="L156" s="95">
        <f t="shared" si="139"/>
        <v>0</v>
      </c>
      <c r="M156" s="229"/>
      <c r="N156" s="45"/>
      <c r="O156" s="91">
        <f t="shared" si="140"/>
        <v>0</v>
      </c>
      <c r="P156" s="290"/>
      <c r="Q156" s="296"/>
      <c r="R156" s="343"/>
      <c r="S156" s="343"/>
    </row>
    <row r="157" spans="1:19" ht="36" hidden="1" x14ac:dyDescent="0.25">
      <c r="A157" s="29">
        <v>2369</v>
      </c>
      <c r="B157" s="43" t="s">
        <v>152</v>
      </c>
      <c r="C157" s="189">
        <f t="shared" si="100"/>
        <v>0</v>
      </c>
      <c r="D157" s="263">
        <v>0</v>
      </c>
      <c r="E157" s="45"/>
      <c r="F157" s="95">
        <f t="shared" si="137"/>
        <v>0</v>
      </c>
      <c r="G157" s="229"/>
      <c r="H157" s="45"/>
      <c r="I157" s="91">
        <f t="shared" si="138"/>
        <v>0</v>
      </c>
      <c r="J157" s="263"/>
      <c r="K157" s="45"/>
      <c r="L157" s="95">
        <f t="shared" si="139"/>
        <v>0</v>
      </c>
      <c r="M157" s="229"/>
      <c r="N157" s="45"/>
      <c r="O157" s="91">
        <f t="shared" si="140"/>
        <v>0</v>
      </c>
      <c r="P157" s="290"/>
      <c r="Q157" s="296"/>
      <c r="R157" s="343"/>
      <c r="S157" s="343"/>
    </row>
    <row r="158" spans="1:19" hidden="1" x14ac:dyDescent="0.25">
      <c r="A158" s="73">
        <v>2370</v>
      </c>
      <c r="B158" s="58" t="s">
        <v>153</v>
      </c>
      <c r="C158" s="194">
        <f t="shared" si="100"/>
        <v>0</v>
      </c>
      <c r="D158" s="260">
        <v>0</v>
      </c>
      <c r="E158" s="77"/>
      <c r="F158" s="174">
        <f t="shared" si="137"/>
        <v>0</v>
      </c>
      <c r="G158" s="231"/>
      <c r="H158" s="77"/>
      <c r="I158" s="154">
        <f t="shared" si="138"/>
        <v>0</v>
      </c>
      <c r="J158" s="260"/>
      <c r="K158" s="77"/>
      <c r="L158" s="174">
        <f t="shared" si="139"/>
        <v>0</v>
      </c>
      <c r="M158" s="231"/>
      <c r="N158" s="77"/>
      <c r="O158" s="154">
        <f t="shared" si="140"/>
        <v>0</v>
      </c>
      <c r="P158" s="291"/>
      <c r="Q158" s="296"/>
      <c r="R158" s="343"/>
      <c r="S158" s="343"/>
    </row>
    <row r="159" spans="1:19" hidden="1" x14ac:dyDescent="0.25">
      <c r="A159" s="73">
        <v>2380</v>
      </c>
      <c r="B159" s="58" t="s">
        <v>154</v>
      </c>
      <c r="C159" s="194">
        <f t="shared" si="100"/>
        <v>0</v>
      </c>
      <c r="D159" s="86">
        <f>SUM(D160:D161)</f>
        <v>0</v>
      </c>
      <c r="E159" s="74">
        <f t="shared" ref="E159" si="141">SUM(E160:E161)</f>
        <v>0</v>
      </c>
      <c r="F159" s="174">
        <f>SUM(F160:F161)</f>
        <v>0</v>
      </c>
      <c r="G159" s="228">
        <f>SUM(G160:G161)</f>
        <v>0</v>
      </c>
      <c r="H159" s="74">
        <f t="shared" ref="H159:N159" si="142">SUM(H160:H161)</f>
        <v>0</v>
      </c>
      <c r="I159" s="154">
        <f t="shared" si="142"/>
        <v>0</v>
      </c>
      <c r="J159" s="86">
        <f t="shared" si="142"/>
        <v>0</v>
      </c>
      <c r="K159" s="74">
        <f t="shared" si="142"/>
        <v>0</v>
      </c>
      <c r="L159" s="174">
        <f t="shared" si="142"/>
        <v>0</v>
      </c>
      <c r="M159" s="228">
        <f t="shared" si="142"/>
        <v>0</v>
      </c>
      <c r="N159" s="74">
        <f t="shared" si="142"/>
        <v>0</v>
      </c>
      <c r="O159" s="154">
        <f>SUM(O160:O161)</f>
        <v>0</v>
      </c>
      <c r="P159" s="291"/>
      <c r="Q159" s="296"/>
      <c r="R159" s="343"/>
      <c r="S159" s="343"/>
    </row>
    <row r="160" spans="1:19" hidden="1" x14ac:dyDescent="0.25">
      <c r="A160" s="26">
        <v>2381</v>
      </c>
      <c r="B160" s="40" t="s">
        <v>155</v>
      </c>
      <c r="C160" s="188">
        <f t="shared" si="100"/>
        <v>0</v>
      </c>
      <c r="D160" s="262">
        <v>0</v>
      </c>
      <c r="E160" s="42"/>
      <c r="F160" s="176">
        <f t="shared" ref="F160:F163" si="143">D160+E160</f>
        <v>0</v>
      </c>
      <c r="G160" s="219"/>
      <c r="H160" s="42"/>
      <c r="I160" s="90">
        <f t="shared" ref="I160:I163" si="144">G160+H160</f>
        <v>0</v>
      </c>
      <c r="J160" s="262"/>
      <c r="K160" s="42"/>
      <c r="L160" s="176">
        <f t="shared" ref="L160:L163" si="145">J160+K160</f>
        <v>0</v>
      </c>
      <c r="M160" s="219"/>
      <c r="N160" s="42"/>
      <c r="O160" s="90">
        <f t="shared" ref="O160:O163" si="146">M160+N160</f>
        <v>0</v>
      </c>
      <c r="P160" s="289"/>
      <c r="Q160" s="296"/>
      <c r="R160" s="343"/>
      <c r="S160" s="343"/>
    </row>
    <row r="161" spans="1:19" ht="24" hidden="1" x14ac:dyDescent="0.25">
      <c r="A161" s="29">
        <v>2389</v>
      </c>
      <c r="B161" s="43" t="s">
        <v>156</v>
      </c>
      <c r="C161" s="189">
        <f t="shared" si="100"/>
        <v>0</v>
      </c>
      <c r="D161" s="263">
        <v>0</v>
      </c>
      <c r="E161" s="45"/>
      <c r="F161" s="95">
        <f t="shared" si="143"/>
        <v>0</v>
      </c>
      <c r="G161" s="229"/>
      <c r="H161" s="45"/>
      <c r="I161" s="91">
        <f t="shared" si="144"/>
        <v>0</v>
      </c>
      <c r="J161" s="263"/>
      <c r="K161" s="45"/>
      <c r="L161" s="95">
        <f t="shared" si="145"/>
        <v>0</v>
      </c>
      <c r="M161" s="229"/>
      <c r="N161" s="45"/>
      <c r="O161" s="91">
        <f t="shared" si="146"/>
        <v>0</v>
      </c>
      <c r="P161" s="290"/>
      <c r="Q161" s="296"/>
      <c r="R161" s="343"/>
      <c r="S161" s="343"/>
    </row>
    <row r="162" spans="1:19" hidden="1" x14ac:dyDescent="0.25">
      <c r="A162" s="73">
        <v>2390</v>
      </c>
      <c r="B162" s="58" t="s">
        <v>157</v>
      </c>
      <c r="C162" s="194">
        <f t="shared" si="100"/>
        <v>0</v>
      </c>
      <c r="D162" s="260">
        <v>0</v>
      </c>
      <c r="E162" s="77"/>
      <c r="F162" s="174">
        <f t="shared" si="143"/>
        <v>0</v>
      </c>
      <c r="G162" s="231"/>
      <c r="H162" s="77"/>
      <c r="I162" s="154">
        <f t="shared" si="144"/>
        <v>0</v>
      </c>
      <c r="J162" s="260"/>
      <c r="K162" s="77"/>
      <c r="L162" s="174">
        <f t="shared" si="145"/>
        <v>0</v>
      </c>
      <c r="M162" s="231"/>
      <c r="N162" s="77"/>
      <c r="O162" s="154">
        <f t="shared" si="146"/>
        <v>0</v>
      </c>
      <c r="P162" s="291"/>
      <c r="Q162" s="296"/>
      <c r="R162" s="343"/>
      <c r="S162" s="343"/>
    </row>
    <row r="163" spans="1:19" hidden="1" x14ac:dyDescent="0.25">
      <c r="A163" s="35">
        <v>2400</v>
      </c>
      <c r="B163" s="72" t="s">
        <v>158</v>
      </c>
      <c r="C163" s="187">
        <f t="shared" si="100"/>
        <v>0</v>
      </c>
      <c r="D163" s="247">
        <v>0</v>
      </c>
      <c r="E163" s="80"/>
      <c r="F163" s="175">
        <f t="shared" si="143"/>
        <v>0</v>
      </c>
      <c r="G163" s="233"/>
      <c r="H163" s="80"/>
      <c r="I163" s="123">
        <f t="shared" si="144"/>
        <v>0</v>
      </c>
      <c r="J163" s="247"/>
      <c r="K163" s="80"/>
      <c r="L163" s="175">
        <f t="shared" si="145"/>
        <v>0</v>
      </c>
      <c r="M163" s="233"/>
      <c r="N163" s="80"/>
      <c r="O163" s="123">
        <f t="shared" si="146"/>
        <v>0</v>
      </c>
      <c r="P163" s="292"/>
      <c r="Q163" s="296"/>
      <c r="R163" s="343"/>
      <c r="S163" s="343"/>
    </row>
    <row r="164" spans="1:19" ht="24" hidden="1" x14ac:dyDescent="0.25">
      <c r="A164" s="35">
        <v>2500</v>
      </c>
      <c r="B164" s="72" t="s">
        <v>159</v>
      </c>
      <c r="C164" s="187">
        <f t="shared" si="100"/>
        <v>0</v>
      </c>
      <c r="D164" s="130">
        <f>SUM(D165,D170)</f>
        <v>0</v>
      </c>
      <c r="E164" s="38">
        <f t="shared" ref="E164" si="147">SUM(E165,E170)</f>
        <v>0</v>
      </c>
      <c r="F164" s="175">
        <f>SUM(F165,F170)</f>
        <v>0</v>
      </c>
      <c r="G164" s="227">
        <f>SUM(G165,G170)</f>
        <v>0</v>
      </c>
      <c r="H164" s="38">
        <f t="shared" ref="H164:O164" si="148">SUM(H165,H170)</f>
        <v>0</v>
      </c>
      <c r="I164" s="123">
        <f t="shared" si="148"/>
        <v>0</v>
      </c>
      <c r="J164" s="130">
        <f t="shared" si="148"/>
        <v>0</v>
      </c>
      <c r="K164" s="38">
        <f t="shared" si="148"/>
        <v>0</v>
      </c>
      <c r="L164" s="175">
        <f t="shared" si="148"/>
        <v>0</v>
      </c>
      <c r="M164" s="227">
        <f t="shared" si="148"/>
        <v>0</v>
      </c>
      <c r="N164" s="38">
        <f t="shared" si="148"/>
        <v>0</v>
      </c>
      <c r="O164" s="123">
        <f t="shared" si="148"/>
        <v>0</v>
      </c>
      <c r="P164" s="313"/>
      <c r="Q164" s="296"/>
      <c r="R164" s="343"/>
      <c r="S164" s="343"/>
    </row>
    <row r="165" spans="1:19" ht="16.5" hidden="1" customHeight="1" x14ac:dyDescent="0.25">
      <c r="A165" s="340">
        <v>2510</v>
      </c>
      <c r="B165" s="40" t="s">
        <v>160</v>
      </c>
      <c r="C165" s="188">
        <f t="shared" si="100"/>
        <v>0</v>
      </c>
      <c r="D165" s="131">
        <f>SUM(D166:D169)</f>
        <v>0</v>
      </c>
      <c r="E165" s="79">
        <f t="shared" ref="E165" si="149">SUM(E166:E169)</f>
        <v>0</v>
      </c>
      <c r="F165" s="176">
        <f>SUM(F166:F169)</f>
        <v>0</v>
      </c>
      <c r="G165" s="232">
        <f>SUM(G166:G169)</f>
        <v>0</v>
      </c>
      <c r="H165" s="79">
        <f t="shared" ref="H165:O165" si="150">SUM(H166:H169)</f>
        <v>0</v>
      </c>
      <c r="I165" s="90">
        <f t="shared" si="150"/>
        <v>0</v>
      </c>
      <c r="J165" s="131">
        <f t="shared" si="150"/>
        <v>0</v>
      </c>
      <c r="K165" s="79">
        <f t="shared" si="150"/>
        <v>0</v>
      </c>
      <c r="L165" s="176">
        <f t="shared" si="150"/>
        <v>0</v>
      </c>
      <c r="M165" s="232">
        <f t="shared" si="150"/>
        <v>0</v>
      </c>
      <c r="N165" s="79">
        <f t="shared" si="150"/>
        <v>0</v>
      </c>
      <c r="O165" s="155">
        <f t="shared" si="150"/>
        <v>0</v>
      </c>
      <c r="P165" s="294"/>
      <c r="Q165" s="296"/>
      <c r="R165" s="343"/>
      <c r="S165" s="343"/>
    </row>
    <row r="166" spans="1:19" ht="24" hidden="1" x14ac:dyDescent="0.25">
      <c r="A166" s="30">
        <v>2512</v>
      </c>
      <c r="B166" s="43" t="s">
        <v>161</v>
      </c>
      <c r="C166" s="189">
        <f t="shared" si="100"/>
        <v>0</v>
      </c>
      <c r="D166" s="263">
        <v>0</v>
      </c>
      <c r="E166" s="45"/>
      <c r="F166" s="95">
        <f t="shared" ref="F166:F171" si="151">D166+E166</f>
        <v>0</v>
      </c>
      <c r="G166" s="229"/>
      <c r="H166" s="45"/>
      <c r="I166" s="91">
        <f t="shared" ref="I166:I171" si="152">G166+H166</f>
        <v>0</v>
      </c>
      <c r="J166" s="263"/>
      <c r="K166" s="45"/>
      <c r="L166" s="95">
        <f t="shared" ref="L166:L171" si="153">J166+K166</f>
        <v>0</v>
      </c>
      <c r="M166" s="229"/>
      <c r="N166" s="45"/>
      <c r="O166" s="91">
        <f t="shared" ref="O166:O171" si="154">M166+N166</f>
        <v>0</v>
      </c>
      <c r="P166" s="290"/>
      <c r="Q166" s="296"/>
      <c r="R166" s="343"/>
      <c r="S166" s="343"/>
    </row>
    <row r="167" spans="1:19" ht="36" hidden="1" x14ac:dyDescent="0.25">
      <c r="A167" s="30">
        <v>2513</v>
      </c>
      <c r="B167" s="43" t="s">
        <v>162</v>
      </c>
      <c r="C167" s="189">
        <f t="shared" si="100"/>
        <v>0</v>
      </c>
      <c r="D167" s="263">
        <v>0</v>
      </c>
      <c r="E167" s="45"/>
      <c r="F167" s="95">
        <f t="shared" si="151"/>
        <v>0</v>
      </c>
      <c r="G167" s="229"/>
      <c r="H167" s="45"/>
      <c r="I167" s="91">
        <f t="shared" si="152"/>
        <v>0</v>
      </c>
      <c r="J167" s="263"/>
      <c r="K167" s="45"/>
      <c r="L167" s="95">
        <f t="shared" si="153"/>
        <v>0</v>
      </c>
      <c r="M167" s="229"/>
      <c r="N167" s="45"/>
      <c r="O167" s="91">
        <f t="shared" si="154"/>
        <v>0</v>
      </c>
      <c r="P167" s="290"/>
      <c r="Q167" s="296"/>
      <c r="R167" s="343"/>
      <c r="S167" s="343"/>
    </row>
    <row r="168" spans="1:19" ht="24" hidden="1" x14ac:dyDescent="0.25">
      <c r="A168" s="30">
        <v>2515</v>
      </c>
      <c r="B168" s="43" t="s">
        <v>163</v>
      </c>
      <c r="C168" s="189">
        <f t="shared" si="100"/>
        <v>0</v>
      </c>
      <c r="D168" s="263">
        <v>0</v>
      </c>
      <c r="E168" s="45"/>
      <c r="F168" s="95">
        <f t="shared" si="151"/>
        <v>0</v>
      </c>
      <c r="G168" s="229"/>
      <c r="H168" s="45"/>
      <c r="I168" s="91">
        <f t="shared" si="152"/>
        <v>0</v>
      </c>
      <c r="J168" s="263"/>
      <c r="K168" s="45"/>
      <c r="L168" s="95">
        <f t="shared" si="153"/>
        <v>0</v>
      </c>
      <c r="M168" s="229"/>
      <c r="N168" s="45"/>
      <c r="O168" s="91">
        <f t="shared" si="154"/>
        <v>0</v>
      </c>
      <c r="P168" s="290"/>
      <c r="Q168" s="296"/>
      <c r="R168" s="343"/>
      <c r="S168" s="343"/>
    </row>
    <row r="169" spans="1:19" ht="24" hidden="1" x14ac:dyDescent="0.25">
      <c r="A169" s="30">
        <v>2519</v>
      </c>
      <c r="B169" s="43" t="s">
        <v>164</v>
      </c>
      <c r="C169" s="189">
        <f t="shared" si="100"/>
        <v>0</v>
      </c>
      <c r="D169" s="263">
        <v>0</v>
      </c>
      <c r="E169" s="45"/>
      <c r="F169" s="95">
        <f t="shared" si="151"/>
        <v>0</v>
      </c>
      <c r="G169" s="229"/>
      <c r="H169" s="45"/>
      <c r="I169" s="91">
        <f t="shared" si="152"/>
        <v>0</v>
      </c>
      <c r="J169" s="263"/>
      <c r="K169" s="45"/>
      <c r="L169" s="95">
        <f t="shared" si="153"/>
        <v>0</v>
      </c>
      <c r="M169" s="229"/>
      <c r="N169" s="45"/>
      <c r="O169" s="91">
        <f t="shared" si="154"/>
        <v>0</v>
      </c>
      <c r="P169" s="290"/>
      <c r="Q169" s="296"/>
      <c r="R169" s="343"/>
      <c r="S169" s="343"/>
    </row>
    <row r="170" spans="1:19" hidden="1" x14ac:dyDescent="0.25">
      <c r="A170" s="75">
        <v>2520</v>
      </c>
      <c r="B170" s="43" t="s">
        <v>165</v>
      </c>
      <c r="C170" s="189">
        <f t="shared" si="100"/>
        <v>0</v>
      </c>
      <c r="D170" s="263">
        <v>0</v>
      </c>
      <c r="E170" s="45"/>
      <c r="F170" s="95">
        <f t="shared" si="151"/>
        <v>0</v>
      </c>
      <c r="G170" s="229"/>
      <c r="H170" s="45"/>
      <c r="I170" s="91">
        <f t="shared" si="152"/>
        <v>0</v>
      </c>
      <c r="J170" s="263"/>
      <c r="K170" s="45"/>
      <c r="L170" s="95">
        <f t="shared" si="153"/>
        <v>0</v>
      </c>
      <c r="M170" s="229"/>
      <c r="N170" s="45"/>
      <c r="O170" s="91">
        <f t="shared" si="154"/>
        <v>0</v>
      </c>
      <c r="P170" s="290"/>
      <c r="Q170" s="296"/>
      <c r="R170" s="343"/>
      <c r="S170" s="343"/>
    </row>
    <row r="171" spans="1:19" s="81" customFormat="1" ht="36" hidden="1" x14ac:dyDescent="0.25">
      <c r="A171" s="17">
        <v>2800</v>
      </c>
      <c r="B171" s="40" t="s">
        <v>166</v>
      </c>
      <c r="C171" s="188">
        <f t="shared" si="100"/>
        <v>0</v>
      </c>
      <c r="D171" s="262">
        <v>0</v>
      </c>
      <c r="E171" s="42"/>
      <c r="F171" s="327">
        <f t="shared" si="151"/>
        <v>0</v>
      </c>
      <c r="G171" s="211"/>
      <c r="H171" s="28"/>
      <c r="I171" s="333">
        <f t="shared" si="152"/>
        <v>0</v>
      </c>
      <c r="J171" s="244"/>
      <c r="K171" s="28"/>
      <c r="L171" s="327">
        <f t="shared" si="153"/>
        <v>0</v>
      </c>
      <c r="M171" s="211"/>
      <c r="N171" s="28"/>
      <c r="O171" s="333">
        <f t="shared" si="154"/>
        <v>0</v>
      </c>
      <c r="P171" s="287"/>
      <c r="Q171" s="299"/>
      <c r="R171" s="343"/>
      <c r="S171" s="343"/>
    </row>
    <row r="172" spans="1:19" hidden="1" x14ac:dyDescent="0.25">
      <c r="A172" s="70">
        <v>3000</v>
      </c>
      <c r="B172" s="70" t="s">
        <v>167</v>
      </c>
      <c r="C172" s="199">
        <f t="shared" si="100"/>
        <v>0</v>
      </c>
      <c r="D172" s="137">
        <f>SUM(D173,D183)</f>
        <v>0</v>
      </c>
      <c r="E172" s="71">
        <f t="shared" ref="E172" si="155">SUM(E173,E183)</f>
        <v>0</v>
      </c>
      <c r="F172" s="172">
        <f>SUM(F173,F183)</f>
        <v>0</v>
      </c>
      <c r="G172" s="226">
        <f>SUM(G173,G183)</f>
        <v>0</v>
      </c>
      <c r="H172" s="71">
        <f t="shared" ref="H172:N172" si="156">SUM(H173,H183)</f>
        <v>0</v>
      </c>
      <c r="I172" s="125">
        <f t="shared" si="156"/>
        <v>0</v>
      </c>
      <c r="J172" s="137">
        <f t="shared" si="156"/>
        <v>0</v>
      </c>
      <c r="K172" s="71">
        <f t="shared" si="156"/>
        <v>0</v>
      </c>
      <c r="L172" s="172">
        <f t="shared" si="156"/>
        <v>0</v>
      </c>
      <c r="M172" s="226">
        <f t="shared" si="156"/>
        <v>0</v>
      </c>
      <c r="N172" s="71">
        <f t="shared" si="156"/>
        <v>0</v>
      </c>
      <c r="O172" s="125">
        <f>SUM(O173,O183)</f>
        <v>0</v>
      </c>
      <c r="P172" s="312"/>
      <c r="Q172" s="296"/>
      <c r="R172" s="343"/>
      <c r="S172" s="343"/>
    </row>
    <row r="173" spans="1:19" ht="24" hidden="1" x14ac:dyDescent="0.25">
      <c r="A173" s="35">
        <v>3200</v>
      </c>
      <c r="B173" s="82" t="s">
        <v>168</v>
      </c>
      <c r="C173" s="187">
        <f t="shared" si="100"/>
        <v>0</v>
      </c>
      <c r="D173" s="130">
        <f>SUM(D174,D178)</f>
        <v>0</v>
      </c>
      <c r="E173" s="38">
        <f t="shared" ref="E173" si="157">SUM(E174,E178)</f>
        <v>0</v>
      </c>
      <c r="F173" s="175">
        <f>SUM(F174,F178)</f>
        <v>0</v>
      </c>
      <c r="G173" s="227">
        <f>SUM(G174,G178)</f>
        <v>0</v>
      </c>
      <c r="H173" s="38">
        <f t="shared" ref="H173:O173" si="158">SUM(H174,H178)</f>
        <v>0</v>
      </c>
      <c r="I173" s="123">
        <f t="shared" si="158"/>
        <v>0</v>
      </c>
      <c r="J173" s="130">
        <f t="shared" si="158"/>
        <v>0</v>
      </c>
      <c r="K173" s="38">
        <f t="shared" si="158"/>
        <v>0</v>
      </c>
      <c r="L173" s="175">
        <f t="shared" si="158"/>
        <v>0</v>
      </c>
      <c r="M173" s="227">
        <f t="shared" si="158"/>
        <v>0</v>
      </c>
      <c r="N173" s="38">
        <f t="shared" si="158"/>
        <v>0</v>
      </c>
      <c r="O173" s="124">
        <f t="shared" si="158"/>
        <v>0</v>
      </c>
      <c r="P173" s="313"/>
      <c r="Q173" s="296"/>
      <c r="R173" s="343"/>
      <c r="S173" s="343"/>
    </row>
    <row r="174" spans="1:19" ht="36" hidden="1" x14ac:dyDescent="0.25">
      <c r="A174" s="340">
        <v>3260</v>
      </c>
      <c r="B174" s="40" t="s">
        <v>169</v>
      </c>
      <c r="C174" s="188">
        <f t="shared" si="100"/>
        <v>0</v>
      </c>
      <c r="D174" s="131">
        <f>SUM(D175:D177)</f>
        <v>0</v>
      </c>
      <c r="E174" s="79">
        <f t="shared" ref="E174" si="159">SUM(E175:E177)</f>
        <v>0</v>
      </c>
      <c r="F174" s="176">
        <f>SUM(F175:F177)</f>
        <v>0</v>
      </c>
      <c r="G174" s="232">
        <f>SUM(G175:G177)</f>
        <v>0</v>
      </c>
      <c r="H174" s="79">
        <f t="shared" ref="H174:N174" si="160">SUM(H175:H177)</f>
        <v>0</v>
      </c>
      <c r="I174" s="90">
        <f t="shared" si="160"/>
        <v>0</v>
      </c>
      <c r="J174" s="131">
        <f t="shared" si="160"/>
        <v>0</v>
      </c>
      <c r="K174" s="79">
        <f t="shared" si="160"/>
        <v>0</v>
      </c>
      <c r="L174" s="176">
        <f t="shared" si="160"/>
        <v>0</v>
      </c>
      <c r="M174" s="232">
        <f t="shared" si="160"/>
        <v>0</v>
      </c>
      <c r="N174" s="79">
        <f t="shared" si="160"/>
        <v>0</v>
      </c>
      <c r="O174" s="90">
        <f>SUM(O175:O177)</f>
        <v>0</v>
      </c>
      <c r="P174" s="289"/>
      <c r="Q174" s="296"/>
      <c r="R174" s="343"/>
      <c r="S174" s="343"/>
    </row>
    <row r="175" spans="1:19" ht="24" hidden="1" x14ac:dyDescent="0.25">
      <c r="A175" s="30">
        <v>3261</v>
      </c>
      <c r="B175" s="43" t="s">
        <v>170</v>
      </c>
      <c r="C175" s="189">
        <f t="shared" si="100"/>
        <v>0</v>
      </c>
      <c r="D175" s="263">
        <v>0</v>
      </c>
      <c r="E175" s="45"/>
      <c r="F175" s="95">
        <f t="shared" ref="F175:F177" si="161">D175+E175</f>
        <v>0</v>
      </c>
      <c r="G175" s="229"/>
      <c r="H175" s="45"/>
      <c r="I175" s="91">
        <f t="shared" ref="I175:I177" si="162">G175+H175</f>
        <v>0</v>
      </c>
      <c r="J175" s="263"/>
      <c r="K175" s="45"/>
      <c r="L175" s="95">
        <f t="shared" ref="L175:L177" si="163">J175+K175</f>
        <v>0</v>
      </c>
      <c r="M175" s="229"/>
      <c r="N175" s="45"/>
      <c r="O175" s="91">
        <f t="shared" ref="O175:O177" si="164">M175+N175</f>
        <v>0</v>
      </c>
      <c r="P175" s="290"/>
      <c r="Q175" s="296"/>
      <c r="R175" s="343"/>
      <c r="S175" s="343"/>
    </row>
    <row r="176" spans="1:19" ht="36" hidden="1" x14ac:dyDescent="0.25">
      <c r="A176" s="30">
        <v>3262</v>
      </c>
      <c r="B176" s="43" t="s">
        <v>171</v>
      </c>
      <c r="C176" s="189">
        <f t="shared" si="100"/>
        <v>0</v>
      </c>
      <c r="D176" s="263">
        <v>0</v>
      </c>
      <c r="E176" s="45"/>
      <c r="F176" s="95">
        <f t="shared" si="161"/>
        <v>0</v>
      </c>
      <c r="G176" s="229"/>
      <c r="H176" s="45"/>
      <c r="I176" s="91">
        <f t="shared" si="162"/>
        <v>0</v>
      </c>
      <c r="J176" s="263"/>
      <c r="K176" s="45"/>
      <c r="L176" s="95">
        <f t="shared" si="163"/>
        <v>0</v>
      </c>
      <c r="M176" s="229"/>
      <c r="N176" s="45"/>
      <c r="O176" s="91">
        <f t="shared" si="164"/>
        <v>0</v>
      </c>
      <c r="P176" s="290"/>
      <c r="Q176" s="296"/>
      <c r="R176" s="343"/>
      <c r="S176" s="343"/>
    </row>
    <row r="177" spans="1:19" ht="24" hidden="1" x14ac:dyDescent="0.25">
      <c r="A177" s="30">
        <v>3263</v>
      </c>
      <c r="B177" s="43" t="s">
        <v>172</v>
      </c>
      <c r="C177" s="189">
        <f t="shared" ref="C177:C240" si="165">SUM(F177,I177,L177,O177)</f>
        <v>0</v>
      </c>
      <c r="D177" s="263">
        <v>0</v>
      </c>
      <c r="E177" s="45"/>
      <c r="F177" s="95">
        <f t="shared" si="161"/>
        <v>0</v>
      </c>
      <c r="G177" s="229"/>
      <c r="H177" s="45"/>
      <c r="I177" s="91">
        <f t="shared" si="162"/>
        <v>0</v>
      </c>
      <c r="J177" s="263"/>
      <c r="K177" s="45"/>
      <c r="L177" s="95">
        <f t="shared" si="163"/>
        <v>0</v>
      </c>
      <c r="M177" s="229"/>
      <c r="N177" s="45"/>
      <c r="O177" s="91">
        <f t="shared" si="164"/>
        <v>0</v>
      </c>
      <c r="P177" s="290"/>
      <c r="Q177" s="296"/>
      <c r="R177" s="343"/>
      <c r="S177" s="343"/>
    </row>
    <row r="178" spans="1:19" ht="72" hidden="1" x14ac:dyDescent="0.25">
      <c r="A178" s="340">
        <v>3290</v>
      </c>
      <c r="B178" s="40" t="s">
        <v>300</v>
      </c>
      <c r="C178" s="200">
        <f t="shared" si="165"/>
        <v>0</v>
      </c>
      <c r="D178" s="131">
        <f>SUM(D179:D182)</f>
        <v>0</v>
      </c>
      <c r="E178" s="79">
        <f t="shared" ref="E178" si="166">SUM(E179:E182)</f>
        <v>0</v>
      </c>
      <c r="F178" s="176">
        <f>SUM(F179:F182)</f>
        <v>0</v>
      </c>
      <c r="G178" s="232">
        <f>SUM(G179:G182)</f>
        <v>0</v>
      </c>
      <c r="H178" s="79">
        <f t="shared" ref="H178:O178" si="167">SUM(H179:H182)</f>
        <v>0</v>
      </c>
      <c r="I178" s="90">
        <f t="shared" si="167"/>
        <v>0</v>
      </c>
      <c r="J178" s="131">
        <f t="shared" si="167"/>
        <v>0</v>
      </c>
      <c r="K178" s="79">
        <f t="shared" si="167"/>
        <v>0</v>
      </c>
      <c r="L178" s="176">
        <f t="shared" si="167"/>
        <v>0</v>
      </c>
      <c r="M178" s="232">
        <f t="shared" si="167"/>
        <v>0</v>
      </c>
      <c r="N178" s="79">
        <f t="shared" si="167"/>
        <v>0</v>
      </c>
      <c r="O178" s="156">
        <f t="shared" si="167"/>
        <v>0</v>
      </c>
      <c r="P178" s="293"/>
      <c r="Q178" s="296"/>
      <c r="R178" s="343"/>
      <c r="S178" s="343"/>
    </row>
    <row r="179" spans="1:19" ht="60" hidden="1" x14ac:dyDescent="0.25">
      <c r="A179" s="30">
        <v>3291</v>
      </c>
      <c r="B179" s="43" t="s">
        <v>173</v>
      </c>
      <c r="C179" s="189">
        <f t="shared" si="165"/>
        <v>0</v>
      </c>
      <c r="D179" s="263">
        <v>0</v>
      </c>
      <c r="E179" s="45"/>
      <c r="F179" s="95">
        <f t="shared" ref="F179:F182" si="168">D179+E179</f>
        <v>0</v>
      </c>
      <c r="G179" s="229"/>
      <c r="H179" s="45"/>
      <c r="I179" s="91">
        <f t="shared" ref="I179:I182" si="169">G179+H179</f>
        <v>0</v>
      </c>
      <c r="J179" s="263"/>
      <c r="K179" s="45"/>
      <c r="L179" s="95">
        <f t="shared" ref="L179:L182" si="170">J179+K179</f>
        <v>0</v>
      </c>
      <c r="M179" s="229"/>
      <c r="N179" s="45"/>
      <c r="O179" s="91">
        <f t="shared" ref="O179:O182" si="171">M179+N179</f>
        <v>0</v>
      </c>
      <c r="P179" s="290"/>
      <c r="Q179" s="296"/>
      <c r="R179" s="343"/>
      <c r="S179" s="343"/>
    </row>
    <row r="180" spans="1:19" ht="60" hidden="1" x14ac:dyDescent="0.25">
      <c r="A180" s="30">
        <v>3292</v>
      </c>
      <c r="B180" s="43" t="s">
        <v>174</v>
      </c>
      <c r="C180" s="189">
        <f t="shared" si="165"/>
        <v>0</v>
      </c>
      <c r="D180" s="263">
        <v>0</v>
      </c>
      <c r="E180" s="45"/>
      <c r="F180" s="95">
        <f t="shared" si="168"/>
        <v>0</v>
      </c>
      <c r="G180" s="229"/>
      <c r="H180" s="45"/>
      <c r="I180" s="91">
        <f t="shared" si="169"/>
        <v>0</v>
      </c>
      <c r="J180" s="263"/>
      <c r="K180" s="45"/>
      <c r="L180" s="95">
        <f t="shared" si="170"/>
        <v>0</v>
      </c>
      <c r="M180" s="229"/>
      <c r="N180" s="45"/>
      <c r="O180" s="91">
        <f t="shared" si="171"/>
        <v>0</v>
      </c>
      <c r="P180" s="290"/>
      <c r="Q180" s="296"/>
      <c r="R180" s="343"/>
      <c r="S180" s="343"/>
    </row>
    <row r="181" spans="1:19" ht="60" hidden="1" x14ac:dyDescent="0.25">
      <c r="A181" s="30">
        <v>3293</v>
      </c>
      <c r="B181" s="43" t="s">
        <v>175</v>
      </c>
      <c r="C181" s="189">
        <f t="shared" si="165"/>
        <v>0</v>
      </c>
      <c r="D181" s="263">
        <v>0</v>
      </c>
      <c r="E181" s="45"/>
      <c r="F181" s="95">
        <f t="shared" si="168"/>
        <v>0</v>
      </c>
      <c r="G181" s="229"/>
      <c r="H181" s="45"/>
      <c r="I181" s="91">
        <f t="shared" si="169"/>
        <v>0</v>
      </c>
      <c r="J181" s="263"/>
      <c r="K181" s="45"/>
      <c r="L181" s="95">
        <f t="shared" si="170"/>
        <v>0</v>
      </c>
      <c r="M181" s="229"/>
      <c r="N181" s="45"/>
      <c r="O181" s="91">
        <f t="shared" si="171"/>
        <v>0</v>
      </c>
      <c r="P181" s="290"/>
      <c r="Q181" s="296"/>
      <c r="R181" s="343"/>
      <c r="S181" s="343"/>
    </row>
    <row r="182" spans="1:19" ht="48" hidden="1" x14ac:dyDescent="0.25">
      <c r="A182" s="83">
        <v>3294</v>
      </c>
      <c r="B182" s="43" t="s">
        <v>176</v>
      </c>
      <c r="C182" s="200">
        <f t="shared" si="165"/>
        <v>0</v>
      </c>
      <c r="D182" s="264">
        <v>0</v>
      </c>
      <c r="E182" s="84"/>
      <c r="F182" s="331">
        <f t="shared" si="168"/>
        <v>0</v>
      </c>
      <c r="G182" s="234"/>
      <c r="H182" s="84"/>
      <c r="I182" s="156">
        <f t="shared" si="169"/>
        <v>0</v>
      </c>
      <c r="J182" s="264"/>
      <c r="K182" s="84"/>
      <c r="L182" s="331">
        <f t="shared" si="170"/>
        <v>0</v>
      </c>
      <c r="M182" s="234"/>
      <c r="N182" s="84"/>
      <c r="O182" s="156">
        <f t="shared" si="171"/>
        <v>0</v>
      </c>
      <c r="P182" s="293"/>
      <c r="Q182" s="296"/>
      <c r="R182" s="343"/>
      <c r="S182" s="343"/>
    </row>
    <row r="183" spans="1:19" ht="36" hidden="1" x14ac:dyDescent="0.25">
      <c r="A183" s="51">
        <v>3300</v>
      </c>
      <c r="B183" s="82" t="s">
        <v>177</v>
      </c>
      <c r="C183" s="201">
        <f t="shared" si="165"/>
        <v>0</v>
      </c>
      <c r="D183" s="138">
        <f>SUM(D184:D185)</f>
        <v>0</v>
      </c>
      <c r="E183" s="85">
        <f t="shared" ref="E183" si="172">SUM(E184:E185)</f>
        <v>0</v>
      </c>
      <c r="F183" s="173">
        <f>SUM(F184:F185)</f>
        <v>0</v>
      </c>
      <c r="G183" s="235">
        <f>SUM(G184:G185)</f>
        <v>0</v>
      </c>
      <c r="H183" s="85">
        <f t="shared" ref="H183:O183" si="173">SUM(H184:H185)</f>
        <v>0</v>
      </c>
      <c r="I183" s="124">
        <f t="shared" si="173"/>
        <v>0</v>
      </c>
      <c r="J183" s="138">
        <f t="shared" si="173"/>
        <v>0</v>
      </c>
      <c r="K183" s="85">
        <f t="shared" si="173"/>
        <v>0</v>
      </c>
      <c r="L183" s="173">
        <f t="shared" si="173"/>
        <v>0</v>
      </c>
      <c r="M183" s="235">
        <f t="shared" si="173"/>
        <v>0</v>
      </c>
      <c r="N183" s="85">
        <f t="shared" si="173"/>
        <v>0</v>
      </c>
      <c r="O183" s="124">
        <f t="shared" si="173"/>
        <v>0</v>
      </c>
      <c r="P183" s="313"/>
      <c r="Q183" s="296"/>
      <c r="R183" s="343"/>
      <c r="S183" s="343"/>
    </row>
    <row r="184" spans="1:19" ht="36" hidden="1" x14ac:dyDescent="0.25">
      <c r="A184" s="57">
        <v>3310</v>
      </c>
      <c r="B184" s="58" t="s">
        <v>178</v>
      </c>
      <c r="C184" s="194">
        <f t="shared" si="165"/>
        <v>0</v>
      </c>
      <c r="D184" s="260">
        <v>0</v>
      </c>
      <c r="E184" s="77"/>
      <c r="F184" s="174">
        <f t="shared" ref="F184:F185" si="174">D184+E184</f>
        <v>0</v>
      </c>
      <c r="G184" s="231"/>
      <c r="H184" s="77"/>
      <c r="I184" s="154">
        <f t="shared" ref="I184:I185" si="175">G184+H184</f>
        <v>0</v>
      </c>
      <c r="J184" s="260"/>
      <c r="K184" s="77"/>
      <c r="L184" s="174">
        <f t="shared" ref="L184:L185" si="176">J184+K184</f>
        <v>0</v>
      </c>
      <c r="M184" s="231"/>
      <c r="N184" s="77"/>
      <c r="O184" s="154">
        <f t="shared" ref="O184:O185" si="177">M184+N184</f>
        <v>0</v>
      </c>
      <c r="P184" s="291"/>
      <c r="Q184" s="296"/>
      <c r="R184" s="343"/>
      <c r="S184" s="343"/>
    </row>
    <row r="185" spans="1:19" ht="48" hidden="1" x14ac:dyDescent="0.25">
      <c r="A185" s="27">
        <v>3320</v>
      </c>
      <c r="B185" s="40" t="s">
        <v>179</v>
      </c>
      <c r="C185" s="188">
        <f t="shared" si="165"/>
        <v>0</v>
      </c>
      <c r="D185" s="262">
        <v>0</v>
      </c>
      <c r="E185" s="42"/>
      <c r="F185" s="176">
        <f t="shared" si="174"/>
        <v>0</v>
      </c>
      <c r="G185" s="219"/>
      <c r="H185" s="42"/>
      <c r="I185" s="90">
        <f t="shared" si="175"/>
        <v>0</v>
      </c>
      <c r="J185" s="262"/>
      <c r="K185" s="42"/>
      <c r="L185" s="176">
        <f t="shared" si="176"/>
        <v>0</v>
      </c>
      <c r="M185" s="219"/>
      <c r="N185" s="42"/>
      <c r="O185" s="90">
        <f t="shared" si="177"/>
        <v>0</v>
      </c>
      <c r="P185" s="289"/>
      <c r="Q185" s="296"/>
      <c r="R185" s="343"/>
      <c r="S185" s="343"/>
    </row>
    <row r="186" spans="1:19" hidden="1" x14ac:dyDescent="0.25">
      <c r="A186" s="87">
        <v>4000</v>
      </c>
      <c r="B186" s="70" t="s">
        <v>180</v>
      </c>
      <c r="C186" s="199">
        <f t="shared" si="165"/>
        <v>0</v>
      </c>
      <c r="D186" s="137">
        <f>SUM(D187,D190)</f>
        <v>0</v>
      </c>
      <c r="E186" s="71">
        <f t="shared" ref="E186" si="178">SUM(E187,E190)</f>
        <v>0</v>
      </c>
      <c r="F186" s="172">
        <f>SUM(F187,F190)</f>
        <v>0</v>
      </c>
      <c r="G186" s="226">
        <f>SUM(G187,G190)</f>
        <v>0</v>
      </c>
      <c r="H186" s="71">
        <f t="shared" ref="H186:N186" si="179">SUM(H187,H190)</f>
        <v>0</v>
      </c>
      <c r="I186" s="125">
        <f t="shared" si="179"/>
        <v>0</v>
      </c>
      <c r="J186" s="137">
        <f t="shared" si="179"/>
        <v>0</v>
      </c>
      <c r="K186" s="71">
        <f t="shared" si="179"/>
        <v>0</v>
      </c>
      <c r="L186" s="172">
        <f t="shared" si="179"/>
        <v>0</v>
      </c>
      <c r="M186" s="226">
        <f t="shared" si="179"/>
        <v>0</v>
      </c>
      <c r="N186" s="71">
        <f t="shared" si="179"/>
        <v>0</v>
      </c>
      <c r="O186" s="125">
        <f>SUM(O187,O190)</f>
        <v>0</v>
      </c>
      <c r="P186" s="312"/>
      <c r="Q186" s="296"/>
      <c r="R186" s="343"/>
      <c r="S186" s="343"/>
    </row>
    <row r="187" spans="1:19" hidden="1" x14ac:dyDescent="0.25">
      <c r="A187" s="88">
        <v>4200</v>
      </c>
      <c r="B187" s="72" t="s">
        <v>181</v>
      </c>
      <c r="C187" s="187">
        <f t="shared" si="165"/>
        <v>0</v>
      </c>
      <c r="D187" s="130">
        <f>SUM(D188,D189)</f>
        <v>0</v>
      </c>
      <c r="E187" s="38">
        <f t="shared" ref="E187" si="180">SUM(E188,E189)</f>
        <v>0</v>
      </c>
      <c r="F187" s="175">
        <f>SUM(F188,F189)</f>
        <v>0</v>
      </c>
      <c r="G187" s="227">
        <f>SUM(G188,G189)</f>
        <v>0</v>
      </c>
      <c r="H187" s="38">
        <f t="shared" ref="H187:N187" si="181">SUM(H188,H189)</f>
        <v>0</v>
      </c>
      <c r="I187" s="123">
        <f t="shared" si="181"/>
        <v>0</v>
      </c>
      <c r="J187" s="130">
        <f t="shared" si="181"/>
        <v>0</v>
      </c>
      <c r="K187" s="38">
        <f t="shared" si="181"/>
        <v>0</v>
      </c>
      <c r="L187" s="175">
        <f t="shared" si="181"/>
        <v>0</v>
      </c>
      <c r="M187" s="227">
        <f t="shared" si="181"/>
        <v>0</v>
      </c>
      <c r="N187" s="38">
        <f t="shared" si="181"/>
        <v>0</v>
      </c>
      <c r="O187" s="123">
        <f>SUM(O188,O189)</f>
        <v>0</v>
      </c>
      <c r="P187" s="292"/>
      <c r="Q187" s="296"/>
      <c r="R187" s="343"/>
      <c r="S187" s="343"/>
    </row>
    <row r="188" spans="1:19" ht="36" hidden="1" x14ac:dyDescent="0.25">
      <c r="A188" s="340">
        <v>4240</v>
      </c>
      <c r="B188" s="40" t="s">
        <v>182</v>
      </c>
      <c r="C188" s="188">
        <f t="shared" si="165"/>
        <v>0</v>
      </c>
      <c r="D188" s="262">
        <v>0</v>
      </c>
      <c r="E188" s="42"/>
      <c r="F188" s="176">
        <f t="shared" ref="F188:F189" si="182">D188+E188</f>
        <v>0</v>
      </c>
      <c r="G188" s="219"/>
      <c r="H188" s="42"/>
      <c r="I188" s="90">
        <f t="shared" ref="I188:I189" si="183">G188+H188</f>
        <v>0</v>
      </c>
      <c r="J188" s="262"/>
      <c r="K188" s="42"/>
      <c r="L188" s="176">
        <f t="shared" ref="L188:L189" si="184">J188+K188</f>
        <v>0</v>
      </c>
      <c r="M188" s="219"/>
      <c r="N188" s="42"/>
      <c r="O188" s="90">
        <f t="shared" ref="O188:O189" si="185">M188+N188</f>
        <v>0</v>
      </c>
      <c r="P188" s="289"/>
      <c r="Q188" s="296"/>
      <c r="R188" s="343"/>
      <c r="S188" s="343"/>
    </row>
    <row r="189" spans="1:19" hidden="1" x14ac:dyDescent="0.25">
      <c r="A189" s="75">
        <v>4250</v>
      </c>
      <c r="B189" s="43" t="s">
        <v>183</v>
      </c>
      <c r="C189" s="189">
        <f t="shared" si="165"/>
        <v>0</v>
      </c>
      <c r="D189" s="263">
        <v>0</v>
      </c>
      <c r="E189" s="45"/>
      <c r="F189" s="95">
        <f t="shared" si="182"/>
        <v>0</v>
      </c>
      <c r="G189" s="229"/>
      <c r="H189" s="45"/>
      <c r="I189" s="91">
        <f t="shared" si="183"/>
        <v>0</v>
      </c>
      <c r="J189" s="263"/>
      <c r="K189" s="45"/>
      <c r="L189" s="95">
        <f t="shared" si="184"/>
        <v>0</v>
      </c>
      <c r="M189" s="229"/>
      <c r="N189" s="45"/>
      <c r="O189" s="91">
        <f t="shared" si="185"/>
        <v>0</v>
      </c>
      <c r="P189" s="290"/>
      <c r="Q189" s="296"/>
      <c r="R189" s="343"/>
      <c r="S189" s="343"/>
    </row>
    <row r="190" spans="1:19" hidden="1" x14ac:dyDescent="0.25">
      <c r="A190" s="35">
        <v>4300</v>
      </c>
      <c r="B190" s="72" t="s">
        <v>184</v>
      </c>
      <c r="C190" s="187">
        <f t="shared" si="165"/>
        <v>0</v>
      </c>
      <c r="D190" s="130">
        <f>SUM(D191)</f>
        <v>0</v>
      </c>
      <c r="E190" s="38">
        <f t="shared" ref="E190" si="186">SUM(E191)</f>
        <v>0</v>
      </c>
      <c r="F190" s="175">
        <f>SUM(F191)</f>
        <v>0</v>
      </c>
      <c r="G190" s="227">
        <f>SUM(G191)</f>
        <v>0</v>
      </c>
      <c r="H190" s="38">
        <f t="shared" ref="H190:N190" si="187">SUM(H191)</f>
        <v>0</v>
      </c>
      <c r="I190" s="123">
        <f t="shared" si="187"/>
        <v>0</v>
      </c>
      <c r="J190" s="130">
        <f t="shared" si="187"/>
        <v>0</v>
      </c>
      <c r="K190" s="38">
        <f t="shared" si="187"/>
        <v>0</v>
      </c>
      <c r="L190" s="175">
        <f t="shared" si="187"/>
        <v>0</v>
      </c>
      <c r="M190" s="227">
        <f t="shared" si="187"/>
        <v>0</v>
      </c>
      <c r="N190" s="38">
        <f t="shared" si="187"/>
        <v>0</v>
      </c>
      <c r="O190" s="123">
        <f>SUM(O191)</f>
        <v>0</v>
      </c>
      <c r="P190" s="292"/>
      <c r="Q190" s="296"/>
      <c r="R190" s="343"/>
      <c r="S190" s="343"/>
    </row>
    <row r="191" spans="1:19" ht="24" hidden="1" x14ac:dyDescent="0.25">
      <c r="A191" s="340">
        <v>4310</v>
      </c>
      <c r="B191" s="40" t="s">
        <v>185</v>
      </c>
      <c r="C191" s="188">
        <f t="shared" si="165"/>
        <v>0</v>
      </c>
      <c r="D191" s="131">
        <f>SUM(D192:D192)</f>
        <v>0</v>
      </c>
      <c r="E191" s="79">
        <f t="shared" ref="E191" si="188">SUM(E192:E192)</f>
        <v>0</v>
      </c>
      <c r="F191" s="176">
        <f>SUM(F192:F192)</f>
        <v>0</v>
      </c>
      <c r="G191" s="232">
        <f>SUM(G192:G192)</f>
        <v>0</v>
      </c>
      <c r="H191" s="79">
        <f t="shared" ref="H191:N191" si="189">SUM(H192:H192)</f>
        <v>0</v>
      </c>
      <c r="I191" s="90">
        <f t="shared" si="189"/>
        <v>0</v>
      </c>
      <c r="J191" s="131">
        <f t="shared" si="189"/>
        <v>0</v>
      </c>
      <c r="K191" s="79">
        <f t="shared" si="189"/>
        <v>0</v>
      </c>
      <c r="L191" s="176">
        <f t="shared" si="189"/>
        <v>0</v>
      </c>
      <c r="M191" s="232">
        <f t="shared" si="189"/>
        <v>0</v>
      </c>
      <c r="N191" s="79">
        <f t="shared" si="189"/>
        <v>0</v>
      </c>
      <c r="O191" s="90">
        <f>SUM(O192:O192)</f>
        <v>0</v>
      </c>
      <c r="P191" s="289"/>
      <c r="Q191" s="296"/>
      <c r="R191" s="343"/>
      <c r="S191" s="343"/>
    </row>
    <row r="192" spans="1:19" ht="36" hidden="1" x14ac:dyDescent="0.25">
      <c r="A192" s="30">
        <v>4311</v>
      </c>
      <c r="B192" s="43" t="s">
        <v>186</v>
      </c>
      <c r="C192" s="189">
        <f t="shared" si="165"/>
        <v>0</v>
      </c>
      <c r="D192" s="263">
        <v>0</v>
      </c>
      <c r="E192" s="45"/>
      <c r="F192" s="95">
        <f>D192+E192</f>
        <v>0</v>
      </c>
      <c r="G192" s="229"/>
      <c r="H192" s="45"/>
      <c r="I192" s="91">
        <f>G192+H192</f>
        <v>0</v>
      </c>
      <c r="J192" s="263"/>
      <c r="K192" s="45"/>
      <c r="L192" s="95">
        <f>J192+K192</f>
        <v>0</v>
      </c>
      <c r="M192" s="229"/>
      <c r="N192" s="45"/>
      <c r="O192" s="91">
        <f>M192+N192</f>
        <v>0</v>
      </c>
      <c r="P192" s="290"/>
      <c r="Q192" s="296"/>
      <c r="R192" s="343"/>
      <c r="S192" s="343"/>
    </row>
    <row r="193" spans="1:19" s="19" customFormat="1" x14ac:dyDescent="0.25">
      <c r="A193" s="89"/>
      <c r="B193" s="17" t="s">
        <v>187</v>
      </c>
      <c r="C193" s="198">
        <f t="shared" si="165"/>
        <v>3094643</v>
      </c>
      <c r="D193" s="136">
        <f>SUM(D194,D229,D268)</f>
        <v>2208549</v>
      </c>
      <c r="E193" s="274">
        <f t="shared" ref="E193" si="190">SUM(E194,E229,E268)</f>
        <v>-10906</v>
      </c>
      <c r="F193" s="407">
        <f>SUM(F194,F229,F268)</f>
        <v>2197643</v>
      </c>
      <c r="G193" s="225">
        <f>SUM(G194,G229,G268)</f>
        <v>897000</v>
      </c>
      <c r="H193" s="274">
        <f t="shared" ref="H193:N193" si="191">SUM(H194,H229,H268)</f>
        <v>0</v>
      </c>
      <c r="I193" s="407">
        <f t="shared" si="191"/>
        <v>897000</v>
      </c>
      <c r="J193" s="136">
        <f t="shared" si="191"/>
        <v>0</v>
      </c>
      <c r="K193" s="69">
        <f t="shared" si="191"/>
        <v>0</v>
      </c>
      <c r="L193" s="171">
        <f t="shared" si="191"/>
        <v>0</v>
      </c>
      <c r="M193" s="225">
        <f t="shared" si="191"/>
        <v>0</v>
      </c>
      <c r="N193" s="69">
        <f t="shared" si="191"/>
        <v>0</v>
      </c>
      <c r="O193" s="157">
        <f>SUM(O194,O229,O268)</f>
        <v>0</v>
      </c>
      <c r="P193" s="315"/>
      <c r="Q193" s="181"/>
      <c r="R193" s="343"/>
      <c r="S193" s="343"/>
    </row>
    <row r="194" spans="1:19" x14ac:dyDescent="0.25">
      <c r="A194" s="70">
        <v>5000</v>
      </c>
      <c r="B194" s="70" t="s">
        <v>188</v>
      </c>
      <c r="C194" s="199">
        <f t="shared" si="165"/>
        <v>3094643</v>
      </c>
      <c r="D194" s="137">
        <f>D195+D203</f>
        <v>2208549</v>
      </c>
      <c r="E194" s="125">
        <f t="shared" ref="E194" si="192">E195+E203</f>
        <v>-10906</v>
      </c>
      <c r="F194" s="408">
        <f>F195+F203</f>
        <v>2197643</v>
      </c>
      <c r="G194" s="226">
        <f>G195+G203</f>
        <v>897000</v>
      </c>
      <c r="H194" s="125">
        <f t="shared" ref="H194:N194" si="193">H195+H203</f>
        <v>0</v>
      </c>
      <c r="I194" s="408">
        <f t="shared" si="193"/>
        <v>897000</v>
      </c>
      <c r="J194" s="137">
        <f t="shared" si="193"/>
        <v>0</v>
      </c>
      <c r="K194" s="71">
        <f t="shared" si="193"/>
        <v>0</v>
      </c>
      <c r="L194" s="172">
        <f t="shared" si="193"/>
        <v>0</v>
      </c>
      <c r="M194" s="226">
        <f t="shared" si="193"/>
        <v>0</v>
      </c>
      <c r="N194" s="71">
        <f t="shared" si="193"/>
        <v>0</v>
      </c>
      <c r="O194" s="125">
        <f>O195+O203</f>
        <v>0</v>
      </c>
      <c r="P194" s="312"/>
      <c r="Q194" s="296"/>
      <c r="R194" s="343"/>
      <c r="S194" s="343"/>
    </row>
    <row r="195" spans="1:19" hidden="1" x14ac:dyDescent="0.25">
      <c r="A195" s="35">
        <v>5100</v>
      </c>
      <c r="B195" s="72" t="s">
        <v>189</v>
      </c>
      <c r="C195" s="187">
        <f t="shared" si="165"/>
        <v>0</v>
      </c>
      <c r="D195" s="130">
        <f>D196+D197+D200+D201+D202</f>
        <v>0</v>
      </c>
      <c r="E195" s="38">
        <f t="shared" ref="E195" si="194">E196+E197+E200+E201+E202</f>
        <v>0</v>
      </c>
      <c r="F195" s="175">
        <f>F196+F197+F200+F201+F202</f>
        <v>0</v>
      </c>
      <c r="G195" s="227">
        <f>G196+G197+G200+G201+G202</f>
        <v>0</v>
      </c>
      <c r="H195" s="38">
        <f t="shared" ref="H195:N195" si="195">H196+H197+H200+H201+H202</f>
        <v>0</v>
      </c>
      <c r="I195" s="123">
        <f t="shared" si="195"/>
        <v>0</v>
      </c>
      <c r="J195" s="130">
        <f t="shared" si="195"/>
        <v>0</v>
      </c>
      <c r="K195" s="38">
        <f t="shared" si="195"/>
        <v>0</v>
      </c>
      <c r="L195" s="175">
        <f t="shared" si="195"/>
        <v>0</v>
      </c>
      <c r="M195" s="227">
        <f t="shared" si="195"/>
        <v>0</v>
      </c>
      <c r="N195" s="38">
        <f t="shared" si="195"/>
        <v>0</v>
      </c>
      <c r="O195" s="123">
        <f>O196+O197+O200+O201+O202</f>
        <v>0</v>
      </c>
      <c r="P195" s="292"/>
      <c r="Q195" s="296"/>
      <c r="R195" s="343"/>
      <c r="S195" s="343"/>
    </row>
    <row r="196" spans="1:19" hidden="1" x14ac:dyDescent="0.25">
      <c r="A196" s="340">
        <v>5110</v>
      </c>
      <c r="B196" s="40" t="s">
        <v>190</v>
      </c>
      <c r="C196" s="188">
        <f t="shared" si="165"/>
        <v>0</v>
      </c>
      <c r="D196" s="262">
        <v>0</v>
      </c>
      <c r="E196" s="42"/>
      <c r="F196" s="176">
        <f>D196+E196</f>
        <v>0</v>
      </c>
      <c r="G196" s="219"/>
      <c r="H196" s="42"/>
      <c r="I196" s="90">
        <f>G196+H196</f>
        <v>0</v>
      </c>
      <c r="J196" s="262"/>
      <c r="K196" s="42"/>
      <c r="L196" s="176">
        <f>J196+K196</f>
        <v>0</v>
      </c>
      <c r="M196" s="219"/>
      <c r="N196" s="42"/>
      <c r="O196" s="90">
        <f>M196+N196</f>
        <v>0</v>
      </c>
      <c r="P196" s="289"/>
      <c r="Q196" s="296"/>
      <c r="R196" s="343"/>
      <c r="S196" s="343"/>
    </row>
    <row r="197" spans="1:19" ht="24" hidden="1" x14ac:dyDescent="0.25">
      <c r="A197" s="75">
        <v>5120</v>
      </c>
      <c r="B197" s="43" t="s">
        <v>191</v>
      </c>
      <c r="C197" s="189">
        <f t="shared" si="165"/>
        <v>0</v>
      </c>
      <c r="D197" s="132">
        <f>D198+D199</f>
        <v>0</v>
      </c>
      <c r="E197" s="76">
        <f t="shared" ref="E197" si="196">E198+E199</f>
        <v>0</v>
      </c>
      <c r="F197" s="95">
        <f>F198+F199</f>
        <v>0</v>
      </c>
      <c r="G197" s="230">
        <f>G198+G199</f>
        <v>0</v>
      </c>
      <c r="H197" s="76">
        <f t="shared" ref="H197:O197" si="197">H198+H199</f>
        <v>0</v>
      </c>
      <c r="I197" s="91">
        <f t="shared" si="197"/>
        <v>0</v>
      </c>
      <c r="J197" s="132">
        <f t="shared" si="197"/>
        <v>0</v>
      </c>
      <c r="K197" s="76">
        <f t="shared" si="197"/>
        <v>0</v>
      </c>
      <c r="L197" s="95">
        <f t="shared" si="197"/>
        <v>0</v>
      </c>
      <c r="M197" s="230">
        <f t="shared" si="197"/>
        <v>0</v>
      </c>
      <c r="N197" s="76">
        <f t="shared" si="197"/>
        <v>0</v>
      </c>
      <c r="O197" s="91">
        <f t="shared" si="197"/>
        <v>0</v>
      </c>
      <c r="P197" s="290"/>
      <c r="Q197" s="296"/>
      <c r="R197" s="343"/>
      <c r="S197" s="343"/>
    </row>
    <row r="198" spans="1:19" hidden="1" x14ac:dyDescent="0.25">
      <c r="A198" s="30">
        <v>5121</v>
      </c>
      <c r="B198" s="43" t="s">
        <v>192</v>
      </c>
      <c r="C198" s="189">
        <f t="shared" si="165"/>
        <v>0</v>
      </c>
      <c r="D198" s="263">
        <v>0</v>
      </c>
      <c r="E198" s="45"/>
      <c r="F198" s="95">
        <f t="shared" ref="F198:F202" si="198">D198+E198</f>
        <v>0</v>
      </c>
      <c r="G198" s="229"/>
      <c r="H198" s="45"/>
      <c r="I198" s="91">
        <f t="shared" ref="I198:I202" si="199">G198+H198</f>
        <v>0</v>
      </c>
      <c r="J198" s="263"/>
      <c r="K198" s="45"/>
      <c r="L198" s="95">
        <f t="shared" ref="L198:L202" si="200">J198+K198</f>
        <v>0</v>
      </c>
      <c r="M198" s="229"/>
      <c r="N198" s="45"/>
      <c r="O198" s="91">
        <f t="shared" ref="O198:O202" si="201">M198+N198</f>
        <v>0</v>
      </c>
      <c r="P198" s="290"/>
      <c r="Q198" s="296"/>
      <c r="R198" s="343"/>
      <c r="S198" s="343"/>
    </row>
    <row r="199" spans="1:19" ht="24" hidden="1" x14ac:dyDescent="0.25">
      <c r="A199" s="30">
        <v>5129</v>
      </c>
      <c r="B199" s="43" t="s">
        <v>193</v>
      </c>
      <c r="C199" s="189">
        <f t="shared" si="165"/>
        <v>0</v>
      </c>
      <c r="D199" s="263">
        <v>0</v>
      </c>
      <c r="E199" s="45"/>
      <c r="F199" s="95">
        <f t="shared" si="198"/>
        <v>0</v>
      </c>
      <c r="G199" s="229"/>
      <c r="H199" s="45"/>
      <c r="I199" s="91">
        <f t="shared" si="199"/>
        <v>0</v>
      </c>
      <c r="J199" s="263"/>
      <c r="K199" s="45"/>
      <c r="L199" s="95">
        <f t="shared" si="200"/>
        <v>0</v>
      </c>
      <c r="M199" s="229"/>
      <c r="N199" s="45"/>
      <c r="O199" s="91">
        <f t="shared" si="201"/>
        <v>0</v>
      </c>
      <c r="P199" s="290"/>
      <c r="Q199" s="296"/>
      <c r="R199" s="343"/>
      <c r="S199" s="343"/>
    </row>
    <row r="200" spans="1:19" hidden="1" x14ac:dyDescent="0.25">
      <c r="A200" s="75">
        <v>5130</v>
      </c>
      <c r="B200" s="43" t="s">
        <v>194</v>
      </c>
      <c r="C200" s="189">
        <f t="shared" si="165"/>
        <v>0</v>
      </c>
      <c r="D200" s="263">
        <v>0</v>
      </c>
      <c r="E200" s="45"/>
      <c r="F200" s="95">
        <f t="shared" si="198"/>
        <v>0</v>
      </c>
      <c r="G200" s="229"/>
      <c r="H200" s="45"/>
      <c r="I200" s="91">
        <f t="shared" si="199"/>
        <v>0</v>
      </c>
      <c r="J200" s="263"/>
      <c r="K200" s="45"/>
      <c r="L200" s="95">
        <f t="shared" si="200"/>
        <v>0</v>
      </c>
      <c r="M200" s="229"/>
      <c r="N200" s="45"/>
      <c r="O200" s="91">
        <f t="shared" si="201"/>
        <v>0</v>
      </c>
      <c r="P200" s="290"/>
      <c r="Q200" s="296"/>
      <c r="R200" s="343"/>
      <c r="S200" s="343"/>
    </row>
    <row r="201" spans="1:19" hidden="1" x14ac:dyDescent="0.25">
      <c r="A201" s="75">
        <v>5140</v>
      </c>
      <c r="B201" s="43" t="s">
        <v>195</v>
      </c>
      <c r="C201" s="189">
        <f t="shared" si="165"/>
        <v>0</v>
      </c>
      <c r="D201" s="263">
        <v>0</v>
      </c>
      <c r="E201" s="45"/>
      <c r="F201" s="95">
        <f t="shared" si="198"/>
        <v>0</v>
      </c>
      <c r="G201" s="229"/>
      <c r="H201" s="45"/>
      <c r="I201" s="91">
        <f t="shared" si="199"/>
        <v>0</v>
      </c>
      <c r="J201" s="263"/>
      <c r="K201" s="45"/>
      <c r="L201" s="95">
        <f t="shared" si="200"/>
        <v>0</v>
      </c>
      <c r="M201" s="229"/>
      <c r="N201" s="45"/>
      <c r="O201" s="91">
        <f t="shared" si="201"/>
        <v>0</v>
      </c>
      <c r="P201" s="290"/>
      <c r="Q201" s="296"/>
      <c r="R201" s="343"/>
      <c r="S201" s="343"/>
    </row>
    <row r="202" spans="1:19" ht="24" hidden="1" x14ac:dyDescent="0.25">
      <c r="A202" s="75">
        <v>5170</v>
      </c>
      <c r="B202" s="43" t="s">
        <v>196</v>
      </c>
      <c r="C202" s="189">
        <f t="shared" si="165"/>
        <v>0</v>
      </c>
      <c r="D202" s="263">
        <v>0</v>
      </c>
      <c r="E202" s="45"/>
      <c r="F202" s="95">
        <f t="shared" si="198"/>
        <v>0</v>
      </c>
      <c r="G202" s="229"/>
      <c r="H202" s="45"/>
      <c r="I202" s="91">
        <f t="shared" si="199"/>
        <v>0</v>
      </c>
      <c r="J202" s="263"/>
      <c r="K202" s="45"/>
      <c r="L202" s="95">
        <f t="shared" si="200"/>
        <v>0</v>
      </c>
      <c r="M202" s="229"/>
      <c r="N202" s="45"/>
      <c r="O202" s="91">
        <f t="shared" si="201"/>
        <v>0</v>
      </c>
      <c r="P202" s="290"/>
      <c r="Q202" s="296"/>
      <c r="R202" s="343"/>
      <c r="S202" s="343"/>
    </row>
    <row r="203" spans="1:19" x14ac:dyDescent="0.25">
      <c r="A203" s="35">
        <v>5200</v>
      </c>
      <c r="B203" s="72" t="s">
        <v>197</v>
      </c>
      <c r="C203" s="187">
        <f t="shared" si="165"/>
        <v>3094643</v>
      </c>
      <c r="D203" s="130">
        <f>D204+D214+D215+D224+D225+D226+D228</f>
        <v>2208549</v>
      </c>
      <c r="E203" s="123">
        <f t="shared" ref="E203" si="202">E204+E214+E215+E224+E225+E226+E228</f>
        <v>-10906</v>
      </c>
      <c r="F203" s="409">
        <f>F204+F214+F215+F224+F225+F226+F228</f>
        <v>2197643</v>
      </c>
      <c r="G203" s="227">
        <f>G204+G214+G215+G224+G225+G226+G228</f>
        <v>897000</v>
      </c>
      <c r="H203" s="123">
        <f t="shared" ref="H203:O203" si="203">H204+H214+H215+H224+H225+H226+H228</f>
        <v>0</v>
      </c>
      <c r="I203" s="409">
        <f t="shared" si="203"/>
        <v>897000</v>
      </c>
      <c r="J203" s="130">
        <f t="shared" si="203"/>
        <v>0</v>
      </c>
      <c r="K203" s="38">
        <f t="shared" si="203"/>
        <v>0</v>
      </c>
      <c r="L203" s="175">
        <f t="shared" si="203"/>
        <v>0</v>
      </c>
      <c r="M203" s="227">
        <f t="shared" si="203"/>
        <v>0</v>
      </c>
      <c r="N203" s="38">
        <f t="shared" si="203"/>
        <v>0</v>
      </c>
      <c r="O203" s="123">
        <f t="shared" si="203"/>
        <v>0</v>
      </c>
      <c r="P203" s="292"/>
      <c r="Q203" s="296"/>
      <c r="R203" s="343"/>
      <c r="S203" s="343"/>
    </row>
    <row r="204" spans="1:19" hidden="1" x14ac:dyDescent="0.25">
      <c r="A204" s="73">
        <v>5210</v>
      </c>
      <c r="B204" s="58" t="s">
        <v>198</v>
      </c>
      <c r="C204" s="194">
        <f t="shared" si="165"/>
        <v>0</v>
      </c>
      <c r="D204" s="86">
        <f>SUM(D205:D213)</f>
        <v>0</v>
      </c>
      <c r="E204" s="74">
        <f>SUM(E205:E213)</f>
        <v>0</v>
      </c>
      <c r="F204" s="174">
        <f t="shared" ref="F204:N204" si="204">SUM(F205:F213)</f>
        <v>0</v>
      </c>
      <c r="G204" s="228">
        <f>SUM(G205:G213)</f>
        <v>0</v>
      </c>
      <c r="H204" s="74">
        <f t="shared" si="204"/>
        <v>0</v>
      </c>
      <c r="I204" s="154">
        <f t="shared" si="204"/>
        <v>0</v>
      </c>
      <c r="J204" s="86">
        <f t="shared" si="204"/>
        <v>0</v>
      </c>
      <c r="K204" s="74">
        <f t="shared" si="204"/>
        <v>0</v>
      </c>
      <c r="L204" s="174">
        <f t="shared" si="204"/>
        <v>0</v>
      </c>
      <c r="M204" s="228">
        <f t="shared" si="204"/>
        <v>0</v>
      </c>
      <c r="N204" s="74">
        <f t="shared" si="204"/>
        <v>0</v>
      </c>
      <c r="O204" s="154">
        <f>SUM(O205:O213)</f>
        <v>0</v>
      </c>
      <c r="P204" s="291"/>
      <c r="Q204" s="296"/>
      <c r="R204" s="343"/>
      <c r="S204" s="343"/>
    </row>
    <row r="205" spans="1:19" hidden="1" x14ac:dyDescent="0.25">
      <c r="A205" s="27">
        <v>5211</v>
      </c>
      <c r="B205" s="40" t="s">
        <v>199</v>
      </c>
      <c r="C205" s="188">
        <f t="shared" si="165"/>
        <v>0</v>
      </c>
      <c r="D205" s="262">
        <v>0</v>
      </c>
      <c r="E205" s="42"/>
      <c r="F205" s="176">
        <f t="shared" ref="F205:F214" si="205">D205+E205</f>
        <v>0</v>
      </c>
      <c r="G205" s="219"/>
      <c r="H205" s="42"/>
      <c r="I205" s="90">
        <f t="shared" ref="I205:I214" si="206">G205+H205</f>
        <v>0</v>
      </c>
      <c r="J205" s="262"/>
      <c r="K205" s="42"/>
      <c r="L205" s="176">
        <f t="shared" ref="L205:L214" si="207">J205+K205</f>
        <v>0</v>
      </c>
      <c r="M205" s="219"/>
      <c r="N205" s="42"/>
      <c r="O205" s="90">
        <f t="shared" ref="O205:O214" si="208">M205+N205</f>
        <v>0</v>
      </c>
      <c r="P205" s="289"/>
      <c r="Q205" s="296"/>
      <c r="R205" s="343"/>
      <c r="S205" s="343"/>
    </row>
    <row r="206" spans="1:19" hidden="1" x14ac:dyDescent="0.25">
      <c r="A206" s="30">
        <v>5212</v>
      </c>
      <c r="B206" s="43" t="s">
        <v>200</v>
      </c>
      <c r="C206" s="189">
        <f t="shared" si="165"/>
        <v>0</v>
      </c>
      <c r="D206" s="263">
        <v>0</v>
      </c>
      <c r="E206" s="45"/>
      <c r="F206" s="95">
        <f t="shared" si="205"/>
        <v>0</v>
      </c>
      <c r="G206" s="229"/>
      <c r="H206" s="45"/>
      <c r="I206" s="91">
        <f t="shared" si="206"/>
        <v>0</v>
      </c>
      <c r="J206" s="263"/>
      <c r="K206" s="45"/>
      <c r="L206" s="95">
        <f t="shared" si="207"/>
        <v>0</v>
      </c>
      <c r="M206" s="229"/>
      <c r="N206" s="45"/>
      <c r="O206" s="91">
        <f t="shared" si="208"/>
        <v>0</v>
      </c>
      <c r="P206" s="290"/>
      <c r="Q206" s="296"/>
      <c r="R206" s="343"/>
      <c r="S206" s="343"/>
    </row>
    <row r="207" spans="1:19" hidden="1" x14ac:dyDescent="0.25">
      <c r="A207" s="30">
        <v>5213</v>
      </c>
      <c r="B207" s="43" t="s">
        <v>201</v>
      </c>
      <c r="C207" s="189">
        <f t="shared" si="165"/>
        <v>0</v>
      </c>
      <c r="D207" s="263">
        <v>0</v>
      </c>
      <c r="E207" s="45"/>
      <c r="F207" s="95">
        <f t="shared" si="205"/>
        <v>0</v>
      </c>
      <c r="G207" s="229"/>
      <c r="H207" s="45"/>
      <c r="I207" s="91">
        <f t="shared" si="206"/>
        <v>0</v>
      </c>
      <c r="J207" s="263"/>
      <c r="K207" s="45"/>
      <c r="L207" s="95">
        <f t="shared" si="207"/>
        <v>0</v>
      </c>
      <c r="M207" s="229"/>
      <c r="N207" s="45"/>
      <c r="O207" s="91">
        <f t="shared" si="208"/>
        <v>0</v>
      </c>
      <c r="P207" s="290"/>
      <c r="Q207" s="296"/>
      <c r="R207" s="343"/>
      <c r="S207" s="343"/>
    </row>
    <row r="208" spans="1:19" hidden="1" x14ac:dyDescent="0.25">
      <c r="A208" s="30">
        <v>5214</v>
      </c>
      <c r="B208" s="43" t="s">
        <v>202</v>
      </c>
      <c r="C208" s="189">
        <f t="shared" si="165"/>
        <v>0</v>
      </c>
      <c r="D208" s="263">
        <v>0</v>
      </c>
      <c r="E208" s="45"/>
      <c r="F208" s="95">
        <f t="shared" si="205"/>
        <v>0</v>
      </c>
      <c r="G208" s="229"/>
      <c r="H208" s="45"/>
      <c r="I208" s="91">
        <f t="shared" si="206"/>
        <v>0</v>
      </c>
      <c r="J208" s="263"/>
      <c r="K208" s="45"/>
      <c r="L208" s="95">
        <f t="shared" si="207"/>
        <v>0</v>
      </c>
      <c r="M208" s="229"/>
      <c r="N208" s="45"/>
      <c r="O208" s="91">
        <f t="shared" si="208"/>
        <v>0</v>
      </c>
      <c r="P208" s="290"/>
      <c r="Q208" s="296"/>
      <c r="R208" s="343"/>
      <c r="S208" s="343"/>
    </row>
    <row r="209" spans="1:19" hidden="1" x14ac:dyDescent="0.25">
      <c r="A209" s="30">
        <v>5215</v>
      </c>
      <c r="B209" s="43" t="s">
        <v>203</v>
      </c>
      <c r="C209" s="189">
        <f t="shared" si="165"/>
        <v>0</v>
      </c>
      <c r="D209" s="263">
        <v>0</v>
      </c>
      <c r="E209" s="45"/>
      <c r="F209" s="95">
        <f t="shared" si="205"/>
        <v>0</v>
      </c>
      <c r="G209" s="229"/>
      <c r="H209" s="45"/>
      <c r="I209" s="91">
        <f t="shared" si="206"/>
        <v>0</v>
      </c>
      <c r="J209" s="263"/>
      <c r="K209" s="45"/>
      <c r="L209" s="95">
        <f t="shared" si="207"/>
        <v>0</v>
      </c>
      <c r="M209" s="229"/>
      <c r="N209" s="45"/>
      <c r="O209" s="91">
        <f t="shared" si="208"/>
        <v>0</v>
      </c>
      <c r="P209" s="290"/>
      <c r="Q209" s="296"/>
      <c r="R209" s="343"/>
      <c r="S209" s="343"/>
    </row>
    <row r="210" spans="1:19" hidden="1" x14ac:dyDescent="0.25">
      <c r="A210" s="30">
        <v>5216</v>
      </c>
      <c r="B210" s="43" t="s">
        <v>204</v>
      </c>
      <c r="C210" s="189">
        <f t="shared" si="165"/>
        <v>0</v>
      </c>
      <c r="D210" s="263">
        <v>0</v>
      </c>
      <c r="E210" s="45"/>
      <c r="F210" s="95">
        <f t="shared" si="205"/>
        <v>0</v>
      </c>
      <c r="G210" s="229"/>
      <c r="H210" s="45"/>
      <c r="I210" s="91">
        <f t="shared" si="206"/>
        <v>0</v>
      </c>
      <c r="J210" s="263"/>
      <c r="K210" s="45"/>
      <c r="L210" s="95">
        <f t="shared" si="207"/>
        <v>0</v>
      </c>
      <c r="M210" s="229"/>
      <c r="N210" s="45"/>
      <c r="O210" s="91">
        <f t="shared" si="208"/>
        <v>0</v>
      </c>
      <c r="P210" s="290"/>
      <c r="Q210" s="296"/>
      <c r="R210" s="343"/>
      <c r="S210" s="343"/>
    </row>
    <row r="211" spans="1:19" hidden="1" x14ac:dyDescent="0.25">
      <c r="A211" s="30">
        <v>5217</v>
      </c>
      <c r="B211" s="43" t="s">
        <v>205</v>
      </c>
      <c r="C211" s="189">
        <f t="shared" si="165"/>
        <v>0</v>
      </c>
      <c r="D211" s="263">
        <v>0</v>
      </c>
      <c r="E211" s="45"/>
      <c r="F211" s="95">
        <f t="shared" si="205"/>
        <v>0</v>
      </c>
      <c r="G211" s="229"/>
      <c r="H211" s="45"/>
      <c r="I211" s="91">
        <f t="shared" si="206"/>
        <v>0</v>
      </c>
      <c r="J211" s="263"/>
      <c r="K211" s="45"/>
      <c r="L211" s="95">
        <f t="shared" si="207"/>
        <v>0</v>
      </c>
      <c r="M211" s="229"/>
      <c r="N211" s="45"/>
      <c r="O211" s="91">
        <f t="shared" si="208"/>
        <v>0</v>
      </c>
      <c r="P211" s="290"/>
      <c r="Q211" s="296"/>
      <c r="R211" s="343"/>
      <c r="S211" s="343"/>
    </row>
    <row r="212" spans="1:19" hidden="1" x14ac:dyDescent="0.25">
      <c r="A212" s="30">
        <v>5218</v>
      </c>
      <c r="B212" s="43" t="s">
        <v>206</v>
      </c>
      <c r="C212" s="189">
        <f t="shared" si="165"/>
        <v>0</v>
      </c>
      <c r="D212" s="263">
        <v>0</v>
      </c>
      <c r="E212" s="45"/>
      <c r="F212" s="95">
        <f t="shared" si="205"/>
        <v>0</v>
      </c>
      <c r="G212" s="229"/>
      <c r="H212" s="45"/>
      <c r="I212" s="91">
        <f t="shared" si="206"/>
        <v>0</v>
      </c>
      <c r="J212" s="263"/>
      <c r="K212" s="45"/>
      <c r="L212" s="95">
        <f t="shared" si="207"/>
        <v>0</v>
      </c>
      <c r="M212" s="229"/>
      <c r="N212" s="45"/>
      <c r="O212" s="91">
        <f t="shared" si="208"/>
        <v>0</v>
      </c>
      <c r="P212" s="290"/>
      <c r="Q212" s="296"/>
      <c r="R212" s="343"/>
      <c r="S212" s="343"/>
    </row>
    <row r="213" spans="1:19" hidden="1" x14ac:dyDescent="0.25">
      <c r="A213" s="30">
        <v>5219</v>
      </c>
      <c r="B213" s="43" t="s">
        <v>207</v>
      </c>
      <c r="C213" s="189">
        <f t="shared" si="165"/>
        <v>0</v>
      </c>
      <c r="D213" s="263">
        <v>0</v>
      </c>
      <c r="E213" s="45"/>
      <c r="F213" s="95">
        <f t="shared" si="205"/>
        <v>0</v>
      </c>
      <c r="G213" s="229"/>
      <c r="H213" s="45"/>
      <c r="I213" s="91">
        <f t="shared" si="206"/>
        <v>0</v>
      </c>
      <c r="J213" s="263"/>
      <c r="K213" s="45"/>
      <c r="L213" s="95">
        <f t="shared" si="207"/>
        <v>0</v>
      </c>
      <c r="M213" s="229"/>
      <c r="N213" s="45"/>
      <c r="O213" s="91">
        <f t="shared" si="208"/>
        <v>0</v>
      </c>
      <c r="P213" s="290"/>
      <c r="Q213" s="296"/>
      <c r="R213" s="343"/>
      <c r="S213" s="343"/>
    </row>
    <row r="214" spans="1:19" ht="13.5" hidden="1" customHeight="1" x14ac:dyDescent="0.25">
      <c r="A214" s="75">
        <v>5220</v>
      </c>
      <c r="B214" s="43" t="s">
        <v>208</v>
      </c>
      <c r="C214" s="189">
        <f t="shared" si="165"/>
        <v>0</v>
      </c>
      <c r="D214" s="263">
        <v>0</v>
      </c>
      <c r="E214" s="45"/>
      <c r="F214" s="95">
        <f t="shared" si="205"/>
        <v>0</v>
      </c>
      <c r="G214" s="229"/>
      <c r="H214" s="45"/>
      <c r="I214" s="91">
        <f t="shared" si="206"/>
        <v>0</v>
      </c>
      <c r="J214" s="263"/>
      <c r="K214" s="45"/>
      <c r="L214" s="95">
        <f t="shared" si="207"/>
        <v>0</v>
      </c>
      <c r="M214" s="229"/>
      <c r="N214" s="45"/>
      <c r="O214" s="91">
        <f t="shared" si="208"/>
        <v>0</v>
      </c>
      <c r="P214" s="290"/>
      <c r="Q214" s="296"/>
      <c r="R214" s="343"/>
      <c r="S214" s="343"/>
    </row>
    <row r="215" spans="1:19" hidden="1" x14ac:dyDescent="0.25">
      <c r="A215" s="75">
        <v>5230</v>
      </c>
      <c r="B215" s="43" t="s">
        <v>209</v>
      </c>
      <c r="C215" s="189">
        <f t="shared" si="165"/>
        <v>0</v>
      </c>
      <c r="D215" s="132">
        <f>SUM(D216:D223)</f>
        <v>0</v>
      </c>
      <c r="E215" s="76">
        <f t="shared" ref="E215" si="209">SUM(E216:E223)</f>
        <v>0</v>
      </c>
      <c r="F215" s="95">
        <f>SUM(F216:F223)</f>
        <v>0</v>
      </c>
      <c r="G215" s="230">
        <f>SUM(G216:G223)</f>
        <v>0</v>
      </c>
      <c r="H215" s="76">
        <f t="shared" ref="H215:N215" si="210">SUM(H216:H223)</f>
        <v>0</v>
      </c>
      <c r="I215" s="91">
        <f t="shared" si="210"/>
        <v>0</v>
      </c>
      <c r="J215" s="132">
        <f t="shared" si="210"/>
        <v>0</v>
      </c>
      <c r="K215" s="76">
        <f t="shared" si="210"/>
        <v>0</v>
      </c>
      <c r="L215" s="95">
        <f t="shared" si="210"/>
        <v>0</v>
      </c>
      <c r="M215" s="230">
        <f t="shared" si="210"/>
        <v>0</v>
      </c>
      <c r="N215" s="76">
        <f t="shared" si="210"/>
        <v>0</v>
      </c>
      <c r="O215" s="91">
        <f>SUM(O216:O223)</f>
        <v>0</v>
      </c>
      <c r="P215" s="290"/>
      <c r="Q215" s="296"/>
      <c r="R215" s="343"/>
      <c r="S215" s="343"/>
    </row>
    <row r="216" spans="1:19" hidden="1" x14ac:dyDescent="0.25">
      <c r="A216" s="30">
        <v>5231</v>
      </c>
      <c r="B216" s="43" t="s">
        <v>210</v>
      </c>
      <c r="C216" s="189">
        <f t="shared" si="165"/>
        <v>0</v>
      </c>
      <c r="D216" s="263">
        <v>0</v>
      </c>
      <c r="E216" s="45"/>
      <c r="F216" s="95">
        <f t="shared" ref="F216:F225" si="211">D216+E216</f>
        <v>0</v>
      </c>
      <c r="G216" s="229"/>
      <c r="H216" s="45"/>
      <c r="I216" s="91">
        <f t="shared" ref="I216:I225" si="212">G216+H216</f>
        <v>0</v>
      </c>
      <c r="J216" s="263"/>
      <c r="K216" s="45"/>
      <c r="L216" s="95">
        <f t="shared" ref="L216:L225" si="213">J216+K216</f>
        <v>0</v>
      </c>
      <c r="M216" s="229"/>
      <c r="N216" s="45"/>
      <c r="O216" s="91">
        <f t="shared" ref="O216:O225" si="214">M216+N216</f>
        <v>0</v>
      </c>
      <c r="P216" s="290"/>
      <c r="Q216" s="296"/>
      <c r="R216" s="343"/>
      <c r="S216" s="343"/>
    </row>
    <row r="217" spans="1:19" hidden="1" x14ac:dyDescent="0.25">
      <c r="A217" s="30">
        <v>5232</v>
      </c>
      <c r="B217" s="43" t="s">
        <v>211</v>
      </c>
      <c r="C217" s="189">
        <f t="shared" si="165"/>
        <v>0</v>
      </c>
      <c r="D217" s="263">
        <v>0</v>
      </c>
      <c r="E217" s="45"/>
      <c r="F217" s="95">
        <f t="shared" si="211"/>
        <v>0</v>
      </c>
      <c r="G217" s="229"/>
      <c r="H217" s="45"/>
      <c r="I217" s="91">
        <f t="shared" si="212"/>
        <v>0</v>
      </c>
      <c r="J217" s="263"/>
      <c r="K217" s="45"/>
      <c r="L217" s="95">
        <f t="shared" si="213"/>
        <v>0</v>
      </c>
      <c r="M217" s="229"/>
      <c r="N217" s="45"/>
      <c r="O217" s="91">
        <f t="shared" si="214"/>
        <v>0</v>
      </c>
      <c r="P217" s="290"/>
      <c r="Q217" s="296"/>
      <c r="R217" s="343"/>
      <c r="S217" s="343"/>
    </row>
    <row r="218" spans="1:19" hidden="1" x14ac:dyDescent="0.25">
      <c r="A218" s="30">
        <v>5233</v>
      </c>
      <c r="B218" s="43" t="s">
        <v>212</v>
      </c>
      <c r="C218" s="189">
        <f t="shared" si="165"/>
        <v>0</v>
      </c>
      <c r="D218" s="263">
        <v>0</v>
      </c>
      <c r="E218" s="45"/>
      <c r="F218" s="95">
        <f t="shared" si="211"/>
        <v>0</v>
      </c>
      <c r="G218" s="229"/>
      <c r="H218" s="45"/>
      <c r="I218" s="91">
        <f t="shared" si="212"/>
        <v>0</v>
      </c>
      <c r="J218" s="263"/>
      <c r="K218" s="45"/>
      <c r="L218" s="95">
        <f t="shared" si="213"/>
        <v>0</v>
      </c>
      <c r="M218" s="229"/>
      <c r="N218" s="45"/>
      <c r="O218" s="91">
        <f t="shared" si="214"/>
        <v>0</v>
      </c>
      <c r="P218" s="290"/>
      <c r="Q218" s="296"/>
      <c r="R218" s="343"/>
      <c r="S218" s="343"/>
    </row>
    <row r="219" spans="1:19" hidden="1" x14ac:dyDescent="0.25">
      <c r="A219" s="30">
        <v>5234</v>
      </c>
      <c r="B219" s="43" t="s">
        <v>213</v>
      </c>
      <c r="C219" s="189">
        <f t="shared" si="165"/>
        <v>0</v>
      </c>
      <c r="D219" s="263">
        <v>0</v>
      </c>
      <c r="E219" s="45"/>
      <c r="F219" s="95">
        <f t="shared" si="211"/>
        <v>0</v>
      </c>
      <c r="G219" s="229"/>
      <c r="H219" s="45"/>
      <c r="I219" s="91">
        <f t="shared" si="212"/>
        <v>0</v>
      </c>
      <c r="J219" s="263"/>
      <c r="K219" s="45"/>
      <c r="L219" s="95">
        <f t="shared" si="213"/>
        <v>0</v>
      </c>
      <c r="M219" s="229"/>
      <c r="N219" s="45"/>
      <c r="O219" s="91">
        <f t="shared" si="214"/>
        <v>0</v>
      </c>
      <c r="P219" s="290"/>
      <c r="Q219" s="296"/>
      <c r="R219" s="343"/>
      <c r="S219" s="343"/>
    </row>
    <row r="220" spans="1:19" ht="14.25" hidden="1" customHeight="1" x14ac:dyDescent="0.25">
      <c r="A220" s="30">
        <v>5236</v>
      </c>
      <c r="B220" s="43" t="s">
        <v>214</v>
      </c>
      <c r="C220" s="189">
        <f t="shared" si="165"/>
        <v>0</v>
      </c>
      <c r="D220" s="263">
        <v>0</v>
      </c>
      <c r="E220" s="45"/>
      <c r="F220" s="95">
        <f t="shared" si="211"/>
        <v>0</v>
      </c>
      <c r="G220" s="229"/>
      <c r="H220" s="45"/>
      <c r="I220" s="91">
        <f t="shared" si="212"/>
        <v>0</v>
      </c>
      <c r="J220" s="263"/>
      <c r="K220" s="45"/>
      <c r="L220" s="95">
        <f t="shared" si="213"/>
        <v>0</v>
      </c>
      <c r="M220" s="229"/>
      <c r="N220" s="45"/>
      <c r="O220" s="91">
        <f t="shared" si="214"/>
        <v>0</v>
      </c>
      <c r="P220" s="290"/>
      <c r="Q220" s="296"/>
      <c r="R220" s="343"/>
      <c r="S220" s="343"/>
    </row>
    <row r="221" spans="1:19" ht="14.25" hidden="1" customHeight="1" x14ac:dyDescent="0.25">
      <c r="A221" s="30">
        <v>5237</v>
      </c>
      <c r="B221" s="43" t="s">
        <v>215</v>
      </c>
      <c r="C221" s="189">
        <f t="shared" si="165"/>
        <v>0</v>
      </c>
      <c r="D221" s="263">
        <v>0</v>
      </c>
      <c r="E221" s="45"/>
      <c r="F221" s="95">
        <f t="shared" si="211"/>
        <v>0</v>
      </c>
      <c r="G221" s="229"/>
      <c r="H221" s="45"/>
      <c r="I221" s="91">
        <f t="shared" si="212"/>
        <v>0</v>
      </c>
      <c r="J221" s="263"/>
      <c r="K221" s="45"/>
      <c r="L221" s="95">
        <f t="shared" si="213"/>
        <v>0</v>
      </c>
      <c r="M221" s="229"/>
      <c r="N221" s="45"/>
      <c r="O221" s="91">
        <f t="shared" si="214"/>
        <v>0</v>
      </c>
      <c r="P221" s="290"/>
      <c r="Q221" s="296"/>
      <c r="R221" s="343"/>
      <c r="S221" s="343"/>
    </row>
    <row r="222" spans="1:19" hidden="1" x14ac:dyDescent="0.25">
      <c r="A222" s="30">
        <v>5238</v>
      </c>
      <c r="B222" s="43" t="s">
        <v>216</v>
      </c>
      <c r="C222" s="189">
        <f t="shared" si="165"/>
        <v>0</v>
      </c>
      <c r="D222" s="263">
        <v>0</v>
      </c>
      <c r="E222" s="45"/>
      <c r="F222" s="95">
        <f t="shared" si="211"/>
        <v>0</v>
      </c>
      <c r="G222" s="229"/>
      <c r="H222" s="45"/>
      <c r="I222" s="91">
        <f t="shared" si="212"/>
        <v>0</v>
      </c>
      <c r="J222" s="263"/>
      <c r="K222" s="45"/>
      <c r="L222" s="95">
        <f t="shared" si="213"/>
        <v>0</v>
      </c>
      <c r="M222" s="229"/>
      <c r="N222" s="45"/>
      <c r="O222" s="91">
        <f t="shared" si="214"/>
        <v>0</v>
      </c>
      <c r="P222" s="290"/>
      <c r="Q222" s="296"/>
      <c r="R222" s="343"/>
      <c r="S222" s="343"/>
    </row>
    <row r="223" spans="1:19" hidden="1" x14ac:dyDescent="0.25">
      <c r="A223" s="30">
        <v>5239</v>
      </c>
      <c r="B223" s="43" t="s">
        <v>217</v>
      </c>
      <c r="C223" s="189">
        <f t="shared" si="165"/>
        <v>0</v>
      </c>
      <c r="D223" s="263">
        <v>0</v>
      </c>
      <c r="E223" s="45"/>
      <c r="F223" s="95">
        <f t="shared" si="211"/>
        <v>0</v>
      </c>
      <c r="G223" s="229"/>
      <c r="H223" s="45"/>
      <c r="I223" s="91">
        <f t="shared" si="212"/>
        <v>0</v>
      </c>
      <c r="J223" s="263"/>
      <c r="K223" s="45"/>
      <c r="L223" s="95">
        <f t="shared" si="213"/>
        <v>0</v>
      </c>
      <c r="M223" s="229"/>
      <c r="N223" s="45"/>
      <c r="O223" s="91">
        <f t="shared" si="214"/>
        <v>0</v>
      </c>
      <c r="P223" s="290"/>
      <c r="Q223" s="296"/>
      <c r="R223" s="343"/>
      <c r="S223" s="343"/>
    </row>
    <row r="224" spans="1:19" ht="24" x14ac:dyDescent="0.25">
      <c r="A224" s="75">
        <v>5240</v>
      </c>
      <c r="B224" s="43" t="s">
        <v>218</v>
      </c>
      <c r="C224" s="189">
        <f t="shared" si="165"/>
        <v>148620</v>
      </c>
      <c r="D224" s="263">
        <v>148620</v>
      </c>
      <c r="E224" s="393"/>
      <c r="F224" s="411">
        <f t="shared" si="211"/>
        <v>148620</v>
      </c>
      <c r="G224" s="229"/>
      <c r="H224" s="393"/>
      <c r="I224" s="411">
        <f t="shared" si="212"/>
        <v>0</v>
      </c>
      <c r="J224" s="263"/>
      <c r="K224" s="45"/>
      <c r="L224" s="95">
        <f t="shared" si="213"/>
        <v>0</v>
      </c>
      <c r="M224" s="229"/>
      <c r="N224" s="45"/>
      <c r="O224" s="91">
        <f t="shared" si="214"/>
        <v>0</v>
      </c>
      <c r="P224" s="290"/>
      <c r="Q224" s="296"/>
      <c r="R224" s="343"/>
      <c r="S224" s="343"/>
    </row>
    <row r="225" spans="1:19" x14ac:dyDescent="0.25">
      <c r="A225" s="75">
        <v>5250</v>
      </c>
      <c r="B225" s="43" t="s">
        <v>219</v>
      </c>
      <c r="C225" s="189">
        <f t="shared" si="165"/>
        <v>2946023</v>
      </c>
      <c r="D225" s="263">
        <v>2059929</v>
      </c>
      <c r="E225" s="393">
        <v>-10906</v>
      </c>
      <c r="F225" s="411">
        <f t="shared" si="211"/>
        <v>2049023</v>
      </c>
      <c r="G225" s="229">
        <v>897000</v>
      </c>
      <c r="H225" s="393"/>
      <c r="I225" s="411">
        <f t="shared" si="212"/>
        <v>897000</v>
      </c>
      <c r="J225" s="263"/>
      <c r="K225" s="45"/>
      <c r="L225" s="95">
        <f t="shared" si="213"/>
        <v>0</v>
      </c>
      <c r="M225" s="229"/>
      <c r="N225" s="45"/>
      <c r="O225" s="91">
        <f t="shared" si="214"/>
        <v>0</v>
      </c>
      <c r="P225" s="290"/>
      <c r="Q225" s="296"/>
      <c r="R225" s="343"/>
      <c r="S225" s="343"/>
    </row>
    <row r="226" spans="1:19" hidden="1" x14ac:dyDescent="0.25">
      <c r="A226" s="75">
        <v>5260</v>
      </c>
      <c r="B226" s="43" t="s">
        <v>220</v>
      </c>
      <c r="C226" s="189">
        <f t="shared" si="165"/>
        <v>0</v>
      </c>
      <c r="D226" s="132">
        <f>SUM(D227)</f>
        <v>0</v>
      </c>
      <c r="E226" s="76">
        <f t="shared" ref="E226" si="215">SUM(E227)</f>
        <v>0</v>
      </c>
      <c r="F226" s="95">
        <f>SUM(F227)</f>
        <v>0</v>
      </c>
      <c r="G226" s="230">
        <f>SUM(G227)</f>
        <v>0</v>
      </c>
      <c r="H226" s="76">
        <f t="shared" ref="H226:N226" si="216">SUM(H227)</f>
        <v>0</v>
      </c>
      <c r="I226" s="91">
        <f t="shared" si="216"/>
        <v>0</v>
      </c>
      <c r="J226" s="132">
        <f t="shared" si="216"/>
        <v>0</v>
      </c>
      <c r="K226" s="76">
        <f t="shared" si="216"/>
        <v>0</v>
      </c>
      <c r="L226" s="95">
        <f t="shared" si="216"/>
        <v>0</v>
      </c>
      <c r="M226" s="230">
        <f t="shared" si="216"/>
        <v>0</v>
      </c>
      <c r="N226" s="76">
        <f t="shared" si="216"/>
        <v>0</v>
      </c>
      <c r="O226" s="91">
        <f>SUM(O227)</f>
        <v>0</v>
      </c>
      <c r="P226" s="290"/>
      <c r="Q226" s="296"/>
      <c r="R226" s="343"/>
      <c r="S226" s="343"/>
    </row>
    <row r="227" spans="1:19" hidden="1" x14ac:dyDescent="0.25">
      <c r="A227" s="30">
        <v>5269</v>
      </c>
      <c r="B227" s="43" t="s">
        <v>221</v>
      </c>
      <c r="C227" s="189">
        <f t="shared" si="165"/>
        <v>0</v>
      </c>
      <c r="D227" s="263">
        <v>0</v>
      </c>
      <c r="E227" s="45"/>
      <c r="F227" s="95">
        <f t="shared" ref="F227:F228" si="217">D227+E227</f>
        <v>0</v>
      </c>
      <c r="G227" s="229"/>
      <c r="H227" s="45"/>
      <c r="I227" s="91">
        <f t="shared" ref="I227:I228" si="218">G227+H227</f>
        <v>0</v>
      </c>
      <c r="J227" s="263"/>
      <c r="K227" s="45"/>
      <c r="L227" s="95">
        <f t="shared" ref="L227:L228" si="219">J227+K227</f>
        <v>0</v>
      </c>
      <c r="M227" s="229"/>
      <c r="N227" s="45"/>
      <c r="O227" s="91">
        <f t="shared" ref="O227:O228" si="220">M227+N227</f>
        <v>0</v>
      </c>
      <c r="P227" s="290"/>
      <c r="Q227" s="296"/>
      <c r="R227" s="343"/>
      <c r="S227" s="343"/>
    </row>
    <row r="228" spans="1:19" ht="24" hidden="1" x14ac:dyDescent="0.25">
      <c r="A228" s="73">
        <v>5270</v>
      </c>
      <c r="B228" s="58" t="s">
        <v>222</v>
      </c>
      <c r="C228" s="194">
        <f t="shared" si="165"/>
        <v>0</v>
      </c>
      <c r="D228" s="260">
        <v>0</v>
      </c>
      <c r="E228" s="77"/>
      <c r="F228" s="174">
        <f t="shared" si="217"/>
        <v>0</v>
      </c>
      <c r="G228" s="231"/>
      <c r="H228" s="77"/>
      <c r="I228" s="154">
        <f t="shared" si="218"/>
        <v>0</v>
      </c>
      <c r="J228" s="260"/>
      <c r="K228" s="77"/>
      <c r="L228" s="174">
        <f t="shared" si="219"/>
        <v>0</v>
      </c>
      <c r="M228" s="231"/>
      <c r="N228" s="77"/>
      <c r="O228" s="154">
        <f t="shared" si="220"/>
        <v>0</v>
      </c>
      <c r="P228" s="291"/>
      <c r="Q228" s="296"/>
      <c r="R228" s="343"/>
      <c r="S228" s="343"/>
    </row>
    <row r="229" spans="1:19" hidden="1" x14ac:dyDescent="0.25">
      <c r="A229" s="70">
        <v>6000</v>
      </c>
      <c r="B229" s="70" t="s">
        <v>223</v>
      </c>
      <c r="C229" s="199">
        <f t="shared" si="165"/>
        <v>0</v>
      </c>
      <c r="D229" s="137">
        <f>D230+D250+D258</f>
        <v>0</v>
      </c>
      <c r="E229" s="71">
        <f t="shared" ref="E229" si="221">E230+E250+E258</f>
        <v>0</v>
      </c>
      <c r="F229" s="172">
        <f>F230+F250+F258</f>
        <v>0</v>
      </c>
      <c r="G229" s="226">
        <f>G230+G250+G258</f>
        <v>0</v>
      </c>
      <c r="H229" s="71">
        <f t="shared" ref="H229:N229" si="222">H230+H250+H258</f>
        <v>0</v>
      </c>
      <c r="I229" s="125">
        <f t="shared" si="222"/>
        <v>0</v>
      </c>
      <c r="J229" s="137">
        <f t="shared" si="222"/>
        <v>0</v>
      </c>
      <c r="K229" s="71">
        <f t="shared" si="222"/>
        <v>0</v>
      </c>
      <c r="L229" s="172">
        <f t="shared" si="222"/>
        <v>0</v>
      </c>
      <c r="M229" s="226">
        <f t="shared" si="222"/>
        <v>0</v>
      </c>
      <c r="N229" s="71">
        <f t="shared" si="222"/>
        <v>0</v>
      </c>
      <c r="O229" s="125">
        <f>O230+O250+O258</f>
        <v>0</v>
      </c>
      <c r="P229" s="312"/>
      <c r="Q229" s="296"/>
      <c r="R229" s="343"/>
      <c r="S229" s="343"/>
    </row>
    <row r="230" spans="1:19" ht="14.25" hidden="1" customHeight="1" x14ac:dyDescent="0.25">
      <c r="A230" s="51">
        <v>6200</v>
      </c>
      <c r="B230" s="82" t="s">
        <v>224</v>
      </c>
      <c r="C230" s="201">
        <f t="shared" si="165"/>
        <v>0</v>
      </c>
      <c r="D230" s="138">
        <f>SUM(D231,D232,D234,D237,D243,D244,D245)</f>
        <v>0</v>
      </c>
      <c r="E230" s="85">
        <f t="shared" ref="E230" si="223">SUM(E231,E232,E234,E237,E243,E244,E245)</f>
        <v>0</v>
      </c>
      <c r="F230" s="173">
        <f>SUM(F231,F232,F234,F237,F243,F244,F245)</f>
        <v>0</v>
      </c>
      <c r="G230" s="235">
        <f>SUM(G231,G232,G234,G237,G243,G244,G245)</f>
        <v>0</v>
      </c>
      <c r="H230" s="85">
        <f t="shared" ref="H230:N230" si="224">SUM(H231,H232,H234,H237,H243,H244,H245)</f>
        <v>0</v>
      </c>
      <c r="I230" s="124">
        <f t="shared" si="224"/>
        <v>0</v>
      </c>
      <c r="J230" s="138">
        <f t="shared" si="224"/>
        <v>0</v>
      </c>
      <c r="K230" s="85">
        <f t="shared" si="224"/>
        <v>0</v>
      </c>
      <c r="L230" s="173">
        <f t="shared" si="224"/>
        <v>0</v>
      </c>
      <c r="M230" s="235">
        <f t="shared" si="224"/>
        <v>0</v>
      </c>
      <c r="N230" s="85">
        <f t="shared" si="224"/>
        <v>0</v>
      </c>
      <c r="O230" s="124">
        <f>SUM(O231,O232,O234,O237,O243,O244,O245)</f>
        <v>0</v>
      </c>
      <c r="P230" s="313"/>
      <c r="Q230" s="296"/>
      <c r="R230" s="343"/>
      <c r="S230" s="343"/>
    </row>
    <row r="231" spans="1:19" hidden="1" x14ac:dyDescent="0.25">
      <c r="A231" s="340">
        <v>6220</v>
      </c>
      <c r="B231" s="40" t="s">
        <v>225</v>
      </c>
      <c r="C231" s="188">
        <f t="shared" si="165"/>
        <v>0</v>
      </c>
      <c r="D231" s="262">
        <v>0</v>
      </c>
      <c r="E231" s="42"/>
      <c r="F231" s="176">
        <f>D231+E231</f>
        <v>0</v>
      </c>
      <c r="G231" s="219"/>
      <c r="H231" s="42"/>
      <c r="I231" s="90">
        <f>G231+H231</f>
        <v>0</v>
      </c>
      <c r="J231" s="262"/>
      <c r="K231" s="42"/>
      <c r="L231" s="176">
        <f>J231+K231</f>
        <v>0</v>
      </c>
      <c r="M231" s="219"/>
      <c r="N231" s="42"/>
      <c r="O231" s="90">
        <f>M231+N231</f>
        <v>0</v>
      </c>
      <c r="P231" s="289"/>
      <c r="Q231" s="296"/>
      <c r="R231" s="343"/>
      <c r="S231" s="343"/>
    </row>
    <row r="232" spans="1:19" hidden="1" x14ac:dyDescent="0.25">
      <c r="A232" s="75">
        <v>6230</v>
      </c>
      <c r="B232" s="43" t="s">
        <v>226</v>
      </c>
      <c r="C232" s="189">
        <f t="shared" si="165"/>
        <v>0</v>
      </c>
      <c r="D232" s="132">
        <f>SUM(D233)</f>
        <v>0</v>
      </c>
      <c r="E232" s="76">
        <f t="shared" ref="E232:O232" si="225">SUM(E233)</f>
        <v>0</v>
      </c>
      <c r="F232" s="95">
        <f t="shared" si="225"/>
        <v>0</v>
      </c>
      <c r="G232" s="230">
        <f>SUM(G233)</f>
        <v>0</v>
      </c>
      <c r="H232" s="76">
        <f t="shared" si="225"/>
        <v>0</v>
      </c>
      <c r="I232" s="91">
        <f t="shared" si="225"/>
        <v>0</v>
      </c>
      <c r="J232" s="132">
        <f t="shared" si="225"/>
        <v>0</v>
      </c>
      <c r="K232" s="76">
        <f t="shared" si="225"/>
        <v>0</v>
      </c>
      <c r="L232" s="95">
        <f t="shared" si="225"/>
        <v>0</v>
      </c>
      <c r="M232" s="230">
        <f t="shared" si="225"/>
        <v>0</v>
      </c>
      <c r="N232" s="76">
        <f t="shared" si="225"/>
        <v>0</v>
      </c>
      <c r="O232" s="91">
        <f t="shared" si="225"/>
        <v>0</v>
      </c>
      <c r="P232" s="290"/>
      <c r="Q232" s="296"/>
      <c r="R232" s="343"/>
      <c r="S232" s="343"/>
    </row>
    <row r="233" spans="1:19" hidden="1" x14ac:dyDescent="0.25">
      <c r="A233" s="30">
        <v>6239</v>
      </c>
      <c r="B233" s="40" t="s">
        <v>227</v>
      </c>
      <c r="C233" s="189">
        <f t="shared" si="165"/>
        <v>0</v>
      </c>
      <c r="D233" s="262">
        <v>0</v>
      </c>
      <c r="E233" s="42"/>
      <c r="F233" s="176">
        <f>D233+E233</f>
        <v>0</v>
      </c>
      <c r="G233" s="219"/>
      <c r="H233" s="42"/>
      <c r="I233" s="90">
        <f>G233+H233</f>
        <v>0</v>
      </c>
      <c r="J233" s="262"/>
      <c r="K233" s="42"/>
      <c r="L233" s="176">
        <f>J233+K233</f>
        <v>0</v>
      </c>
      <c r="M233" s="219"/>
      <c r="N233" s="42"/>
      <c r="O233" s="90">
        <f>M233+N233</f>
        <v>0</v>
      </c>
      <c r="P233" s="289"/>
      <c r="Q233" s="296"/>
      <c r="R233" s="343"/>
      <c r="S233" s="343"/>
    </row>
    <row r="234" spans="1:19" ht="24" hidden="1" x14ac:dyDescent="0.25">
      <c r="A234" s="75">
        <v>6240</v>
      </c>
      <c r="B234" s="43" t="s">
        <v>228</v>
      </c>
      <c r="C234" s="189">
        <f t="shared" si="165"/>
        <v>0</v>
      </c>
      <c r="D234" s="132">
        <f>SUM(D235:D236)</f>
        <v>0</v>
      </c>
      <c r="E234" s="76">
        <f t="shared" ref="E234" si="226">SUM(E235:E236)</f>
        <v>0</v>
      </c>
      <c r="F234" s="95">
        <f>SUM(F235:F236)</f>
        <v>0</v>
      </c>
      <c r="G234" s="230">
        <f>SUM(G235:G236)</f>
        <v>0</v>
      </c>
      <c r="H234" s="76">
        <f t="shared" ref="H234:N234" si="227">SUM(H235:H236)</f>
        <v>0</v>
      </c>
      <c r="I234" s="91">
        <f t="shared" si="227"/>
        <v>0</v>
      </c>
      <c r="J234" s="132">
        <f t="shared" si="227"/>
        <v>0</v>
      </c>
      <c r="K234" s="76">
        <f t="shared" si="227"/>
        <v>0</v>
      </c>
      <c r="L234" s="95">
        <f t="shared" si="227"/>
        <v>0</v>
      </c>
      <c r="M234" s="230">
        <f t="shared" si="227"/>
        <v>0</v>
      </c>
      <c r="N234" s="76">
        <f t="shared" si="227"/>
        <v>0</v>
      </c>
      <c r="O234" s="91">
        <f>SUM(O235:O236)</f>
        <v>0</v>
      </c>
      <c r="P234" s="290"/>
      <c r="Q234" s="296"/>
      <c r="R234" s="343"/>
      <c r="S234" s="343"/>
    </row>
    <row r="235" spans="1:19" hidden="1" x14ac:dyDescent="0.25">
      <c r="A235" s="30">
        <v>6241</v>
      </c>
      <c r="B235" s="43" t="s">
        <v>229</v>
      </c>
      <c r="C235" s="189">
        <f t="shared" si="165"/>
        <v>0</v>
      </c>
      <c r="D235" s="263">
        <v>0</v>
      </c>
      <c r="E235" s="45"/>
      <c r="F235" s="95">
        <f t="shared" ref="F235:F236" si="228">D235+E235</f>
        <v>0</v>
      </c>
      <c r="G235" s="229"/>
      <c r="H235" s="45"/>
      <c r="I235" s="91">
        <f t="shared" ref="I235:I236" si="229">G235+H235</f>
        <v>0</v>
      </c>
      <c r="J235" s="263"/>
      <c r="K235" s="45"/>
      <c r="L235" s="95">
        <f t="shared" ref="L235:L236" si="230">J235+K235</f>
        <v>0</v>
      </c>
      <c r="M235" s="229"/>
      <c r="N235" s="45"/>
      <c r="O235" s="91">
        <f t="shared" ref="O235:O236" si="231">M235+N235</f>
        <v>0</v>
      </c>
      <c r="P235" s="290"/>
      <c r="Q235" s="296"/>
      <c r="R235" s="343"/>
      <c r="S235" s="343"/>
    </row>
    <row r="236" spans="1:19" hidden="1" x14ac:dyDescent="0.25">
      <c r="A236" s="30">
        <v>6242</v>
      </c>
      <c r="B236" s="43" t="s">
        <v>230</v>
      </c>
      <c r="C236" s="189">
        <f t="shared" si="165"/>
        <v>0</v>
      </c>
      <c r="D236" s="263">
        <v>0</v>
      </c>
      <c r="E236" s="45"/>
      <c r="F236" s="95">
        <f t="shared" si="228"/>
        <v>0</v>
      </c>
      <c r="G236" s="229"/>
      <c r="H236" s="45"/>
      <c r="I236" s="91">
        <f t="shared" si="229"/>
        <v>0</v>
      </c>
      <c r="J236" s="263"/>
      <c r="K236" s="45"/>
      <c r="L236" s="95">
        <f t="shared" si="230"/>
        <v>0</v>
      </c>
      <c r="M236" s="229"/>
      <c r="N236" s="45"/>
      <c r="O236" s="91">
        <f t="shared" si="231"/>
        <v>0</v>
      </c>
      <c r="P236" s="290"/>
      <c r="Q236" s="296"/>
      <c r="R236" s="343"/>
      <c r="S236" s="343"/>
    </row>
    <row r="237" spans="1:19" ht="25.5" hidden="1" customHeight="1" x14ac:dyDescent="0.25">
      <c r="A237" s="75">
        <v>6250</v>
      </c>
      <c r="B237" s="43" t="s">
        <v>231</v>
      </c>
      <c r="C237" s="189">
        <f t="shared" si="165"/>
        <v>0</v>
      </c>
      <c r="D237" s="132">
        <f>SUM(D238:D242)</f>
        <v>0</v>
      </c>
      <c r="E237" s="76">
        <f t="shared" ref="E237" si="232">SUM(E238:E242)</f>
        <v>0</v>
      </c>
      <c r="F237" s="95">
        <f>SUM(F238:F242)</f>
        <v>0</v>
      </c>
      <c r="G237" s="230">
        <f>SUM(G238:G242)</f>
        <v>0</v>
      </c>
      <c r="H237" s="76">
        <f t="shared" ref="H237:N237" si="233">SUM(H238:H242)</f>
        <v>0</v>
      </c>
      <c r="I237" s="91">
        <f t="shared" si="233"/>
        <v>0</v>
      </c>
      <c r="J237" s="132">
        <f t="shared" si="233"/>
        <v>0</v>
      </c>
      <c r="K237" s="76">
        <f t="shared" si="233"/>
        <v>0</v>
      </c>
      <c r="L237" s="95">
        <f t="shared" si="233"/>
        <v>0</v>
      </c>
      <c r="M237" s="230">
        <f t="shared" si="233"/>
        <v>0</v>
      </c>
      <c r="N237" s="76">
        <f t="shared" si="233"/>
        <v>0</v>
      </c>
      <c r="O237" s="91">
        <f>SUM(O238:O242)</f>
        <v>0</v>
      </c>
      <c r="P237" s="290"/>
      <c r="Q237" s="296"/>
      <c r="R237" s="343"/>
      <c r="S237" s="343"/>
    </row>
    <row r="238" spans="1:19" ht="14.25" hidden="1" customHeight="1" x14ac:dyDescent="0.25">
      <c r="A238" s="30">
        <v>6252</v>
      </c>
      <c r="B238" s="43" t="s">
        <v>232</v>
      </c>
      <c r="C238" s="189">
        <f t="shared" si="165"/>
        <v>0</v>
      </c>
      <c r="D238" s="263">
        <v>0</v>
      </c>
      <c r="E238" s="45"/>
      <c r="F238" s="95">
        <f t="shared" ref="F238:F244" si="234">D238+E238</f>
        <v>0</v>
      </c>
      <c r="G238" s="229"/>
      <c r="H238" s="45"/>
      <c r="I238" s="91">
        <f t="shared" ref="I238:I244" si="235">G238+H238</f>
        <v>0</v>
      </c>
      <c r="J238" s="263"/>
      <c r="K238" s="45"/>
      <c r="L238" s="95">
        <f t="shared" ref="L238:L244" si="236">J238+K238</f>
        <v>0</v>
      </c>
      <c r="M238" s="229"/>
      <c r="N238" s="45"/>
      <c r="O238" s="91">
        <f t="shared" ref="O238:O244" si="237">M238+N238</f>
        <v>0</v>
      </c>
      <c r="P238" s="290"/>
      <c r="Q238" s="296"/>
      <c r="R238" s="343"/>
      <c r="S238" s="343"/>
    </row>
    <row r="239" spans="1:19" ht="14.25" hidden="1" customHeight="1" x14ac:dyDescent="0.25">
      <c r="A239" s="30">
        <v>6253</v>
      </c>
      <c r="B239" s="43" t="s">
        <v>233</v>
      </c>
      <c r="C239" s="189">
        <f t="shared" si="165"/>
        <v>0</v>
      </c>
      <c r="D239" s="263">
        <v>0</v>
      </c>
      <c r="E239" s="45"/>
      <c r="F239" s="95">
        <f t="shared" si="234"/>
        <v>0</v>
      </c>
      <c r="G239" s="229"/>
      <c r="H239" s="45"/>
      <c r="I239" s="91">
        <f t="shared" si="235"/>
        <v>0</v>
      </c>
      <c r="J239" s="263"/>
      <c r="K239" s="45"/>
      <c r="L239" s="95">
        <f t="shared" si="236"/>
        <v>0</v>
      </c>
      <c r="M239" s="229"/>
      <c r="N239" s="45"/>
      <c r="O239" s="91">
        <f t="shared" si="237"/>
        <v>0</v>
      </c>
      <c r="P239" s="290"/>
      <c r="Q239" s="296"/>
      <c r="R239" s="343"/>
      <c r="S239" s="343"/>
    </row>
    <row r="240" spans="1:19" ht="24" hidden="1" x14ac:dyDescent="0.25">
      <c r="A240" s="30">
        <v>6254</v>
      </c>
      <c r="B240" s="43" t="s">
        <v>234</v>
      </c>
      <c r="C240" s="189">
        <f t="shared" si="165"/>
        <v>0</v>
      </c>
      <c r="D240" s="263">
        <v>0</v>
      </c>
      <c r="E240" s="45"/>
      <c r="F240" s="95">
        <f t="shared" si="234"/>
        <v>0</v>
      </c>
      <c r="G240" s="229"/>
      <c r="H240" s="45"/>
      <c r="I240" s="91">
        <f t="shared" si="235"/>
        <v>0</v>
      </c>
      <c r="J240" s="263"/>
      <c r="K240" s="45"/>
      <c r="L240" s="95">
        <f t="shared" si="236"/>
        <v>0</v>
      </c>
      <c r="M240" s="229"/>
      <c r="N240" s="45"/>
      <c r="O240" s="91">
        <f t="shared" si="237"/>
        <v>0</v>
      </c>
      <c r="P240" s="290"/>
      <c r="Q240" s="296"/>
      <c r="R240" s="343"/>
      <c r="S240" s="343"/>
    </row>
    <row r="241" spans="1:19" ht="24" hidden="1" x14ac:dyDescent="0.25">
      <c r="A241" s="30">
        <v>6255</v>
      </c>
      <c r="B241" s="43" t="s">
        <v>235</v>
      </c>
      <c r="C241" s="189">
        <f t="shared" ref="C241:C295" si="238">SUM(F241,I241,L241,O241)</f>
        <v>0</v>
      </c>
      <c r="D241" s="263">
        <v>0</v>
      </c>
      <c r="E241" s="45"/>
      <c r="F241" s="95">
        <f t="shared" si="234"/>
        <v>0</v>
      </c>
      <c r="G241" s="229"/>
      <c r="H241" s="45"/>
      <c r="I241" s="91">
        <f t="shared" si="235"/>
        <v>0</v>
      </c>
      <c r="J241" s="263"/>
      <c r="K241" s="45"/>
      <c r="L241" s="95">
        <f t="shared" si="236"/>
        <v>0</v>
      </c>
      <c r="M241" s="229"/>
      <c r="N241" s="45"/>
      <c r="O241" s="91">
        <f t="shared" si="237"/>
        <v>0</v>
      </c>
      <c r="P241" s="290"/>
      <c r="Q241" s="296"/>
      <c r="R241" s="343"/>
      <c r="S241" s="343"/>
    </row>
    <row r="242" spans="1:19" hidden="1" x14ac:dyDescent="0.25">
      <c r="A242" s="30">
        <v>6259</v>
      </c>
      <c r="B242" s="43" t="s">
        <v>236</v>
      </c>
      <c r="C242" s="189">
        <f t="shared" si="238"/>
        <v>0</v>
      </c>
      <c r="D242" s="263">
        <v>0</v>
      </c>
      <c r="E242" s="45"/>
      <c r="F242" s="95">
        <f t="shared" si="234"/>
        <v>0</v>
      </c>
      <c r="G242" s="229"/>
      <c r="H242" s="45"/>
      <c r="I242" s="91">
        <f t="shared" si="235"/>
        <v>0</v>
      </c>
      <c r="J242" s="263"/>
      <c r="K242" s="45"/>
      <c r="L242" s="95">
        <f t="shared" si="236"/>
        <v>0</v>
      </c>
      <c r="M242" s="229"/>
      <c r="N242" s="45"/>
      <c r="O242" s="91">
        <f t="shared" si="237"/>
        <v>0</v>
      </c>
      <c r="P242" s="290"/>
      <c r="Q242" s="296"/>
      <c r="R242" s="343"/>
      <c r="S242" s="343"/>
    </row>
    <row r="243" spans="1:19" ht="24" hidden="1" x14ac:dyDescent="0.25">
      <c r="A243" s="75">
        <v>6260</v>
      </c>
      <c r="B243" s="43" t="s">
        <v>237</v>
      </c>
      <c r="C243" s="189">
        <f t="shared" si="238"/>
        <v>0</v>
      </c>
      <c r="D243" s="263">
        <v>0</v>
      </c>
      <c r="E243" s="45"/>
      <c r="F243" s="95">
        <f t="shared" si="234"/>
        <v>0</v>
      </c>
      <c r="G243" s="229"/>
      <c r="H243" s="45"/>
      <c r="I243" s="91">
        <f t="shared" si="235"/>
        <v>0</v>
      </c>
      <c r="J243" s="263"/>
      <c r="K243" s="45"/>
      <c r="L243" s="95">
        <f t="shared" si="236"/>
        <v>0</v>
      </c>
      <c r="M243" s="229"/>
      <c r="N243" s="45"/>
      <c r="O243" s="91">
        <f t="shared" si="237"/>
        <v>0</v>
      </c>
      <c r="P243" s="290"/>
      <c r="Q243" s="296"/>
      <c r="R243" s="343"/>
      <c r="S243" s="343"/>
    </row>
    <row r="244" spans="1:19" hidden="1" x14ac:dyDescent="0.25">
      <c r="A244" s="75">
        <v>6270</v>
      </c>
      <c r="B244" s="43" t="s">
        <v>238</v>
      </c>
      <c r="C244" s="189">
        <f t="shared" si="238"/>
        <v>0</v>
      </c>
      <c r="D244" s="263">
        <v>0</v>
      </c>
      <c r="E244" s="45"/>
      <c r="F244" s="95">
        <f t="shared" si="234"/>
        <v>0</v>
      </c>
      <c r="G244" s="229"/>
      <c r="H244" s="45"/>
      <c r="I244" s="91">
        <f t="shared" si="235"/>
        <v>0</v>
      </c>
      <c r="J244" s="263"/>
      <c r="K244" s="45"/>
      <c r="L244" s="95">
        <f t="shared" si="236"/>
        <v>0</v>
      </c>
      <c r="M244" s="229"/>
      <c r="N244" s="45"/>
      <c r="O244" s="91">
        <f t="shared" si="237"/>
        <v>0</v>
      </c>
      <c r="P244" s="290"/>
      <c r="Q244" s="296"/>
      <c r="R244" s="343"/>
      <c r="S244" s="343"/>
    </row>
    <row r="245" spans="1:19" hidden="1" x14ac:dyDescent="0.25">
      <c r="A245" s="340">
        <v>6290</v>
      </c>
      <c r="B245" s="40" t="s">
        <v>239</v>
      </c>
      <c r="C245" s="200">
        <f t="shared" si="238"/>
        <v>0</v>
      </c>
      <c r="D245" s="131">
        <f>SUM(D246:D249)</f>
        <v>0</v>
      </c>
      <c r="E245" s="79">
        <f t="shared" ref="E245" si="239">SUM(E246:E249)</f>
        <v>0</v>
      </c>
      <c r="F245" s="176">
        <f>SUM(F246:F249)</f>
        <v>0</v>
      </c>
      <c r="G245" s="232">
        <f>SUM(G246:G249)</f>
        <v>0</v>
      </c>
      <c r="H245" s="79">
        <f t="shared" ref="H245:O245" si="240">SUM(H246:H249)</f>
        <v>0</v>
      </c>
      <c r="I245" s="90">
        <f t="shared" si="240"/>
        <v>0</v>
      </c>
      <c r="J245" s="131">
        <f t="shared" si="240"/>
        <v>0</v>
      </c>
      <c r="K245" s="79">
        <f t="shared" si="240"/>
        <v>0</v>
      </c>
      <c r="L245" s="176">
        <f t="shared" si="240"/>
        <v>0</v>
      </c>
      <c r="M245" s="232">
        <f t="shared" si="240"/>
        <v>0</v>
      </c>
      <c r="N245" s="79">
        <f t="shared" si="240"/>
        <v>0</v>
      </c>
      <c r="O245" s="90">
        <f t="shared" si="240"/>
        <v>0</v>
      </c>
      <c r="P245" s="293"/>
      <c r="Q245" s="296"/>
      <c r="R245" s="343"/>
      <c r="S245" s="343"/>
    </row>
    <row r="246" spans="1:19" hidden="1" x14ac:dyDescent="0.25">
      <c r="A246" s="30">
        <v>6291</v>
      </c>
      <c r="B246" s="43" t="s">
        <v>240</v>
      </c>
      <c r="C246" s="189">
        <f t="shared" si="238"/>
        <v>0</v>
      </c>
      <c r="D246" s="263">
        <v>0</v>
      </c>
      <c r="E246" s="45"/>
      <c r="F246" s="95">
        <f t="shared" ref="F246:F249" si="241">D246+E246</f>
        <v>0</v>
      </c>
      <c r="G246" s="229"/>
      <c r="H246" s="45"/>
      <c r="I246" s="91">
        <f t="shared" ref="I246:I249" si="242">G246+H246</f>
        <v>0</v>
      </c>
      <c r="J246" s="263"/>
      <c r="K246" s="45"/>
      <c r="L246" s="95">
        <f t="shared" ref="L246:L249" si="243">J246+K246</f>
        <v>0</v>
      </c>
      <c r="M246" s="229"/>
      <c r="N246" s="45"/>
      <c r="O246" s="91">
        <f t="shared" ref="O246:O249" si="244">M246+N246</f>
        <v>0</v>
      </c>
      <c r="P246" s="290"/>
      <c r="Q246" s="296"/>
      <c r="R246" s="343"/>
      <c r="S246" s="343"/>
    </row>
    <row r="247" spans="1:19" hidden="1" x14ac:dyDescent="0.25">
      <c r="A247" s="30">
        <v>6292</v>
      </c>
      <c r="B247" s="43" t="s">
        <v>241</v>
      </c>
      <c r="C247" s="189">
        <f t="shared" si="238"/>
        <v>0</v>
      </c>
      <c r="D247" s="263">
        <v>0</v>
      </c>
      <c r="E247" s="45"/>
      <c r="F247" s="95">
        <f t="shared" si="241"/>
        <v>0</v>
      </c>
      <c r="G247" s="229"/>
      <c r="H247" s="45"/>
      <c r="I247" s="91">
        <f t="shared" si="242"/>
        <v>0</v>
      </c>
      <c r="J247" s="263"/>
      <c r="K247" s="45"/>
      <c r="L247" s="95">
        <f t="shared" si="243"/>
        <v>0</v>
      </c>
      <c r="M247" s="229"/>
      <c r="N247" s="45"/>
      <c r="O247" s="91">
        <f t="shared" si="244"/>
        <v>0</v>
      </c>
      <c r="P247" s="290"/>
      <c r="Q247" s="296"/>
      <c r="R247" s="343"/>
      <c r="S247" s="343"/>
    </row>
    <row r="248" spans="1:19" ht="72" hidden="1" x14ac:dyDescent="0.25">
      <c r="A248" s="30">
        <v>6296</v>
      </c>
      <c r="B248" s="43" t="s">
        <v>242</v>
      </c>
      <c r="C248" s="189">
        <f t="shared" si="238"/>
        <v>0</v>
      </c>
      <c r="D248" s="263">
        <v>0</v>
      </c>
      <c r="E248" s="45"/>
      <c r="F248" s="95">
        <f t="shared" si="241"/>
        <v>0</v>
      </c>
      <c r="G248" s="229"/>
      <c r="H248" s="45"/>
      <c r="I248" s="91">
        <f t="shared" si="242"/>
        <v>0</v>
      </c>
      <c r="J248" s="263"/>
      <c r="K248" s="45"/>
      <c r="L248" s="95">
        <f t="shared" si="243"/>
        <v>0</v>
      </c>
      <c r="M248" s="229"/>
      <c r="N248" s="45"/>
      <c r="O248" s="91">
        <f t="shared" si="244"/>
        <v>0</v>
      </c>
      <c r="P248" s="290"/>
      <c r="Q248" s="296"/>
      <c r="R248" s="343"/>
      <c r="S248" s="343"/>
    </row>
    <row r="249" spans="1:19" ht="39.75" hidden="1" customHeight="1" x14ac:dyDescent="0.25">
      <c r="A249" s="30">
        <v>6299</v>
      </c>
      <c r="B249" s="43" t="s">
        <v>243</v>
      </c>
      <c r="C249" s="189">
        <f t="shared" si="238"/>
        <v>0</v>
      </c>
      <c r="D249" s="263">
        <v>0</v>
      </c>
      <c r="E249" s="45"/>
      <c r="F249" s="95">
        <f t="shared" si="241"/>
        <v>0</v>
      </c>
      <c r="G249" s="229"/>
      <c r="H249" s="45"/>
      <c r="I249" s="91">
        <f t="shared" si="242"/>
        <v>0</v>
      </c>
      <c r="J249" s="263"/>
      <c r="K249" s="45"/>
      <c r="L249" s="95">
        <f t="shared" si="243"/>
        <v>0</v>
      </c>
      <c r="M249" s="229"/>
      <c r="N249" s="45"/>
      <c r="O249" s="91">
        <f t="shared" si="244"/>
        <v>0</v>
      </c>
      <c r="P249" s="290"/>
      <c r="Q249" s="296"/>
      <c r="R249" s="343"/>
      <c r="S249" s="343"/>
    </row>
    <row r="250" spans="1:19" hidden="1" x14ac:dyDescent="0.25">
      <c r="A250" s="35">
        <v>6300</v>
      </c>
      <c r="B250" s="72" t="s">
        <v>244</v>
      </c>
      <c r="C250" s="187">
        <f t="shared" si="238"/>
        <v>0</v>
      </c>
      <c r="D250" s="130">
        <f>SUM(D251,D256,D257)</f>
        <v>0</v>
      </c>
      <c r="E250" s="38">
        <f t="shared" ref="E250" si="245">SUM(E251,E256,E257)</f>
        <v>0</v>
      </c>
      <c r="F250" s="175">
        <f>SUM(F251,F256,F257)</f>
        <v>0</v>
      </c>
      <c r="G250" s="227">
        <f>SUM(G251,G256,G257)</f>
        <v>0</v>
      </c>
      <c r="H250" s="38">
        <f t="shared" ref="H250:O250" si="246">SUM(H251,H256,H257)</f>
        <v>0</v>
      </c>
      <c r="I250" s="123">
        <f t="shared" si="246"/>
        <v>0</v>
      </c>
      <c r="J250" s="130">
        <f t="shared" si="246"/>
        <v>0</v>
      </c>
      <c r="K250" s="38">
        <f t="shared" si="246"/>
        <v>0</v>
      </c>
      <c r="L250" s="175">
        <f t="shared" si="246"/>
        <v>0</v>
      </c>
      <c r="M250" s="227">
        <f t="shared" si="246"/>
        <v>0</v>
      </c>
      <c r="N250" s="38">
        <f t="shared" si="246"/>
        <v>0</v>
      </c>
      <c r="O250" s="123">
        <f t="shared" si="246"/>
        <v>0</v>
      </c>
      <c r="P250" s="314"/>
      <c r="Q250" s="296"/>
      <c r="R250" s="343"/>
      <c r="S250" s="343"/>
    </row>
    <row r="251" spans="1:19" ht="24" hidden="1" x14ac:dyDescent="0.25">
      <c r="A251" s="340">
        <v>6320</v>
      </c>
      <c r="B251" s="40" t="s">
        <v>245</v>
      </c>
      <c r="C251" s="200">
        <f t="shared" si="238"/>
        <v>0</v>
      </c>
      <c r="D251" s="131">
        <f>SUM(D252:D255)</f>
        <v>0</v>
      </c>
      <c r="E251" s="79">
        <f t="shared" ref="E251" si="247">SUM(E252:E255)</f>
        <v>0</v>
      </c>
      <c r="F251" s="176">
        <f>SUM(F252:F255)</f>
        <v>0</v>
      </c>
      <c r="G251" s="232">
        <f>SUM(G252:G255)</f>
        <v>0</v>
      </c>
      <c r="H251" s="79">
        <f t="shared" ref="H251:O251" si="248">SUM(H252:H255)</f>
        <v>0</v>
      </c>
      <c r="I251" s="90">
        <f t="shared" si="248"/>
        <v>0</v>
      </c>
      <c r="J251" s="131">
        <f t="shared" si="248"/>
        <v>0</v>
      </c>
      <c r="K251" s="79">
        <f t="shared" si="248"/>
        <v>0</v>
      </c>
      <c r="L251" s="176">
        <f t="shared" si="248"/>
        <v>0</v>
      </c>
      <c r="M251" s="232">
        <f t="shared" si="248"/>
        <v>0</v>
      </c>
      <c r="N251" s="79">
        <f t="shared" si="248"/>
        <v>0</v>
      </c>
      <c r="O251" s="90">
        <f t="shared" si="248"/>
        <v>0</v>
      </c>
      <c r="P251" s="289"/>
      <c r="Q251" s="296"/>
      <c r="R251" s="343"/>
      <c r="S251" s="343"/>
    </row>
    <row r="252" spans="1:19" hidden="1" x14ac:dyDescent="0.25">
      <c r="A252" s="30">
        <v>6322</v>
      </c>
      <c r="B252" s="43" t="s">
        <v>246</v>
      </c>
      <c r="C252" s="189">
        <f t="shared" si="238"/>
        <v>0</v>
      </c>
      <c r="D252" s="263">
        <v>0</v>
      </c>
      <c r="E252" s="45"/>
      <c r="F252" s="95">
        <f t="shared" ref="F252:F257" si="249">D252+E252</f>
        <v>0</v>
      </c>
      <c r="G252" s="229"/>
      <c r="H252" s="45"/>
      <c r="I252" s="91">
        <f t="shared" ref="I252:I257" si="250">G252+H252</f>
        <v>0</v>
      </c>
      <c r="J252" s="263"/>
      <c r="K252" s="45"/>
      <c r="L252" s="95">
        <f t="shared" ref="L252:L257" si="251">J252+K252</f>
        <v>0</v>
      </c>
      <c r="M252" s="229"/>
      <c r="N252" s="45"/>
      <c r="O252" s="91">
        <f t="shared" ref="O252:O257" si="252">M252+N252</f>
        <v>0</v>
      </c>
      <c r="P252" s="290"/>
      <c r="Q252" s="296"/>
      <c r="R252" s="343"/>
      <c r="S252" s="343"/>
    </row>
    <row r="253" spans="1:19" ht="24" hidden="1" x14ac:dyDescent="0.25">
      <c r="A253" s="30">
        <v>6323</v>
      </c>
      <c r="B253" s="43" t="s">
        <v>247</v>
      </c>
      <c r="C253" s="189">
        <f t="shared" si="238"/>
        <v>0</v>
      </c>
      <c r="D253" s="263">
        <v>0</v>
      </c>
      <c r="E253" s="45"/>
      <c r="F253" s="95">
        <f t="shared" si="249"/>
        <v>0</v>
      </c>
      <c r="G253" s="229"/>
      <c r="H253" s="45"/>
      <c r="I253" s="91">
        <f t="shared" si="250"/>
        <v>0</v>
      </c>
      <c r="J253" s="263"/>
      <c r="K253" s="45"/>
      <c r="L253" s="95">
        <f t="shared" si="251"/>
        <v>0</v>
      </c>
      <c r="M253" s="229"/>
      <c r="N253" s="45"/>
      <c r="O253" s="91">
        <f t="shared" si="252"/>
        <v>0</v>
      </c>
      <c r="P253" s="290"/>
      <c r="Q253" s="296"/>
      <c r="R253" s="343"/>
      <c r="S253" s="343"/>
    </row>
    <row r="254" spans="1:19" ht="24" hidden="1" x14ac:dyDescent="0.25">
      <c r="A254" s="30">
        <v>6324</v>
      </c>
      <c r="B254" s="43" t="s">
        <v>301</v>
      </c>
      <c r="C254" s="189">
        <f t="shared" si="238"/>
        <v>0</v>
      </c>
      <c r="D254" s="263">
        <v>0</v>
      </c>
      <c r="E254" s="45"/>
      <c r="F254" s="95">
        <f t="shared" si="249"/>
        <v>0</v>
      </c>
      <c r="G254" s="229"/>
      <c r="H254" s="45"/>
      <c r="I254" s="91">
        <f t="shared" si="250"/>
        <v>0</v>
      </c>
      <c r="J254" s="263"/>
      <c r="K254" s="45"/>
      <c r="L254" s="95">
        <f t="shared" si="251"/>
        <v>0</v>
      </c>
      <c r="M254" s="229"/>
      <c r="N254" s="45"/>
      <c r="O254" s="91">
        <f t="shared" si="252"/>
        <v>0</v>
      </c>
      <c r="P254" s="290"/>
      <c r="Q254" s="296"/>
      <c r="R254" s="343"/>
      <c r="S254" s="343"/>
    </row>
    <row r="255" spans="1:19" hidden="1" x14ac:dyDescent="0.25">
      <c r="A255" s="27">
        <v>6329</v>
      </c>
      <c r="B255" s="40" t="s">
        <v>302</v>
      </c>
      <c r="C255" s="188">
        <f t="shared" si="238"/>
        <v>0</v>
      </c>
      <c r="D255" s="262">
        <v>0</v>
      </c>
      <c r="E255" s="42"/>
      <c r="F255" s="176">
        <f t="shared" si="249"/>
        <v>0</v>
      </c>
      <c r="G255" s="219"/>
      <c r="H255" s="42"/>
      <c r="I255" s="90">
        <f t="shared" si="250"/>
        <v>0</v>
      </c>
      <c r="J255" s="262"/>
      <c r="K255" s="42"/>
      <c r="L255" s="176">
        <f t="shared" si="251"/>
        <v>0</v>
      </c>
      <c r="M255" s="219"/>
      <c r="N255" s="42"/>
      <c r="O255" s="90">
        <f t="shared" si="252"/>
        <v>0</v>
      </c>
      <c r="P255" s="289"/>
      <c r="Q255" s="296"/>
      <c r="R255" s="343"/>
      <c r="S255" s="343"/>
    </row>
    <row r="256" spans="1:19" hidden="1" x14ac:dyDescent="0.25">
      <c r="A256" s="92">
        <v>6330</v>
      </c>
      <c r="B256" s="93" t="s">
        <v>248</v>
      </c>
      <c r="C256" s="200">
        <f t="shared" si="238"/>
        <v>0</v>
      </c>
      <c r="D256" s="264">
        <v>0</v>
      </c>
      <c r="E256" s="84"/>
      <c r="F256" s="331">
        <f t="shared" si="249"/>
        <v>0</v>
      </c>
      <c r="G256" s="234"/>
      <c r="H256" s="84"/>
      <c r="I256" s="156">
        <f t="shared" si="250"/>
        <v>0</v>
      </c>
      <c r="J256" s="264"/>
      <c r="K256" s="84"/>
      <c r="L256" s="331">
        <f t="shared" si="251"/>
        <v>0</v>
      </c>
      <c r="M256" s="234"/>
      <c r="N256" s="84"/>
      <c r="O256" s="156">
        <f t="shared" si="252"/>
        <v>0</v>
      </c>
      <c r="P256" s="293"/>
      <c r="Q256" s="296"/>
      <c r="R256" s="343"/>
      <c r="S256" s="343"/>
    </row>
    <row r="257" spans="1:19" hidden="1" x14ac:dyDescent="0.25">
      <c r="A257" s="75">
        <v>6360</v>
      </c>
      <c r="B257" s="43" t="s">
        <v>249</v>
      </c>
      <c r="C257" s="189">
        <f t="shared" si="238"/>
        <v>0</v>
      </c>
      <c r="D257" s="263">
        <v>0</v>
      </c>
      <c r="E257" s="45"/>
      <c r="F257" s="95">
        <f t="shared" si="249"/>
        <v>0</v>
      </c>
      <c r="G257" s="229"/>
      <c r="H257" s="45"/>
      <c r="I257" s="91">
        <f t="shared" si="250"/>
        <v>0</v>
      </c>
      <c r="J257" s="263"/>
      <c r="K257" s="45"/>
      <c r="L257" s="95">
        <f t="shared" si="251"/>
        <v>0</v>
      </c>
      <c r="M257" s="229"/>
      <c r="N257" s="45"/>
      <c r="O257" s="91">
        <f t="shared" si="252"/>
        <v>0</v>
      </c>
      <c r="P257" s="290"/>
      <c r="Q257" s="296"/>
      <c r="R257" s="343"/>
      <c r="S257" s="343"/>
    </row>
    <row r="258" spans="1:19" ht="24" hidden="1" x14ac:dyDescent="0.25">
      <c r="A258" s="35">
        <v>6400</v>
      </c>
      <c r="B258" s="72" t="s">
        <v>250</v>
      </c>
      <c r="C258" s="187">
        <f t="shared" si="238"/>
        <v>0</v>
      </c>
      <c r="D258" s="130">
        <f>SUM(D259,D263)</f>
        <v>0</v>
      </c>
      <c r="E258" s="38">
        <f t="shared" ref="E258" si="253">SUM(E259,E263)</f>
        <v>0</v>
      </c>
      <c r="F258" s="175">
        <f>SUM(F259,F263)</f>
        <v>0</v>
      </c>
      <c r="G258" s="227">
        <f>SUM(G259,G263)</f>
        <v>0</v>
      </c>
      <c r="H258" s="38">
        <f t="shared" ref="H258:O258" si="254">SUM(H259,H263)</f>
        <v>0</v>
      </c>
      <c r="I258" s="123">
        <f t="shared" si="254"/>
        <v>0</v>
      </c>
      <c r="J258" s="130">
        <f t="shared" si="254"/>
        <v>0</v>
      </c>
      <c r="K258" s="38">
        <f t="shared" si="254"/>
        <v>0</v>
      </c>
      <c r="L258" s="175">
        <f t="shared" si="254"/>
        <v>0</v>
      </c>
      <c r="M258" s="227">
        <f t="shared" si="254"/>
        <v>0</v>
      </c>
      <c r="N258" s="38">
        <f t="shared" si="254"/>
        <v>0</v>
      </c>
      <c r="O258" s="123">
        <f t="shared" si="254"/>
        <v>0</v>
      </c>
      <c r="P258" s="314"/>
      <c r="Q258" s="296"/>
      <c r="R258" s="343"/>
      <c r="S258" s="343"/>
    </row>
    <row r="259" spans="1:19" ht="24" hidden="1" x14ac:dyDescent="0.25">
      <c r="A259" s="340">
        <v>6410</v>
      </c>
      <c r="B259" s="40" t="s">
        <v>251</v>
      </c>
      <c r="C259" s="188">
        <f t="shared" si="238"/>
        <v>0</v>
      </c>
      <c r="D259" s="131">
        <f>SUM(D260:D262)</f>
        <v>0</v>
      </c>
      <c r="E259" s="79">
        <f t="shared" ref="E259" si="255">SUM(E260:E262)</f>
        <v>0</v>
      </c>
      <c r="F259" s="176">
        <f>SUM(F260:F262)</f>
        <v>0</v>
      </c>
      <c r="G259" s="232">
        <f>SUM(G260:G262)</f>
        <v>0</v>
      </c>
      <c r="H259" s="79">
        <f t="shared" ref="H259:O259" si="256">SUM(H260:H262)</f>
        <v>0</v>
      </c>
      <c r="I259" s="90">
        <f t="shared" si="256"/>
        <v>0</v>
      </c>
      <c r="J259" s="131">
        <f t="shared" si="256"/>
        <v>0</v>
      </c>
      <c r="K259" s="79">
        <f t="shared" si="256"/>
        <v>0</v>
      </c>
      <c r="L259" s="176">
        <f t="shared" si="256"/>
        <v>0</v>
      </c>
      <c r="M259" s="232">
        <f t="shared" si="256"/>
        <v>0</v>
      </c>
      <c r="N259" s="79">
        <f t="shared" si="256"/>
        <v>0</v>
      </c>
      <c r="O259" s="155">
        <f t="shared" si="256"/>
        <v>0</v>
      </c>
      <c r="P259" s="294"/>
      <c r="Q259" s="296"/>
      <c r="R259" s="343"/>
      <c r="S259" s="343"/>
    </row>
    <row r="260" spans="1:19" hidden="1" x14ac:dyDescent="0.25">
      <c r="A260" s="30">
        <v>6411</v>
      </c>
      <c r="B260" s="94" t="s">
        <v>252</v>
      </c>
      <c r="C260" s="189">
        <f t="shared" si="238"/>
        <v>0</v>
      </c>
      <c r="D260" s="263">
        <v>0</v>
      </c>
      <c r="E260" s="45"/>
      <c r="F260" s="95">
        <f t="shared" ref="F260:F262" si="257">D260+E260</f>
        <v>0</v>
      </c>
      <c r="G260" s="229"/>
      <c r="H260" s="45"/>
      <c r="I260" s="91">
        <f t="shared" ref="I260:I262" si="258">G260+H260</f>
        <v>0</v>
      </c>
      <c r="J260" s="263"/>
      <c r="K260" s="45"/>
      <c r="L260" s="95">
        <f t="shared" ref="L260:L262" si="259">J260+K260</f>
        <v>0</v>
      </c>
      <c r="M260" s="229"/>
      <c r="N260" s="45"/>
      <c r="O260" s="91">
        <f t="shared" ref="O260:O262" si="260">M260+N260</f>
        <v>0</v>
      </c>
      <c r="P260" s="290"/>
      <c r="Q260" s="296"/>
      <c r="R260" s="343"/>
      <c r="S260" s="343"/>
    </row>
    <row r="261" spans="1:19" ht="36" hidden="1" x14ac:dyDescent="0.25">
      <c r="A261" s="30">
        <v>6412</v>
      </c>
      <c r="B261" s="43" t="s">
        <v>253</v>
      </c>
      <c r="C261" s="189">
        <f t="shared" si="238"/>
        <v>0</v>
      </c>
      <c r="D261" s="263">
        <v>0</v>
      </c>
      <c r="E261" s="45"/>
      <c r="F261" s="95">
        <f t="shared" si="257"/>
        <v>0</v>
      </c>
      <c r="G261" s="229"/>
      <c r="H261" s="45"/>
      <c r="I261" s="91">
        <f t="shared" si="258"/>
        <v>0</v>
      </c>
      <c r="J261" s="263"/>
      <c r="K261" s="45"/>
      <c r="L261" s="95">
        <f t="shared" si="259"/>
        <v>0</v>
      </c>
      <c r="M261" s="229"/>
      <c r="N261" s="45"/>
      <c r="O261" s="91">
        <f t="shared" si="260"/>
        <v>0</v>
      </c>
      <c r="P261" s="290"/>
      <c r="Q261" s="296"/>
      <c r="R261" s="343"/>
      <c r="S261" s="343"/>
    </row>
    <row r="262" spans="1:19" ht="36" hidden="1" x14ac:dyDescent="0.25">
      <c r="A262" s="30">
        <v>6419</v>
      </c>
      <c r="B262" s="43" t="s">
        <v>254</v>
      </c>
      <c r="C262" s="189">
        <f t="shared" si="238"/>
        <v>0</v>
      </c>
      <c r="D262" s="263">
        <v>0</v>
      </c>
      <c r="E262" s="45"/>
      <c r="F262" s="95">
        <f t="shared" si="257"/>
        <v>0</v>
      </c>
      <c r="G262" s="229"/>
      <c r="H262" s="45"/>
      <c r="I262" s="91">
        <f t="shared" si="258"/>
        <v>0</v>
      </c>
      <c r="J262" s="263"/>
      <c r="K262" s="45"/>
      <c r="L262" s="95">
        <f t="shared" si="259"/>
        <v>0</v>
      </c>
      <c r="M262" s="229"/>
      <c r="N262" s="45"/>
      <c r="O262" s="91">
        <f t="shared" si="260"/>
        <v>0</v>
      </c>
      <c r="P262" s="290"/>
      <c r="Q262" s="296"/>
      <c r="R262" s="343"/>
      <c r="S262" s="343"/>
    </row>
    <row r="263" spans="1:19" ht="36" hidden="1" x14ac:dyDescent="0.25">
      <c r="A263" s="75">
        <v>6420</v>
      </c>
      <c r="B263" s="43" t="s">
        <v>255</v>
      </c>
      <c r="C263" s="189">
        <f t="shared" si="238"/>
        <v>0</v>
      </c>
      <c r="D263" s="132">
        <f>SUM(D264:D267)</f>
        <v>0</v>
      </c>
      <c r="E263" s="76">
        <f t="shared" ref="E263" si="261">SUM(E264:E267)</f>
        <v>0</v>
      </c>
      <c r="F263" s="95">
        <f>SUM(F264:F267)</f>
        <v>0</v>
      </c>
      <c r="G263" s="230">
        <f>SUM(G264:G267)</f>
        <v>0</v>
      </c>
      <c r="H263" s="76">
        <f t="shared" ref="H263:N263" si="262">SUM(H264:H267)</f>
        <v>0</v>
      </c>
      <c r="I263" s="91">
        <f t="shared" si="262"/>
        <v>0</v>
      </c>
      <c r="J263" s="132">
        <f t="shared" si="262"/>
        <v>0</v>
      </c>
      <c r="K263" s="76">
        <f t="shared" si="262"/>
        <v>0</v>
      </c>
      <c r="L263" s="95">
        <f t="shared" si="262"/>
        <v>0</v>
      </c>
      <c r="M263" s="230">
        <f t="shared" si="262"/>
        <v>0</v>
      </c>
      <c r="N263" s="76">
        <f t="shared" si="262"/>
        <v>0</v>
      </c>
      <c r="O263" s="91">
        <f>SUM(O264:O267)</f>
        <v>0</v>
      </c>
      <c r="P263" s="290"/>
      <c r="Q263" s="296"/>
      <c r="R263" s="343"/>
      <c r="S263" s="343"/>
    </row>
    <row r="264" spans="1:19" hidden="1" x14ac:dyDescent="0.25">
      <c r="A264" s="30">
        <v>6421</v>
      </c>
      <c r="B264" s="43" t="s">
        <v>256</v>
      </c>
      <c r="C264" s="189">
        <f t="shared" si="238"/>
        <v>0</v>
      </c>
      <c r="D264" s="263">
        <v>0</v>
      </c>
      <c r="E264" s="45"/>
      <c r="F264" s="95">
        <f t="shared" ref="F264:F267" si="263">D264+E264</f>
        <v>0</v>
      </c>
      <c r="G264" s="229"/>
      <c r="H264" s="45"/>
      <c r="I264" s="91">
        <f t="shared" ref="I264:I267" si="264">G264+H264</f>
        <v>0</v>
      </c>
      <c r="J264" s="263"/>
      <c r="K264" s="45"/>
      <c r="L264" s="95">
        <f t="shared" ref="L264:L267" si="265">J264+K264</f>
        <v>0</v>
      </c>
      <c r="M264" s="229"/>
      <c r="N264" s="45"/>
      <c r="O264" s="91">
        <f t="shared" ref="O264:O267" si="266">M264+N264</f>
        <v>0</v>
      </c>
      <c r="P264" s="290"/>
      <c r="Q264" s="296"/>
      <c r="R264" s="343"/>
      <c r="S264" s="343"/>
    </row>
    <row r="265" spans="1:19" hidden="1" x14ac:dyDescent="0.25">
      <c r="A265" s="30">
        <v>6422</v>
      </c>
      <c r="B265" s="43" t="s">
        <v>257</v>
      </c>
      <c r="C265" s="189">
        <f t="shared" si="238"/>
        <v>0</v>
      </c>
      <c r="D265" s="263">
        <v>0</v>
      </c>
      <c r="E265" s="45"/>
      <c r="F265" s="95">
        <f t="shared" si="263"/>
        <v>0</v>
      </c>
      <c r="G265" s="229"/>
      <c r="H265" s="45"/>
      <c r="I265" s="91">
        <f t="shared" si="264"/>
        <v>0</v>
      </c>
      <c r="J265" s="263"/>
      <c r="K265" s="45"/>
      <c r="L265" s="95">
        <f t="shared" si="265"/>
        <v>0</v>
      </c>
      <c r="M265" s="229"/>
      <c r="N265" s="45"/>
      <c r="O265" s="91">
        <f t="shared" si="266"/>
        <v>0</v>
      </c>
      <c r="P265" s="290"/>
      <c r="Q265" s="296"/>
      <c r="R265" s="343"/>
      <c r="S265" s="343"/>
    </row>
    <row r="266" spans="1:19" hidden="1" x14ac:dyDescent="0.25">
      <c r="A266" s="30">
        <v>6423</v>
      </c>
      <c r="B266" s="43" t="s">
        <v>258</v>
      </c>
      <c r="C266" s="189">
        <f t="shared" si="238"/>
        <v>0</v>
      </c>
      <c r="D266" s="263">
        <v>0</v>
      </c>
      <c r="E266" s="45"/>
      <c r="F266" s="95">
        <f t="shared" si="263"/>
        <v>0</v>
      </c>
      <c r="G266" s="229"/>
      <c r="H266" s="45"/>
      <c r="I266" s="91">
        <f t="shared" si="264"/>
        <v>0</v>
      </c>
      <c r="J266" s="263"/>
      <c r="K266" s="45"/>
      <c r="L266" s="95">
        <f t="shared" si="265"/>
        <v>0</v>
      </c>
      <c r="M266" s="229"/>
      <c r="N266" s="45"/>
      <c r="O266" s="91">
        <f t="shared" si="266"/>
        <v>0</v>
      </c>
      <c r="P266" s="290"/>
      <c r="Q266" s="296"/>
      <c r="R266" s="343"/>
      <c r="S266" s="343"/>
    </row>
    <row r="267" spans="1:19" ht="24" hidden="1" x14ac:dyDescent="0.25">
      <c r="A267" s="30">
        <v>6424</v>
      </c>
      <c r="B267" s="43" t="s">
        <v>259</v>
      </c>
      <c r="C267" s="189">
        <f t="shared" si="238"/>
        <v>0</v>
      </c>
      <c r="D267" s="263">
        <v>0</v>
      </c>
      <c r="E267" s="45"/>
      <c r="F267" s="95">
        <f t="shared" si="263"/>
        <v>0</v>
      </c>
      <c r="G267" s="229"/>
      <c r="H267" s="45"/>
      <c r="I267" s="91">
        <f t="shared" si="264"/>
        <v>0</v>
      </c>
      <c r="J267" s="263"/>
      <c r="K267" s="45"/>
      <c r="L267" s="95">
        <f t="shared" si="265"/>
        <v>0</v>
      </c>
      <c r="M267" s="229"/>
      <c r="N267" s="45"/>
      <c r="O267" s="91">
        <f t="shared" si="266"/>
        <v>0</v>
      </c>
      <c r="P267" s="290"/>
      <c r="Q267" s="296"/>
      <c r="R267" s="343"/>
      <c r="S267" s="343"/>
    </row>
    <row r="268" spans="1:19" ht="36" hidden="1" x14ac:dyDescent="0.25">
      <c r="A268" s="97">
        <v>7000</v>
      </c>
      <c r="B268" s="97" t="s">
        <v>260</v>
      </c>
      <c r="C268" s="202">
        <f>SUM(F268,I268,L268,O268)</f>
        <v>0</v>
      </c>
      <c r="D268" s="139">
        <f>SUM(D269,D279)</f>
        <v>0</v>
      </c>
      <c r="E268" s="98">
        <f t="shared" ref="E268" si="267">SUM(E269,E279)</f>
        <v>0</v>
      </c>
      <c r="F268" s="265">
        <f>SUM(F269,F279)</f>
        <v>0</v>
      </c>
      <c r="G268" s="236">
        <f>SUM(G269,G279)</f>
        <v>0</v>
      </c>
      <c r="H268" s="98">
        <f t="shared" ref="H268:N268" si="268">SUM(H269,H279)</f>
        <v>0</v>
      </c>
      <c r="I268" s="275">
        <f t="shared" si="268"/>
        <v>0</v>
      </c>
      <c r="J268" s="139">
        <f t="shared" si="268"/>
        <v>0</v>
      </c>
      <c r="K268" s="98">
        <f t="shared" si="268"/>
        <v>0</v>
      </c>
      <c r="L268" s="265">
        <f t="shared" si="268"/>
        <v>0</v>
      </c>
      <c r="M268" s="236">
        <f t="shared" si="268"/>
        <v>0</v>
      </c>
      <c r="N268" s="98">
        <f t="shared" si="268"/>
        <v>0</v>
      </c>
      <c r="O268" s="158">
        <f>SUM(O269,O279)</f>
        <v>0</v>
      </c>
      <c r="P268" s="316"/>
      <c r="Q268" s="296"/>
      <c r="R268" s="343"/>
      <c r="S268" s="343"/>
    </row>
    <row r="269" spans="1:19" hidden="1" x14ac:dyDescent="0.25">
      <c r="A269" s="35">
        <v>7200</v>
      </c>
      <c r="B269" s="72" t="s">
        <v>261</v>
      </c>
      <c r="C269" s="187">
        <f t="shared" si="238"/>
        <v>0</v>
      </c>
      <c r="D269" s="130">
        <f>SUM(D270,D271,D274,D275,D278)</f>
        <v>0</v>
      </c>
      <c r="E269" s="38">
        <f t="shared" ref="E269" si="269">SUM(E270,E271,E274,E275,E278)</f>
        <v>0</v>
      </c>
      <c r="F269" s="175">
        <f>SUM(F270,F271,F274,F275,F278)</f>
        <v>0</v>
      </c>
      <c r="G269" s="227">
        <f>SUM(G270,G271,G274,G275,G278)</f>
        <v>0</v>
      </c>
      <c r="H269" s="38"/>
      <c r="I269" s="123">
        <f>SUM(I270,I271,I274,I275,I278)</f>
        <v>0</v>
      </c>
      <c r="J269" s="130"/>
      <c r="K269" s="38"/>
      <c r="L269" s="175">
        <f>SUM(L270,L271,L274,L275,L278)</f>
        <v>0</v>
      </c>
      <c r="M269" s="227"/>
      <c r="N269" s="38"/>
      <c r="O269" s="124">
        <f>SUM(O270,O271,O274,O275,O278)</f>
        <v>0</v>
      </c>
      <c r="P269" s="313"/>
      <c r="Q269" s="296"/>
      <c r="R269" s="343"/>
      <c r="S269" s="343"/>
    </row>
    <row r="270" spans="1:19" ht="24" hidden="1" x14ac:dyDescent="0.25">
      <c r="A270" s="340">
        <v>7210</v>
      </c>
      <c r="B270" s="40" t="s">
        <v>262</v>
      </c>
      <c r="C270" s="188">
        <f t="shared" si="238"/>
        <v>0</v>
      </c>
      <c r="D270" s="262">
        <v>0</v>
      </c>
      <c r="E270" s="42"/>
      <c r="F270" s="176">
        <f>D270+E270</f>
        <v>0</v>
      </c>
      <c r="G270" s="219"/>
      <c r="H270" s="42"/>
      <c r="I270" s="90">
        <f>G270+H270</f>
        <v>0</v>
      </c>
      <c r="J270" s="262"/>
      <c r="K270" s="42"/>
      <c r="L270" s="176">
        <f>J270+K270</f>
        <v>0</v>
      </c>
      <c r="M270" s="219"/>
      <c r="N270" s="42"/>
      <c r="O270" s="90">
        <f>M270+N270</f>
        <v>0</v>
      </c>
      <c r="P270" s="289"/>
      <c r="Q270" s="296"/>
      <c r="R270" s="343"/>
      <c r="S270" s="343"/>
    </row>
    <row r="271" spans="1:19" s="96" customFormat="1" ht="24" hidden="1" x14ac:dyDescent="0.25">
      <c r="A271" s="75">
        <v>7220</v>
      </c>
      <c r="B271" s="43" t="s">
        <v>263</v>
      </c>
      <c r="C271" s="189">
        <f t="shared" si="238"/>
        <v>0</v>
      </c>
      <c r="D271" s="132">
        <f>SUM(D272:D273)</f>
        <v>0</v>
      </c>
      <c r="E271" s="76">
        <f t="shared" ref="E271" si="270">SUM(E272:E273)</f>
        <v>0</v>
      </c>
      <c r="F271" s="95">
        <f>SUM(F272:F273)</f>
        <v>0</v>
      </c>
      <c r="G271" s="230">
        <f>SUM(G272:G273)</f>
        <v>0</v>
      </c>
      <c r="H271" s="76">
        <f t="shared" ref="H271:O271" si="271">SUM(H272:H273)</f>
        <v>0</v>
      </c>
      <c r="I271" s="91">
        <f t="shared" si="271"/>
        <v>0</v>
      </c>
      <c r="J271" s="132">
        <f t="shared" si="271"/>
        <v>0</v>
      </c>
      <c r="K271" s="76">
        <f t="shared" si="271"/>
        <v>0</v>
      </c>
      <c r="L271" s="95">
        <f t="shared" si="271"/>
        <v>0</v>
      </c>
      <c r="M271" s="230">
        <f t="shared" si="271"/>
        <v>0</v>
      </c>
      <c r="N271" s="76">
        <f t="shared" si="271"/>
        <v>0</v>
      </c>
      <c r="O271" s="91">
        <f t="shared" si="271"/>
        <v>0</v>
      </c>
      <c r="P271" s="290"/>
      <c r="Q271" s="300"/>
      <c r="R271" s="343"/>
      <c r="S271" s="343"/>
    </row>
    <row r="272" spans="1:19" s="96" customFormat="1" ht="36" hidden="1" x14ac:dyDescent="0.25">
      <c r="A272" s="30">
        <v>7221</v>
      </c>
      <c r="B272" s="43" t="s">
        <v>264</v>
      </c>
      <c r="C272" s="189">
        <f t="shared" si="238"/>
        <v>0</v>
      </c>
      <c r="D272" s="263">
        <v>0</v>
      </c>
      <c r="E272" s="45"/>
      <c r="F272" s="95">
        <f t="shared" ref="F272:F274" si="272">D272+E272</f>
        <v>0</v>
      </c>
      <c r="G272" s="229"/>
      <c r="H272" s="45"/>
      <c r="I272" s="91">
        <f t="shared" ref="I272:I274" si="273">G272+H272</f>
        <v>0</v>
      </c>
      <c r="J272" s="263"/>
      <c r="K272" s="45"/>
      <c r="L272" s="95">
        <f t="shared" ref="L272:L274" si="274">J272+K272</f>
        <v>0</v>
      </c>
      <c r="M272" s="229"/>
      <c r="N272" s="45"/>
      <c r="O272" s="91">
        <f t="shared" ref="O272:O274" si="275">M272+N272</f>
        <v>0</v>
      </c>
      <c r="P272" s="290"/>
      <c r="Q272" s="300"/>
      <c r="R272" s="343"/>
      <c r="S272" s="343"/>
    </row>
    <row r="273" spans="1:19" s="96" customFormat="1" ht="36" hidden="1" x14ac:dyDescent="0.25">
      <c r="A273" s="30">
        <v>7222</v>
      </c>
      <c r="B273" s="43" t="s">
        <v>265</v>
      </c>
      <c r="C273" s="189">
        <f t="shared" si="238"/>
        <v>0</v>
      </c>
      <c r="D273" s="263">
        <v>0</v>
      </c>
      <c r="E273" s="45"/>
      <c r="F273" s="95">
        <f t="shared" si="272"/>
        <v>0</v>
      </c>
      <c r="G273" s="229"/>
      <c r="H273" s="45"/>
      <c r="I273" s="91">
        <f t="shared" si="273"/>
        <v>0</v>
      </c>
      <c r="J273" s="263"/>
      <c r="K273" s="45"/>
      <c r="L273" s="95">
        <f t="shared" si="274"/>
        <v>0</v>
      </c>
      <c r="M273" s="229"/>
      <c r="N273" s="45"/>
      <c r="O273" s="91">
        <f t="shared" si="275"/>
        <v>0</v>
      </c>
      <c r="P273" s="290"/>
      <c r="Q273" s="300"/>
      <c r="R273" s="343"/>
      <c r="S273" s="343"/>
    </row>
    <row r="274" spans="1:19" ht="24" hidden="1" x14ac:dyDescent="0.25">
      <c r="A274" s="75">
        <v>7230</v>
      </c>
      <c r="B274" s="43" t="s">
        <v>308</v>
      </c>
      <c r="C274" s="189">
        <f t="shared" si="238"/>
        <v>0</v>
      </c>
      <c r="D274" s="263">
        <v>0</v>
      </c>
      <c r="E274" s="45"/>
      <c r="F274" s="95">
        <f t="shared" si="272"/>
        <v>0</v>
      </c>
      <c r="G274" s="229"/>
      <c r="H274" s="45"/>
      <c r="I274" s="91">
        <f t="shared" si="273"/>
        <v>0</v>
      </c>
      <c r="J274" s="263"/>
      <c r="K274" s="45"/>
      <c r="L274" s="95">
        <f t="shared" si="274"/>
        <v>0</v>
      </c>
      <c r="M274" s="229"/>
      <c r="N274" s="45"/>
      <c r="O274" s="91">
        <f t="shared" si="275"/>
        <v>0</v>
      </c>
      <c r="P274" s="290"/>
      <c r="Q274" s="296"/>
      <c r="R274" s="343"/>
      <c r="S274" s="343"/>
    </row>
    <row r="275" spans="1:19" ht="24" hidden="1" x14ac:dyDescent="0.25">
      <c r="A275" s="75">
        <v>7240</v>
      </c>
      <c r="B275" s="43" t="s">
        <v>266</v>
      </c>
      <c r="C275" s="189">
        <f t="shared" si="238"/>
        <v>0</v>
      </c>
      <c r="D275" s="132">
        <f>SUM(D276:D277)</f>
        <v>0</v>
      </c>
      <c r="E275" s="76">
        <f t="shared" ref="E275" si="276">SUM(E276:E277)</f>
        <v>0</v>
      </c>
      <c r="F275" s="95">
        <f>SUM(F276:F277)</f>
        <v>0</v>
      </c>
      <c r="G275" s="230">
        <f>SUM(G276:G277)</f>
        <v>0</v>
      </c>
      <c r="H275" s="76">
        <f t="shared" ref="H275:O275" si="277">SUM(H276:H277)</f>
        <v>0</v>
      </c>
      <c r="I275" s="91">
        <f t="shared" si="277"/>
        <v>0</v>
      </c>
      <c r="J275" s="132">
        <f t="shared" si="277"/>
        <v>0</v>
      </c>
      <c r="K275" s="76">
        <f t="shared" si="277"/>
        <v>0</v>
      </c>
      <c r="L275" s="95">
        <f t="shared" si="277"/>
        <v>0</v>
      </c>
      <c r="M275" s="230">
        <f t="shared" si="277"/>
        <v>0</v>
      </c>
      <c r="N275" s="76">
        <f t="shared" si="277"/>
        <v>0</v>
      </c>
      <c r="O275" s="91">
        <f t="shared" si="277"/>
        <v>0</v>
      </c>
      <c r="P275" s="290"/>
      <c r="Q275" s="296"/>
      <c r="R275" s="343"/>
      <c r="S275" s="343"/>
    </row>
    <row r="276" spans="1:19" ht="48" hidden="1" x14ac:dyDescent="0.25">
      <c r="A276" s="30">
        <v>7245</v>
      </c>
      <c r="B276" s="43" t="s">
        <v>267</v>
      </c>
      <c r="C276" s="189">
        <f t="shared" si="238"/>
        <v>0</v>
      </c>
      <c r="D276" s="263">
        <v>0</v>
      </c>
      <c r="E276" s="45"/>
      <c r="F276" s="95">
        <f t="shared" ref="F276:F278" si="278">D276+E276</f>
        <v>0</v>
      </c>
      <c r="G276" s="229"/>
      <c r="H276" s="45"/>
      <c r="I276" s="91">
        <f t="shared" ref="I276:I278" si="279">G276+H276</f>
        <v>0</v>
      </c>
      <c r="J276" s="263"/>
      <c r="K276" s="45"/>
      <c r="L276" s="95">
        <f t="shared" ref="L276:L278" si="280">J276+K276</f>
        <v>0</v>
      </c>
      <c r="M276" s="229"/>
      <c r="N276" s="45"/>
      <c r="O276" s="91">
        <f t="shared" ref="O276:O278" si="281">M276+N276</f>
        <v>0</v>
      </c>
      <c r="P276" s="290"/>
      <c r="Q276" s="296"/>
      <c r="R276" s="343"/>
      <c r="S276" s="343"/>
    </row>
    <row r="277" spans="1:19" ht="72" hidden="1" x14ac:dyDescent="0.25">
      <c r="A277" s="30">
        <v>7246</v>
      </c>
      <c r="B277" s="43" t="s">
        <v>268</v>
      </c>
      <c r="C277" s="189">
        <f t="shared" si="238"/>
        <v>0</v>
      </c>
      <c r="D277" s="263">
        <v>0</v>
      </c>
      <c r="E277" s="45"/>
      <c r="F277" s="95">
        <f t="shared" si="278"/>
        <v>0</v>
      </c>
      <c r="G277" s="229"/>
      <c r="H277" s="45"/>
      <c r="I277" s="91">
        <f t="shared" si="279"/>
        <v>0</v>
      </c>
      <c r="J277" s="263"/>
      <c r="K277" s="45"/>
      <c r="L277" s="95">
        <f t="shared" si="280"/>
        <v>0</v>
      </c>
      <c r="M277" s="229"/>
      <c r="N277" s="45"/>
      <c r="O277" s="91">
        <f t="shared" si="281"/>
        <v>0</v>
      </c>
      <c r="P277" s="290"/>
      <c r="Q277" s="296"/>
      <c r="R277" s="343"/>
      <c r="S277" s="343"/>
    </row>
    <row r="278" spans="1:19" ht="24" hidden="1" x14ac:dyDescent="0.25">
      <c r="A278" s="92">
        <v>7260</v>
      </c>
      <c r="B278" s="40" t="s">
        <v>269</v>
      </c>
      <c r="C278" s="188">
        <f t="shared" si="238"/>
        <v>0</v>
      </c>
      <c r="D278" s="262">
        <v>0</v>
      </c>
      <c r="E278" s="42"/>
      <c r="F278" s="176">
        <f t="shared" si="278"/>
        <v>0</v>
      </c>
      <c r="G278" s="219"/>
      <c r="H278" s="42"/>
      <c r="I278" s="90">
        <f t="shared" si="279"/>
        <v>0</v>
      </c>
      <c r="J278" s="262"/>
      <c r="K278" s="42"/>
      <c r="L278" s="176">
        <f t="shared" si="280"/>
        <v>0</v>
      </c>
      <c r="M278" s="219"/>
      <c r="N278" s="42"/>
      <c r="O278" s="90">
        <f t="shared" si="281"/>
        <v>0</v>
      </c>
      <c r="P278" s="289"/>
      <c r="Q278" s="296"/>
      <c r="R278" s="343"/>
      <c r="S278" s="343"/>
    </row>
    <row r="279" spans="1:19" hidden="1" x14ac:dyDescent="0.25">
      <c r="A279" s="55">
        <v>7700</v>
      </c>
      <c r="B279" s="105" t="s">
        <v>298</v>
      </c>
      <c r="C279" s="203">
        <f t="shared" si="238"/>
        <v>0</v>
      </c>
      <c r="D279" s="140">
        <f>D280</f>
        <v>0</v>
      </c>
      <c r="E279" s="106">
        <f t="shared" ref="E279:O279" si="282">E280</f>
        <v>0</v>
      </c>
      <c r="F279" s="177">
        <f t="shared" si="282"/>
        <v>0</v>
      </c>
      <c r="G279" s="237">
        <f>G280</f>
        <v>0</v>
      </c>
      <c r="H279" s="106">
        <f t="shared" si="282"/>
        <v>0</v>
      </c>
      <c r="I279" s="276">
        <f t="shared" si="282"/>
        <v>0</v>
      </c>
      <c r="J279" s="140">
        <f t="shared" si="282"/>
        <v>0</v>
      </c>
      <c r="K279" s="106">
        <f t="shared" si="282"/>
        <v>0</v>
      </c>
      <c r="L279" s="177">
        <f t="shared" si="282"/>
        <v>0</v>
      </c>
      <c r="M279" s="237">
        <f t="shared" si="282"/>
        <v>0</v>
      </c>
      <c r="N279" s="106">
        <f t="shared" si="282"/>
        <v>0</v>
      </c>
      <c r="O279" s="276">
        <f t="shared" si="282"/>
        <v>0</v>
      </c>
      <c r="P279" s="314"/>
      <c r="Q279" s="296"/>
      <c r="R279" s="343"/>
      <c r="S279" s="343"/>
    </row>
    <row r="280" spans="1:19" hidden="1" x14ac:dyDescent="0.25">
      <c r="A280" s="73">
        <v>7720</v>
      </c>
      <c r="B280" s="40" t="s">
        <v>299</v>
      </c>
      <c r="C280" s="190">
        <f t="shared" si="238"/>
        <v>0</v>
      </c>
      <c r="D280" s="255">
        <v>0</v>
      </c>
      <c r="E280" s="49"/>
      <c r="F280" s="332">
        <f>D280+E280</f>
        <v>0</v>
      </c>
      <c r="G280" s="238"/>
      <c r="H280" s="49"/>
      <c r="I280" s="155">
        <f>G280+H280</f>
        <v>0</v>
      </c>
      <c r="J280" s="255"/>
      <c r="K280" s="49"/>
      <c r="L280" s="332">
        <f>J280+K280</f>
        <v>0</v>
      </c>
      <c r="M280" s="238"/>
      <c r="N280" s="49"/>
      <c r="O280" s="155">
        <f>M280+N280</f>
        <v>0</v>
      </c>
      <c r="P280" s="294"/>
      <c r="Q280" s="296"/>
      <c r="R280" s="343"/>
      <c r="S280" s="343"/>
    </row>
    <row r="281" spans="1:19" hidden="1" x14ac:dyDescent="0.25">
      <c r="A281" s="94"/>
      <c r="B281" s="43" t="s">
        <v>270</v>
      </c>
      <c r="C281" s="189">
        <f t="shared" si="238"/>
        <v>0</v>
      </c>
      <c r="D281" s="132">
        <f>SUM(D282:D283)</f>
        <v>0</v>
      </c>
      <c r="E281" s="76">
        <f t="shared" ref="E281" si="283">SUM(E282:E283)</f>
        <v>0</v>
      </c>
      <c r="F281" s="95">
        <f>SUM(F282:F283)</f>
        <v>0</v>
      </c>
      <c r="G281" s="230">
        <f>SUM(G282:G283)</f>
        <v>0</v>
      </c>
      <c r="H281" s="76">
        <f t="shared" ref="H281:O281" si="284">SUM(H282:H283)</f>
        <v>0</v>
      </c>
      <c r="I281" s="91">
        <f t="shared" si="284"/>
        <v>0</v>
      </c>
      <c r="J281" s="132">
        <f t="shared" si="284"/>
        <v>0</v>
      </c>
      <c r="K281" s="76">
        <f t="shared" si="284"/>
        <v>0</v>
      </c>
      <c r="L281" s="95">
        <f t="shared" si="284"/>
        <v>0</v>
      </c>
      <c r="M281" s="230">
        <f t="shared" si="284"/>
        <v>0</v>
      </c>
      <c r="N281" s="76">
        <f t="shared" si="284"/>
        <v>0</v>
      </c>
      <c r="O281" s="91">
        <f t="shared" si="284"/>
        <v>0</v>
      </c>
      <c r="P281" s="290"/>
      <c r="Q281" s="296"/>
      <c r="R281" s="343"/>
      <c r="S281" s="343"/>
    </row>
    <row r="282" spans="1:19" hidden="1" x14ac:dyDescent="0.25">
      <c r="A282" s="94" t="s">
        <v>271</v>
      </c>
      <c r="B282" s="30" t="s">
        <v>272</v>
      </c>
      <c r="C282" s="189">
        <f t="shared" si="238"/>
        <v>0</v>
      </c>
      <c r="D282" s="263"/>
      <c r="E282" s="45"/>
      <c r="F282" s="95">
        <f>E282+D282</f>
        <v>0</v>
      </c>
      <c r="G282" s="229"/>
      <c r="H282" s="45"/>
      <c r="I282" s="91">
        <f>H282+G282</f>
        <v>0</v>
      </c>
      <c r="J282" s="263"/>
      <c r="K282" s="45"/>
      <c r="L282" s="95">
        <f>K282+J282</f>
        <v>0</v>
      </c>
      <c r="M282" s="229"/>
      <c r="N282" s="45"/>
      <c r="O282" s="91">
        <f>N282+M282</f>
        <v>0</v>
      </c>
      <c r="P282" s="290"/>
      <c r="Q282" s="296"/>
      <c r="R282" s="343"/>
      <c r="S282" s="343"/>
    </row>
    <row r="283" spans="1:19" hidden="1" x14ac:dyDescent="0.25">
      <c r="A283" s="94" t="s">
        <v>273</v>
      </c>
      <c r="B283" s="99" t="s">
        <v>274</v>
      </c>
      <c r="C283" s="188">
        <f t="shared" si="238"/>
        <v>0</v>
      </c>
      <c r="D283" s="262"/>
      <c r="E283" s="42"/>
      <c r="F283" s="176">
        <f>E283+D283</f>
        <v>0</v>
      </c>
      <c r="G283" s="219"/>
      <c r="H283" s="42"/>
      <c r="I283" s="90">
        <f>H283+G283</f>
        <v>0</v>
      </c>
      <c r="J283" s="262"/>
      <c r="K283" s="42"/>
      <c r="L283" s="176">
        <f>K283+J283</f>
        <v>0</v>
      </c>
      <c r="M283" s="219"/>
      <c r="N283" s="42"/>
      <c r="O283" s="90">
        <f>N283+M283</f>
        <v>0</v>
      </c>
      <c r="P283" s="289"/>
      <c r="Q283" s="296"/>
      <c r="R283" s="343"/>
      <c r="S283" s="343"/>
    </row>
    <row r="284" spans="1:19" ht="12.75" thickBot="1" x14ac:dyDescent="0.3">
      <c r="A284" s="110"/>
      <c r="B284" s="110" t="s">
        <v>275</v>
      </c>
      <c r="C284" s="204">
        <f t="shared" si="238"/>
        <v>3284566</v>
      </c>
      <c r="D284" s="141">
        <f>SUM(D281,D268,D229,D194,D186,D172,D74,D52)</f>
        <v>2398472</v>
      </c>
      <c r="E284" s="277">
        <f t="shared" ref="E284:O284" si="285">SUM(E281,E268,E229,E194,E186,E172,E74,E52)</f>
        <v>-10906</v>
      </c>
      <c r="F284" s="413">
        <f t="shared" si="285"/>
        <v>2387566</v>
      </c>
      <c r="G284" s="239">
        <f>SUM(G281,G268,G229,G194,G186,G172,G74,G52)</f>
        <v>897000</v>
      </c>
      <c r="H284" s="277">
        <f t="shared" si="285"/>
        <v>0</v>
      </c>
      <c r="I284" s="413">
        <f t="shared" si="285"/>
        <v>897000</v>
      </c>
      <c r="J284" s="141">
        <f t="shared" si="285"/>
        <v>0</v>
      </c>
      <c r="K284" s="111">
        <f t="shared" si="285"/>
        <v>0</v>
      </c>
      <c r="L284" s="112">
        <f t="shared" si="285"/>
        <v>0</v>
      </c>
      <c r="M284" s="239">
        <f t="shared" si="285"/>
        <v>0</v>
      </c>
      <c r="N284" s="111">
        <f t="shared" si="285"/>
        <v>0</v>
      </c>
      <c r="O284" s="277">
        <f t="shared" si="285"/>
        <v>0</v>
      </c>
      <c r="P284" s="317"/>
      <c r="Q284" s="296"/>
      <c r="R284" s="343"/>
      <c r="S284" s="343"/>
    </row>
    <row r="285" spans="1:19" s="19" customFormat="1" ht="13.5" hidden="1" thickTop="1" thickBot="1" x14ac:dyDescent="0.3">
      <c r="A285" s="744" t="s">
        <v>276</v>
      </c>
      <c r="B285" s="745"/>
      <c r="C285" s="205">
        <f t="shared" si="238"/>
        <v>0</v>
      </c>
      <c r="D285" s="142">
        <f>SUM(D24,D25,D41,D42)-D50</f>
        <v>0</v>
      </c>
      <c r="E285" s="114">
        <f t="shared" ref="E285:F285" si="286">SUM(E24,E25,E41,E42)-E50</f>
        <v>0</v>
      </c>
      <c r="F285" s="115">
        <f t="shared" si="286"/>
        <v>0</v>
      </c>
      <c r="G285" s="240">
        <f>SUM(G24,G42)-G50</f>
        <v>0</v>
      </c>
      <c r="H285" s="114">
        <f t="shared" ref="H285:I285" si="287">SUM(H24,H42)-H50</f>
        <v>0</v>
      </c>
      <c r="I285" s="126">
        <f t="shared" si="287"/>
        <v>0</v>
      </c>
      <c r="J285" s="142">
        <f>SUM(J26,J42)-J50</f>
        <v>0</v>
      </c>
      <c r="K285" s="114">
        <f t="shared" ref="K285:L285" si="288">SUM(K26,K42)-K50</f>
        <v>0</v>
      </c>
      <c r="L285" s="115">
        <f t="shared" si="288"/>
        <v>0</v>
      </c>
      <c r="M285" s="240">
        <f>SUM(M44)-M50</f>
        <v>0</v>
      </c>
      <c r="N285" s="114">
        <f t="shared" ref="N285:O285" si="289">SUM(N44)-N50</f>
        <v>0</v>
      </c>
      <c r="O285" s="126">
        <f t="shared" si="289"/>
        <v>0</v>
      </c>
      <c r="P285" s="295"/>
      <c r="Q285" s="181"/>
      <c r="R285" s="343"/>
      <c r="S285" s="343"/>
    </row>
    <row r="286" spans="1:19" s="19" customFormat="1" ht="12.75" hidden="1" thickTop="1" x14ac:dyDescent="0.25">
      <c r="A286" s="746" t="s">
        <v>277</v>
      </c>
      <c r="B286" s="747"/>
      <c r="C286" s="206">
        <f t="shared" si="238"/>
        <v>0</v>
      </c>
      <c r="D286" s="143">
        <f>SUM(D287,D288)-D295+D296</f>
        <v>0</v>
      </c>
      <c r="E286" s="103">
        <f t="shared" ref="E286:O286" si="290">SUM(E287,E288)-E295+E296</f>
        <v>0</v>
      </c>
      <c r="F286" s="109">
        <f t="shared" si="290"/>
        <v>0</v>
      </c>
      <c r="G286" s="241">
        <f>SUM(G287,G288)-G295+G296</f>
        <v>0</v>
      </c>
      <c r="H286" s="103">
        <f t="shared" si="290"/>
        <v>0</v>
      </c>
      <c r="I286" s="113">
        <f t="shared" si="290"/>
        <v>0</v>
      </c>
      <c r="J286" s="143">
        <f t="shared" si="290"/>
        <v>0</v>
      </c>
      <c r="K286" s="103">
        <f t="shared" si="290"/>
        <v>0</v>
      </c>
      <c r="L286" s="109">
        <f t="shared" si="290"/>
        <v>0</v>
      </c>
      <c r="M286" s="241">
        <f t="shared" si="290"/>
        <v>0</v>
      </c>
      <c r="N286" s="103">
        <f t="shared" si="290"/>
        <v>0</v>
      </c>
      <c r="O286" s="113">
        <f t="shared" si="290"/>
        <v>0</v>
      </c>
      <c r="P286" s="318"/>
      <c r="Q286" s="181"/>
      <c r="R286" s="343"/>
      <c r="S286" s="343"/>
    </row>
    <row r="287" spans="1:19" s="19" customFormat="1" ht="13.5" hidden="1" thickTop="1" thickBot="1" x14ac:dyDescent="0.3">
      <c r="A287" s="63" t="s">
        <v>278</v>
      </c>
      <c r="B287" s="63" t="s">
        <v>279</v>
      </c>
      <c r="C287" s="196">
        <f t="shared" si="238"/>
        <v>0</v>
      </c>
      <c r="D287" s="134">
        <f>D21-D281</f>
        <v>0</v>
      </c>
      <c r="E287" s="64">
        <f t="shared" ref="E287:O287" si="291">E21-E281</f>
        <v>0</v>
      </c>
      <c r="F287" s="169">
        <f t="shared" si="291"/>
        <v>0</v>
      </c>
      <c r="G287" s="223">
        <f>G21-G281</f>
        <v>0</v>
      </c>
      <c r="H287" s="64">
        <f t="shared" si="291"/>
        <v>0</v>
      </c>
      <c r="I287" s="117">
        <f t="shared" si="291"/>
        <v>0</v>
      </c>
      <c r="J287" s="134">
        <f t="shared" si="291"/>
        <v>0</v>
      </c>
      <c r="K287" s="64">
        <f t="shared" si="291"/>
        <v>0</v>
      </c>
      <c r="L287" s="169">
        <f t="shared" si="291"/>
        <v>0</v>
      </c>
      <c r="M287" s="223">
        <f t="shared" si="291"/>
        <v>0</v>
      </c>
      <c r="N287" s="64">
        <f t="shared" si="291"/>
        <v>0</v>
      </c>
      <c r="O287" s="117">
        <f t="shared" si="291"/>
        <v>0</v>
      </c>
      <c r="P287" s="309"/>
      <c r="Q287" s="181"/>
      <c r="R287" s="343"/>
      <c r="S287" s="343"/>
    </row>
    <row r="288" spans="1:19" s="19" customFormat="1" ht="12.75" hidden="1" thickTop="1" x14ac:dyDescent="0.25">
      <c r="A288" s="116" t="s">
        <v>280</v>
      </c>
      <c r="B288" s="116" t="s">
        <v>281</v>
      </c>
      <c r="C288" s="206">
        <f t="shared" si="238"/>
        <v>0</v>
      </c>
      <c r="D288" s="143">
        <f>SUM(D289,D291,D293)-SUM(D290,D292,D294)</f>
        <v>0</v>
      </c>
      <c r="E288" s="103">
        <f t="shared" ref="E288:O288" si="292">SUM(E289,E291,E293)-SUM(E290,E292,E294)</f>
        <v>0</v>
      </c>
      <c r="F288" s="109">
        <f t="shared" si="292"/>
        <v>0</v>
      </c>
      <c r="G288" s="241">
        <f>SUM(G289,G291,G293)-SUM(G290,G292,G294)</f>
        <v>0</v>
      </c>
      <c r="H288" s="103">
        <f t="shared" si="292"/>
        <v>0</v>
      </c>
      <c r="I288" s="113">
        <f t="shared" si="292"/>
        <v>0</v>
      </c>
      <c r="J288" s="143">
        <f t="shared" si="292"/>
        <v>0</v>
      </c>
      <c r="K288" s="103">
        <f t="shared" si="292"/>
        <v>0</v>
      </c>
      <c r="L288" s="109">
        <f t="shared" si="292"/>
        <v>0</v>
      </c>
      <c r="M288" s="241">
        <f t="shared" si="292"/>
        <v>0</v>
      </c>
      <c r="N288" s="103">
        <f t="shared" si="292"/>
        <v>0</v>
      </c>
      <c r="O288" s="113">
        <f t="shared" si="292"/>
        <v>0</v>
      </c>
      <c r="P288" s="318"/>
      <c r="Q288" s="181"/>
      <c r="R288" s="343"/>
      <c r="S288" s="343"/>
    </row>
    <row r="289" spans="1:19" ht="12.75" hidden="1" thickTop="1" x14ac:dyDescent="0.25">
      <c r="A289" s="100" t="s">
        <v>282</v>
      </c>
      <c r="B289" s="60" t="s">
        <v>283</v>
      </c>
      <c r="C289" s="190">
        <f t="shared" si="238"/>
        <v>0</v>
      </c>
      <c r="D289" s="255"/>
      <c r="E289" s="49"/>
      <c r="F289" s="332">
        <f t="shared" ref="F289:F296" si="293">E289+D289</f>
        <v>0</v>
      </c>
      <c r="G289" s="238"/>
      <c r="H289" s="49"/>
      <c r="I289" s="155">
        <f t="shared" ref="I289:I296" si="294">H289+G289</f>
        <v>0</v>
      </c>
      <c r="J289" s="255"/>
      <c r="K289" s="49"/>
      <c r="L289" s="332">
        <f t="shared" ref="L289:L296" si="295">K289+J289</f>
        <v>0</v>
      </c>
      <c r="M289" s="238"/>
      <c r="N289" s="49"/>
      <c r="O289" s="155">
        <f t="shared" ref="O289:O296" si="296">N289+M289</f>
        <v>0</v>
      </c>
      <c r="P289" s="294"/>
      <c r="Q289" s="296"/>
      <c r="R289" s="343"/>
      <c r="S289" s="343"/>
    </row>
    <row r="290" spans="1:19" ht="12.75" hidden="1" thickTop="1" x14ac:dyDescent="0.25">
      <c r="A290" s="94" t="s">
        <v>284</v>
      </c>
      <c r="B290" s="29" t="s">
        <v>285</v>
      </c>
      <c r="C290" s="189">
        <f t="shared" si="238"/>
        <v>0</v>
      </c>
      <c r="D290" s="263"/>
      <c r="E290" s="45"/>
      <c r="F290" s="95">
        <f t="shared" si="293"/>
        <v>0</v>
      </c>
      <c r="G290" s="229"/>
      <c r="H290" s="45"/>
      <c r="I290" s="91">
        <f t="shared" si="294"/>
        <v>0</v>
      </c>
      <c r="J290" s="263"/>
      <c r="K290" s="45"/>
      <c r="L290" s="95">
        <f t="shared" si="295"/>
        <v>0</v>
      </c>
      <c r="M290" s="229"/>
      <c r="N290" s="45"/>
      <c r="O290" s="91">
        <f t="shared" si="296"/>
        <v>0</v>
      </c>
      <c r="P290" s="290"/>
      <c r="Q290" s="296"/>
      <c r="R290" s="343"/>
      <c r="S290" s="343"/>
    </row>
    <row r="291" spans="1:19" ht="12.75" hidden="1" thickTop="1" x14ac:dyDescent="0.25">
      <c r="A291" s="94" t="s">
        <v>286</v>
      </c>
      <c r="B291" s="29" t="s">
        <v>287</v>
      </c>
      <c r="C291" s="189">
        <f t="shared" si="238"/>
        <v>0</v>
      </c>
      <c r="D291" s="263"/>
      <c r="E291" s="45"/>
      <c r="F291" s="95">
        <f t="shared" si="293"/>
        <v>0</v>
      </c>
      <c r="G291" s="229"/>
      <c r="H291" s="45"/>
      <c r="I291" s="91">
        <f t="shared" si="294"/>
        <v>0</v>
      </c>
      <c r="J291" s="263"/>
      <c r="K291" s="45"/>
      <c r="L291" s="95">
        <f t="shared" si="295"/>
        <v>0</v>
      </c>
      <c r="M291" s="229"/>
      <c r="N291" s="45"/>
      <c r="O291" s="91">
        <f t="shared" si="296"/>
        <v>0</v>
      </c>
      <c r="P291" s="290"/>
      <c r="Q291" s="296"/>
      <c r="R291" s="343"/>
      <c r="S291" s="343"/>
    </row>
    <row r="292" spans="1:19" ht="12.75" hidden="1" thickTop="1" x14ac:dyDescent="0.25">
      <c r="A292" s="94" t="s">
        <v>288</v>
      </c>
      <c r="B292" s="29" t="s">
        <v>289</v>
      </c>
      <c r="C292" s="189">
        <f>SUM(F292,I292,L292,O292)</f>
        <v>0</v>
      </c>
      <c r="D292" s="263"/>
      <c r="E292" s="45"/>
      <c r="F292" s="95">
        <f t="shared" si="293"/>
        <v>0</v>
      </c>
      <c r="G292" s="229"/>
      <c r="H292" s="45"/>
      <c r="I292" s="91">
        <f t="shared" si="294"/>
        <v>0</v>
      </c>
      <c r="J292" s="263"/>
      <c r="K292" s="45"/>
      <c r="L292" s="95">
        <f t="shared" si="295"/>
        <v>0</v>
      </c>
      <c r="M292" s="229"/>
      <c r="N292" s="45"/>
      <c r="O292" s="91">
        <f t="shared" si="296"/>
        <v>0</v>
      </c>
      <c r="P292" s="290"/>
      <c r="Q292" s="296"/>
      <c r="R292" s="343"/>
      <c r="S292" s="343"/>
    </row>
    <row r="293" spans="1:19" ht="12.75" hidden="1" thickTop="1" x14ac:dyDescent="0.25">
      <c r="A293" s="94" t="s">
        <v>290</v>
      </c>
      <c r="B293" s="29" t="s">
        <v>291</v>
      </c>
      <c r="C293" s="189">
        <f t="shared" si="238"/>
        <v>0</v>
      </c>
      <c r="D293" s="263"/>
      <c r="E293" s="45"/>
      <c r="F293" s="95">
        <f t="shared" si="293"/>
        <v>0</v>
      </c>
      <c r="G293" s="229"/>
      <c r="H293" s="45"/>
      <c r="I293" s="91">
        <f t="shared" si="294"/>
        <v>0</v>
      </c>
      <c r="J293" s="263"/>
      <c r="K293" s="45"/>
      <c r="L293" s="95">
        <f t="shared" si="295"/>
        <v>0</v>
      </c>
      <c r="M293" s="229"/>
      <c r="N293" s="45"/>
      <c r="O293" s="91">
        <f t="shared" si="296"/>
        <v>0</v>
      </c>
      <c r="P293" s="290"/>
      <c r="Q293" s="296"/>
      <c r="R293" s="343"/>
      <c r="S293" s="343"/>
    </row>
    <row r="294" spans="1:19" ht="12.75" hidden="1" thickTop="1" x14ac:dyDescent="0.25">
      <c r="A294" s="101" t="s">
        <v>292</v>
      </c>
      <c r="B294" s="102" t="s">
        <v>293</v>
      </c>
      <c r="C294" s="200">
        <f t="shared" si="238"/>
        <v>0</v>
      </c>
      <c r="D294" s="264"/>
      <c r="E294" s="84"/>
      <c r="F294" s="331">
        <f t="shared" si="293"/>
        <v>0</v>
      </c>
      <c r="G294" s="234"/>
      <c r="H294" s="84"/>
      <c r="I294" s="156">
        <f t="shared" si="294"/>
        <v>0</v>
      </c>
      <c r="J294" s="264"/>
      <c r="K294" s="84"/>
      <c r="L294" s="331">
        <f t="shared" si="295"/>
        <v>0</v>
      </c>
      <c r="M294" s="234"/>
      <c r="N294" s="84"/>
      <c r="O294" s="156">
        <f t="shared" si="296"/>
        <v>0</v>
      </c>
      <c r="P294" s="293"/>
      <c r="Q294" s="296"/>
      <c r="R294" s="343"/>
      <c r="S294" s="343"/>
    </row>
    <row r="295" spans="1:19" s="19" customFormat="1" ht="13.5" hidden="1" thickTop="1" thickBot="1" x14ac:dyDescent="0.3">
      <c r="A295" s="118" t="s">
        <v>294</v>
      </c>
      <c r="B295" s="118" t="s">
        <v>295</v>
      </c>
      <c r="C295" s="205">
        <f t="shared" si="238"/>
        <v>0</v>
      </c>
      <c r="D295" s="266"/>
      <c r="E295" s="119"/>
      <c r="F295" s="115">
        <f t="shared" si="293"/>
        <v>0</v>
      </c>
      <c r="G295" s="242"/>
      <c r="H295" s="119"/>
      <c r="I295" s="126">
        <f t="shared" si="294"/>
        <v>0</v>
      </c>
      <c r="J295" s="266"/>
      <c r="K295" s="119"/>
      <c r="L295" s="115">
        <f t="shared" si="295"/>
        <v>0</v>
      </c>
      <c r="M295" s="242"/>
      <c r="N295" s="119"/>
      <c r="O295" s="126">
        <f t="shared" si="296"/>
        <v>0</v>
      </c>
      <c r="P295" s="295"/>
      <c r="Q295" s="181"/>
      <c r="R295" s="343"/>
      <c r="S295" s="343"/>
    </row>
    <row r="296" spans="1:19" s="19" customFormat="1" ht="36.75" hidden="1" thickTop="1" x14ac:dyDescent="0.25">
      <c r="A296" s="116" t="s">
        <v>296</v>
      </c>
      <c r="B296" s="104" t="s">
        <v>297</v>
      </c>
      <c r="C296" s="206">
        <f>SUM(F296,I296,L296,O296)</f>
        <v>0</v>
      </c>
      <c r="D296" s="267"/>
      <c r="E296" s="179"/>
      <c r="F296" s="175">
        <f t="shared" si="293"/>
        <v>0</v>
      </c>
      <c r="G296" s="233"/>
      <c r="H296" s="80"/>
      <c r="I296" s="123">
        <f t="shared" si="294"/>
        <v>0</v>
      </c>
      <c r="J296" s="247"/>
      <c r="K296" s="80"/>
      <c r="L296" s="175">
        <f t="shared" si="295"/>
        <v>0</v>
      </c>
      <c r="M296" s="233"/>
      <c r="N296" s="80"/>
      <c r="O296" s="123">
        <f t="shared" si="296"/>
        <v>0</v>
      </c>
      <c r="P296" s="292"/>
      <c r="Q296" s="181"/>
      <c r="R296" s="343"/>
      <c r="S296" s="343"/>
    </row>
    <row r="297" spans="1:19" ht="12.75" thickTop="1" x14ac:dyDescent="0.25">
      <c r="A297" s="1"/>
      <c r="B297" s="1"/>
      <c r="C297" s="1"/>
      <c r="D297" s="1"/>
      <c r="E297" s="1"/>
      <c r="F297" s="1"/>
      <c r="G297" s="1"/>
      <c r="H297" s="1"/>
      <c r="I297" s="1"/>
      <c r="J297" s="1"/>
      <c r="K297" s="1"/>
      <c r="L297" s="1"/>
      <c r="M297" s="1"/>
      <c r="N297" s="1"/>
      <c r="O297" s="1"/>
    </row>
    <row r="298" spans="1:19" x14ac:dyDescent="0.25">
      <c r="A298" s="1"/>
      <c r="B298" s="1"/>
      <c r="C298" s="1"/>
      <c r="D298" s="1"/>
      <c r="E298" s="1"/>
      <c r="F298" s="1"/>
      <c r="G298" s="1"/>
      <c r="H298" s="1"/>
      <c r="I298" s="1"/>
      <c r="J298" s="1"/>
      <c r="K298" s="1"/>
      <c r="L298" s="1"/>
      <c r="M298" s="1"/>
      <c r="N298" s="1"/>
      <c r="O298" s="1"/>
    </row>
    <row r="299" spans="1:19" x14ac:dyDescent="0.25">
      <c r="A299" s="1"/>
      <c r="B299" s="1"/>
      <c r="C299" s="1"/>
      <c r="D299" s="1"/>
      <c r="E299" s="1"/>
      <c r="F299" s="1"/>
      <c r="G299" s="1"/>
      <c r="H299" s="1"/>
      <c r="I299" s="1"/>
      <c r="J299" s="1"/>
      <c r="K299" s="1"/>
      <c r="L299" s="1"/>
      <c r="M299" s="1"/>
      <c r="N299" s="1"/>
      <c r="O299" s="1"/>
    </row>
    <row r="300" spans="1:19" x14ac:dyDescent="0.25">
      <c r="A300" s="1"/>
      <c r="B300" s="1"/>
      <c r="C300" s="1"/>
      <c r="D300" s="1"/>
      <c r="E300" s="1"/>
      <c r="F300" s="1"/>
      <c r="G300" s="1"/>
      <c r="H300" s="1"/>
      <c r="I300" s="1"/>
      <c r="J300" s="1"/>
      <c r="K300" s="1"/>
      <c r="L300" s="1"/>
      <c r="M300" s="1"/>
      <c r="N300" s="1"/>
      <c r="O300" s="1"/>
    </row>
    <row r="301" spans="1:19" x14ac:dyDescent="0.25">
      <c r="A301" s="1"/>
      <c r="B301" s="1"/>
      <c r="C301" s="1"/>
      <c r="D301" s="1"/>
      <c r="E301" s="1"/>
      <c r="F301" s="1"/>
      <c r="G301" s="1"/>
      <c r="H301" s="1"/>
      <c r="I301" s="1"/>
      <c r="J301" s="1"/>
      <c r="K301" s="1"/>
      <c r="L301" s="1"/>
      <c r="M301" s="1"/>
      <c r="N301" s="1"/>
      <c r="O301" s="1"/>
    </row>
    <row r="302" spans="1:19" x14ac:dyDescent="0.25">
      <c r="A302" s="1"/>
      <c r="B302" s="1"/>
      <c r="C302" s="1"/>
      <c r="D302" s="1"/>
      <c r="E302" s="1"/>
      <c r="F302" s="1"/>
      <c r="G302" s="1"/>
      <c r="H302" s="1"/>
      <c r="I302" s="1"/>
      <c r="J302" s="1"/>
      <c r="K302" s="1"/>
      <c r="L302" s="1"/>
      <c r="M302" s="1"/>
      <c r="N302" s="1"/>
      <c r="O302" s="1"/>
    </row>
    <row r="303" spans="1:19" x14ac:dyDescent="0.25">
      <c r="A303" s="1"/>
      <c r="B303" s="1"/>
      <c r="C303" s="1"/>
      <c r="D303" s="1"/>
      <c r="E303" s="1"/>
      <c r="F303" s="1"/>
      <c r="G303" s="1"/>
      <c r="H303" s="1"/>
      <c r="I303" s="1"/>
      <c r="J303" s="1"/>
      <c r="K303" s="1"/>
      <c r="L303" s="1"/>
      <c r="M303" s="1"/>
      <c r="N303" s="1"/>
      <c r="O303" s="1"/>
    </row>
    <row r="304" spans="1:19"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ZsO+9Pw2kJmZtEJuDj02wAmfvfiaklBt7VXbzfhwgGAxDxSbVzDwV1ZTV3AX+vHb5jDgvNhhUUSleZigjxw3Aw==" saltValue="ZtjMxs9dIKx0YjIFJVjFSg==" spinCount="100000" sheet="1" objects="1" scenarios="1" formatCells="0" formatColumns="0" formatRows="0"/>
  <autoFilter ref="A18:P296">
    <filterColumn colId="2">
      <filters blank="1">
        <filter val="148 620"/>
        <filter val="187 923"/>
        <filter val="189 923"/>
        <filter val="2 000"/>
        <filter val="2 946 023"/>
        <filter val="3 094 643"/>
        <filter val="3 284 56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95.pielikums Jūrmalas pilsētas domes
2017.gada 26.oktobra saistošajiem noteikumiem Nr.31
(protokols Nr.18, 9.punkts)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2"/>
  <sheetViews>
    <sheetView showGridLines="0" view="pageLayout" zoomScaleNormal="100" workbookViewId="0">
      <selection activeCell="S5" sqref="S5"/>
    </sheetView>
  </sheetViews>
  <sheetFormatPr defaultRowHeight="12" outlineLevelCol="1" x14ac:dyDescent="0.25"/>
  <cols>
    <col min="1" max="1" width="10.42578125" style="6" customWidth="1"/>
    <col min="2" max="2" width="36"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476</v>
      </c>
      <c r="B1" s="775"/>
      <c r="C1" s="775"/>
      <c r="D1" s="775"/>
      <c r="E1" s="775"/>
      <c r="F1" s="775"/>
      <c r="G1" s="775"/>
      <c r="H1" s="775"/>
      <c r="I1" s="775"/>
      <c r="J1" s="775"/>
      <c r="K1" s="775"/>
      <c r="L1" s="775"/>
      <c r="M1" s="775"/>
      <c r="N1" s="775"/>
      <c r="O1" s="775"/>
    </row>
    <row r="2" spans="1:17" ht="35.25" customHeight="1" x14ac:dyDescent="0.25">
      <c r="A2" s="776" t="s">
        <v>303</v>
      </c>
      <c r="B2" s="777"/>
      <c r="C2" s="778"/>
      <c r="D2" s="777"/>
      <c r="E2" s="777"/>
      <c r="F2" s="778"/>
      <c r="G2" s="777"/>
      <c r="H2" s="777"/>
      <c r="I2" s="778"/>
      <c r="J2" s="777"/>
      <c r="K2" s="777"/>
      <c r="L2" s="778"/>
      <c r="M2" s="777"/>
      <c r="N2" s="777"/>
      <c r="O2" s="778"/>
      <c r="P2" s="778"/>
      <c r="Q2" s="296"/>
    </row>
    <row r="3" spans="1:17" ht="12.75" customHeight="1" x14ac:dyDescent="0.25">
      <c r="A3" s="4" t="s">
        <v>0</v>
      </c>
      <c r="B3" s="5"/>
      <c r="C3" s="780" t="s">
        <v>393</v>
      </c>
      <c r="D3" s="779"/>
      <c r="E3" s="779"/>
      <c r="F3" s="780"/>
      <c r="G3" s="779"/>
      <c r="H3" s="779"/>
      <c r="I3" s="780"/>
      <c r="J3" s="779"/>
      <c r="K3" s="779"/>
      <c r="L3" s="780"/>
      <c r="M3" s="779"/>
      <c r="N3" s="779"/>
      <c r="O3" s="780"/>
      <c r="P3" s="780"/>
      <c r="Q3" s="296"/>
    </row>
    <row r="4" spans="1:17" ht="12.75" customHeight="1" x14ac:dyDescent="0.25">
      <c r="A4" s="4" t="s">
        <v>1</v>
      </c>
      <c r="B4" s="5"/>
      <c r="C4" s="780" t="s">
        <v>394</v>
      </c>
      <c r="D4" s="779"/>
      <c r="E4" s="779"/>
      <c r="F4" s="780"/>
      <c r="G4" s="779"/>
      <c r="H4" s="779"/>
      <c r="I4" s="780"/>
      <c r="J4" s="779"/>
      <c r="K4" s="779"/>
      <c r="L4" s="780"/>
      <c r="M4" s="779"/>
      <c r="N4" s="779"/>
      <c r="O4" s="780"/>
      <c r="P4" s="780"/>
      <c r="Q4" s="296"/>
    </row>
    <row r="5" spans="1:17" ht="12.75" customHeight="1" x14ac:dyDescent="0.25">
      <c r="A5" s="2" t="s">
        <v>2</v>
      </c>
      <c r="B5" s="3"/>
      <c r="C5" s="755" t="s">
        <v>477</v>
      </c>
      <c r="D5" s="754"/>
      <c r="E5" s="754"/>
      <c r="F5" s="755"/>
      <c r="G5" s="754"/>
      <c r="H5" s="754"/>
      <c r="I5" s="755"/>
      <c r="J5" s="754"/>
      <c r="K5" s="754"/>
      <c r="L5" s="755"/>
      <c r="M5" s="754"/>
      <c r="N5" s="754"/>
      <c r="O5" s="755"/>
      <c r="P5" s="755"/>
      <c r="Q5" s="296"/>
    </row>
    <row r="6" spans="1:17" ht="12.75" customHeight="1" x14ac:dyDescent="0.25">
      <c r="A6" s="2" t="s">
        <v>3</v>
      </c>
      <c r="B6" s="3"/>
      <c r="C6" s="755" t="s">
        <v>478</v>
      </c>
      <c r="D6" s="754"/>
      <c r="E6" s="754"/>
      <c r="F6" s="755"/>
      <c r="G6" s="754"/>
      <c r="H6" s="754"/>
      <c r="I6" s="755"/>
      <c r="J6" s="754"/>
      <c r="K6" s="754"/>
      <c r="L6" s="755"/>
      <c r="M6" s="754"/>
      <c r="N6" s="754"/>
      <c r="O6" s="755"/>
      <c r="P6" s="755"/>
      <c r="Q6" s="296"/>
    </row>
    <row r="7" spans="1:17" x14ac:dyDescent="0.25">
      <c r="A7" s="2" t="s">
        <v>4</v>
      </c>
      <c r="B7" s="3"/>
      <c r="C7" s="780" t="s">
        <v>479</v>
      </c>
      <c r="D7" s="779"/>
      <c r="E7" s="779"/>
      <c r="F7" s="780"/>
      <c r="G7" s="779"/>
      <c r="H7" s="779"/>
      <c r="I7" s="780"/>
      <c r="J7" s="779"/>
      <c r="K7" s="779"/>
      <c r="L7" s="780"/>
      <c r="M7" s="779"/>
      <c r="N7" s="779"/>
      <c r="O7" s="780"/>
      <c r="P7" s="780"/>
      <c r="Q7" s="296"/>
    </row>
    <row r="8" spans="1:17" ht="12.75" customHeight="1" x14ac:dyDescent="0.25">
      <c r="A8" s="7" t="s">
        <v>5</v>
      </c>
      <c r="B8" s="3"/>
      <c r="C8" s="782"/>
      <c r="D8" s="781"/>
      <c r="E8" s="781"/>
      <c r="F8" s="782"/>
      <c r="G8" s="781"/>
      <c r="H8" s="781"/>
      <c r="I8" s="782"/>
      <c r="J8" s="781"/>
      <c r="K8" s="781"/>
      <c r="L8" s="782"/>
      <c r="M8" s="781"/>
      <c r="N8" s="781"/>
      <c r="O8" s="782"/>
      <c r="P8" s="782"/>
      <c r="Q8" s="296"/>
    </row>
    <row r="9" spans="1:17" ht="12.75" customHeight="1" x14ac:dyDescent="0.25">
      <c r="A9" s="2"/>
      <c r="B9" s="3" t="s">
        <v>6</v>
      </c>
      <c r="C9" s="755" t="s">
        <v>398</v>
      </c>
      <c r="D9" s="754"/>
      <c r="E9" s="754"/>
      <c r="F9" s="755"/>
      <c r="G9" s="754"/>
      <c r="H9" s="754"/>
      <c r="I9" s="755"/>
      <c r="J9" s="754"/>
      <c r="K9" s="754"/>
      <c r="L9" s="755"/>
      <c r="M9" s="754"/>
      <c r="N9" s="754"/>
      <c r="O9" s="755"/>
      <c r="P9" s="755"/>
      <c r="Q9" s="296"/>
    </row>
    <row r="10" spans="1:17" ht="12.75" customHeight="1" x14ac:dyDescent="0.25">
      <c r="A10" s="2"/>
      <c r="B10" s="3" t="s">
        <v>7</v>
      </c>
      <c r="C10" s="755"/>
      <c r="D10" s="754"/>
      <c r="E10" s="754"/>
      <c r="F10" s="755"/>
      <c r="G10" s="754"/>
      <c r="H10" s="754"/>
      <c r="I10" s="755"/>
      <c r="J10" s="754"/>
      <c r="K10" s="754"/>
      <c r="L10" s="755"/>
      <c r="M10" s="754"/>
      <c r="N10" s="754"/>
      <c r="O10" s="755"/>
      <c r="P10" s="755"/>
      <c r="Q10" s="296"/>
    </row>
    <row r="11" spans="1:17" ht="12.75" customHeight="1" x14ac:dyDescent="0.25">
      <c r="A11" s="2"/>
      <c r="B11" s="3" t="s">
        <v>8</v>
      </c>
      <c r="C11" s="782"/>
      <c r="D11" s="781"/>
      <c r="E11" s="781"/>
      <c r="F11" s="782"/>
      <c r="G11" s="781"/>
      <c r="H11" s="781"/>
      <c r="I11" s="782"/>
      <c r="J11" s="781"/>
      <c r="K11" s="781"/>
      <c r="L11" s="782"/>
      <c r="M11" s="781"/>
      <c r="N11" s="781"/>
      <c r="O11" s="782"/>
      <c r="P11" s="782"/>
      <c r="Q11" s="296"/>
    </row>
    <row r="12" spans="1:17" ht="12.75" customHeight="1" x14ac:dyDescent="0.25">
      <c r="A12" s="2"/>
      <c r="B12" s="3" t="s">
        <v>9</v>
      </c>
      <c r="C12" s="755"/>
      <c r="D12" s="754"/>
      <c r="E12" s="754"/>
      <c r="F12" s="755"/>
      <c r="G12" s="754"/>
      <c r="H12" s="754"/>
      <c r="I12" s="755"/>
      <c r="J12" s="754"/>
      <c r="K12" s="754"/>
      <c r="L12" s="755"/>
      <c r="M12" s="754"/>
      <c r="N12" s="754"/>
      <c r="O12" s="755"/>
      <c r="P12" s="755"/>
      <c r="Q12" s="296"/>
    </row>
    <row r="13" spans="1:17" ht="12.75" customHeight="1" x14ac:dyDescent="0.25">
      <c r="A13" s="2"/>
      <c r="B13" s="3" t="s">
        <v>10</v>
      </c>
      <c r="C13" s="755"/>
      <c r="D13" s="754"/>
      <c r="E13" s="754"/>
      <c r="F13" s="755"/>
      <c r="G13" s="754"/>
      <c r="H13" s="754"/>
      <c r="I13" s="755"/>
      <c r="J13" s="754"/>
      <c r="K13" s="754"/>
      <c r="L13" s="755"/>
      <c r="M13" s="754"/>
      <c r="N13" s="754"/>
      <c r="O13" s="755"/>
      <c r="P13" s="755"/>
      <c r="Q13" s="296"/>
    </row>
    <row r="14" spans="1:17" ht="12.75" customHeight="1" x14ac:dyDescent="0.25">
      <c r="A14" s="8"/>
      <c r="B14" s="9"/>
      <c r="C14" s="795"/>
      <c r="D14" s="795"/>
      <c r="E14" s="795"/>
      <c r="F14" s="795"/>
      <c r="G14" s="795"/>
      <c r="H14" s="795"/>
      <c r="I14" s="795"/>
      <c r="J14" s="795"/>
      <c r="K14" s="795"/>
      <c r="L14" s="795"/>
      <c r="M14" s="795"/>
      <c r="N14" s="795"/>
      <c r="O14" s="796"/>
      <c r="P14" s="11"/>
    </row>
    <row r="15" spans="1:17" s="12" customFormat="1" ht="12.75" customHeight="1" x14ac:dyDescent="0.25">
      <c r="A15" s="756" t="s">
        <v>11</v>
      </c>
      <c r="B15" s="759" t="s">
        <v>12</v>
      </c>
      <c r="C15" s="797" t="s">
        <v>304</v>
      </c>
      <c r="D15" s="762"/>
      <c r="E15" s="762"/>
      <c r="F15" s="798"/>
      <c r="G15" s="762"/>
      <c r="H15" s="762"/>
      <c r="I15" s="798"/>
      <c r="J15" s="762"/>
      <c r="K15" s="762"/>
      <c r="L15" s="798"/>
      <c r="M15" s="762"/>
      <c r="N15" s="762"/>
      <c r="O15" s="798"/>
      <c r="P15" s="546"/>
    </row>
    <row r="16" spans="1:17" s="12" customFormat="1" ht="12.75" customHeight="1" x14ac:dyDescent="0.25">
      <c r="A16" s="757"/>
      <c r="B16" s="760"/>
      <c r="C16" s="765" t="s">
        <v>13</v>
      </c>
      <c r="D16" s="773" t="s">
        <v>309</v>
      </c>
      <c r="E16" s="752" t="s">
        <v>311</v>
      </c>
      <c r="F16" s="765" t="s">
        <v>14</v>
      </c>
      <c r="G16" s="767" t="s">
        <v>310</v>
      </c>
      <c r="H16" s="752" t="s">
        <v>317</v>
      </c>
      <c r="I16" s="793" t="s">
        <v>15</v>
      </c>
      <c r="J16" s="773" t="s">
        <v>312</v>
      </c>
      <c r="K16" s="750" t="s">
        <v>313</v>
      </c>
      <c r="L16" s="791" t="s">
        <v>16</v>
      </c>
      <c r="M16" s="773" t="s">
        <v>314</v>
      </c>
      <c r="N16" s="750" t="s">
        <v>315</v>
      </c>
      <c r="O16" s="791" t="s">
        <v>17</v>
      </c>
      <c r="P16" s="799" t="s">
        <v>316</v>
      </c>
    </row>
    <row r="17" spans="1:16" s="13" customFormat="1" ht="66" customHeight="1" thickBot="1" x14ac:dyDescent="0.3">
      <c r="A17" s="758"/>
      <c r="B17" s="760"/>
      <c r="C17" s="766"/>
      <c r="D17" s="774"/>
      <c r="E17" s="753"/>
      <c r="F17" s="766"/>
      <c r="G17" s="768"/>
      <c r="H17" s="753"/>
      <c r="I17" s="794"/>
      <c r="J17" s="774"/>
      <c r="K17" s="751"/>
      <c r="L17" s="792"/>
      <c r="M17" s="774"/>
      <c r="N17" s="751"/>
      <c r="O17" s="792"/>
      <c r="P17" s="800"/>
    </row>
    <row r="18" spans="1:16" s="13" customFormat="1" ht="9.75" customHeight="1" thickTop="1" x14ac:dyDescent="0.25">
      <c r="A18" s="14" t="s">
        <v>18</v>
      </c>
      <c r="B18" s="14">
        <v>2</v>
      </c>
      <c r="C18" s="14">
        <v>3</v>
      </c>
      <c r="D18" s="207">
        <v>4</v>
      </c>
      <c r="E18" s="144">
        <v>5</v>
      </c>
      <c r="F18" s="14">
        <v>6</v>
      </c>
      <c r="G18" s="207">
        <v>7</v>
      </c>
      <c r="H18" s="144">
        <v>8</v>
      </c>
      <c r="I18" s="14">
        <v>9</v>
      </c>
      <c r="J18" s="207">
        <v>10</v>
      </c>
      <c r="K18" s="15">
        <v>11</v>
      </c>
      <c r="L18" s="159">
        <v>12</v>
      </c>
      <c r="M18" s="207">
        <v>13</v>
      </c>
      <c r="N18" s="15">
        <v>14</v>
      </c>
      <c r="O18" s="159">
        <v>15</v>
      </c>
      <c r="P18" s="509">
        <v>16</v>
      </c>
    </row>
    <row r="19" spans="1:16" s="19" customFormat="1" x14ac:dyDescent="0.25">
      <c r="A19" s="16"/>
      <c r="B19" s="17" t="s">
        <v>19</v>
      </c>
      <c r="C19" s="68"/>
      <c r="D19" s="208"/>
      <c r="E19" s="145"/>
      <c r="F19" s="286"/>
      <c r="G19" s="208"/>
      <c r="H19" s="145"/>
      <c r="I19" s="286"/>
      <c r="J19" s="208"/>
      <c r="K19" s="18"/>
      <c r="L19" s="160"/>
      <c r="M19" s="208"/>
      <c r="N19" s="18"/>
      <c r="O19" s="160"/>
      <c r="P19" s="510"/>
    </row>
    <row r="20" spans="1:16" s="19" customFormat="1" ht="12.75" thickBot="1" x14ac:dyDescent="0.3">
      <c r="A20" s="20"/>
      <c r="B20" s="21" t="s">
        <v>20</v>
      </c>
      <c r="C20" s="394">
        <f>SUM(F20,I20,L20,O20)</f>
        <v>649480</v>
      </c>
      <c r="D20" s="209">
        <f>SUM(D21,D24,D25,D41,D42)</f>
        <v>642981</v>
      </c>
      <c r="E20" s="268">
        <f>SUM(E21,E24,E25,E41,E42)</f>
        <v>6499</v>
      </c>
      <c r="F20" s="394">
        <f>SUM(F21,F24,F25,F41,F42)</f>
        <v>649480</v>
      </c>
      <c r="G20" s="209">
        <f t="shared" ref="G20:O20" si="0">SUM(G21,G24,G25,G41,G42)</f>
        <v>0</v>
      </c>
      <c r="H20" s="268">
        <f t="shared" si="0"/>
        <v>0</v>
      </c>
      <c r="I20" s="394">
        <f t="shared" si="0"/>
        <v>0</v>
      </c>
      <c r="J20" s="209">
        <f>SUM(J21,J26,J42)</f>
        <v>0</v>
      </c>
      <c r="K20" s="22">
        <f t="shared" ref="K20:L20" si="1">SUM(K21,K26,K42)</f>
        <v>0</v>
      </c>
      <c r="L20" s="161">
        <f t="shared" si="1"/>
        <v>0</v>
      </c>
      <c r="M20" s="209">
        <f t="shared" si="0"/>
        <v>0</v>
      </c>
      <c r="N20" s="22">
        <f t="shared" si="0"/>
        <v>0</v>
      </c>
      <c r="O20" s="161">
        <f t="shared" si="0"/>
        <v>0</v>
      </c>
      <c r="P20" s="547"/>
    </row>
    <row r="21" spans="1:16" ht="12.75" hidden="1" thickTop="1" x14ac:dyDescent="0.25">
      <c r="A21" s="23"/>
      <c r="B21" s="24" t="s">
        <v>21</v>
      </c>
      <c r="C21" s="183">
        <f t="shared" ref="C21" si="2">SUM(F21,I21,L21,O21)</f>
        <v>0</v>
      </c>
      <c r="D21" s="129">
        <f>SUM(D22:D23)</f>
        <v>0</v>
      </c>
      <c r="E21" s="25">
        <f t="shared" ref="E21" si="3">SUM(E22:E23)</f>
        <v>0</v>
      </c>
      <c r="F21" s="162">
        <f>SUM(F22:F23)</f>
        <v>0</v>
      </c>
      <c r="G21" s="210">
        <f t="shared" ref="G21:O21" si="4">SUM(G22:G23)</f>
        <v>0</v>
      </c>
      <c r="H21" s="25">
        <f t="shared" si="4"/>
        <v>0</v>
      </c>
      <c r="I21" s="269">
        <f t="shared" si="4"/>
        <v>0</v>
      </c>
      <c r="J21" s="129">
        <f>SUM(J22:J23)</f>
        <v>0</v>
      </c>
      <c r="K21" s="25">
        <f t="shared" si="4"/>
        <v>0</v>
      </c>
      <c r="L21" s="162">
        <f t="shared" si="4"/>
        <v>0</v>
      </c>
      <c r="M21" s="210">
        <f>SUM(M22:M23)</f>
        <v>0</v>
      </c>
      <c r="N21" s="25">
        <f t="shared" si="4"/>
        <v>0</v>
      </c>
      <c r="O21" s="269">
        <f t="shared" si="4"/>
        <v>0</v>
      </c>
      <c r="P21" s="302"/>
    </row>
    <row r="22" spans="1:16" ht="12.75" hidden="1" thickTop="1" x14ac:dyDescent="0.25">
      <c r="A22" s="26"/>
      <c r="B22" s="27" t="s">
        <v>22</v>
      </c>
      <c r="C22" s="184">
        <f>SUM(F22,I22,L22,O22)</f>
        <v>0</v>
      </c>
      <c r="D22" s="244"/>
      <c r="E22" s="28"/>
      <c r="F22" s="513">
        <f>D22+E22</f>
        <v>0</v>
      </c>
      <c r="G22" s="211"/>
      <c r="H22" s="28"/>
      <c r="I22" s="432">
        <f>G22+H22</f>
        <v>0</v>
      </c>
      <c r="J22" s="244"/>
      <c r="K22" s="28"/>
      <c r="L22" s="513">
        <f>J22+K22</f>
        <v>0</v>
      </c>
      <c r="M22" s="211"/>
      <c r="N22" s="28"/>
      <c r="O22" s="432">
        <f t="shared" ref="O22" si="5">M22+N22</f>
        <v>0</v>
      </c>
      <c r="P22" s="287"/>
    </row>
    <row r="23" spans="1:16" ht="12.75" hidden="1" thickTop="1" x14ac:dyDescent="0.25">
      <c r="A23" s="29"/>
      <c r="B23" s="30" t="s">
        <v>23</v>
      </c>
      <c r="C23" s="185">
        <f t="shared" ref="C23" si="6">SUM(F23,I23,L23,O23)</f>
        <v>0</v>
      </c>
      <c r="D23" s="245"/>
      <c r="E23" s="31"/>
      <c r="F23" s="548">
        <f t="shared" ref="F23:F24" si="7">D23+E23</f>
        <v>0</v>
      </c>
      <c r="G23" s="212"/>
      <c r="H23" s="31"/>
      <c r="I23" s="387">
        <f t="shared" ref="I23:I24" si="8">G23+H23</f>
        <v>0</v>
      </c>
      <c r="J23" s="245"/>
      <c r="K23" s="31"/>
      <c r="L23" s="548">
        <f>J23+K23</f>
        <v>0</v>
      </c>
      <c r="M23" s="212"/>
      <c r="N23" s="31"/>
      <c r="O23" s="146">
        <f>M23+N23</f>
        <v>0</v>
      </c>
      <c r="P23" s="463"/>
    </row>
    <row r="24" spans="1:16" s="19" customFormat="1" ht="25.5" thickTop="1" thickBot="1" x14ac:dyDescent="0.3">
      <c r="A24" s="32">
        <v>19300</v>
      </c>
      <c r="B24" s="32" t="s">
        <v>24</v>
      </c>
      <c r="C24" s="397">
        <f>SUM(F24,I24)</f>
        <v>649480</v>
      </c>
      <c r="D24" s="213">
        <v>642981</v>
      </c>
      <c r="E24" s="388">
        <v>6499</v>
      </c>
      <c r="F24" s="515">
        <f t="shared" si="7"/>
        <v>649480</v>
      </c>
      <c r="G24" s="213"/>
      <c r="H24" s="388"/>
      <c r="I24" s="515">
        <f t="shared" si="8"/>
        <v>0</v>
      </c>
      <c r="J24" s="516" t="s">
        <v>25</v>
      </c>
      <c r="K24" s="34" t="s">
        <v>25</v>
      </c>
      <c r="L24" s="163" t="s">
        <v>25</v>
      </c>
      <c r="M24" s="278" t="s">
        <v>25</v>
      </c>
      <c r="N24" s="147" t="s">
        <v>25</v>
      </c>
      <c r="O24" s="163" t="s">
        <v>25</v>
      </c>
      <c r="P24" s="549"/>
    </row>
    <row r="25" spans="1:16" s="19" customFormat="1" ht="24.75" hidden="1" thickTop="1" x14ac:dyDescent="0.25">
      <c r="A25" s="121"/>
      <c r="B25" s="35" t="s">
        <v>26</v>
      </c>
      <c r="C25" s="187">
        <f>SUM(F25)</f>
        <v>0</v>
      </c>
      <c r="D25" s="247"/>
      <c r="E25" s="80"/>
      <c r="F25" s="550">
        <f>D25+E25</f>
        <v>0</v>
      </c>
      <c r="G25" s="214" t="s">
        <v>25</v>
      </c>
      <c r="H25" s="37" t="s">
        <v>25</v>
      </c>
      <c r="I25" s="122" t="s">
        <v>25</v>
      </c>
      <c r="J25" s="248" t="s">
        <v>25</v>
      </c>
      <c r="K25" s="37" t="s">
        <v>25</v>
      </c>
      <c r="L25" s="164" t="s">
        <v>25</v>
      </c>
      <c r="M25" s="279" t="s">
        <v>25</v>
      </c>
      <c r="N25" s="122" t="s">
        <v>25</v>
      </c>
      <c r="O25" s="122" t="s">
        <v>25</v>
      </c>
      <c r="P25" s="303"/>
    </row>
    <row r="26" spans="1:16" s="19" customFormat="1" ht="24.75" hidden="1" thickTop="1" x14ac:dyDescent="0.25">
      <c r="A26" s="35">
        <v>21300</v>
      </c>
      <c r="B26" s="35" t="s">
        <v>27</v>
      </c>
      <c r="C26" s="187">
        <f>SUM(L26)</f>
        <v>0</v>
      </c>
      <c r="D26" s="248" t="s">
        <v>25</v>
      </c>
      <c r="E26" s="37" t="s">
        <v>25</v>
      </c>
      <c r="F26" s="164" t="s">
        <v>25</v>
      </c>
      <c r="G26" s="214" t="s">
        <v>25</v>
      </c>
      <c r="H26" s="37" t="s">
        <v>25</v>
      </c>
      <c r="I26" s="122" t="s">
        <v>25</v>
      </c>
      <c r="J26" s="130">
        <f>SUM(J27,J31,J33,J36)</f>
        <v>0</v>
      </c>
      <c r="K26" s="38">
        <f t="shared" ref="K26" si="9">SUM(K27,K31,K33,K36)</f>
        <v>0</v>
      </c>
      <c r="L26" s="175">
        <f>SUM(L27,L31,L33,L36)</f>
        <v>0</v>
      </c>
      <c r="M26" s="279" t="s">
        <v>25</v>
      </c>
      <c r="N26" s="122" t="s">
        <v>25</v>
      </c>
      <c r="O26" s="122" t="s">
        <v>25</v>
      </c>
      <c r="P26" s="303"/>
    </row>
    <row r="27" spans="1:16" s="19" customFormat="1" ht="12.75" hidden="1" thickTop="1" x14ac:dyDescent="0.25">
      <c r="A27" s="39">
        <v>21350</v>
      </c>
      <c r="B27" s="35" t="s">
        <v>28</v>
      </c>
      <c r="C27" s="187">
        <f t="shared" ref="C27:C40" si="10">SUM(L27)</f>
        <v>0</v>
      </c>
      <c r="D27" s="248" t="s">
        <v>25</v>
      </c>
      <c r="E27" s="37" t="s">
        <v>25</v>
      </c>
      <c r="F27" s="164" t="s">
        <v>25</v>
      </c>
      <c r="G27" s="214" t="s">
        <v>25</v>
      </c>
      <c r="H27" s="37" t="s">
        <v>25</v>
      </c>
      <c r="I27" s="122" t="s">
        <v>25</v>
      </c>
      <c r="J27" s="130">
        <f>SUM(J28:J30)</f>
        <v>0</v>
      </c>
      <c r="K27" s="38">
        <f t="shared" ref="K27" si="11">SUM(K28:K30)</f>
        <v>0</v>
      </c>
      <c r="L27" s="175">
        <f>SUM(L28:L30)</f>
        <v>0</v>
      </c>
      <c r="M27" s="279" t="s">
        <v>25</v>
      </c>
      <c r="N27" s="122" t="s">
        <v>25</v>
      </c>
      <c r="O27" s="122" t="s">
        <v>25</v>
      </c>
      <c r="P27" s="303"/>
    </row>
    <row r="28" spans="1:16" ht="12.75" hidden="1" thickTop="1" x14ac:dyDescent="0.25">
      <c r="A28" s="26">
        <v>21351</v>
      </c>
      <c r="B28" s="40" t="s">
        <v>29</v>
      </c>
      <c r="C28" s="188">
        <f t="shared" si="10"/>
        <v>0</v>
      </c>
      <c r="D28" s="249" t="s">
        <v>25</v>
      </c>
      <c r="E28" s="41" t="s">
        <v>25</v>
      </c>
      <c r="F28" s="165" t="s">
        <v>25</v>
      </c>
      <c r="G28" s="215" t="s">
        <v>25</v>
      </c>
      <c r="H28" s="41" t="s">
        <v>25</v>
      </c>
      <c r="I28" s="148" t="s">
        <v>25</v>
      </c>
      <c r="J28" s="249"/>
      <c r="K28" s="320"/>
      <c r="L28" s="531">
        <f t="shared" ref="L28:L30" si="12">J28+K28</f>
        <v>0</v>
      </c>
      <c r="M28" s="280" t="s">
        <v>25</v>
      </c>
      <c r="N28" s="148" t="s">
        <v>25</v>
      </c>
      <c r="O28" s="148" t="s">
        <v>25</v>
      </c>
      <c r="P28" s="304"/>
    </row>
    <row r="29" spans="1:16" ht="12.75" hidden="1" thickTop="1" x14ac:dyDescent="0.25">
      <c r="A29" s="29">
        <v>21352</v>
      </c>
      <c r="B29" s="43" t="s">
        <v>30</v>
      </c>
      <c r="C29" s="189">
        <f t="shared" si="10"/>
        <v>0</v>
      </c>
      <c r="D29" s="250" t="s">
        <v>25</v>
      </c>
      <c r="E29" s="44" t="s">
        <v>25</v>
      </c>
      <c r="F29" s="166" t="s">
        <v>25</v>
      </c>
      <c r="G29" s="216" t="s">
        <v>25</v>
      </c>
      <c r="H29" s="44" t="s">
        <v>25</v>
      </c>
      <c r="I29" s="149" t="s">
        <v>25</v>
      </c>
      <c r="J29" s="250"/>
      <c r="K29" s="322"/>
      <c r="L29" s="532">
        <f t="shared" si="12"/>
        <v>0</v>
      </c>
      <c r="M29" s="281" t="s">
        <v>25</v>
      </c>
      <c r="N29" s="149" t="s">
        <v>25</v>
      </c>
      <c r="O29" s="149" t="s">
        <v>25</v>
      </c>
      <c r="P29" s="305"/>
    </row>
    <row r="30" spans="1:16" ht="12.75" hidden="1" thickTop="1" x14ac:dyDescent="0.25">
      <c r="A30" s="29">
        <v>21359</v>
      </c>
      <c r="B30" s="43" t="s">
        <v>31</v>
      </c>
      <c r="C30" s="189">
        <f t="shared" si="10"/>
        <v>0</v>
      </c>
      <c r="D30" s="250" t="s">
        <v>25</v>
      </c>
      <c r="E30" s="44" t="s">
        <v>25</v>
      </c>
      <c r="F30" s="166" t="s">
        <v>25</v>
      </c>
      <c r="G30" s="216" t="s">
        <v>25</v>
      </c>
      <c r="H30" s="44" t="s">
        <v>25</v>
      </c>
      <c r="I30" s="149" t="s">
        <v>25</v>
      </c>
      <c r="J30" s="250"/>
      <c r="K30" s="322"/>
      <c r="L30" s="532">
        <f t="shared" si="12"/>
        <v>0</v>
      </c>
      <c r="M30" s="281" t="s">
        <v>25</v>
      </c>
      <c r="N30" s="149" t="s">
        <v>25</v>
      </c>
      <c r="O30" s="149" t="s">
        <v>25</v>
      </c>
      <c r="P30" s="305"/>
    </row>
    <row r="31" spans="1:16" s="19" customFormat="1" ht="24.75" hidden="1" thickTop="1" x14ac:dyDescent="0.25">
      <c r="A31" s="39">
        <v>21370</v>
      </c>
      <c r="B31" s="35" t="s">
        <v>32</v>
      </c>
      <c r="C31" s="187">
        <f t="shared" si="10"/>
        <v>0</v>
      </c>
      <c r="D31" s="248" t="s">
        <v>25</v>
      </c>
      <c r="E31" s="37" t="s">
        <v>25</v>
      </c>
      <c r="F31" s="164" t="s">
        <v>25</v>
      </c>
      <c r="G31" s="214" t="s">
        <v>25</v>
      </c>
      <c r="H31" s="37" t="s">
        <v>25</v>
      </c>
      <c r="I31" s="122" t="s">
        <v>25</v>
      </c>
      <c r="J31" s="130">
        <f>SUM(J32)</f>
        <v>0</v>
      </c>
      <c r="K31" s="38">
        <f t="shared" ref="K31" si="13">SUM(K32)</f>
        <v>0</v>
      </c>
      <c r="L31" s="175">
        <f>SUM(L32)</f>
        <v>0</v>
      </c>
      <c r="M31" s="279" t="s">
        <v>25</v>
      </c>
      <c r="N31" s="122" t="s">
        <v>25</v>
      </c>
      <c r="O31" s="122" t="s">
        <v>25</v>
      </c>
      <c r="P31" s="303"/>
    </row>
    <row r="32" spans="1:16" ht="24.75" hidden="1" thickTop="1" x14ac:dyDescent="0.25">
      <c r="A32" s="46">
        <v>21379</v>
      </c>
      <c r="B32" s="47" t="s">
        <v>33</v>
      </c>
      <c r="C32" s="190">
        <f t="shared" si="10"/>
        <v>0</v>
      </c>
      <c r="D32" s="251" t="s">
        <v>25</v>
      </c>
      <c r="E32" s="48" t="s">
        <v>25</v>
      </c>
      <c r="F32" s="53" t="s">
        <v>25</v>
      </c>
      <c r="G32" s="217" t="s">
        <v>25</v>
      </c>
      <c r="H32" s="48" t="s">
        <v>25</v>
      </c>
      <c r="I32" s="150" t="s">
        <v>25</v>
      </c>
      <c r="J32" s="251"/>
      <c r="K32" s="324"/>
      <c r="L32" s="543">
        <f>J32+K32</f>
        <v>0</v>
      </c>
      <c r="M32" s="282" t="s">
        <v>25</v>
      </c>
      <c r="N32" s="150" t="s">
        <v>25</v>
      </c>
      <c r="O32" s="150" t="s">
        <v>25</v>
      </c>
      <c r="P32" s="306"/>
    </row>
    <row r="33" spans="1:16" s="19" customFormat="1" ht="12.75" hidden="1" thickTop="1" x14ac:dyDescent="0.25">
      <c r="A33" s="39">
        <v>21380</v>
      </c>
      <c r="B33" s="35" t="s">
        <v>34</v>
      </c>
      <c r="C33" s="187">
        <f t="shared" si="10"/>
        <v>0</v>
      </c>
      <c r="D33" s="248" t="s">
        <v>25</v>
      </c>
      <c r="E33" s="37" t="s">
        <v>25</v>
      </c>
      <c r="F33" s="164" t="s">
        <v>25</v>
      </c>
      <c r="G33" s="214" t="s">
        <v>25</v>
      </c>
      <c r="H33" s="37" t="s">
        <v>25</v>
      </c>
      <c r="I33" s="122" t="s">
        <v>25</v>
      </c>
      <c r="J33" s="130">
        <f>SUM(J34:J35)</f>
        <v>0</v>
      </c>
      <c r="K33" s="38">
        <f t="shared" ref="K33" si="14">SUM(K34:K35)</f>
        <v>0</v>
      </c>
      <c r="L33" s="175">
        <f>SUM(L34:L35)</f>
        <v>0</v>
      </c>
      <c r="M33" s="279" t="s">
        <v>25</v>
      </c>
      <c r="N33" s="122" t="s">
        <v>25</v>
      </c>
      <c r="O33" s="122" t="s">
        <v>25</v>
      </c>
      <c r="P33" s="303"/>
    </row>
    <row r="34" spans="1:16" ht="12.75" hidden="1" thickTop="1" x14ac:dyDescent="0.25">
      <c r="A34" s="27">
        <v>21381</v>
      </c>
      <c r="B34" s="40" t="s">
        <v>35</v>
      </c>
      <c r="C34" s="188">
        <f t="shared" si="10"/>
        <v>0</v>
      </c>
      <c r="D34" s="249" t="s">
        <v>25</v>
      </c>
      <c r="E34" s="41" t="s">
        <v>25</v>
      </c>
      <c r="F34" s="165" t="s">
        <v>25</v>
      </c>
      <c r="G34" s="215" t="s">
        <v>25</v>
      </c>
      <c r="H34" s="41" t="s">
        <v>25</v>
      </c>
      <c r="I34" s="148" t="s">
        <v>25</v>
      </c>
      <c r="J34" s="249"/>
      <c r="K34" s="320"/>
      <c r="L34" s="531">
        <f t="shared" ref="L34:L35" si="15">J34+K34</f>
        <v>0</v>
      </c>
      <c r="M34" s="280" t="s">
        <v>25</v>
      </c>
      <c r="N34" s="148" t="s">
        <v>25</v>
      </c>
      <c r="O34" s="148" t="s">
        <v>25</v>
      </c>
      <c r="P34" s="304"/>
    </row>
    <row r="35" spans="1:16" ht="12.75" hidden="1" thickTop="1" x14ac:dyDescent="0.25">
      <c r="A35" s="30">
        <v>21383</v>
      </c>
      <c r="B35" s="43" t="s">
        <v>36</v>
      </c>
      <c r="C35" s="189">
        <f t="shared" si="10"/>
        <v>0</v>
      </c>
      <c r="D35" s="250" t="s">
        <v>25</v>
      </c>
      <c r="E35" s="44" t="s">
        <v>25</v>
      </c>
      <c r="F35" s="166" t="s">
        <v>25</v>
      </c>
      <c r="G35" s="216" t="s">
        <v>25</v>
      </c>
      <c r="H35" s="44" t="s">
        <v>25</v>
      </c>
      <c r="I35" s="149" t="s">
        <v>25</v>
      </c>
      <c r="J35" s="250"/>
      <c r="K35" s="322"/>
      <c r="L35" s="532">
        <f t="shared" si="15"/>
        <v>0</v>
      </c>
      <c r="M35" s="281" t="s">
        <v>25</v>
      </c>
      <c r="N35" s="149" t="s">
        <v>25</v>
      </c>
      <c r="O35" s="149" t="s">
        <v>25</v>
      </c>
      <c r="P35" s="305"/>
    </row>
    <row r="36" spans="1:16" s="19" customFormat="1" ht="24.75" hidden="1" thickTop="1" x14ac:dyDescent="0.25">
      <c r="A36" s="39">
        <v>21390</v>
      </c>
      <c r="B36" s="35" t="s">
        <v>37</v>
      </c>
      <c r="C36" s="187">
        <f t="shared" si="10"/>
        <v>0</v>
      </c>
      <c r="D36" s="248" t="s">
        <v>25</v>
      </c>
      <c r="E36" s="37" t="s">
        <v>25</v>
      </c>
      <c r="F36" s="164" t="s">
        <v>25</v>
      </c>
      <c r="G36" s="214" t="s">
        <v>25</v>
      </c>
      <c r="H36" s="37" t="s">
        <v>25</v>
      </c>
      <c r="I36" s="122" t="s">
        <v>25</v>
      </c>
      <c r="J36" s="130">
        <f>SUM(J37:J40)</f>
        <v>0</v>
      </c>
      <c r="K36" s="38">
        <f t="shared" ref="K36" si="16">SUM(K37:K40)</f>
        <v>0</v>
      </c>
      <c r="L36" s="175">
        <f>SUM(L37:L40)</f>
        <v>0</v>
      </c>
      <c r="M36" s="279" t="s">
        <v>25</v>
      </c>
      <c r="N36" s="122" t="s">
        <v>25</v>
      </c>
      <c r="O36" s="122" t="s">
        <v>25</v>
      </c>
      <c r="P36" s="303"/>
    </row>
    <row r="37" spans="1:16" ht="24.75" hidden="1" thickTop="1" x14ac:dyDescent="0.25">
      <c r="A37" s="27">
        <v>21391</v>
      </c>
      <c r="B37" s="40" t="s">
        <v>38</v>
      </c>
      <c r="C37" s="188">
        <f t="shared" si="10"/>
        <v>0</v>
      </c>
      <c r="D37" s="249" t="s">
        <v>25</v>
      </c>
      <c r="E37" s="41" t="s">
        <v>25</v>
      </c>
      <c r="F37" s="165" t="s">
        <v>25</v>
      </c>
      <c r="G37" s="215" t="s">
        <v>25</v>
      </c>
      <c r="H37" s="41" t="s">
        <v>25</v>
      </c>
      <c r="I37" s="148" t="s">
        <v>25</v>
      </c>
      <c r="J37" s="249"/>
      <c r="K37" s="320"/>
      <c r="L37" s="531">
        <f t="shared" ref="L37:L40" si="17">J37+K37</f>
        <v>0</v>
      </c>
      <c r="M37" s="280" t="s">
        <v>25</v>
      </c>
      <c r="N37" s="148" t="s">
        <v>25</v>
      </c>
      <c r="O37" s="148" t="s">
        <v>25</v>
      </c>
      <c r="P37" s="304"/>
    </row>
    <row r="38" spans="1:16" ht="12.75" hidden="1" thickTop="1" x14ac:dyDescent="0.25">
      <c r="A38" s="30">
        <v>21393</v>
      </c>
      <c r="B38" s="43" t="s">
        <v>39</v>
      </c>
      <c r="C38" s="189">
        <f t="shared" si="10"/>
        <v>0</v>
      </c>
      <c r="D38" s="250" t="s">
        <v>25</v>
      </c>
      <c r="E38" s="44" t="s">
        <v>25</v>
      </c>
      <c r="F38" s="166" t="s">
        <v>25</v>
      </c>
      <c r="G38" s="216" t="s">
        <v>25</v>
      </c>
      <c r="H38" s="44" t="s">
        <v>25</v>
      </c>
      <c r="I38" s="149" t="s">
        <v>25</v>
      </c>
      <c r="J38" s="250"/>
      <c r="K38" s="322"/>
      <c r="L38" s="532">
        <f t="shared" si="17"/>
        <v>0</v>
      </c>
      <c r="M38" s="281" t="s">
        <v>25</v>
      </c>
      <c r="N38" s="149" t="s">
        <v>25</v>
      </c>
      <c r="O38" s="149" t="s">
        <v>25</v>
      </c>
      <c r="P38" s="305"/>
    </row>
    <row r="39" spans="1:16" ht="12.75" hidden="1" thickTop="1" x14ac:dyDescent="0.25">
      <c r="A39" s="30">
        <v>21395</v>
      </c>
      <c r="B39" s="43" t="s">
        <v>40</v>
      </c>
      <c r="C39" s="189">
        <f t="shared" si="10"/>
        <v>0</v>
      </c>
      <c r="D39" s="250" t="s">
        <v>25</v>
      </c>
      <c r="E39" s="44" t="s">
        <v>25</v>
      </c>
      <c r="F39" s="166" t="s">
        <v>25</v>
      </c>
      <c r="G39" s="216" t="s">
        <v>25</v>
      </c>
      <c r="H39" s="44" t="s">
        <v>25</v>
      </c>
      <c r="I39" s="149" t="s">
        <v>25</v>
      </c>
      <c r="J39" s="250"/>
      <c r="K39" s="322"/>
      <c r="L39" s="532">
        <f t="shared" si="17"/>
        <v>0</v>
      </c>
      <c r="M39" s="281" t="s">
        <v>25</v>
      </c>
      <c r="N39" s="149" t="s">
        <v>25</v>
      </c>
      <c r="O39" s="149" t="s">
        <v>25</v>
      </c>
      <c r="P39" s="305"/>
    </row>
    <row r="40" spans="1:16" ht="12.75" hidden="1" thickTop="1" x14ac:dyDescent="0.25">
      <c r="A40" s="30">
        <v>21399</v>
      </c>
      <c r="B40" s="43" t="s">
        <v>41</v>
      </c>
      <c r="C40" s="189">
        <f t="shared" si="10"/>
        <v>0</v>
      </c>
      <c r="D40" s="250" t="s">
        <v>25</v>
      </c>
      <c r="E40" s="44" t="s">
        <v>25</v>
      </c>
      <c r="F40" s="166" t="s">
        <v>25</v>
      </c>
      <c r="G40" s="216" t="s">
        <v>25</v>
      </c>
      <c r="H40" s="44" t="s">
        <v>25</v>
      </c>
      <c r="I40" s="149" t="s">
        <v>25</v>
      </c>
      <c r="J40" s="514"/>
      <c r="K40" s="322"/>
      <c r="L40" s="532">
        <f t="shared" si="17"/>
        <v>0</v>
      </c>
      <c r="M40" s="281" t="s">
        <v>25</v>
      </c>
      <c r="N40" s="149" t="s">
        <v>25</v>
      </c>
      <c r="O40" s="149" t="s">
        <v>25</v>
      </c>
      <c r="P40" s="305"/>
    </row>
    <row r="41" spans="1:16" s="19" customFormat="1" ht="36.75" hidden="1" customHeight="1" x14ac:dyDescent="0.25">
      <c r="A41" s="39">
        <v>21420</v>
      </c>
      <c r="B41" s="35" t="s">
        <v>42</v>
      </c>
      <c r="C41" s="191">
        <f>SUM(F41)</f>
        <v>0</v>
      </c>
      <c r="D41" s="252"/>
      <c r="E41" s="36"/>
      <c r="F41" s="550">
        <f>D41+E41</f>
        <v>0</v>
      </c>
      <c r="G41" s="214" t="s">
        <v>25</v>
      </c>
      <c r="H41" s="37" t="s">
        <v>25</v>
      </c>
      <c r="I41" s="122" t="s">
        <v>25</v>
      </c>
      <c r="J41" s="248" t="s">
        <v>25</v>
      </c>
      <c r="K41" s="37" t="s">
        <v>25</v>
      </c>
      <c r="L41" s="164" t="s">
        <v>25</v>
      </c>
      <c r="M41" s="279" t="s">
        <v>25</v>
      </c>
      <c r="N41" s="122" t="s">
        <v>25</v>
      </c>
      <c r="O41" s="122" t="s">
        <v>25</v>
      </c>
      <c r="P41" s="303"/>
    </row>
    <row r="42" spans="1:16" s="19" customFormat="1" ht="12.75" hidden="1" thickTop="1" x14ac:dyDescent="0.25">
      <c r="A42" s="50">
        <v>21490</v>
      </c>
      <c r="B42" s="51" t="s">
        <v>43</v>
      </c>
      <c r="C42" s="191">
        <f>SUM(F42,I42,L42)</f>
        <v>0</v>
      </c>
      <c r="D42" s="253">
        <f>D43</f>
        <v>0</v>
      </c>
      <c r="E42" s="52">
        <f t="shared" ref="E42" si="18">E43</f>
        <v>0</v>
      </c>
      <c r="F42" s="254">
        <f>F43</f>
        <v>0</v>
      </c>
      <c r="G42" s="218">
        <f t="shared" ref="G42:K42" si="19">G43</f>
        <v>0</v>
      </c>
      <c r="H42" s="52">
        <f t="shared" si="19"/>
        <v>0</v>
      </c>
      <c r="I42" s="270">
        <f t="shared" si="19"/>
        <v>0</v>
      </c>
      <c r="J42" s="253">
        <f>J43</f>
        <v>0</v>
      </c>
      <c r="K42" s="52">
        <f t="shared" si="19"/>
        <v>0</v>
      </c>
      <c r="L42" s="254">
        <f>L43</f>
        <v>0</v>
      </c>
      <c r="M42" s="279" t="s">
        <v>25</v>
      </c>
      <c r="N42" s="122" t="s">
        <v>25</v>
      </c>
      <c r="O42" s="122" t="s">
        <v>25</v>
      </c>
      <c r="P42" s="303"/>
    </row>
    <row r="43" spans="1:16" s="19" customFormat="1" ht="12.75" hidden="1" thickTop="1" x14ac:dyDescent="0.25">
      <c r="A43" s="30">
        <v>21499</v>
      </c>
      <c r="B43" s="43" t="s">
        <v>44</v>
      </c>
      <c r="C43" s="192">
        <f>SUM(F43,I43,L43)</f>
        <v>0</v>
      </c>
      <c r="D43" s="255"/>
      <c r="E43" s="49"/>
      <c r="F43" s="531">
        <f>D43+E43</f>
        <v>0</v>
      </c>
      <c r="G43" s="219"/>
      <c r="H43" s="42"/>
      <c r="I43" s="390">
        <f>G43+H43</f>
        <v>0</v>
      </c>
      <c r="J43" s="262"/>
      <c r="K43" s="42"/>
      <c r="L43" s="531">
        <f>J43+K43</f>
        <v>0</v>
      </c>
      <c r="M43" s="282" t="s">
        <v>25</v>
      </c>
      <c r="N43" s="150" t="s">
        <v>25</v>
      </c>
      <c r="O43" s="150" t="s">
        <v>25</v>
      </c>
      <c r="P43" s="306"/>
    </row>
    <row r="44" spans="1:16" ht="12.75" hidden="1" thickTop="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0">SUM(M45:M46)</f>
        <v>0</v>
      </c>
      <c r="N44" s="151">
        <f t="shared" si="20"/>
        <v>0</v>
      </c>
      <c r="O44" s="151">
        <f>SUM(O45:O46)</f>
        <v>0</v>
      </c>
      <c r="P44" s="307"/>
    </row>
    <row r="45" spans="1:16" ht="12.75" hidden="1" thickTop="1" x14ac:dyDescent="0.25">
      <c r="A45" s="57">
        <v>23410</v>
      </c>
      <c r="B45" s="58" t="s">
        <v>46</v>
      </c>
      <c r="C45" s="193">
        <f t="shared" ref="C45:C46" si="21">SUM(O45)</f>
        <v>0</v>
      </c>
      <c r="D45" s="258" t="s">
        <v>25</v>
      </c>
      <c r="E45" s="59" t="s">
        <v>25</v>
      </c>
      <c r="F45" s="259" t="s">
        <v>25</v>
      </c>
      <c r="G45" s="221" t="s">
        <v>25</v>
      </c>
      <c r="H45" s="59" t="s">
        <v>25</v>
      </c>
      <c r="I45" s="272" t="s">
        <v>25</v>
      </c>
      <c r="J45" s="258" t="s">
        <v>25</v>
      </c>
      <c r="K45" s="59" t="s">
        <v>25</v>
      </c>
      <c r="L45" s="259" t="s">
        <v>25</v>
      </c>
      <c r="M45" s="221"/>
      <c r="N45" s="59"/>
      <c r="O45" s="522">
        <f t="shared" ref="O45:O46" si="22">M45+N45</f>
        <v>0</v>
      </c>
      <c r="P45" s="288"/>
    </row>
    <row r="46" spans="1:16" ht="12.75" hidden="1" thickTop="1" x14ac:dyDescent="0.25">
      <c r="A46" s="57">
        <v>23510</v>
      </c>
      <c r="B46" s="58" t="s">
        <v>47</v>
      </c>
      <c r="C46" s="193">
        <f t="shared" si="21"/>
        <v>0</v>
      </c>
      <c r="D46" s="258" t="s">
        <v>25</v>
      </c>
      <c r="E46" s="59" t="s">
        <v>25</v>
      </c>
      <c r="F46" s="259" t="s">
        <v>25</v>
      </c>
      <c r="G46" s="221" t="s">
        <v>25</v>
      </c>
      <c r="H46" s="59" t="s">
        <v>25</v>
      </c>
      <c r="I46" s="272" t="s">
        <v>25</v>
      </c>
      <c r="J46" s="258" t="s">
        <v>25</v>
      </c>
      <c r="K46" s="59" t="s">
        <v>25</v>
      </c>
      <c r="L46" s="259" t="s">
        <v>25</v>
      </c>
      <c r="M46" s="221"/>
      <c r="N46" s="59"/>
      <c r="O46" s="522">
        <f t="shared" si="22"/>
        <v>0</v>
      </c>
      <c r="P46" s="288"/>
    </row>
    <row r="47" spans="1:16" ht="12.75" thickTop="1" x14ac:dyDescent="0.25">
      <c r="A47" s="60"/>
      <c r="B47" s="58"/>
      <c r="C47" s="410"/>
      <c r="D47" s="231"/>
      <c r="E47" s="391"/>
      <c r="F47" s="403"/>
      <c r="G47" s="221"/>
      <c r="H47" s="551"/>
      <c r="I47" s="403"/>
      <c r="J47" s="221"/>
      <c r="K47" s="326"/>
      <c r="L47" s="167"/>
      <c r="M47" s="284"/>
      <c r="N47" s="107"/>
      <c r="O47" s="167"/>
      <c r="P47" s="552"/>
    </row>
    <row r="48" spans="1:16" s="19" customFormat="1" x14ac:dyDescent="0.25">
      <c r="A48" s="61"/>
      <c r="B48" s="62" t="s">
        <v>48</v>
      </c>
      <c r="C48" s="404"/>
      <c r="D48" s="526"/>
      <c r="E48" s="392"/>
      <c r="F48" s="404"/>
      <c r="G48" s="222"/>
      <c r="H48" s="392"/>
      <c r="I48" s="404"/>
      <c r="J48" s="222"/>
      <c r="K48" s="447"/>
      <c r="L48" s="168"/>
      <c r="M48" s="222"/>
      <c r="N48" s="108"/>
      <c r="O48" s="168"/>
      <c r="P48" s="553"/>
    </row>
    <row r="49" spans="1:16" s="19" customFormat="1" ht="12.75" thickBot="1" x14ac:dyDescent="0.3">
      <c r="A49" s="63"/>
      <c r="B49" s="20" t="s">
        <v>49</v>
      </c>
      <c r="C49" s="405">
        <f t="shared" ref="C49:C112" si="23">SUM(F49,I49,L49,O49)</f>
        <v>649480</v>
      </c>
      <c r="D49" s="223">
        <f>SUM(D50,D281)</f>
        <v>642981</v>
      </c>
      <c r="E49" s="117">
        <f t="shared" ref="E49" si="24">SUM(E50,E281)</f>
        <v>6499</v>
      </c>
      <c r="F49" s="405">
        <f>SUM(F50,F281)</f>
        <v>649480</v>
      </c>
      <c r="G49" s="223">
        <f t="shared" ref="G49:O49" si="25">SUM(G50,G281)</f>
        <v>0</v>
      </c>
      <c r="H49" s="117">
        <f t="shared" si="25"/>
        <v>0</v>
      </c>
      <c r="I49" s="405">
        <f t="shared" si="25"/>
        <v>0</v>
      </c>
      <c r="J49" s="223">
        <f>SUM(J50,J281)</f>
        <v>0</v>
      </c>
      <c r="K49" s="64">
        <f t="shared" si="25"/>
        <v>0</v>
      </c>
      <c r="L49" s="169">
        <f t="shared" si="25"/>
        <v>0</v>
      </c>
      <c r="M49" s="223">
        <f t="shared" si="25"/>
        <v>0</v>
      </c>
      <c r="N49" s="64">
        <f t="shared" si="25"/>
        <v>0</v>
      </c>
      <c r="O49" s="169">
        <f t="shared" si="25"/>
        <v>0</v>
      </c>
      <c r="P49" s="554"/>
    </row>
    <row r="50" spans="1:16" s="19" customFormat="1" ht="24.75" thickTop="1" x14ac:dyDescent="0.25">
      <c r="A50" s="65"/>
      <c r="B50" s="66" t="s">
        <v>50</v>
      </c>
      <c r="C50" s="406">
        <f t="shared" si="23"/>
        <v>649480</v>
      </c>
      <c r="D50" s="224">
        <f>SUM(D51,D193)</f>
        <v>642981</v>
      </c>
      <c r="E50" s="273">
        <f t="shared" ref="E50" si="26">SUM(E51,E193)</f>
        <v>6499</v>
      </c>
      <c r="F50" s="406">
        <f>SUM(F51,F193)</f>
        <v>649480</v>
      </c>
      <c r="G50" s="224">
        <f t="shared" ref="G50:O50" si="27">SUM(G51,G193)</f>
        <v>0</v>
      </c>
      <c r="H50" s="273">
        <f t="shared" si="27"/>
        <v>0</v>
      </c>
      <c r="I50" s="406">
        <f t="shared" si="27"/>
        <v>0</v>
      </c>
      <c r="J50" s="224">
        <f>SUM(J51,J193)</f>
        <v>0</v>
      </c>
      <c r="K50" s="67">
        <f t="shared" si="27"/>
        <v>0</v>
      </c>
      <c r="L50" s="170">
        <f t="shared" si="27"/>
        <v>0</v>
      </c>
      <c r="M50" s="224">
        <f t="shared" si="27"/>
        <v>0</v>
      </c>
      <c r="N50" s="67">
        <f t="shared" si="27"/>
        <v>0</v>
      </c>
      <c r="O50" s="170">
        <f t="shared" si="27"/>
        <v>0</v>
      </c>
      <c r="P50" s="555"/>
    </row>
    <row r="51" spans="1:16" s="19" customFormat="1" ht="24" x14ac:dyDescent="0.25">
      <c r="A51" s="68"/>
      <c r="B51" s="16" t="s">
        <v>51</v>
      </c>
      <c r="C51" s="407">
        <f t="shared" si="23"/>
        <v>643379</v>
      </c>
      <c r="D51" s="225">
        <f>SUM(D52,D74,D172,D186)</f>
        <v>636880</v>
      </c>
      <c r="E51" s="274">
        <f t="shared" ref="E51" si="28">SUM(E52,E74,E172,E186)</f>
        <v>6499</v>
      </c>
      <c r="F51" s="407">
        <f>SUM(F52,F74,F172,F186)</f>
        <v>643379</v>
      </c>
      <c r="G51" s="225">
        <f t="shared" ref="G51:O51" si="29">SUM(G52,G74,G172,G186)</f>
        <v>0</v>
      </c>
      <c r="H51" s="274">
        <f t="shared" si="29"/>
        <v>0</v>
      </c>
      <c r="I51" s="407">
        <f t="shared" si="29"/>
        <v>0</v>
      </c>
      <c r="J51" s="225">
        <f>SUM(J52,J74,J172,J186)</f>
        <v>0</v>
      </c>
      <c r="K51" s="69">
        <f t="shared" si="29"/>
        <v>0</v>
      </c>
      <c r="L51" s="171">
        <f t="shared" si="29"/>
        <v>0</v>
      </c>
      <c r="M51" s="225">
        <f t="shared" si="29"/>
        <v>0</v>
      </c>
      <c r="N51" s="69">
        <f t="shared" si="29"/>
        <v>0</v>
      </c>
      <c r="O51" s="171">
        <f t="shared" si="29"/>
        <v>0</v>
      </c>
      <c r="P51" s="556"/>
    </row>
    <row r="52" spans="1:16" s="19" customFormat="1" x14ac:dyDescent="0.25">
      <c r="A52" s="70">
        <v>1000</v>
      </c>
      <c r="B52" s="70" t="s">
        <v>52</v>
      </c>
      <c r="C52" s="408">
        <f t="shared" si="23"/>
        <v>37235</v>
      </c>
      <c r="D52" s="226">
        <f>SUM(D53,D66)</f>
        <v>37235</v>
      </c>
      <c r="E52" s="125">
        <f t="shared" ref="E52" si="30">SUM(E53,E66)</f>
        <v>0</v>
      </c>
      <c r="F52" s="408">
        <f>SUM(F53,F66)</f>
        <v>37235</v>
      </c>
      <c r="G52" s="226">
        <f t="shared" ref="G52:O52" si="31">SUM(G53,G66)</f>
        <v>0</v>
      </c>
      <c r="H52" s="125">
        <f t="shared" si="31"/>
        <v>0</v>
      </c>
      <c r="I52" s="408">
        <f t="shared" si="31"/>
        <v>0</v>
      </c>
      <c r="J52" s="226">
        <f>SUM(J53,J66)</f>
        <v>0</v>
      </c>
      <c r="K52" s="71">
        <f t="shared" si="31"/>
        <v>0</v>
      </c>
      <c r="L52" s="172">
        <f t="shared" si="31"/>
        <v>0</v>
      </c>
      <c r="M52" s="226">
        <f t="shared" si="31"/>
        <v>0</v>
      </c>
      <c r="N52" s="71">
        <f t="shared" si="31"/>
        <v>0</v>
      </c>
      <c r="O52" s="172">
        <f t="shared" si="31"/>
        <v>0</v>
      </c>
      <c r="P52" s="557"/>
    </row>
    <row r="53" spans="1:16" x14ac:dyDescent="0.25">
      <c r="A53" s="35">
        <v>1100</v>
      </c>
      <c r="B53" s="72" t="s">
        <v>53</v>
      </c>
      <c r="C53" s="409">
        <f t="shared" si="23"/>
        <v>36810</v>
      </c>
      <c r="D53" s="227">
        <f>SUM(D54,D57,D65)</f>
        <v>36810</v>
      </c>
      <c r="E53" s="123">
        <f t="shared" ref="E53" si="32">SUM(E54,E57,E65)</f>
        <v>0</v>
      </c>
      <c r="F53" s="409">
        <f>SUM(F54,F57,F65)</f>
        <v>36810</v>
      </c>
      <c r="G53" s="227">
        <f t="shared" ref="G53:N53" si="33">SUM(G54,G57,G65)</f>
        <v>0</v>
      </c>
      <c r="H53" s="123">
        <f t="shared" si="33"/>
        <v>0</v>
      </c>
      <c r="I53" s="409">
        <f t="shared" si="33"/>
        <v>0</v>
      </c>
      <c r="J53" s="227">
        <f>SUM(J54,J57,J65)</f>
        <v>0</v>
      </c>
      <c r="K53" s="38">
        <f t="shared" si="33"/>
        <v>0</v>
      </c>
      <c r="L53" s="175">
        <f t="shared" si="33"/>
        <v>0</v>
      </c>
      <c r="M53" s="227">
        <f t="shared" si="33"/>
        <v>0</v>
      </c>
      <c r="N53" s="38">
        <f t="shared" si="33"/>
        <v>0</v>
      </c>
      <c r="O53" s="175">
        <f>SUM(O54,O57,O65)</f>
        <v>0</v>
      </c>
      <c r="P53" s="558"/>
    </row>
    <row r="54" spans="1:16" hidden="1" x14ac:dyDescent="0.25">
      <c r="A54" s="73">
        <v>1110</v>
      </c>
      <c r="B54" s="58" t="s">
        <v>54</v>
      </c>
      <c r="C54" s="194">
        <f t="shared" si="23"/>
        <v>0</v>
      </c>
      <c r="D54" s="260">
        <f>SUM(D55:D56)</f>
        <v>0</v>
      </c>
      <c r="E54" s="77"/>
      <c r="F54" s="174">
        <f>SUM(F55:F56)</f>
        <v>0</v>
      </c>
      <c r="G54" s="228"/>
      <c r="H54" s="77"/>
      <c r="I54" s="154">
        <f>SUM(I55:I56)</f>
        <v>0</v>
      </c>
      <c r="J54" s="86">
        <f>SUM(J55:J56)</f>
        <v>0</v>
      </c>
      <c r="K54" s="77"/>
      <c r="L54" s="174">
        <f>SUM(L55:L56)</f>
        <v>0</v>
      </c>
      <c r="M54" s="228"/>
      <c r="N54" s="74"/>
      <c r="O54" s="154">
        <f>SUM(O55:O56)</f>
        <v>0</v>
      </c>
      <c r="P54" s="291"/>
    </row>
    <row r="55" spans="1:16" hidden="1" x14ac:dyDescent="0.25">
      <c r="A55" s="27">
        <v>1111</v>
      </c>
      <c r="B55" s="40" t="s">
        <v>55</v>
      </c>
      <c r="C55" s="188">
        <f t="shared" si="23"/>
        <v>0</v>
      </c>
      <c r="D55" s="262">
        <v>0</v>
      </c>
      <c r="E55" s="42"/>
      <c r="F55" s="531">
        <f>D55+E55</f>
        <v>0</v>
      </c>
      <c r="G55" s="219"/>
      <c r="H55" s="42"/>
      <c r="I55" s="390">
        <f>G55+H55</f>
        <v>0</v>
      </c>
      <c r="J55" s="262">
        <v>0</v>
      </c>
      <c r="K55" s="42"/>
      <c r="L55" s="531">
        <f>J55+K55</f>
        <v>0</v>
      </c>
      <c r="M55" s="219"/>
      <c r="N55" s="42"/>
      <c r="O55" s="390">
        <f>M55+N55</f>
        <v>0</v>
      </c>
      <c r="P55" s="289"/>
    </row>
    <row r="56" spans="1:16" ht="24" hidden="1" customHeight="1" x14ac:dyDescent="0.25">
      <c r="A56" s="30">
        <v>1119</v>
      </c>
      <c r="B56" s="43" t="s">
        <v>56</v>
      </c>
      <c r="C56" s="189">
        <f t="shared" si="23"/>
        <v>0</v>
      </c>
      <c r="D56" s="263">
        <v>0</v>
      </c>
      <c r="E56" s="45"/>
      <c r="F56" s="532">
        <f>D56+E56</f>
        <v>0</v>
      </c>
      <c r="G56" s="229"/>
      <c r="H56" s="45"/>
      <c r="I56" s="393">
        <f>G56+H56</f>
        <v>0</v>
      </c>
      <c r="J56" s="263">
        <v>0</v>
      </c>
      <c r="K56" s="45"/>
      <c r="L56" s="532">
        <f>J56+K56</f>
        <v>0</v>
      </c>
      <c r="M56" s="229"/>
      <c r="N56" s="45"/>
      <c r="O56" s="393">
        <f>M56+N56</f>
        <v>0</v>
      </c>
      <c r="P56" s="290"/>
    </row>
    <row r="57" spans="1:16" ht="23.25" hidden="1" customHeight="1" x14ac:dyDescent="0.25">
      <c r="A57" s="75">
        <v>1140</v>
      </c>
      <c r="B57" s="43" t="s">
        <v>57</v>
      </c>
      <c r="C57" s="189">
        <f t="shared" si="23"/>
        <v>0</v>
      </c>
      <c r="D57" s="132">
        <f>SUM(D58:D64)</f>
        <v>0</v>
      </c>
      <c r="E57" s="76">
        <f t="shared" ref="E57" si="34">SUM(E58:E64)</f>
        <v>0</v>
      </c>
      <c r="F57" s="95">
        <f>SUM(F58:F64)</f>
        <v>0</v>
      </c>
      <c r="G57" s="230">
        <f t="shared" ref="G57:N57" si="35">SUM(G58:G64)</f>
        <v>0</v>
      </c>
      <c r="H57" s="76">
        <f t="shared" si="35"/>
        <v>0</v>
      </c>
      <c r="I57" s="91">
        <f t="shared" si="35"/>
        <v>0</v>
      </c>
      <c r="J57" s="132">
        <f>SUM(J58:J64)</f>
        <v>0</v>
      </c>
      <c r="K57" s="76">
        <f t="shared" si="35"/>
        <v>0</v>
      </c>
      <c r="L57" s="95">
        <f t="shared" si="35"/>
        <v>0</v>
      </c>
      <c r="M57" s="230">
        <f t="shared" si="35"/>
        <v>0</v>
      </c>
      <c r="N57" s="76">
        <f t="shared" si="35"/>
        <v>0</v>
      </c>
      <c r="O57" s="91">
        <f>SUM(O58:O64)</f>
        <v>0</v>
      </c>
      <c r="P57" s="290"/>
    </row>
    <row r="58" spans="1:16" hidden="1" x14ac:dyDescent="0.25">
      <c r="A58" s="30">
        <v>1141</v>
      </c>
      <c r="B58" s="43" t="s">
        <v>58</v>
      </c>
      <c r="C58" s="189">
        <f t="shared" si="23"/>
        <v>0</v>
      </c>
      <c r="D58" s="263">
        <v>0</v>
      </c>
      <c r="E58" s="45"/>
      <c r="F58" s="532">
        <f t="shared" ref="F58:F65" si="36">D58+E58</f>
        <v>0</v>
      </c>
      <c r="G58" s="229"/>
      <c r="H58" s="45"/>
      <c r="I58" s="393">
        <f t="shared" ref="I58:I65" si="37">G58+H58</f>
        <v>0</v>
      </c>
      <c r="J58" s="263">
        <v>0</v>
      </c>
      <c r="K58" s="45"/>
      <c r="L58" s="532">
        <f t="shared" ref="L58:L65" si="38">J58+K58</f>
        <v>0</v>
      </c>
      <c r="M58" s="229"/>
      <c r="N58" s="45"/>
      <c r="O58" s="393">
        <f t="shared" ref="O58:O65" si="39">M58+N58</f>
        <v>0</v>
      </c>
      <c r="P58" s="290"/>
    </row>
    <row r="59" spans="1:16" ht="24.75" hidden="1" customHeight="1" x14ac:dyDescent="0.25">
      <c r="A59" s="30">
        <v>1142</v>
      </c>
      <c r="B59" s="43" t="s">
        <v>59</v>
      </c>
      <c r="C59" s="189">
        <f t="shared" si="23"/>
        <v>0</v>
      </c>
      <c r="D59" s="263">
        <v>0</v>
      </c>
      <c r="E59" s="45"/>
      <c r="F59" s="532">
        <f t="shared" si="36"/>
        <v>0</v>
      </c>
      <c r="G59" s="229"/>
      <c r="H59" s="45"/>
      <c r="I59" s="393">
        <f t="shared" si="37"/>
        <v>0</v>
      </c>
      <c r="J59" s="263">
        <v>0</v>
      </c>
      <c r="K59" s="45"/>
      <c r="L59" s="532">
        <f t="shared" si="38"/>
        <v>0</v>
      </c>
      <c r="M59" s="229"/>
      <c r="N59" s="45"/>
      <c r="O59" s="393">
        <f t="shared" si="39"/>
        <v>0</v>
      </c>
      <c r="P59" s="290"/>
    </row>
    <row r="60" spans="1:16" ht="24" hidden="1" x14ac:dyDescent="0.25">
      <c r="A60" s="30">
        <v>1145</v>
      </c>
      <c r="B60" s="43" t="s">
        <v>60</v>
      </c>
      <c r="C60" s="189">
        <f t="shared" si="23"/>
        <v>0</v>
      </c>
      <c r="D60" s="263">
        <v>0</v>
      </c>
      <c r="E60" s="45"/>
      <c r="F60" s="532">
        <f t="shared" si="36"/>
        <v>0</v>
      </c>
      <c r="G60" s="229"/>
      <c r="H60" s="45"/>
      <c r="I60" s="393">
        <f t="shared" si="37"/>
        <v>0</v>
      </c>
      <c r="J60" s="263">
        <v>0</v>
      </c>
      <c r="K60" s="45"/>
      <c r="L60" s="532">
        <f t="shared" si="38"/>
        <v>0</v>
      </c>
      <c r="M60" s="229"/>
      <c r="N60" s="45"/>
      <c r="O60" s="393">
        <f t="shared" si="39"/>
        <v>0</v>
      </c>
      <c r="P60" s="290"/>
    </row>
    <row r="61" spans="1:16" ht="27.75" hidden="1" customHeight="1" x14ac:dyDescent="0.25">
      <c r="A61" s="30">
        <v>1146</v>
      </c>
      <c r="B61" s="43" t="s">
        <v>61</v>
      </c>
      <c r="C61" s="189">
        <f t="shared" si="23"/>
        <v>0</v>
      </c>
      <c r="D61" s="263">
        <v>0</v>
      </c>
      <c r="E61" s="45"/>
      <c r="F61" s="532">
        <f t="shared" si="36"/>
        <v>0</v>
      </c>
      <c r="G61" s="229"/>
      <c r="H61" s="45"/>
      <c r="I61" s="393">
        <f t="shared" si="37"/>
        <v>0</v>
      </c>
      <c r="J61" s="263">
        <v>0</v>
      </c>
      <c r="K61" s="45"/>
      <c r="L61" s="532">
        <f t="shared" si="38"/>
        <v>0</v>
      </c>
      <c r="M61" s="229"/>
      <c r="N61" s="45"/>
      <c r="O61" s="393">
        <f t="shared" si="39"/>
        <v>0</v>
      </c>
      <c r="P61" s="290"/>
    </row>
    <row r="62" spans="1:16" hidden="1" x14ac:dyDescent="0.25">
      <c r="A62" s="30">
        <v>1147</v>
      </c>
      <c r="B62" s="43" t="s">
        <v>62</v>
      </c>
      <c r="C62" s="189">
        <f t="shared" si="23"/>
        <v>0</v>
      </c>
      <c r="D62" s="263">
        <v>0</v>
      </c>
      <c r="E62" s="45"/>
      <c r="F62" s="532">
        <f t="shared" si="36"/>
        <v>0</v>
      </c>
      <c r="G62" s="229"/>
      <c r="H62" s="45"/>
      <c r="I62" s="393">
        <f t="shared" si="37"/>
        <v>0</v>
      </c>
      <c r="J62" s="263">
        <v>0</v>
      </c>
      <c r="K62" s="45"/>
      <c r="L62" s="532">
        <f t="shared" si="38"/>
        <v>0</v>
      </c>
      <c r="M62" s="229"/>
      <c r="N62" s="45"/>
      <c r="O62" s="393">
        <f t="shared" si="39"/>
        <v>0</v>
      </c>
      <c r="P62" s="290"/>
    </row>
    <row r="63" spans="1:16" hidden="1" x14ac:dyDescent="0.25">
      <c r="A63" s="30">
        <v>1148</v>
      </c>
      <c r="B63" s="43" t="s">
        <v>63</v>
      </c>
      <c r="C63" s="189">
        <f t="shared" si="23"/>
        <v>0</v>
      </c>
      <c r="D63" s="263">
        <v>0</v>
      </c>
      <c r="E63" s="45"/>
      <c r="F63" s="532">
        <f t="shared" si="36"/>
        <v>0</v>
      </c>
      <c r="G63" s="229"/>
      <c r="H63" s="45"/>
      <c r="I63" s="393">
        <f t="shared" si="37"/>
        <v>0</v>
      </c>
      <c r="J63" s="263">
        <v>0</v>
      </c>
      <c r="K63" s="45"/>
      <c r="L63" s="532">
        <f t="shared" si="38"/>
        <v>0</v>
      </c>
      <c r="M63" s="229"/>
      <c r="N63" s="45"/>
      <c r="O63" s="393">
        <f t="shared" si="39"/>
        <v>0</v>
      </c>
      <c r="P63" s="290"/>
    </row>
    <row r="64" spans="1:16" ht="24" hidden="1" x14ac:dyDescent="0.25">
      <c r="A64" s="30">
        <v>1149</v>
      </c>
      <c r="B64" s="43" t="s">
        <v>64</v>
      </c>
      <c r="C64" s="189">
        <f t="shared" si="23"/>
        <v>0</v>
      </c>
      <c r="D64" s="263">
        <v>0</v>
      </c>
      <c r="E64" s="45"/>
      <c r="F64" s="532">
        <f t="shared" si="36"/>
        <v>0</v>
      </c>
      <c r="G64" s="229"/>
      <c r="H64" s="45"/>
      <c r="I64" s="393">
        <f t="shared" si="37"/>
        <v>0</v>
      </c>
      <c r="J64" s="263">
        <v>0</v>
      </c>
      <c r="K64" s="45"/>
      <c r="L64" s="532">
        <f t="shared" si="38"/>
        <v>0</v>
      </c>
      <c r="M64" s="229"/>
      <c r="N64" s="45"/>
      <c r="O64" s="393">
        <f t="shared" si="39"/>
        <v>0</v>
      </c>
      <c r="P64" s="290"/>
    </row>
    <row r="65" spans="1:16" ht="24" x14ac:dyDescent="0.25">
      <c r="A65" s="73">
        <v>1150</v>
      </c>
      <c r="B65" s="58" t="s">
        <v>65</v>
      </c>
      <c r="C65" s="410">
        <f t="shared" si="23"/>
        <v>36810</v>
      </c>
      <c r="D65" s="231">
        <v>36810</v>
      </c>
      <c r="E65" s="391"/>
      <c r="F65" s="291">
        <f t="shared" si="36"/>
        <v>36810</v>
      </c>
      <c r="G65" s="231"/>
      <c r="H65" s="391"/>
      <c r="I65" s="291">
        <f t="shared" si="37"/>
        <v>0</v>
      </c>
      <c r="J65" s="231">
        <v>0</v>
      </c>
      <c r="K65" s="77"/>
      <c r="L65" s="533">
        <f t="shared" si="38"/>
        <v>0</v>
      </c>
      <c r="M65" s="231"/>
      <c r="N65" s="77"/>
      <c r="O65" s="533">
        <f t="shared" si="39"/>
        <v>0</v>
      </c>
      <c r="P65" s="559"/>
    </row>
    <row r="66" spans="1:16" ht="24" x14ac:dyDescent="0.25">
      <c r="A66" s="35">
        <v>1200</v>
      </c>
      <c r="B66" s="72" t="s">
        <v>66</v>
      </c>
      <c r="C66" s="409">
        <f t="shared" si="23"/>
        <v>425</v>
      </c>
      <c r="D66" s="227">
        <f>SUM(D67:D68)</f>
        <v>425</v>
      </c>
      <c r="E66" s="123">
        <f t="shared" ref="E66" si="40">SUM(E67:E68)</f>
        <v>0</v>
      </c>
      <c r="F66" s="409">
        <f>SUM(F67:F68)</f>
        <v>425</v>
      </c>
      <c r="G66" s="227">
        <f t="shared" ref="G66:N66" si="41">SUM(G67:G68)</f>
        <v>0</v>
      </c>
      <c r="H66" s="123">
        <f t="shared" si="41"/>
        <v>0</v>
      </c>
      <c r="I66" s="409">
        <f t="shared" si="41"/>
        <v>0</v>
      </c>
      <c r="J66" s="227">
        <f>SUM(J67:J68)</f>
        <v>0</v>
      </c>
      <c r="K66" s="38">
        <f t="shared" si="41"/>
        <v>0</v>
      </c>
      <c r="L66" s="175">
        <f t="shared" si="41"/>
        <v>0</v>
      </c>
      <c r="M66" s="227">
        <f t="shared" si="41"/>
        <v>0</v>
      </c>
      <c r="N66" s="38">
        <f t="shared" si="41"/>
        <v>0</v>
      </c>
      <c r="O66" s="175">
        <f>SUM(O67:O68)</f>
        <v>0</v>
      </c>
      <c r="P66" s="560"/>
    </row>
    <row r="67" spans="1:16" ht="24" x14ac:dyDescent="0.25">
      <c r="A67" s="340">
        <v>1210</v>
      </c>
      <c r="B67" s="40" t="s">
        <v>67</v>
      </c>
      <c r="C67" s="402">
        <f t="shared" si="23"/>
        <v>425</v>
      </c>
      <c r="D67" s="219">
        <v>425</v>
      </c>
      <c r="E67" s="390"/>
      <c r="F67" s="289">
        <f>D67+E67</f>
        <v>425</v>
      </c>
      <c r="G67" s="219"/>
      <c r="H67" s="390"/>
      <c r="I67" s="289">
        <f>G67+H67</f>
        <v>0</v>
      </c>
      <c r="J67" s="219">
        <v>0</v>
      </c>
      <c r="K67" s="42"/>
      <c r="L67" s="531">
        <f>J67+K67</f>
        <v>0</v>
      </c>
      <c r="M67" s="219"/>
      <c r="N67" s="42"/>
      <c r="O67" s="531">
        <f>M67+N67</f>
        <v>0</v>
      </c>
      <c r="P67" s="561"/>
    </row>
    <row r="68" spans="1:16" ht="24" hidden="1" x14ac:dyDescent="0.25">
      <c r="A68" s="75">
        <v>1220</v>
      </c>
      <c r="B68" s="43" t="s">
        <v>68</v>
      </c>
      <c r="C68" s="189">
        <f t="shared" si="23"/>
        <v>0</v>
      </c>
      <c r="D68" s="132">
        <f>SUM(D69:D73)</f>
        <v>0</v>
      </c>
      <c r="E68" s="76">
        <f t="shared" ref="E68" si="42">SUM(E69:E73)</f>
        <v>0</v>
      </c>
      <c r="F68" s="95">
        <f>SUM(F69:F73)</f>
        <v>0</v>
      </c>
      <c r="G68" s="230">
        <f t="shared" ref="G68:O68" si="43">SUM(G69:G73)</f>
        <v>0</v>
      </c>
      <c r="H68" s="76">
        <f t="shared" si="43"/>
        <v>0</v>
      </c>
      <c r="I68" s="91">
        <f t="shared" si="43"/>
        <v>0</v>
      </c>
      <c r="J68" s="132">
        <f>SUM(J69:J73)</f>
        <v>0</v>
      </c>
      <c r="K68" s="76">
        <f t="shared" si="43"/>
        <v>0</v>
      </c>
      <c r="L68" s="95">
        <f t="shared" si="43"/>
        <v>0</v>
      </c>
      <c r="M68" s="230">
        <f t="shared" si="43"/>
        <v>0</v>
      </c>
      <c r="N68" s="76">
        <f t="shared" si="43"/>
        <v>0</v>
      </c>
      <c r="O68" s="91">
        <f t="shared" si="43"/>
        <v>0</v>
      </c>
      <c r="P68" s="290"/>
    </row>
    <row r="69" spans="1:16" ht="36" hidden="1" x14ac:dyDescent="0.25">
      <c r="A69" s="30">
        <v>1221</v>
      </c>
      <c r="B69" s="43" t="s">
        <v>69</v>
      </c>
      <c r="C69" s="189">
        <f t="shared" si="23"/>
        <v>0</v>
      </c>
      <c r="D69" s="263">
        <v>0</v>
      </c>
      <c r="E69" s="45"/>
      <c r="F69" s="532">
        <f t="shared" ref="F69:F73" si="44">D69+E69</f>
        <v>0</v>
      </c>
      <c r="G69" s="229"/>
      <c r="H69" s="45"/>
      <c r="I69" s="393">
        <f t="shared" ref="I69:I73" si="45">G69+H69</f>
        <v>0</v>
      </c>
      <c r="J69" s="263">
        <v>0</v>
      </c>
      <c r="K69" s="45"/>
      <c r="L69" s="532">
        <f t="shared" ref="L69:L73" si="46">J69+K69</f>
        <v>0</v>
      </c>
      <c r="M69" s="229"/>
      <c r="N69" s="45"/>
      <c r="O69" s="393">
        <f t="shared" ref="O69:O73" si="47">M69+N69</f>
        <v>0</v>
      </c>
      <c r="P69" s="290"/>
    </row>
    <row r="70" spans="1:16" hidden="1" x14ac:dyDescent="0.25">
      <c r="A70" s="30">
        <v>1223</v>
      </c>
      <c r="B70" s="43" t="s">
        <v>70</v>
      </c>
      <c r="C70" s="189">
        <f t="shared" si="23"/>
        <v>0</v>
      </c>
      <c r="D70" s="263">
        <v>0</v>
      </c>
      <c r="E70" s="45"/>
      <c r="F70" s="532">
        <f t="shared" si="44"/>
        <v>0</v>
      </c>
      <c r="G70" s="229"/>
      <c r="H70" s="45"/>
      <c r="I70" s="393">
        <f t="shared" si="45"/>
        <v>0</v>
      </c>
      <c r="J70" s="263">
        <v>0</v>
      </c>
      <c r="K70" s="45"/>
      <c r="L70" s="532">
        <f t="shared" si="46"/>
        <v>0</v>
      </c>
      <c r="M70" s="229"/>
      <c r="N70" s="45"/>
      <c r="O70" s="393">
        <f t="shared" si="47"/>
        <v>0</v>
      </c>
      <c r="P70" s="290"/>
    </row>
    <row r="71" spans="1:16" hidden="1" x14ac:dyDescent="0.25">
      <c r="A71" s="30">
        <v>1225</v>
      </c>
      <c r="B71" s="43" t="s">
        <v>71</v>
      </c>
      <c r="C71" s="189">
        <f t="shared" si="23"/>
        <v>0</v>
      </c>
      <c r="D71" s="263">
        <v>0</v>
      </c>
      <c r="E71" s="45"/>
      <c r="F71" s="532">
        <f t="shared" si="44"/>
        <v>0</v>
      </c>
      <c r="G71" s="229"/>
      <c r="H71" s="45"/>
      <c r="I71" s="393">
        <f t="shared" si="45"/>
        <v>0</v>
      </c>
      <c r="J71" s="263">
        <v>0</v>
      </c>
      <c r="K71" s="45"/>
      <c r="L71" s="532">
        <f t="shared" si="46"/>
        <v>0</v>
      </c>
      <c r="M71" s="229"/>
      <c r="N71" s="45"/>
      <c r="O71" s="393">
        <f t="shared" si="47"/>
        <v>0</v>
      </c>
      <c r="P71" s="290"/>
    </row>
    <row r="72" spans="1:16" ht="24" hidden="1" x14ac:dyDescent="0.25">
      <c r="A72" s="30">
        <v>1227</v>
      </c>
      <c r="B72" s="43" t="s">
        <v>72</v>
      </c>
      <c r="C72" s="189">
        <f t="shared" si="23"/>
        <v>0</v>
      </c>
      <c r="D72" s="263">
        <v>0</v>
      </c>
      <c r="E72" s="45"/>
      <c r="F72" s="532">
        <f t="shared" si="44"/>
        <v>0</v>
      </c>
      <c r="G72" s="229"/>
      <c r="H72" s="45"/>
      <c r="I72" s="393">
        <f t="shared" si="45"/>
        <v>0</v>
      </c>
      <c r="J72" s="263">
        <v>0</v>
      </c>
      <c r="K72" s="45"/>
      <c r="L72" s="532">
        <f t="shared" si="46"/>
        <v>0</v>
      </c>
      <c r="M72" s="229"/>
      <c r="N72" s="45"/>
      <c r="O72" s="393">
        <f t="shared" si="47"/>
        <v>0</v>
      </c>
      <c r="P72" s="290"/>
    </row>
    <row r="73" spans="1:16" ht="36" hidden="1" x14ac:dyDescent="0.25">
      <c r="A73" s="30">
        <v>1228</v>
      </c>
      <c r="B73" s="43" t="s">
        <v>73</v>
      </c>
      <c r="C73" s="189">
        <f t="shared" si="23"/>
        <v>0</v>
      </c>
      <c r="D73" s="263">
        <v>0</v>
      </c>
      <c r="E73" s="45"/>
      <c r="F73" s="532">
        <f t="shared" si="44"/>
        <v>0</v>
      </c>
      <c r="G73" s="229"/>
      <c r="H73" s="45"/>
      <c r="I73" s="393">
        <f t="shared" si="45"/>
        <v>0</v>
      </c>
      <c r="J73" s="263">
        <v>0</v>
      </c>
      <c r="K73" s="45"/>
      <c r="L73" s="532">
        <f t="shared" si="46"/>
        <v>0</v>
      </c>
      <c r="M73" s="229"/>
      <c r="N73" s="45"/>
      <c r="O73" s="393">
        <f t="shared" si="47"/>
        <v>0</v>
      </c>
      <c r="P73" s="290"/>
    </row>
    <row r="74" spans="1:16" x14ac:dyDescent="0.25">
      <c r="A74" s="70">
        <v>2000</v>
      </c>
      <c r="B74" s="70" t="s">
        <v>74</v>
      </c>
      <c r="C74" s="408">
        <f t="shared" si="23"/>
        <v>606144</v>
      </c>
      <c r="D74" s="226">
        <f>SUM(D75,D82,D129,D163,D164,D171)</f>
        <v>599645</v>
      </c>
      <c r="E74" s="125">
        <f t="shared" ref="E74" si="48">SUM(E75,E82,E129,E163,E164,E171)</f>
        <v>6499</v>
      </c>
      <c r="F74" s="408">
        <f>SUM(F75,F82,F129,F163,F164,F171)</f>
        <v>606144</v>
      </c>
      <c r="G74" s="226">
        <f t="shared" ref="G74:O74" si="49">SUM(G75,G82,G129,G163,G164,G171)</f>
        <v>0</v>
      </c>
      <c r="H74" s="125">
        <f t="shared" si="49"/>
        <v>0</v>
      </c>
      <c r="I74" s="408">
        <f t="shared" si="49"/>
        <v>0</v>
      </c>
      <c r="J74" s="226">
        <f>SUM(J75,J82,J129,J163,J164,J171)</f>
        <v>0</v>
      </c>
      <c r="K74" s="71">
        <f t="shared" si="49"/>
        <v>0</v>
      </c>
      <c r="L74" s="172">
        <f t="shared" si="49"/>
        <v>0</v>
      </c>
      <c r="M74" s="226">
        <f t="shared" si="49"/>
        <v>0</v>
      </c>
      <c r="N74" s="71">
        <f t="shared" si="49"/>
        <v>0</v>
      </c>
      <c r="O74" s="172">
        <f t="shared" si="49"/>
        <v>0</v>
      </c>
      <c r="P74" s="557"/>
    </row>
    <row r="75" spans="1:16" ht="24" hidden="1" x14ac:dyDescent="0.25">
      <c r="A75" s="35">
        <v>2100</v>
      </c>
      <c r="B75" s="72" t="s">
        <v>75</v>
      </c>
      <c r="C75" s="187">
        <f t="shared" si="23"/>
        <v>0</v>
      </c>
      <c r="D75" s="130">
        <f>SUM(D76,D79)</f>
        <v>0</v>
      </c>
      <c r="E75" s="38">
        <f t="shared" ref="E75" si="50">SUM(E76,E79)</f>
        <v>0</v>
      </c>
      <c r="F75" s="175">
        <f>SUM(F76,F79)</f>
        <v>0</v>
      </c>
      <c r="G75" s="227">
        <f t="shared" ref="G75:O75" si="51">SUM(G76,G79)</f>
        <v>0</v>
      </c>
      <c r="H75" s="38">
        <f t="shared" si="51"/>
        <v>0</v>
      </c>
      <c r="I75" s="123">
        <f t="shared" si="51"/>
        <v>0</v>
      </c>
      <c r="J75" s="130">
        <f>SUM(J76,J79)</f>
        <v>0</v>
      </c>
      <c r="K75" s="38">
        <f t="shared" si="51"/>
        <v>0</v>
      </c>
      <c r="L75" s="175">
        <f t="shared" si="51"/>
        <v>0</v>
      </c>
      <c r="M75" s="227">
        <f t="shared" si="51"/>
        <v>0</v>
      </c>
      <c r="N75" s="38">
        <f t="shared" si="51"/>
        <v>0</v>
      </c>
      <c r="O75" s="123">
        <f t="shared" si="51"/>
        <v>0</v>
      </c>
      <c r="P75" s="292"/>
    </row>
    <row r="76" spans="1:16" ht="24" hidden="1" x14ac:dyDescent="0.25">
      <c r="A76" s="340">
        <v>2110</v>
      </c>
      <c r="B76" s="40" t="s">
        <v>76</v>
      </c>
      <c r="C76" s="188">
        <f t="shared" si="23"/>
        <v>0</v>
      </c>
      <c r="D76" s="131">
        <f>SUM(D77:D78)</f>
        <v>0</v>
      </c>
      <c r="E76" s="79">
        <f t="shared" ref="E76" si="52">SUM(E77:E78)</f>
        <v>0</v>
      </c>
      <c r="F76" s="176">
        <f>SUM(F77:F78)</f>
        <v>0</v>
      </c>
      <c r="G76" s="232">
        <f t="shared" ref="G76:O76" si="53">SUM(G77:G78)</f>
        <v>0</v>
      </c>
      <c r="H76" s="79">
        <f t="shared" si="53"/>
        <v>0</v>
      </c>
      <c r="I76" s="90">
        <f t="shared" si="53"/>
        <v>0</v>
      </c>
      <c r="J76" s="131">
        <f>SUM(J77:J78)</f>
        <v>0</v>
      </c>
      <c r="K76" s="79">
        <f t="shared" si="53"/>
        <v>0</v>
      </c>
      <c r="L76" s="176">
        <f t="shared" si="53"/>
        <v>0</v>
      </c>
      <c r="M76" s="232">
        <f t="shared" si="53"/>
        <v>0</v>
      </c>
      <c r="N76" s="79">
        <f t="shared" si="53"/>
        <v>0</v>
      </c>
      <c r="O76" s="90">
        <f t="shared" si="53"/>
        <v>0</v>
      </c>
      <c r="P76" s="289"/>
    </row>
    <row r="77" spans="1:16" hidden="1" x14ac:dyDescent="0.25">
      <c r="A77" s="30">
        <v>2111</v>
      </c>
      <c r="B77" s="43" t="s">
        <v>77</v>
      </c>
      <c r="C77" s="189">
        <f t="shared" si="23"/>
        <v>0</v>
      </c>
      <c r="D77" s="263">
        <v>0</v>
      </c>
      <c r="E77" s="45"/>
      <c r="F77" s="532">
        <f t="shared" ref="F77:F78" si="54">D77+E77</f>
        <v>0</v>
      </c>
      <c r="G77" s="229"/>
      <c r="H77" s="45"/>
      <c r="I77" s="393">
        <f t="shared" ref="I77:I78" si="55">G77+H77</f>
        <v>0</v>
      </c>
      <c r="J77" s="263">
        <v>0</v>
      </c>
      <c r="K77" s="45"/>
      <c r="L77" s="532">
        <f t="shared" ref="L77:L78" si="56">J77+K77</f>
        <v>0</v>
      </c>
      <c r="M77" s="229"/>
      <c r="N77" s="45"/>
      <c r="O77" s="393">
        <f t="shared" ref="O77:O78" si="57">M77+N77</f>
        <v>0</v>
      </c>
      <c r="P77" s="290"/>
    </row>
    <row r="78" spans="1:16" ht="24" hidden="1" x14ac:dyDescent="0.25">
      <c r="A78" s="30">
        <v>2112</v>
      </c>
      <c r="B78" s="43" t="s">
        <v>78</v>
      </c>
      <c r="C78" s="189">
        <f t="shared" si="23"/>
        <v>0</v>
      </c>
      <c r="D78" s="263">
        <v>0</v>
      </c>
      <c r="E78" s="45"/>
      <c r="F78" s="532">
        <f t="shared" si="54"/>
        <v>0</v>
      </c>
      <c r="G78" s="229"/>
      <c r="H78" s="45"/>
      <c r="I78" s="393">
        <f t="shared" si="55"/>
        <v>0</v>
      </c>
      <c r="J78" s="263">
        <v>0</v>
      </c>
      <c r="K78" s="45"/>
      <c r="L78" s="532">
        <f t="shared" si="56"/>
        <v>0</v>
      </c>
      <c r="M78" s="229"/>
      <c r="N78" s="45"/>
      <c r="O78" s="393">
        <f t="shared" si="57"/>
        <v>0</v>
      </c>
      <c r="P78" s="290"/>
    </row>
    <row r="79" spans="1:16" ht="24" hidden="1" x14ac:dyDescent="0.25">
      <c r="A79" s="75">
        <v>2120</v>
      </c>
      <c r="B79" s="43" t="s">
        <v>79</v>
      </c>
      <c r="C79" s="189">
        <f t="shared" si="23"/>
        <v>0</v>
      </c>
      <c r="D79" s="132">
        <f>SUM(D80:D81)</f>
        <v>0</v>
      </c>
      <c r="E79" s="76">
        <f t="shared" ref="E79" si="58">SUM(E80:E81)</f>
        <v>0</v>
      </c>
      <c r="F79" s="95">
        <f>SUM(F80:F81)</f>
        <v>0</v>
      </c>
      <c r="G79" s="230">
        <f t="shared" ref="G79:O79" si="59">SUM(G80:G81)</f>
        <v>0</v>
      </c>
      <c r="H79" s="76">
        <f t="shared" si="59"/>
        <v>0</v>
      </c>
      <c r="I79" s="91">
        <f t="shared" si="59"/>
        <v>0</v>
      </c>
      <c r="J79" s="132">
        <f>SUM(J80:J81)</f>
        <v>0</v>
      </c>
      <c r="K79" s="76">
        <f t="shared" si="59"/>
        <v>0</v>
      </c>
      <c r="L79" s="95">
        <f t="shared" si="59"/>
        <v>0</v>
      </c>
      <c r="M79" s="230">
        <f t="shared" si="59"/>
        <v>0</v>
      </c>
      <c r="N79" s="76">
        <f t="shared" si="59"/>
        <v>0</v>
      </c>
      <c r="O79" s="91">
        <f t="shared" si="59"/>
        <v>0</v>
      </c>
      <c r="P79" s="290"/>
    </row>
    <row r="80" spans="1:16" hidden="1" x14ac:dyDescent="0.25">
      <c r="A80" s="30">
        <v>2121</v>
      </c>
      <c r="B80" s="43" t="s">
        <v>77</v>
      </c>
      <c r="C80" s="189">
        <f t="shared" si="23"/>
        <v>0</v>
      </c>
      <c r="D80" s="263">
        <v>0</v>
      </c>
      <c r="E80" s="45"/>
      <c r="F80" s="532">
        <f t="shared" ref="F80:F81" si="60">D80+E80</f>
        <v>0</v>
      </c>
      <c r="G80" s="229"/>
      <c r="H80" s="45"/>
      <c r="I80" s="393">
        <f t="shared" ref="I80:I81" si="61">G80+H80</f>
        <v>0</v>
      </c>
      <c r="J80" s="263">
        <v>0</v>
      </c>
      <c r="K80" s="45"/>
      <c r="L80" s="532">
        <f t="shared" ref="L80:L81" si="62">J80+K80</f>
        <v>0</v>
      </c>
      <c r="M80" s="229"/>
      <c r="N80" s="45"/>
      <c r="O80" s="393">
        <f t="shared" ref="O80:O81" si="63">M80+N80</f>
        <v>0</v>
      </c>
      <c r="P80" s="290"/>
    </row>
    <row r="81" spans="1:16" ht="24" hidden="1" x14ac:dyDescent="0.25">
      <c r="A81" s="30">
        <v>2122</v>
      </c>
      <c r="B81" s="43" t="s">
        <v>78</v>
      </c>
      <c r="C81" s="189">
        <f t="shared" si="23"/>
        <v>0</v>
      </c>
      <c r="D81" s="263">
        <v>0</v>
      </c>
      <c r="E81" s="45"/>
      <c r="F81" s="532">
        <f t="shared" si="60"/>
        <v>0</v>
      </c>
      <c r="G81" s="229"/>
      <c r="H81" s="45"/>
      <c r="I81" s="393">
        <f t="shared" si="61"/>
        <v>0</v>
      </c>
      <c r="J81" s="263">
        <v>0</v>
      </c>
      <c r="K81" s="45"/>
      <c r="L81" s="532">
        <f t="shared" si="62"/>
        <v>0</v>
      </c>
      <c r="M81" s="229"/>
      <c r="N81" s="45"/>
      <c r="O81" s="393">
        <f t="shared" si="63"/>
        <v>0</v>
      </c>
      <c r="P81" s="290"/>
    </row>
    <row r="82" spans="1:16" x14ac:dyDescent="0.25">
      <c r="A82" s="35">
        <v>2200</v>
      </c>
      <c r="B82" s="72" t="s">
        <v>80</v>
      </c>
      <c r="C82" s="409">
        <f t="shared" si="23"/>
        <v>604067</v>
      </c>
      <c r="D82" s="227">
        <f>SUM(D83,D88,D94,D102,D111,D115,D121,D127)</f>
        <v>597568</v>
      </c>
      <c r="E82" s="123">
        <f t="shared" ref="E82" si="64">SUM(E83,E88,E94,E102,E111,E115,E121,E127)</f>
        <v>6499</v>
      </c>
      <c r="F82" s="409">
        <f>SUM(F83,F88,F94,F102,F111,F115,F121,F127)</f>
        <v>604067</v>
      </c>
      <c r="G82" s="227">
        <f t="shared" ref="G82:O82" si="65">SUM(G83,G88,G94,G102,G111,G115,G121,G127)</f>
        <v>0</v>
      </c>
      <c r="H82" s="123">
        <f t="shared" si="65"/>
        <v>0</v>
      </c>
      <c r="I82" s="409">
        <f t="shared" si="65"/>
        <v>0</v>
      </c>
      <c r="J82" s="227">
        <f>SUM(J83,J88,J94,J102,J111,J115,J121,J127)</f>
        <v>0</v>
      </c>
      <c r="K82" s="38">
        <f t="shared" si="65"/>
        <v>0</v>
      </c>
      <c r="L82" s="175">
        <f t="shared" si="65"/>
        <v>0</v>
      </c>
      <c r="M82" s="227">
        <f t="shared" si="65"/>
        <v>0</v>
      </c>
      <c r="N82" s="38">
        <f t="shared" si="65"/>
        <v>0</v>
      </c>
      <c r="O82" s="175">
        <f t="shared" si="65"/>
        <v>0</v>
      </c>
      <c r="P82" s="562"/>
    </row>
    <row r="83" spans="1:16" hidden="1" x14ac:dyDescent="0.25">
      <c r="A83" s="73">
        <v>2210</v>
      </c>
      <c r="B83" s="58" t="s">
        <v>81</v>
      </c>
      <c r="C83" s="194">
        <f t="shared" si="23"/>
        <v>0</v>
      </c>
      <c r="D83" s="86">
        <f>SUM(D84:D87)</f>
        <v>0</v>
      </c>
      <c r="E83" s="74">
        <f t="shared" ref="E83" si="66">SUM(E84:E87)</f>
        <v>0</v>
      </c>
      <c r="F83" s="174">
        <f>SUM(F84:F87)</f>
        <v>0</v>
      </c>
      <c r="G83" s="228">
        <f t="shared" ref="G83:O83" si="67">SUM(G84:G87)</f>
        <v>0</v>
      </c>
      <c r="H83" s="74">
        <f t="shared" si="67"/>
        <v>0</v>
      </c>
      <c r="I83" s="154">
        <f t="shared" si="67"/>
        <v>0</v>
      </c>
      <c r="J83" s="86">
        <f>SUM(J84:J87)</f>
        <v>0</v>
      </c>
      <c r="K83" s="74">
        <f t="shared" si="67"/>
        <v>0</v>
      </c>
      <c r="L83" s="174">
        <f t="shared" si="67"/>
        <v>0</v>
      </c>
      <c r="M83" s="228">
        <f t="shared" si="67"/>
        <v>0</v>
      </c>
      <c r="N83" s="74">
        <f t="shared" si="67"/>
        <v>0</v>
      </c>
      <c r="O83" s="154">
        <f t="shared" si="67"/>
        <v>0</v>
      </c>
      <c r="P83" s="291"/>
    </row>
    <row r="84" spans="1:16" hidden="1" x14ac:dyDescent="0.25">
      <c r="A84" s="27">
        <v>2211</v>
      </c>
      <c r="B84" s="40" t="s">
        <v>82</v>
      </c>
      <c r="C84" s="188">
        <f t="shared" si="23"/>
        <v>0</v>
      </c>
      <c r="D84" s="262">
        <v>0</v>
      </c>
      <c r="E84" s="42"/>
      <c r="F84" s="531">
        <f t="shared" ref="F84:F87" si="68">D84+E84</f>
        <v>0</v>
      </c>
      <c r="G84" s="219"/>
      <c r="H84" s="42"/>
      <c r="I84" s="390">
        <f t="shared" ref="I84:I87" si="69">G84+H84</f>
        <v>0</v>
      </c>
      <c r="J84" s="262">
        <v>0</v>
      </c>
      <c r="K84" s="42"/>
      <c r="L84" s="531">
        <f t="shared" ref="L84:L87" si="70">J84+K84</f>
        <v>0</v>
      </c>
      <c r="M84" s="219"/>
      <c r="N84" s="42"/>
      <c r="O84" s="390">
        <f t="shared" ref="O84:O87" si="71">M84+N84</f>
        <v>0</v>
      </c>
      <c r="P84" s="289"/>
    </row>
    <row r="85" spans="1:16" ht="36" hidden="1" x14ac:dyDescent="0.25">
      <c r="A85" s="30">
        <v>2212</v>
      </c>
      <c r="B85" s="43" t="s">
        <v>83</v>
      </c>
      <c r="C85" s="189">
        <f t="shared" si="23"/>
        <v>0</v>
      </c>
      <c r="D85" s="263">
        <v>0</v>
      </c>
      <c r="E85" s="45"/>
      <c r="F85" s="532">
        <f t="shared" si="68"/>
        <v>0</v>
      </c>
      <c r="G85" s="229"/>
      <c r="H85" s="45"/>
      <c r="I85" s="393">
        <f t="shared" si="69"/>
        <v>0</v>
      </c>
      <c r="J85" s="263">
        <v>0</v>
      </c>
      <c r="K85" s="45"/>
      <c r="L85" s="532">
        <f t="shared" si="70"/>
        <v>0</v>
      </c>
      <c r="M85" s="229"/>
      <c r="N85" s="45"/>
      <c r="O85" s="393">
        <f t="shared" si="71"/>
        <v>0</v>
      </c>
      <c r="P85" s="290"/>
    </row>
    <row r="86" spans="1:16" ht="24" hidden="1" x14ac:dyDescent="0.25">
      <c r="A86" s="30">
        <v>2214</v>
      </c>
      <c r="B86" s="43" t="s">
        <v>84</v>
      </c>
      <c r="C86" s="189">
        <f t="shared" si="23"/>
        <v>0</v>
      </c>
      <c r="D86" s="263">
        <v>0</v>
      </c>
      <c r="E86" s="45"/>
      <c r="F86" s="532">
        <f t="shared" si="68"/>
        <v>0</v>
      </c>
      <c r="G86" s="229"/>
      <c r="H86" s="45"/>
      <c r="I86" s="393">
        <f t="shared" si="69"/>
        <v>0</v>
      </c>
      <c r="J86" s="263">
        <v>0</v>
      </c>
      <c r="K86" s="45"/>
      <c r="L86" s="532">
        <f t="shared" si="70"/>
        <v>0</v>
      </c>
      <c r="M86" s="229"/>
      <c r="N86" s="45"/>
      <c r="O86" s="393">
        <f t="shared" si="71"/>
        <v>0</v>
      </c>
      <c r="P86" s="290"/>
    </row>
    <row r="87" spans="1:16" hidden="1" x14ac:dyDescent="0.25">
      <c r="A87" s="30">
        <v>2219</v>
      </c>
      <c r="B87" s="43" t="s">
        <v>85</v>
      </c>
      <c r="C87" s="189">
        <f t="shared" si="23"/>
        <v>0</v>
      </c>
      <c r="D87" s="263">
        <v>0</v>
      </c>
      <c r="E87" s="45"/>
      <c r="F87" s="532">
        <f t="shared" si="68"/>
        <v>0</v>
      </c>
      <c r="G87" s="229"/>
      <c r="H87" s="45"/>
      <c r="I87" s="393">
        <f t="shared" si="69"/>
        <v>0</v>
      </c>
      <c r="J87" s="263">
        <v>0</v>
      </c>
      <c r="K87" s="45"/>
      <c r="L87" s="532">
        <f t="shared" si="70"/>
        <v>0</v>
      </c>
      <c r="M87" s="229"/>
      <c r="N87" s="45"/>
      <c r="O87" s="393">
        <f t="shared" si="71"/>
        <v>0</v>
      </c>
      <c r="P87" s="290"/>
    </row>
    <row r="88" spans="1:16" x14ac:dyDescent="0.25">
      <c r="A88" s="75">
        <v>2220</v>
      </c>
      <c r="B88" s="43" t="s">
        <v>86</v>
      </c>
      <c r="C88" s="411">
        <f t="shared" si="23"/>
        <v>19</v>
      </c>
      <c r="D88" s="230">
        <f>SUM(D89:D93)</f>
        <v>19</v>
      </c>
      <c r="E88" s="91">
        <f t="shared" ref="E88" si="72">SUM(E89:E93)</f>
        <v>0</v>
      </c>
      <c r="F88" s="411">
        <f>SUM(F89:F93)</f>
        <v>19</v>
      </c>
      <c r="G88" s="230">
        <f t="shared" ref="G88:O88" si="73">SUM(G89:G93)</f>
        <v>0</v>
      </c>
      <c r="H88" s="91">
        <f t="shared" si="73"/>
        <v>0</v>
      </c>
      <c r="I88" s="411">
        <f t="shared" si="73"/>
        <v>0</v>
      </c>
      <c r="J88" s="230">
        <f>SUM(J89:J93)</f>
        <v>0</v>
      </c>
      <c r="K88" s="76">
        <f t="shared" si="73"/>
        <v>0</v>
      </c>
      <c r="L88" s="95">
        <f t="shared" si="73"/>
        <v>0</v>
      </c>
      <c r="M88" s="230">
        <f t="shared" si="73"/>
        <v>0</v>
      </c>
      <c r="N88" s="76">
        <f t="shared" si="73"/>
        <v>0</v>
      </c>
      <c r="O88" s="95">
        <f t="shared" si="73"/>
        <v>0</v>
      </c>
      <c r="P88" s="537"/>
    </row>
    <row r="89" spans="1:16" hidden="1" x14ac:dyDescent="0.25">
      <c r="A89" s="30">
        <v>2221</v>
      </c>
      <c r="B89" s="43" t="s">
        <v>305</v>
      </c>
      <c r="C89" s="189">
        <f t="shared" si="23"/>
        <v>0</v>
      </c>
      <c r="D89" s="263">
        <v>0</v>
      </c>
      <c r="E89" s="45"/>
      <c r="F89" s="532">
        <f t="shared" ref="F89:F93" si="74">D89+E89</f>
        <v>0</v>
      </c>
      <c r="G89" s="229"/>
      <c r="H89" s="45"/>
      <c r="I89" s="393">
        <f t="shared" ref="I89:I93" si="75">G89+H89</f>
        <v>0</v>
      </c>
      <c r="J89" s="263">
        <v>0</v>
      </c>
      <c r="K89" s="45"/>
      <c r="L89" s="532">
        <f t="shared" ref="L89:L93" si="76">J89+K89</f>
        <v>0</v>
      </c>
      <c r="M89" s="229"/>
      <c r="N89" s="45"/>
      <c r="O89" s="393">
        <f t="shared" ref="O89:O93" si="77">M89+N89</f>
        <v>0</v>
      </c>
      <c r="P89" s="290"/>
    </row>
    <row r="90" spans="1:16" hidden="1" x14ac:dyDescent="0.25">
      <c r="A90" s="30">
        <v>2222</v>
      </c>
      <c r="B90" s="43" t="s">
        <v>87</v>
      </c>
      <c r="C90" s="189">
        <f t="shared" si="23"/>
        <v>0</v>
      </c>
      <c r="D90" s="263">
        <v>0</v>
      </c>
      <c r="E90" s="45"/>
      <c r="F90" s="532">
        <f t="shared" si="74"/>
        <v>0</v>
      </c>
      <c r="G90" s="229"/>
      <c r="H90" s="45"/>
      <c r="I90" s="393">
        <f t="shared" si="75"/>
        <v>0</v>
      </c>
      <c r="J90" s="263">
        <v>0</v>
      </c>
      <c r="K90" s="45"/>
      <c r="L90" s="532">
        <f t="shared" si="76"/>
        <v>0</v>
      </c>
      <c r="M90" s="229"/>
      <c r="N90" s="45"/>
      <c r="O90" s="393">
        <f t="shared" si="77"/>
        <v>0</v>
      </c>
      <c r="P90" s="290"/>
    </row>
    <row r="91" spans="1:16" x14ac:dyDescent="0.25">
      <c r="A91" s="30">
        <v>2223</v>
      </c>
      <c r="B91" s="43" t="s">
        <v>88</v>
      </c>
      <c r="C91" s="411">
        <f t="shared" si="23"/>
        <v>19</v>
      </c>
      <c r="D91" s="229">
        <v>19</v>
      </c>
      <c r="E91" s="393"/>
      <c r="F91" s="290">
        <f t="shared" si="74"/>
        <v>19</v>
      </c>
      <c r="G91" s="229"/>
      <c r="H91" s="393"/>
      <c r="I91" s="290">
        <f t="shared" si="75"/>
        <v>0</v>
      </c>
      <c r="J91" s="229">
        <v>0</v>
      </c>
      <c r="K91" s="45"/>
      <c r="L91" s="532">
        <f t="shared" si="76"/>
        <v>0</v>
      </c>
      <c r="M91" s="229"/>
      <c r="N91" s="45"/>
      <c r="O91" s="532">
        <f t="shared" si="77"/>
        <v>0</v>
      </c>
      <c r="P91" s="537"/>
    </row>
    <row r="92" spans="1:16" ht="36" hidden="1" x14ac:dyDescent="0.25">
      <c r="A92" s="30">
        <v>2224</v>
      </c>
      <c r="B92" s="43" t="s">
        <v>89</v>
      </c>
      <c r="C92" s="189">
        <f t="shared" si="23"/>
        <v>0</v>
      </c>
      <c r="D92" s="263">
        <v>0</v>
      </c>
      <c r="E92" s="45"/>
      <c r="F92" s="532">
        <f t="shared" si="74"/>
        <v>0</v>
      </c>
      <c r="G92" s="229"/>
      <c r="H92" s="45"/>
      <c r="I92" s="393">
        <f t="shared" si="75"/>
        <v>0</v>
      </c>
      <c r="J92" s="263">
        <v>0</v>
      </c>
      <c r="K92" s="45"/>
      <c r="L92" s="532">
        <f t="shared" si="76"/>
        <v>0</v>
      </c>
      <c r="M92" s="229"/>
      <c r="N92" s="45"/>
      <c r="O92" s="393">
        <f t="shared" si="77"/>
        <v>0</v>
      </c>
      <c r="P92" s="290"/>
    </row>
    <row r="93" spans="1:16" ht="24" hidden="1" x14ac:dyDescent="0.25">
      <c r="A93" s="30">
        <v>2229</v>
      </c>
      <c r="B93" s="43" t="s">
        <v>90</v>
      </c>
      <c r="C93" s="189">
        <f t="shared" si="23"/>
        <v>0</v>
      </c>
      <c r="D93" s="263">
        <v>0</v>
      </c>
      <c r="E93" s="45"/>
      <c r="F93" s="532">
        <f t="shared" si="74"/>
        <v>0</v>
      </c>
      <c r="G93" s="229"/>
      <c r="H93" s="45"/>
      <c r="I93" s="393">
        <f t="shared" si="75"/>
        <v>0</v>
      </c>
      <c r="J93" s="263">
        <v>0</v>
      </c>
      <c r="K93" s="45"/>
      <c r="L93" s="532">
        <f t="shared" si="76"/>
        <v>0</v>
      </c>
      <c r="M93" s="229"/>
      <c r="N93" s="45"/>
      <c r="O93" s="393">
        <f t="shared" si="77"/>
        <v>0</v>
      </c>
      <c r="P93" s="290"/>
    </row>
    <row r="94" spans="1:16" ht="24" x14ac:dyDescent="0.25">
      <c r="A94" s="75">
        <v>2230</v>
      </c>
      <c r="B94" s="43" t="s">
        <v>91</v>
      </c>
      <c r="C94" s="411">
        <f t="shared" si="23"/>
        <v>4710</v>
      </c>
      <c r="D94" s="230">
        <f>SUM(D95:D101)</f>
        <v>4710</v>
      </c>
      <c r="E94" s="91">
        <f t="shared" ref="E94" si="78">SUM(E95:E101)</f>
        <v>0</v>
      </c>
      <c r="F94" s="411">
        <f>SUM(F95:F101)</f>
        <v>4710</v>
      </c>
      <c r="G94" s="230">
        <f t="shared" ref="G94:N94" si="79">SUM(G95:G101)</f>
        <v>0</v>
      </c>
      <c r="H94" s="91">
        <f t="shared" si="79"/>
        <v>0</v>
      </c>
      <c r="I94" s="411">
        <f t="shared" si="79"/>
        <v>0</v>
      </c>
      <c r="J94" s="230">
        <f>SUM(J95:J101)</f>
        <v>0</v>
      </c>
      <c r="K94" s="76">
        <f t="shared" si="79"/>
        <v>0</v>
      </c>
      <c r="L94" s="95">
        <f t="shared" si="79"/>
        <v>0</v>
      </c>
      <c r="M94" s="230">
        <f t="shared" si="79"/>
        <v>0</v>
      </c>
      <c r="N94" s="76">
        <f t="shared" si="79"/>
        <v>0</v>
      </c>
      <c r="O94" s="95">
        <f>SUM(O95:O101)</f>
        <v>0</v>
      </c>
      <c r="P94" s="537"/>
    </row>
    <row r="95" spans="1:16" ht="24" x14ac:dyDescent="0.25">
      <c r="A95" s="30">
        <v>2231</v>
      </c>
      <c r="B95" s="43" t="s">
        <v>92</v>
      </c>
      <c r="C95" s="411">
        <f t="shared" si="23"/>
        <v>4710</v>
      </c>
      <c r="D95" s="229">
        <v>4710</v>
      </c>
      <c r="E95" s="393"/>
      <c r="F95" s="290">
        <f t="shared" ref="F95:F101" si="80">D95+E95</f>
        <v>4710</v>
      </c>
      <c r="G95" s="229"/>
      <c r="H95" s="393"/>
      <c r="I95" s="290">
        <f t="shared" ref="I95:I101" si="81">G95+H95</f>
        <v>0</v>
      </c>
      <c r="J95" s="229">
        <v>0</v>
      </c>
      <c r="K95" s="45"/>
      <c r="L95" s="532">
        <f t="shared" ref="L95:L101" si="82">J95+K95</f>
        <v>0</v>
      </c>
      <c r="M95" s="229"/>
      <c r="N95" s="45"/>
      <c r="O95" s="532">
        <f t="shared" ref="O95:O101" si="83">M95+N95</f>
        <v>0</v>
      </c>
      <c r="P95" s="537"/>
    </row>
    <row r="96" spans="1:16" ht="24" hidden="1" x14ac:dyDescent="0.25">
      <c r="A96" s="30">
        <v>2232</v>
      </c>
      <c r="B96" s="43" t="s">
        <v>93</v>
      </c>
      <c r="C96" s="189">
        <f t="shared" si="23"/>
        <v>0</v>
      </c>
      <c r="D96" s="263">
        <v>0</v>
      </c>
      <c r="E96" s="45"/>
      <c r="F96" s="532">
        <f t="shared" si="80"/>
        <v>0</v>
      </c>
      <c r="G96" s="229"/>
      <c r="H96" s="45"/>
      <c r="I96" s="393">
        <f t="shared" si="81"/>
        <v>0</v>
      </c>
      <c r="J96" s="263">
        <v>0</v>
      </c>
      <c r="K96" s="45"/>
      <c r="L96" s="532">
        <f t="shared" si="82"/>
        <v>0</v>
      </c>
      <c r="M96" s="229"/>
      <c r="N96" s="45"/>
      <c r="O96" s="393">
        <f t="shared" si="83"/>
        <v>0</v>
      </c>
      <c r="P96" s="290"/>
    </row>
    <row r="97" spans="1:16" hidden="1" x14ac:dyDescent="0.25">
      <c r="A97" s="27">
        <v>2233</v>
      </c>
      <c r="B97" s="40" t="s">
        <v>94</v>
      </c>
      <c r="C97" s="188">
        <f t="shared" si="23"/>
        <v>0</v>
      </c>
      <c r="D97" s="262">
        <v>0</v>
      </c>
      <c r="E97" s="42"/>
      <c r="F97" s="531">
        <f t="shared" si="80"/>
        <v>0</v>
      </c>
      <c r="G97" s="219"/>
      <c r="H97" s="42"/>
      <c r="I97" s="390">
        <f t="shared" si="81"/>
        <v>0</v>
      </c>
      <c r="J97" s="262">
        <v>0</v>
      </c>
      <c r="K97" s="42"/>
      <c r="L97" s="531">
        <f t="shared" si="82"/>
        <v>0</v>
      </c>
      <c r="M97" s="219"/>
      <c r="N97" s="42"/>
      <c r="O97" s="390">
        <f t="shared" si="83"/>
        <v>0</v>
      </c>
      <c r="P97" s="289"/>
    </row>
    <row r="98" spans="1:16" ht="24" hidden="1" x14ac:dyDescent="0.25">
      <c r="A98" s="30">
        <v>2234</v>
      </c>
      <c r="B98" s="43" t="s">
        <v>95</v>
      </c>
      <c r="C98" s="189">
        <f t="shared" si="23"/>
        <v>0</v>
      </c>
      <c r="D98" s="263">
        <v>0</v>
      </c>
      <c r="E98" s="45"/>
      <c r="F98" s="532">
        <f t="shared" si="80"/>
        <v>0</v>
      </c>
      <c r="G98" s="229"/>
      <c r="H98" s="45"/>
      <c r="I98" s="393">
        <f t="shared" si="81"/>
        <v>0</v>
      </c>
      <c r="J98" s="263">
        <v>0</v>
      </c>
      <c r="K98" s="45"/>
      <c r="L98" s="532">
        <f t="shared" si="82"/>
        <v>0</v>
      </c>
      <c r="M98" s="229"/>
      <c r="N98" s="45"/>
      <c r="O98" s="393">
        <f t="shared" si="83"/>
        <v>0</v>
      </c>
      <c r="P98" s="290"/>
    </row>
    <row r="99" spans="1:16" ht="24" hidden="1" x14ac:dyDescent="0.25">
      <c r="A99" s="30">
        <v>2235</v>
      </c>
      <c r="B99" s="43" t="s">
        <v>96</v>
      </c>
      <c r="C99" s="189">
        <f t="shared" si="23"/>
        <v>0</v>
      </c>
      <c r="D99" s="263">
        <v>0</v>
      </c>
      <c r="E99" s="45"/>
      <c r="F99" s="532">
        <f t="shared" si="80"/>
        <v>0</v>
      </c>
      <c r="G99" s="229"/>
      <c r="H99" s="45"/>
      <c r="I99" s="393">
        <f t="shared" si="81"/>
        <v>0</v>
      </c>
      <c r="J99" s="263">
        <v>0</v>
      </c>
      <c r="K99" s="45"/>
      <c r="L99" s="532">
        <f t="shared" si="82"/>
        <v>0</v>
      </c>
      <c r="M99" s="229"/>
      <c r="N99" s="45"/>
      <c r="O99" s="393">
        <f t="shared" si="83"/>
        <v>0</v>
      </c>
      <c r="P99" s="290"/>
    </row>
    <row r="100" spans="1:16" hidden="1" x14ac:dyDescent="0.25">
      <c r="A100" s="30">
        <v>2236</v>
      </c>
      <c r="B100" s="43" t="s">
        <v>97</v>
      </c>
      <c r="C100" s="189">
        <f t="shared" si="23"/>
        <v>0</v>
      </c>
      <c r="D100" s="263">
        <v>0</v>
      </c>
      <c r="E100" s="45"/>
      <c r="F100" s="532">
        <f t="shared" si="80"/>
        <v>0</v>
      </c>
      <c r="G100" s="229"/>
      <c r="H100" s="45"/>
      <c r="I100" s="393">
        <f t="shared" si="81"/>
        <v>0</v>
      </c>
      <c r="J100" s="263">
        <v>0</v>
      </c>
      <c r="K100" s="45"/>
      <c r="L100" s="532">
        <f t="shared" si="82"/>
        <v>0</v>
      </c>
      <c r="M100" s="229"/>
      <c r="N100" s="45"/>
      <c r="O100" s="393">
        <f t="shared" si="83"/>
        <v>0</v>
      </c>
      <c r="P100" s="290"/>
    </row>
    <row r="101" spans="1:16" hidden="1" x14ac:dyDescent="0.25">
      <c r="A101" s="30">
        <v>2239</v>
      </c>
      <c r="B101" s="43" t="s">
        <v>98</v>
      </c>
      <c r="C101" s="189">
        <f t="shared" si="23"/>
        <v>0</v>
      </c>
      <c r="D101" s="263">
        <v>0</v>
      </c>
      <c r="E101" s="45"/>
      <c r="F101" s="532">
        <f t="shared" si="80"/>
        <v>0</v>
      </c>
      <c r="G101" s="229"/>
      <c r="H101" s="45"/>
      <c r="I101" s="393">
        <f t="shared" si="81"/>
        <v>0</v>
      </c>
      <c r="J101" s="263">
        <v>0</v>
      </c>
      <c r="K101" s="45"/>
      <c r="L101" s="532">
        <f t="shared" si="82"/>
        <v>0</v>
      </c>
      <c r="M101" s="229"/>
      <c r="N101" s="45"/>
      <c r="O101" s="393">
        <f t="shared" si="83"/>
        <v>0</v>
      </c>
      <c r="P101" s="290"/>
    </row>
    <row r="102" spans="1:16" ht="24" hidden="1" x14ac:dyDescent="0.25">
      <c r="A102" s="75">
        <v>2240</v>
      </c>
      <c r="B102" s="43" t="s">
        <v>99</v>
      </c>
      <c r="C102" s="189">
        <f t="shared" si="23"/>
        <v>0</v>
      </c>
      <c r="D102" s="132">
        <f>SUM(D103:D110)</f>
        <v>0</v>
      </c>
      <c r="E102" s="76">
        <f t="shared" ref="E102" si="84">SUM(E103:E110)</f>
        <v>0</v>
      </c>
      <c r="F102" s="95">
        <f>SUM(F103:F110)</f>
        <v>0</v>
      </c>
      <c r="G102" s="230">
        <f t="shared" ref="G102:N102" si="85">SUM(G103:G110)</f>
        <v>0</v>
      </c>
      <c r="H102" s="76">
        <f t="shared" si="85"/>
        <v>0</v>
      </c>
      <c r="I102" s="91">
        <f t="shared" si="85"/>
        <v>0</v>
      </c>
      <c r="J102" s="132">
        <f>SUM(J103:J110)</f>
        <v>0</v>
      </c>
      <c r="K102" s="76">
        <f t="shared" si="85"/>
        <v>0</v>
      </c>
      <c r="L102" s="95">
        <f t="shared" si="85"/>
        <v>0</v>
      </c>
      <c r="M102" s="230">
        <f t="shared" si="85"/>
        <v>0</v>
      </c>
      <c r="N102" s="76">
        <f t="shared" si="85"/>
        <v>0</v>
      </c>
      <c r="O102" s="91">
        <f>SUM(O103:O110)</f>
        <v>0</v>
      </c>
      <c r="P102" s="290"/>
    </row>
    <row r="103" spans="1:16" hidden="1" x14ac:dyDescent="0.25">
      <c r="A103" s="30">
        <v>2241</v>
      </c>
      <c r="B103" s="43" t="s">
        <v>100</v>
      </c>
      <c r="C103" s="189">
        <f t="shared" si="23"/>
        <v>0</v>
      </c>
      <c r="D103" s="263">
        <v>0</v>
      </c>
      <c r="E103" s="45"/>
      <c r="F103" s="532">
        <f t="shared" ref="F103:F110" si="86">D103+E103</f>
        <v>0</v>
      </c>
      <c r="G103" s="229"/>
      <c r="H103" s="45"/>
      <c r="I103" s="393">
        <f t="shared" ref="I103:I110" si="87">G103+H103</f>
        <v>0</v>
      </c>
      <c r="J103" s="263">
        <v>0</v>
      </c>
      <c r="K103" s="45"/>
      <c r="L103" s="532">
        <f t="shared" ref="L103:L110" si="88">J103+K103</f>
        <v>0</v>
      </c>
      <c r="M103" s="229"/>
      <c r="N103" s="45"/>
      <c r="O103" s="393">
        <f t="shared" ref="O103:O110" si="89">M103+N103</f>
        <v>0</v>
      </c>
      <c r="P103" s="290"/>
    </row>
    <row r="104" spans="1:16" hidden="1" x14ac:dyDescent="0.25">
      <c r="A104" s="30">
        <v>2242</v>
      </c>
      <c r="B104" s="43" t="s">
        <v>101</v>
      </c>
      <c r="C104" s="189">
        <f t="shared" si="23"/>
        <v>0</v>
      </c>
      <c r="D104" s="263">
        <v>0</v>
      </c>
      <c r="E104" s="45"/>
      <c r="F104" s="532">
        <f t="shared" si="86"/>
        <v>0</v>
      </c>
      <c r="G104" s="229"/>
      <c r="H104" s="45"/>
      <c r="I104" s="393">
        <f t="shared" si="87"/>
        <v>0</v>
      </c>
      <c r="J104" s="263">
        <v>0</v>
      </c>
      <c r="K104" s="45"/>
      <c r="L104" s="532">
        <f t="shared" si="88"/>
        <v>0</v>
      </c>
      <c r="M104" s="229"/>
      <c r="N104" s="45"/>
      <c r="O104" s="393">
        <f t="shared" si="89"/>
        <v>0</v>
      </c>
      <c r="P104" s="290"/>
    </row>
    <row r="105" spans="1:16" ht="24" hidden="1" x14ac:dyDescent="0.25">
      <c r="A105" s="30">
        <v>2243</v>
      </c>
      <c r="B105" s="43" t="s">
        <v>102</v>
      </c>
      <c r="C105" s="189">
        <f t="shared" si="23"/>
        <v>0</v>
      </c>
      <c r="D105" s="263">
        <v>0</v>
      </c>
      <c r="E105" s="45"/>
      <c r="F105" s="532">
        <f t="shared" si="86"/>
        <v>0</v>
      </c>
      <c r="G105" s="229"/>
      <c r="H105" s="45"/>
      <c r="I105" s="393">
        <f t="shared" si="87"/>
        <v>0</v>
      </c>
      <c r="J105" s="263">
        <v>0</v>
      </c>
      <c r="K105" s="45"/>
      <c r="L105" s="532">
        <f t="shared" si="88"/>
        <v>0</v>
      </c>
      <c r="M105" s="229"/>
      <c r="N105" s="45"/>
      <c r="O105" s="393">
        <f t="shared" si="89"/>
        <v>0</v>
      </c>
      <c r="P105" s="290"/>
    </row>
    <row r="106" spans="1:16" hidden="1" x14ac:dyDescent="0.25">
      <c r="A106" s="30">
        <v>2244</v>
      </c>
      <c r="B106" s="43" t="s">
        <v>103</v>
      </c>
      <c r="C106" s="189">
        <f t="shared" si="23"/>
        <v>0</v>
      </c>
      <c r="D106" s="263">
        <v>0</v>
      </c>
      <c r="E106" s="45"/>
      <c r="F106" s="532">
        <f t="shared" si="86"/>
        <v>0</v>
      </c>
      <c r="G106" s="229"/>
      <c r="H106" s="45"/>
      <c r="I106" s="393">
        <f t="shared" si="87"/>
        <v>0</v>
      </c>
      <c r="J106" s="263">
        <v>0</v>
      </c>
      <c r="K106" s="45"/>
      <c r="L106" s="532">
        <f t="shared" si="88"/>
        <v>0</v>
      </c>
      <c r="M106" s="229"/>
      <c r="N106" s="45"/>
      <c r="O106" s="393">
        <f t="shared" si="89"/>
        <v>0</v>
      </c>
      <c r="P106" s="290"/>
    </row>
    <row r="107" spans="1:16" hidden="1" x14ac:dyDescent="0.25">
      <c r="A107" s="30">
        <v>2246</v>
      </c>
      <c r="B107" s="43" t="s">
        <v>104</v>
      </c>
      <c r="C107" s="189">
        <f t="shared" si="23"/>
        <v>0</v>
      </c>
      <c r="D107" s="263">
        <v>0</v>
      </c>
      <c r="E107" s="45"/>
      <c r="F107" s="532">
        <f t="shared" si="86"/>
        <v>0</v>
      </c>
      <c r="G107" s="229"/>
      <c r="H107" s="45"/>
      <c r="I107" s="393">
        <f t="shared" si="87"/>
        <v>0</v>
      </c>
      <c r="J107" s="263">
        <v>0</v>
      </c>
      <c r="K107" s="45"/>
      <c r="L107" s="532">
        <f t="shared" si="88"/>
        <v>0</v>
      </c>
      <c r="M107" s="229"/>
      <c r="N107" s="45"/>
      <c r="O107" s="393">
        <f t="shared" si="89"/>
        <v>0</v>
      </c>
      <c r="P107" s="290"/>
    </row>
    <row r="108" spans="1:16" hidden="1" x14ac:dyDescent="0.25">
      <c r="A108" s="30">
        <v>2247</v>
      </c>
      <c r="B108" s="43" t="s">
        <v>105</v>
      </c>
      <c r="C108" s="189">
        <f t="shared" si="23"/>
        <v>0</v>
      </c>
      <c r="D108" s="263">
        <v>0</v>
      </c>
      <c r="E108" s="45"/>
      <c r="F108" s="532">
        <f t="shared" si="86"/>
        <v>0</v>
      </c>
      <c r="G108" s="229"/>
      <c r="H108" s="45"/>
      <c r="I108" s="393">
        <f t="shared" si="87"/>
        <v>0</v>
      </c>
      <c r="J108" s="263">
        <v>0</v>
      </c>
      <c r="K108" s="45"/>
      <c r="L108" s="532">
        <f t="shared" si="88"/>
        <v>0</v>
      </c>
      <c r="M108" s="229"/>
      <c r="N108" s="45"/>
      <c r="O108" s="393">
        <f t="shared" si="89"/>
        <v>0</v>
      </c>
      <c r="P108" s="290"/>
    </row>
    <row r="109" spans="1:16" ht="24" hidden="1" x14ac:dyDescent="0.25">
      <c r="A109" s="30">
        <v>2248</v>
      </c>
      <c r="B109" s="43" t="s">
        <v>106</v>
      </c>
      <c r="C109" s="189">
        <f t="shared" si="23"/>
        <v>0</v>
      </c>
      <c r="D109" s="263">
        <v>0</v>
      </c>
      <c r="E109" s="45"/>
      <c r="F109" s="532">
        <f t="shared" si="86"/>
        <v>0</v>
      </c>
      <c r="G109" s="229"/>
      <c r="H109" s="45"/>
      <c r="I109" s="393">
        <f t="shared" si="87"/>
        <v>0</v>
      </c>
      <c r="J109" s="263">
        <v>0</v>
      </c>
      <c r="K109" s="45"/>
      <c r="L109" s="532">
        <f t="shared" si="88"/>
        <v>0</v>
      </c>
      <c r="M109" s="229"/>
      <c r="N109" s="45"/>
      <c r="O109" s="393">
        <f t="shared" si="89"/>
        <v>0</v>
      </c>
      <c r="P109" s="290"/>
    </row>
    <row r="110" spans="1:16" ht="24" hidden="1" x14ac:dyDescent="0.25">
      <c r="A110" s="30">
        <v>2249</v>
      </c>
      <c r="B110" s="43" t="s">
        <v>107</v>
      </c>
      <c r="C110" s="189">
        <f t="shared" si="23"/>
        <v>0</v>
      </c>
      <c r="D110" s="263">
        <v>0</v>
      </c>
      <c r="E110" s="45"/>
      <c r="F110" s="532">
        <f t="shared" si="86"/>
        <v>0</v>
      </c>
      <c r="G110" s="229"/>
      <c r="H110" s="45"/>
      <c r="I110" s="393">
        <f t="shared" si="87"/>
        <v>0</v>
      </c>
      <c r="J110" s="263">
        <v>0</v>
      </c>
      <c r="K110" s="45"/>
      <c r="L110" s="532">
        <f t="shared" si="88"/>
        <v>0</v>
      </c>
      <c r="M110" s="229"/>
      <c r="N110" s="45"/>
      <c r="O110" s="393">
        <f t="shared" si="89"/>
        <v>0</v>
      </c>
      <c r="P110" s="290"/>
    </row>
    <row r="111" spans="1:16" hidden="1" x14ac:dyDescent="0.25">
      <c r="A111" s="75">
        <v>2250</v>
      </c>
      <c r="B111" s="43" t="s">
        <v>108</v>
      </c>
      <c r="C111" s="189">
        <f t="shared" si="23"/>
        <v>0</v>
      </c>
      <c r="D111" s="132">
        <f>SUM(D112:D114)</f>
        <v>0</v>
      </c>
      <c r="E111" s="76">
        <f t="shared" ref="E111" si="90">SUM(E112:E114)</f>
        <v>0</v>
      </c>
      <c r="F111" s="95">
        <f>SUM(F112:F114)</f>
        <v>0</v>
      </c>
      <c r="G111" s="230">
        <f t="shared" ref="G111:N111" si="91">SUM(G112:G114)</f>
        <v>0</v>
      </c>
      <c r="H111" s="76">
        <f t="shared" si="91"/>
        <v>0</v>
      </c>
      <c r="I111" s="91">
        <f t="shared" si="91"/>
        <v>0</v>
      </c>
      <c r="J111" s="132">
        <f>SUM(J112:J114)</f>
        <v>0</v>
      </c>
      <c r="K111" s="76">
        <f t="shared" si="91"/>
        <v>0</v>
      </c>
      <c r="L111" s="95">
        <f t="shared" si="91"/>
        <v>0</v>
      </c>
      <c r="M111" s="230">
        <f t="shared" si="91"/>
        <v>0</v>
      </c>
      <c r="N111" s="76">
        <f t="shared" si="91"/>
        <v>0</v>
      </c>
      <c r="O111" s="91">
        <f>SUM(O112:O114)</f>
        <v>0</v>
      </c>
      <c r="P111" s="290"/>
    </row>
    <row r="112" spans="1:16" hidden="1" x14ac:dyDescent="0.25">
      <c r="A112" s="30">
        <v>2251</v>
      </c>
      <c r="B112" s="43" t="s">
        <v>109</v>
      </c>
      <c r="C112" s="189">
        <f t="shared" si="23"/>
        <v>0</v>
      </c>
      <c r="D112" s="263">
        <v>0</v>
      </c>
      <c r="E112" s="45"/>
      <c r="F112" s="532">
        <f t="shared" ref="F112:F114" si="92">D112+E112</f>
        <v>0</v>
      </c>
      <c r="G112" s="229"/>
      <c r="H112" s="45"/>
      <c r="I112" s="393">
        <f t="shared" ref="I112:I114" si="93">G112+H112</f>
        <v>0</v>
      </c>
      <c r="J112" s="263">
        <v>0</v>
      </c>
      <c r="K112" s="45"/>
      <c r="L112" s="532">
        <f t="shared" ref="L112:L114" si="94">J112+K112</f>
        <v>0</v>
      </c>
      <c r="M112" s="229"/>
      <c r="N112" s="45"/>
      <c r="O112" s="393">
        <f t="shared" ref="O112:O114" si="95">M112+N112</f>
        <v>0</v>
      </c>
      <c r="P112" s="290"/>
    </row>
    <row r="113" spans="1:16" hidden="1" x14ac:dyDescent="0.25">
      <c r="A113" s="30">
        <v>2252</v>
      </c>
      <c r="B113" s="43" t="s">
        <v>110</v>
      </c>
      <c r="C113" s="189">
        <f t="shared" ref="C113:C176" si="96">SUM(F113,I113,L113,O113)</f>
        <v>0</v>
      </c>
      <c r="D113" s="263">
        <v>0</v>
      </c>
      <c r="E113" s="45"/>
      <c r="F113" s="532">
        <f t="shared" si="92"/>
        <v>0</v>
      </c>
      <c r="G113" s="229"/>
      <c r="H113" s="45"/>
      <c r="I113" s="393">
        <f t="shared" si="93"/>
        <v>0</v>
      </c>
      <c r="J113" s="263">
        <v>0</v>
      </c>
      <c r="K113" s="45"/>
      <c r="L113" s="532">
        <f t="shared" si="94"/>
        <v>0</v>
      </c>
      <c r="M113" s="229"/>
      <c r="N113" s="45"/>
      <c r="O113" s="393">
        <f t="shared" si="95"/>
        <v>0</v>
      </c>
      <c r="P113" s="290"/>
    </row>
    <row r="114" spans="1:16" hidden="1" x14ac:dyDescent="0.25">
      <c r="A114" s="30">
        <v>2259</v>
      </c>
      <c r="B114" s="43" t="s">
        <v>111</v>
      </c>
      <c r="C114" s="189">
        <f t="shared" si="96"/>
        <v>0</v>
      </c>
      <c r="D114" s="263">
        <v>0</v>
      </c>
      <c r="E114" s="45"/>
      <c r="F114" s="532">
        <f t="shared" si="92"/>
        <v>0</v>
      </c>
      <c r="G114" s="229"/>
      <c r="H114" s="45"/>
      <c r="I114" s="393">
        <f t="shared" si="93"/>
        <v>0</v>
      </c>
      <c r="J114" s="263">
        <v>0</v>
      </c>
      <c r="K114" s="45"/>
      <c r="L114" s="532">
        <f t="shared" si="94"/>
        <v>0</v>
      </c>
      <c r="M114" s="229"/>
      <c r="N114" s="45"/>
      <c r="O114" s="393">
        <f t="shared" si="95"/>
        <v>0</v>
      </c>
      <c r="P114" s="290"/>
    </row>
    <row r="115" spans="1:16" x14ac:dyDescent="0.25">
      <c r="A115" s="75">
        <v>2260</v>
      </c>
      <c r="B115" s="43" t="s">
        <v>112</v>
      </c>
      <c r="C115" s="411">
        <f t="shared" si="96"/>
        <v>3350</v>
      </c>
      <c r="D115" s="230">
        <f>SUM(D116:D120)</f>
        <v>3350</v>
      </c>
      <c r="E115" s="91">
        <f t="shared" ref="E115" si="97">SUM(E116:E120)</f>
        <v>0</v>
      </c>
      <c r="F115" s="411">
        <f>SUM(F116:F120)</f>
        <v>3350</v>
      </c>
      <c r="G115" s="230">
        <f t="shared" ref="G115:N115" si="98">SUM(G116:G120)</f>
        <v>0</v>
      </c>
      <c r="H115" s="91">
        <f t="shared" si="98"/>
        <v>0</v>
      </c>
      <c r="I115" s="411">
        <f t="shared" si="98"/>
        <v>0</v>
      </c>
      <c r="J115" s="230">
        <f>SUM(J116:J120)</f>
        <v>0</v>
      </c>
      <c r="K115" s="76">
        <f t="shared" si="98"/>
        <v>0</v>
      </c>
      <c r="L115" s="95">
        <f t="shared" si="98"/>
        <v>0</v>
      </c>
      <c r="M115" s="230">
        <f t="shared" si="98"/>
        <v>0</v>
      </c>
      <c r="N115" s="76">
        <f t="shared" si="98"/>
        <v>0</v>
      </c>
      <c r="O115" s="95">
        <f>SUM(O116:O120)</f>
        <v>0</v>
      </c>
      <c r="P115" s="537"/>
    </row>
    <row r="116" spans="1:16" x14ac:dyDescent="0.25">
      <c r="A116" s="30">
        <v>2261</v>
      </c>
      <c r="B116" s="43" t="s">
        <v>113</v>
      </c>
      <c r="C116" s="411">
        <f t="shared" si="96"/>
        <v>1300</v>
      </c>
      <c r="D116" s="229">
        <v>1300</v>
      </c>
      <c r="E116" s="393"/>
      <c r="F116" s="290">
        <f t="shared" ref="F116:F120" si="99">D116+E116</f>
        <v>1300</v>
      </c>
      <c r="G116" s="229"/>
      <c r="H116" s="393"/>
      <c r="I116" s="290">
        <f t="shared" ref="I116:I120" si="100">G116+H116</f>
        <v>0</v>
      </c>
      <c r="J116" s="229">
        <v>0</v>
      </c>
      <c r="K116" s="45"/>
      <c r="L116" s="532">
        <f t="shared" ref="L116:L120" si="101">J116+K116</f>
        <v>0</v>
      </c>
      <c r="M116" s="229"/>
      <c r="N116" s="45"/>
      <c r="O116" s="532">
        <f t="shared" ref="O116:O120" si="102">M116+N116</f>
        <v>0</v>
      </c>
      <c r="P116" s="537"/>
    </row>
    <row r="117" spans="1:16" hidden="1" x14ac:dyDescent="0.25">
      <c r="A117" s="30">
        <v>2262</v>
      </c>
      <c r="B117" s="43" t="s">
        <v>114</v>
      </c>
      <c r="C117" s="189">
        <f t="shared" si="96"/>
        <v>0</v>
      </c>
      <c r="D117" s="263">
        <v>0</v>
      </c>
      <c r="E117" s="45"/>
      <c r="F117" s="532">
        <f t="shared" si="99"/>
        <v>0</v>
      </c>
      <c r="G117" s="229"/>
      <c r="H117" s="45"/>
      <c r="I117" s="393">
        <f t="shared" si="100"/>
        <v>0</v>
      </c>
      <c r="J117" s="263">
        <v>0</v>
      </c>
      <c r="K117" s="45"/>
      <c r="L117" s="532">
        <f t="shared" si="101"/>
        <v>0</v>
      </c>
      <c r="M117" s="229"/>
      <c r="N117" s="45"/>
      <c r="O117" s="393">
        <f t="shared" si="102"/>
        <v>0</v>
      </c>
      <c r="P117" s="290"/>
    </row>
    <row r="118" spans="1:16" hidden="1" x14ac:dyDescent="0.25">
      <c r="A118" s="30">
        <v>2263</v>
      </c>
      <c r="B118" s="43" t="s">
        <v>115</v>
      </c>
      <c r="C118" s="189">
        <f t="shared" si="96"/>
        <v>0</v>
      </c>
      <c r="D118" s="263">
        <v>0</v>
      </c>
      <c r="E118" s="45"/>
      <c r="F118" s="532">
        <f t="shared" si="99"/>
        <v>0</v>
      </c>
      <c r="G118" s="229"/>
      <c r="H118" s="45"/>
      <c r="I118" s="393">
        <f t="shared" si="100"/>
        <v>0</v>
      </c>
      <c r="J118" s="263">
        <v>0</v>
      </c>
      <c r="K118" s="45"/>
      <c r="L118" s="532">
        <f t="shared" si="101"/>
        <v>0</v>
      </c>
      <c r="M118" s="229"/>
      <c r="N118" s="45"/>
      <c r="O118" s="393">
        <f t="shared" si="102"/>
        <v>0</v>
      </c>
      <c r="P118" s="290"/>
    </row>
    <row r="119" spans="1:16" x14ac:dyDescent="0.25">
      <c r="A119" s="30">
        <v>2264</v>
      </c>
      <c r="B119" s="43" t="s">
        <v>116</v>
      </c>
      <c r="C119" s="411">
        <f t="shared" si="96"/>
        <v>2050</v>
      </c>
      <c r="D119" s="229">
        <v>2050</v>
      </c>
      <c r="E119" s="393"/>
      <c r="F119" s="290">
        <f t="shared" si="99"/>
        <v>2050</v>
      </c>
      <c r="G119" s="229"/>
      <c r="H119" s="393"/>
      <c r="I119" s="290">
        <f t="shared" si="100"/>
        <v>0</v>
      </c>
      <c r="J119" s="229">
        <v>0</v>
      </c>
      <c r="K119" s="45"/>
      <c r="L119" s="532">
        <f t="shared" si="101"/>
        <v>0</v>
      </c>
      <c r="M119" s="229"/>
      <c r="N119" s="45"/>
      <c r="O119" s="532">
        <f t="shared" si="102"/>
        <v>0</v>
      </c>
      <c r="P119" s="537"/>
    </row>
    <row r="120" spans="1:16" hidden="1" x14ac:dyDescent="0.25">
      <c r="A120" s="30">
        <v>2269</v>
      </c>
      <c r="B120" s="43" t="s">
        <v>117</v>
      </c>
      <c r="C120" s="189">
        <f t="shared" si="96"/>
        <v>0</v>
      </c>
      <c r="D120" s="263">
        <v>0</v>
      </c>
      <c r="E120" s="45"/>
      <c r="F120" s="532">
        <f t="shared" si="99"/>
        <v>0</v>
      </c>
      <c r="G120" s="229"/>
      <c r="H120" s="45"/>
      <c r="I120" s="393">
        <f t="shared" si="100"/>
        <v>0</v>
      </c>
      <c r="J120" s="263">
        <v>0</v>
      </c>
      <c r="K120" s="45"/>
      <c r="L120" s="532">
        <f t="shared" si="101"/>
        <v>0</v>
      </c>
      <c r="M120" s="229"/>
      <c r="N120" s="45"/>
      <c r="O120" s="393">
        <f t="shared" si="102"/>
        <v>0</v>
      </c>
      <c r="P120" s="290"/>
    </row>
    <row r="121" spans="1:16" x14ac:dyDescent="0.25">
      <c r="A121" s="75">
        <v>2270</v>
      </c>
      <c r="B121" s="43" t="s">
        <v>118</v>
      </c>
      <c r="C121" s="411">
        <f t="shared" si="96"/>
        <v>595988</v>
      </c>
      <c r="D121" s="230">
        <f>SUM(D122:D126)</f>
        <v>589489</v>
      </c>
      <c r="E121" s="91">
        <f t="shared" ref="E121" si="103">SUM(E122:E126)</f>
        <v>6499</v>
      </c>
      <c r="F121" s="411">
        <f>SUM(F122:F126)</f>
        <v>595988</v>
      </c>
      <c r="G121" s="230">
        <f t="shared" ref="G121:N121" si="104">SUM(G122:G126)</f>
        <v>0</v>
      </c>
      <c r="H121" s="91">
        <f t="shared" si="104"/>
        <v>0</v>
      </c>
      <c r="I121" s="411">
        <f t="shared" si="104"/>
        <v>0</v>
      </c>
      <c r="J121" s="230">
        <f>SUM(J122:J126)</f>
        <v>0</v>
      </c>
      <c r="K121" s="76">
        <f t="shared" si="104"/>
        <v>0</v>
      </c>
      <c r="L121" s="95">
        <f t="shared" si="104"/>
        <v>0</v>
      </c>
      <c r="M121" s="230">
        <f t="shared" si="104"/>
        <v>0</v>
      </c>
      <c r="N121" s="76">
        <f t="shared" si="104"/>
        <v>0</v>
      </c>
      <c r="O121" s="95">
        <f>SUM(O122:O126)</f>
        <v>0</v>
      </c>
      <c r="P121" s="537"/>
    </row>
    <row r="122" spans="1:16" hidden="1" x14ac:dyDescent="0.25">
      <c r="A122" s="30">
        <v>2272</v>
      </c>
      <c r="B122" s="94" t="s">
        <v>119</v>
      </c>
      <c r="C122" s="189">
        <f t="shared" si="96"/>
        <v>0</v>
      </c>
      <c r="D122" s="263">
        <v>0</v>
      </c>
      <c r="E122" s="45"/>
      <c r="F122" s="532">
        <f t="shared" ref="F122:F126" si="105">D122+E122</f>
        <v>0</v>
      </c>
      <c r="G122" s="229"/>
      <c r="H122" s="45"/>
      <c r="I122" s="393">
        <f t="shared" ref="I122:I126" si="106">G122+H122</f>
        <v>0</v>
      </c>
      <c r="J122" s="263">
        <v>0</v>
      </c>
      <c r="K122" s="45"/>
      <c r="L122" s="532">
        <f t="shared" ref="L122:L126" si="107">J122+K122</f>
        <v>0</v>
      </c>
      <c r="M122" s="229"/>
      <c r="N122" s="45"/>
      <c r="O122" s="393">
        <f t="shared" ref="O122:O126" si="108">M122+N122</f>
        <v>0</v>
      </c>
      <c r="P122" s="290"/>
    </row>
    <row r="123" spans="1:16" hidden="1" x14ac:dyDescent="0.25">
      <c r="A123" s="30">
        <v>2274</v>
      </c>
      <c r="B123" s="120" t="s">
        <v>306</v>
      </c>
      <c r="C123" s="189">
        <f t="shared" si="96"/>
        <v>0</v>
      </c>
      <c r="D123" s="263">
        <v>0</v>
      </c>
      <c r="E123" s="45"/>
      <c r="F123" s="532">
        <f t="shared" si="105"/>
        <v>0</v>
      </c>
      <c r="G123" s="229"/>
      <c r="H123" s="45"/>
      <c r="I123" s="393">
        <f t="shared" si="106"/>
        <v>0</v>
      </c>
      <c r="J123" s="263">
        <v>0</v>
      </c>
      <c r="K123" s="45"/>
      <c r="L123" s="532">
        <f t="shared" si="107"/>
        <v>0</v>
      </c>
      <c r="M123" s="229"/>
      <c r="N123" s="45"/>
      <c r="O123" s="393">
        <f t="shared" si="108"/>
        <v>0</v>
      </c>
      <c r="P123" s="290"/>
    </row>
    <row r="124" spans="1:16" hidden="1" x14ac:dyDescent="0.25">
      <c r="A124" s="30">
        <v>2275</v>
      </c>
      <c r="B124" s="43" t="s">
        <v>120</v>
      </c>
      <c r="C124" s="189">
        <f t="shared" si="96"/>
        <v>0</v>
      </c>
      <c r="D124" s="263">
        <v>0</v>
      </c>
      <c r="E124" s="45"/>
      <c r="F124" s="532">
        <f t="shared" si="105"/>
        <v>0</v>
      </c>
      <c r="G124" s="229"/>
      <c r="H124" s="45"/>
      <c r="I124" s="393">
        <f t="shared" si="106"/>
        <v>0</v>
      </c>
      <c r="J124" s="263">
        <v>0</v>
      </c>
      <c r="K124" s="45"/>
      <c r="L124" s="532">
        <f t="shared" si="107"/>
        <v>0</v>
      </c>
      <c r="M124" s="229"/>
      <c r="N124" s="45"/>
      <c r="O124" s="393">
        <f t="shared" si="108"/>
        <v>0</v>
      </c>
      <c r="P124" s="290"/>
    </row>
    <row r="125" spans="1:16" ht="24" hidden="1" x14ac:dyDescent="0.25">
      <c r="A125" s="30">
        <v>2276</v>
      </c>
      <c r="B125" s="43" t="s">
        <v>121</v>
      </c>
      <c r="C125" s="189">
        <f t="shared" si="96"/>
        <v>0</v>
      </c>
      <c r="D125" s="263">
        <v>0</v>
      </c>
      <c r="E125" s="45"/>
      <c r="F125" s="532">
        <f t="shared" si="105"/>
        <v>0</v>
      </c>
      <c r="G125" s="229"/>
      <c r="H125" s="45"/>
      <c r="I125" s="393">
        <f t="shared" si="106"/>
        <v>0</v>
      </c>
      <c r="J125" s="263">
        <v>0</v>
      </c>
      <c r="K125" s="45"/>
      <c r="L125" s="532">
        <f t="shared" si="107"/>
        <v>0</v>
      </c>
      <c r="M125" s="229"/>
      <c r="N125" s="45"/>
      <c r="O125" s="393">
        <f t="shared" si="108"/>
        <v>0</v>
      </c>
      <c r="P125" s="290"/>
    </row>
    <row r="126" spans="1:16" x14ac:dyDescent="0.25">
      <c r="A126" s="30">
        <v>2279</v>
      </c>
      <c r="B126" s="43" t="s">
        <v>122</v>
      </c>
      <c r="C126" s="411">
        <f t="shared" si="96"/>
        <v>595988</v>
      </c>
      <c r="D126" s="229">
        <v>589489</v>
      </c>
      <c r="E126" s="393">
        <v>6499</v>
      </c>
      <c r="F126" s="290">
        <f t="shared" si="105"/>
        <v>595988</v>
      </c>
      <c r="G126" s="229"/>
      <c r="H126" s="393"/>
      <c r="I126" s="290">
        <f t="shared" si="106"/>
        <v>0</v>
      </c>
      <c r="J126" s="229">
        <v>0</v>
      </c>
      <c r="K126" s="45"/>
      <c r="L126" s="532">
        <f t="shared" si="107"/>
        <v>0</v>
      </c>
      <c r="M126" s="229"/>
      <c r="N126" s="45"/>
      <c r="O126" s="532">
        <f t="shared" si="108"/>
        <v>0</v>
      </c>
      <c r="P126" s="537"/>
    </row>
    <row r="127" spans="1:16" ht="24" hidden="1" x14ac:dyDescent="0.25">
      <c r="A127" s="340">
        <v>2280</v>
      </c>
      <c r="B127" s="40" t="s">
        <v>123</v>
      </c>
      <c r="C127" s="188">
        <f t="shared" si="96"/>
        <v>0</v>
      </c>
      <c r="D127" s="131">
        <f>SUM(D128)</f>
        <v>0</v>
      </c>
      <c r="E127" s="79">
        <f t="shared" ref="E127:O127" si="109">SUM(E128)</f>
        <v>0</v>
      </c>
      <c r="F127" s="176">
        <f t="shared" si="109"/>
        <v>0</v>
      </c>
      <c r="G127" s="232">
        <f t="shared" si="109"/>
        <v>0</v>
      </c>
      <c r="H127" s="79">
        <f t="shared" si="109"/>
        <v>0</v>
      </c>
      <c r="I127" s="90">
        <f t="shared" si="109"/>
        <v>0</v>
      </c>
      <c r="J127" s="131">
        <f>SUM(J128)</f>
        <v>0</v>
      </c>
      <c r="K127" s="79">
        <f t="shared" si="109"/>
        <v>0</v>
      </c>
      <c r="L127" s="176">
        <f t="shared" si="109"/>
        <v>0</v>
      </c>
      <c r="M127" s="232">
        <f t="shared" si="109"/>
        <v>0</v>
      </c>
      <c r="N127" s="79">
        <f t="shared" si="109"/>
        <v>0</v>
      </c>
      <c r="O127" s="91">
        <f t="shared" si="109"/>
        <v>0</v>
      </c>
      <c r="P127" s="290"/>
    </row>
    <row r="128" spans="1:16" hidden="1" x14ac:dyDescent="0.25">
      <c r="A128" s="30">
        <v>2283</v>
      </c>
      <c r="B128" s="43" t="s">
        <v>124</v>
      </c>
      <c r="C128" s="189">
        <f t="shared" si="96"/>
        <v>0</v>
      </c>
      <c r="D128" s="263">
        <v>0</v>
      </c>
      <c r="E128" s="45"/>
      <c r="F128" s="532">
        <f>D128+E128</f>
        <v>0</v>
      </c>
      <c r="G128" s="229"/>
      <c r="H128" s="45"/>
      <c r="I128" s="393">
        <f>G128+H128</f>
        <v>0</v>
      </c>
      <c r="J128" s="263">
        <v>0</v>
      </c>
      <c r="K128" s="45"/>
      <c r="L128" s="532">
        <f>J128+K128</f>
        <v>0</v>
      </c>
      <c r="M128" s="229"/>
      <c r="N128" s="45"/>
      <c r="O128" s="393">
        <f>M128+N128</f>
        <v>0</v>
      </c>
      <c r="P128" s="290"/>
    </row>
    <row r="129" spans="1:16" ht="38.25" customHeight="1" x14ac:dyDescent="0.25">
      <c r="A129" s="35">
        <v>2300</v>
      </c>
      <c r="B129" s="72" t="s">
        <v>125</v>
      </c>
      <c r="C129" s="409">
        <f t="shared" si="96"/>
        <v>2077</v>
      </c>
      <c r="D129" s="227">
        <f>SUM(D130,D135,D139,D140,D143,D150,D158,D159,D162)</f>
        <v>2077</v>
      </c>
      <c r="E129" s="123">
        <f t="shared" ref="E129" si="110">SUM(E130,E135,E139,E140,E143,E150,E158,E159,E162)</f>
        <v>0</v>
      </c>
      <c r="F129" s="409">
        <f>SUM(F130,F135,F139,F140,F143,F150,F158,F159,F162)</f>
        <v>2077</v>
      </c>
      <c r="G129" s="227">
        <f t="shared" ref="G129:N129" si="111">SUM(G130,G135,G139,G140,G143,G150,G158,G159,G162)</f>
        <v>0</v>
      </c>
      <c r="H129" s="123">
        <f t="shared" si="111"/>
        <v>0</v>
      </c>
      <c r="I129" s="409">
        <f t="shared" si="111"/>
        <v>0</v>
      </c>
      <c r="J129" s="227">
        <f>SUM(J130,J135,J139,J140,J143,J150,J158,J159,J162)</f>
        <v>0</v>
      </c>
      <c r="K129" s="38">
        <f t="shared" si="111"/>
        <v>0</v>
      </c>
      <c r="L129" s="175">
        <f t="shared" si="111"/>
        <v>0</v>
      </c>
      <c r="M129" s="227">
        <f t="shared" si="111"/>
        <v>0</v>
      </c>
      <c r="N129" s="38">
        <f t="shared" si="111"/>
        <v>0</v>
      </c>
      <c r="O129" s="175">
        <f>SUM(O130,O135,O139,O140,O143,O150,O158,O159,O162)</f>
        <v>0</v>
      </c>
      <c r="P129" s="560"/>
    </row>
    <row r="130" spans="1:16" ht="24" x14ac:dyDescent="0.25">
      <c r="A130" s="340">
        <v>2310</v>
      </c>
      <c r="B130" s="40" t="s">
        <v>126</v>
      </c>
      <c r="C130" s="402">
        <f t="shared" si="96"/>
        <v>1877</v>
      </c>
      <c r="D130" s="232">
        <f>SUM(D131:D134)</f>
        <v>1877</v>
      </c>
      <c r="E130" s="90">
        <f t="shared" ref="E130:O130" si="112">SUM(E131:E134)</f>
        <v>0</v>
      </c>
      <c r="F130" s="402">
        <f t="shared" si="112"/>
        <v>1877</v>
      </c>
      <c r="G130" s="232">
        <f t="shared" si="112"/>
        <v>0</v>
      </c>
      <c r="H130" s="90">
        <f t="shared" si="112"/>
        <v>0</v>
      </c>
      <c r="I130" s="402">
        <f t="shared" si="112"/>
        <v>0</v>
      </c>
      <c r="J130" s="232">
        <f>SUM(J131:J134)</f>
        <v>0</v>
      </c>
      <c r="K130" s="79">
        <f t="shared" si="112"/>
        <v>0</v>
      </c>
      <c r="L130" s="176">
        <f t="shared" si="112"/>
        <v>0</v>
      </c>
      <c r="M130" s="232">
        <f t="shared" si="112"/>
        <v>0</v>
      </c>
      <c r="N130" s="79">
        <f t="shared" si="112"/>
        <v>0</v>
      </c>
      <c r="O130" s="176">
        <f t="shared" si="112"/>
        <v>0</v>
      </c>
      <c r="P130" s="561"/>
    </row>
    <row r="131" spans="1:16" x14ac:dyDescent="0.25">
      <c r="A131" s="30">
        <v>2311</v>
      </c>
      <c r="B131" s="43" t="s">
        <v>127</v>
      </c>
      <c r="C131" s="411">
        <f t="shared" si="96"/>
        <v>40</v>
      </c>
      <c r="D131" s="229">
        <v>40</v>
      </c>
      <c r="E131" s="393"/>
      <c r="F131" s="290">
        <f t="shared" ref="F131:F134" si="113">D131+E131</f>
        <v>40</v>
      </c>
      <c r="G131" s="229"/>
      <c r="H131" s="393"/>
      <c r="I131" s="290">
        <f t="shared" ref="I131:I134" si="114">G131+H131</f>
        <v>0</v>
      </c>
      <c r="J131" s="229">
        <v>0</v>
      </c>
      <c r="K131" s="45"/>
      <c r="L131" s="532">
        <f t="shared" ref="L131:L134" si="115">J131+K131</f>
        <v>0</v>
      </c>
      <c r="M131" s="229"/>
      <c r="N131" s="45"/>
      <c r="O131" s="532">
        <f t="shared" ref="O131:O134" si="116">M131+N131</f>
        <v>0</v>
      </c>
      <c r="P131" s="537"/>
    </row>
    <row r="132" spans="1:16" hidden="1" x14ac:dyDescent="0.25">
      <c r="A132" s="30">
        <v>2312</v>
      </c>
      <c r="B132" s="43" t="s">
        <v>128</v>
      </c>
      <c r="C132" s="189">
        <f t="shared" si="96"/>
        <v>0</v>
      </c>
      <c r="D132" s="263">
        <v>0</v>
      </c>
      <c r="E132" s="45"/>
      <c r="F132" s="532">
        <f t="shared" si="113"/>
        <v>0</v>
      </c>
      <c r="G132" s="229"/>
      <c r="H132" s="45"/>
      <c r="I132" s="393">
        <f t="shared" si="114"/>
        <v>0</v>
      </c>
      <c r="J132" s="263">
        <v>0</v>
      </c>
      <c r="K132" s="45"/>
      <c r="L132" s="532">
        <f t="shared" si="115"/>
        <v>0</v>
      </c>
      <c r="M132" s="229"/>
      <c r="N132" s="45"/>
      <c r="O132" s="393">
        <f t="shared" si="116"/>
        <v>0</v>
      </c>
      <c r="P132" s="290"/>
    </row>
    <row r="133" spans="1:16" hidden="1" x14ac:dyDescent="0.25">
      <c r="A133" s="30">
        <v>2313</v>
      </c>
      <c r="B133" s="43" t="s">
        <v>129</v>
      </c>
      <c r="C133" s="189">
        <f t="shared" si="96"/>
        <v>0</v>
      </c>
      <c r="D133" s="263">
        <v>0</v>
      </c>
      <c r="E133" s="45"/>
      <c r="F133" s="532">
        <f t="shared" si="113"/>
        <v>0</v>
      </c>
      <c r="G133" s="229"/>
      <c r="H133" s="45"/>
      <c r="I133" s="393">
        <f t="shared" si="114"/>
        <v>0</v>
      </c>
      <c r="J133" s="263">
        <v>0</v>
      </c>
      <c r="K133" s="45"/>
      <c r="L133" s="532">
        <f t="shared" si="115"/>
        <v>0</v>
      </c>
      <c r="M133" s="229"/>
      <c r="N133" s="45"/>
      <c r="O133" s="393">
        <f t="shared" si="116"/>
        <v>0</v>
      </c>
      <c r="P133" s="290"/>
    </row>
    <row r="134" spans="1:16" ht="47.25" customHeight="1" x14ac:dyDescent="0.25">
      <c r="A134" s="30">
        <v>2314</v>
      </c>
      <c r="B134" s="43" t="s">
        <v>307</v>
      </c>
      <c r="C134" s="411">
        <f t="shared" si="96"/>
        <v>1837</v>
      </c>
      <c r="D134" s="229">
        <v>1837</v>
      </c>
      <c r="E134" s="393"/>
      <c r="F134" s="290">
        <f t="shared" si="113"/>
        <v>1837</v>
      </c>
      <c r="G134" s="229"/>
      <c r="H134" s="393"/>
      <c r="I134" s="290">
        <f t="shared" si="114"/>
        <v>0</v>
      </c>
      <c r="J134" s="229">
        <v>0</v>
      </c>
      <c r="K134" s="45"/>
      <c r="L134" s="532">
        <f t="shared" si="115"/>
        <v>0</v>
      </c>
      <c r="M134" s="229"/>
      <c r="N134" s="45"/>
      <c r="O134" s="532">
        <f t="shared" si="116"/>
        <v>0</v>
      </c>
      <c r="P134" s="537"/>
    </row>
    <row r="135" spans="1:16" hidden="1" x14ac:dyDescent="0.25">
      <c r="A135" s="75">
        <v>2320</v>
      </c>
      <c r="B135" s="43" t="s">
        <v>130</v>
      </c>
      <c r="C135" s="189">
        <f t="shared" si="96"/>
        <v>0</v>
      </c>
      <c r="D135" s="132">
        <f>SUM(D136:D138)</f>
        <v>0</v>
      </c>
      <c r="E135" s="76">
        <f t="shared" ref="E135" si="117">SUM(E136:E138)</f>
        <v>0</v>
      </c>
      <c r="F135" s="95">
        <f>SUM(F136:F138)</f>
        <v>0</v>
      </c>
      <c r="G135" s="230">
        <f t="shared" ref="G135:N135" si="118">SUM(G136:G138)</f>
        <v>0</v>
      </c>
      <c r="H135" s="76">
        <f t="shared" si="118"/>
        <v>0</v>
      </c>
      <c r="I135" s="91">
        <f t="shared" si="118"/>
        <v>0</v>
      </c>
      <c r="J135" s="132">
        <f>SUM(J136:J138)</f>
        <v>0</v>
      </c>
      <c r="K135" s="76">
        <f t="shared" si="118"/>
        <v>0</v>
      </c>
      <c r="L135" s="95">
        <f t="shared" si="118"/>
        <v>0</v>
      </c>
      <c r="M135" s="230">
        <f t="shared" si="118"/>
        <v>0</v>
      </c>
      <c r="N135" s="76">
        <f t="shared" si="118"/>
        <v>0</v>
      </c>
      <c r="O135" s="91">
        <f>SUM(O136:O138)</f>
        <v>0</v>
      </c>
      <c r="P135" s="290"/>
    </row>
    <row r="136" spans="1:16" hidden="1" x14ac:dyDescent="0.25">
      <c r="A136" s="30">
        <v>2321</v>
      </c>
      <c r="B136" s="43" t="s">
        <v>131</v>
      </c>
      <c r="C136" s="189">
        <f t="shared" si="96"/>
        <v>0</v>
      </c>
      <c r="D136" s="263">
        <v>0</v>
      </c>
      <c r="E136" s="45"/>
      <c r="F136" s="532">
        <f t="shared" ref="F136:F139" si="119">D136+E136</f>
        <v>0</v>
      </c>
      <c r="G136" s="229"/>
      <c r="H136" s="45"/>
      <c r="I136" s="393">
        <f t="shared" ref="I136:I139" si="120">G136+H136</f>
        <v>0</v>
      </c>
      <c r="J136" s="263">
        <v>0</v>
      </c>
      <c r="K136" s="45"/>
      <c r="L136" s="532">
        <f t="shared" ref="L136:L139" si="121">J136+K136</f>
        <v>0</v>
      </c>
      <c r="M136" s="229"/>
      <c r="N136" s="45"/>
      <c r="O136" s="393">
        <f t="shared" ref="O136:O139" si="122">M136+N136</f>
        <v>0</v>
      </c>
      <c r="P136" s="290"/>
    </row>
    <row r="137" spans="1:16" hidden="1" x14ac:dyDescent="0.25">
      <c r="A137" s="30">
        <v>2322</v>
      </c>
      <c r="B137" s="43" t="s">
        <v>132</v>
      </c>
      <c r="C137" s="189">
        <f t="shared" si="96"/>
        <v>0</v>
      </c>
      <c r="D137" s="263">
        <v>0</v>
      </c>
      <c r="E137" s="45"/>
      <c r="F137" s="532">
        <f t="shared" si="119"/>
        <v>0</v>
      </c>
      <c r="G137" s="229"/>
      <c r="H137" s="45"/>
      <c r="I137" s="393">
        <f t="shared" si="120"/>
        <v>0</v>
      </c>
      <c r="J137" s="263">
        <v>0</v>
      </c>
      <c r="K137" s="45"/>
      <c r="L137" s="532">
        <f t="shared" si="121"/>
        <v>0</v>
      </c>
      <c r="M137" s="229"/>
      <c r="N137" s="45"/>
      <c r="O137" s="393">
        <f t="shared" si="122"/>
        <v>0</v>
      </c>
      <c r="P137" s="290"/>
    </row>
    <row r="138" spans="1:16" ht="10.5" hidden="1" customHeight="1" x14ac:dyDescent="0.25">
      <c r="A138" s="30">
        <v>2329</v>
      </c>
      <c r="B138" s="43" t="s">
        <v>133</v>
      </c>
      <c r="C138" s="189">
        <f t="shared" si="96"/>
        <v>0</v>
      </c>
      <c r="D138" s="263">
        <v>0</v>
      </c>
      <c r="E138" s="45"/>
      <c r="F138" s="532">
        <f t="shared" si="119"/>
        <v>0</v>
      </c>
      <c r="G138" s="229"/>
      <c r="H138" s="45"/>
      <c r="I138" s="393">
        <f t="shared" si="120"/>
        <v>0</v>
      </c>
      <c r="J138" s="263">
        <v>0</v>
      </c>
      <c r="K138" s="45"/>
      <c r="L138" s="532">
        <f t="shared" si="121"/>
        <v>0</v>
      </c>
      <c r="M138" s="229"/>
      <c r="N138" s="45"/>
      <c r="O138" s="393">
        <f t="shared" si="122"/>
        <v>0</v>
      </c>
      <c r="P138" s="290"/>
    </row>
    <row r="139" spans="1:16" hidden="1" x14ac:dyDescent="0.25">
      <c r="A139" s="75">
        <v>2330</v>
      </c>
      <c r="B139" s="43" t="s">
        <v>134</v>
      </c>
      <c r="C139" s="189">
        <f t="shared" si="96"/>
        <v>0</v>
      </c>
      <c r="D139" s="263">
        <v>0</v>
      </c>
      <c r="E139" s="45"/>
      <c r="F139" s="532">
        <f t="shared" si="119"/>
        <v>0</v>
      </c>
      <c r="G139" s="229"/>
      <c r="H139" s="45"/>
      <c r="I139" s="393">
        <f t="shared" si="120"/>
        <v>0</v>
      </c>
      <c r="J139" s="263">
        <v>0</v>
      </c>
      <c r="K139" s="45"/>
      <c r="L139" s="532">
        <f t="shared" si="121"/>
        <v>0</v>
      </c>
      <c r="M139" s="229"/>
      <c r="N139" s="45"/>
      <c r="O139" s="393">
        <f t="shared" si="122"/>
        <v>0</v>
      </c>
      <c r="P139" s="290"/>
    </row>
    <row r="140" spans="1:16" ht="36" hidden="1" x14ac:dyDescent="0.25">
      <c r="A140" s="75">
        <v>2340</v>
      </c>
      <c r="B140" s="43" t="s">
        <v>135</v>
      </c>
      <c r="C140" s="189">
        <f t="shared" si="96"/>
        <v>0</v>
      </c>
      <c r="D140" s="132">
        <f>SUM(D141:D142)</f>
        <v>0</v>
      </c>
      <c r="E140" s="76">
        <f t="shared" ref="E140" si="123">SUM(E141:E142)</f>
        <v>0</v>
      </c>
      <c r="F140" s="95">
        <f>SUM(F141:F142)</f>
        <v>0</v>
      </c>
      <c r="G140" s="230">
        <f t="shared" ref="G140:N140" si="124">SUM(G141:G142)</f>
        <v>0</v>
      </c>
      <c r="H140" s="76">
        <f t="shared" si="124"/>
        <v>0</v>
      </c>
      <c r="I140" s="91">
        <f t="shared" si="124"/>
        <v>0</v>
      </c>
      <c r="J140" s="132">
        <f>SUM(J141:J142)</f>
        <v>0</v>
      </c>
      <c r="K140" s="76">
        <f t="shared" si="124"/>
        <v>0</v>
      </c>
      <c r="L140" s="95">
        <f t="shared" si="124"/>
        <v>0</v>
      </c>
      <c r="M140" s="230">
        <f t="shared" si="124"/>
        <v>0</v>
      </c>
      <c r="N140" s="76">
        <f t="shared" si="124"/>
        <v>0</v>
      </c>
      <c r="O140" s="91">
        <f>SUM(O141:O142)</f>
        <v>0</v>
      </c>
      <c r="P140" s="290"/>
    </row>
    <row r="141" spans="1:16" hidden="1" x14ac:dyDescent="0.25">
      <c r="A141" s="30">
        <v>2341</v>
      </c>
      <c r="B141" s="43" t="s">
        <v>136</v>
      </c>
      <c r="C141" s="189">
        <f t="shared" si="96"/>
        <v>0</v>
      </c>
      <c r="D141" s="263">
        <v>0</v>
      </c>
      <c r="E141" s="45"/>
      <c r="F141" s="532">
        <f t="shared" ref="F141:F142" si="125">D141+E141</f>
        <v>0</v>
      </c>
      <c r="G141" s="229"/>
      <c r="H141" s="45"/>
      <c r="I141" s="393">
        <f t="shared" ref="I141:I142" si="126">G141+H141</f>
        <v>0</v>
      </c>
      <c r="J141" s="263">
        <v>0</v>
      </c>
      <c r="K141" s="45"/>
      <c r="L141" s="532">
        <f t="shared" ref="L141:L142" si="127">J141+K141</f>
        <v>0</v>
      </c>
      <c r="M141" s="229"/>
      <c r="N141" s="45"/>
      <c r="O141" s="393">
        <f t="shared" ref="O141:O142" si="128">M141+N141</f>
        <v>0</v>
      </c>
      <c r="P141" s="290"/>
    </row>
    <row r="142" spans="1:16" ht="24" hidden="1" x14ac:dyDescent="0.25">
      <c r="A142" s="30">
        <v>2344</v>
      </c>
      <c r="B142" s="43" t="s">
        <v>137</v>
      </c>
      <c r="C142" s="189">
        <f t="shared" si="96"/>
        <v>0</v>
      </c>
      <c r="D142" s="263">
        <v>0</v>
      </c>
      <c r="E142" s="45"/>
      <c r="F142" s="532">
        <f t="shared" si="125"/>
        <v>0</v>
      </c>
      <c r="G142" s="229"/>
      <c r="H142" s="45"/>
      <c r="I142" s="393">
        <f t="shared" si="126"/>
        <v>0</v>
      </c>
      <c r="J142" s="263">
        <v>0</v>
      </c>
      <c r="K142" s="45"/>
      <c r="L142" s="532">
        <f t="shared" si="127"/>
        <v>0</v>
      </c>
      <c r="M142" s="229"/>
      <c r="N142" s="45"/>
      <c r="O142" s="393">
        <f t="shared" si="128"/>
        <v>0</v>
      </c>
      <c r="P142" s="290"/>
    </row>
    <row r="143" spans="1:16" hidden="1" x14ac:dyDescent="0.25">
      <c r="A143" s="73">
        <v>2350</v>
      </c>
      <c r="B143" s="58" t="s">
        <v>138</v>
      </c>
      <c r="C143" s="194">
        <f t="shared" si="96"/>
        <v>0</v>
      </c>
      <c r="D143" s="86">
        <f>SUM(D144:D149)</f>
        <v>0</v>
      </c>
      <c r="E143" s="74">
        <f t="shared" ref="E143" si="129">SUM(E144:E149)</f>
        <v>0</v>
      </c>
      <c r="F143" s="174">
        <f>SUM(F144:F149)</f>
        <v>0</v>
      </c>
      <c r="G143" s="228">
        <f t="shared" ref="G143:N143" si="130">SUM(G144:G149)</f>
        <v>0</v>
      </c>
      <c r="H143" s="74">
        <f t="shared" si="130"/>
        <v>0</v>
      </c>
      <c r="I143" s="154">
        <f t="shared" si="130"/>
        <v>0</v>
      </c>
      <c r="J143" s="86">
        <f>SUM(J144:J149)</f>
        <v>0</v>
      </c>
      <c r="K143" s="74">
        <f t="shared" si="130"/>
        <v>0</v>
      </c>
      <c r="L143" s="174">
        <f t="shared" si="130"/>
        <v>0</v>
      </c>
      <c r="M143" s="228">
        <f t="shared" si="130"/>
        <v>0</v>
      </c>
      <c r="N143" s="74">
        <f t="shared" si="130"/>
        <v>0</v>
      </c>
      <c r="O143" s="154">
        <f>SUM(O144:O149)</f>
        <v>0</v>
      </c>
      <c r="P143" s="291"/>
    </row>
    <row r="144" spans="1:16" hidden="1" x14ac:dyDescent="0.25">
      <c r="A144" s="27">
        <v>2351</v>
      </c>
      <c r="B144" s="40" t="s">
        <v>139</v>
      </c>
      <c r="C144" s="188">
        <f t="shared" si="96"/>
        <v>0</v>
      </c>
      <c r="D144" s="262">
        <v>0</v>
      </c>
      <c r="E144" s="42"/>
      <c r="F144" s="531">
        <f t="shared" ref="F144:F149" si="131">D144+E144</f>
        <v>0</v>
      </c>
      <c r="G144" s="219"/>
      <c r="H144" s="42"/>
      <c r="I144" s="390">
        <f t="shared" ref="I144:I149" si="132">G144+H144</f>
        <v>0</v>
      </c>
      <c r="J144" s="262">
        <v>0</v>
      </c>
      <c r="K144" s="42"/>
      <c r="L144" s="531">
        <f t="shared" ref="L144:L149" si="133">J144+K144</f>
        <v>0</v>
      </c>
      <c r="M144" s="219"/>
      <c r="N144" s="42"/>
      <c r="O144" s="390">
        <f t="shared" ref="O144:O149" si="134">M144+N144</f>
        <v>0</v>
      </c>
      <c r="P144" s="289"/>
    </row>
    <row r="145" spans="1:16" hidden="1" x14ac:dyDescent="0.25">
      <c r="A145" s="30">
        <v>2352</v>
      </c>
      <c r="B145" s="43" t="s">
        <v>140</v>
      </c>
      <c r="C145" s="189">
        <f t="shared" si="96"/>
        <v>0</v>
      </c>
      <c r="D145" s="263">
        <v>0</v>
      </c>
      <c r="E145" s="45"/>
      <c r="F145" s="532">
        <f t="shared" si="131"/>
        <v>0</v>
      </c>
      <c r="G145" s="229"/>
      <c r="H145" s="45"/>
      <c r="I145" s="393">
        <f t="shared" si="132"/>
        <v>0</v>
      </c>
      <c r="J145" s="263">
        <v>0</v>
      </c>
      <c r="K145" s="45"/>
      <c r="L145" s="532">
        <f t="shared" si="133"/>
        <v>0</v>
      </c>
      <c r="M145" s="229"/>
      <c r="N145" s="45"/>
      <c r="O145" s="393">
        <f t="shared" si="134"/>
        <v>0</v>
      </c>
      <c r="P145" s="290"/>
    </row>
    <row r="146" spans="1:16" hidden="1" x14ac:dyDescent="0.25">
      <c r="A146" s="30">
        <v>2353</v>
      </c>
      <c r="B146" s="43" t="s">
        <v>141</v>
      </c>
      <c r="C146" s="189">
        <f t="shared" si="96"/>
        <v>0</v>
      </c>
      <c r="D146" s="263">
        <v>0</v>
      </c>
      <c r="E146" s="45"/>
      <c r="F146" s="532">
        <f t="shared" si="131"/>
        <v>0</v>
      </c>
      <c r="G146" s="229"/>
      <c r="H146" s="45"/>
      <c r="I146" s="393">
        <f t="shared" si="132"/>
        <v>0</v>
      </c>
      <c r="J146" s="263">
        <v>0</v>
      </c>
      <c r="K146" s="45"/>
      <c r="L146" s="532">
        <f t="shared" si="133"/>
        <v>0</v>
      </c>
      <c r="M146" s="229"/>
      <c r="N146" s="45"/>
      <c r="O146" s="393">
        <f t="shared" si="134"/>
        <v>0</v>
      </c>
      <c r="P146" s="290"/>
    </row>
    <row r="147" spans="1:16" hidden="1" x14ac:dyDescent="0.25">
      <c r="A147" s="30">
        <v>2354</v>
      </c>
      <c r="B147" s="43" t="s">
        <v>142</v>
      </c>
      <c r="C147" s="189">
        <f t="shared" si="96"/>
        <v>0</v>
      </c>
      <c r="D147" s="263">
        <v>0</v>
      </c>
      <c r="E147" s="45"/>
      <c r="F147" s="532">
        <f t="shared" si="131"/>
        <v>0</v>
      </c>
      <c r="G147" s="229"/>
      <c r="H147" s="45"/>
      <c r="I147" s="393">
        <f t="shared" si="132"/>
        <v>0</v>
      </c>
      <c r="J147" s="263">
        <v>0</v>
      </c>
      <c r="K147" s="45"/>
      <c r="L147" s="532">
        <f t="shared" si="133"/>
        <v>0</v>
      </c>
      <c r="M147" s="229"/>
      <c r="N147" s="45"/>
      <c r="O147" s="393">
        <f t="shared" si="134"/>
        <v>0</v>
      </c>
      <c r="P147" s="290"/>
    </row>
    <row r="148" spans="1:16" hidden="1" x14ac:dyDescent="0.25">
      <c r="A148" s="30">
        <v>2355</v>
      </c>
      <c r="B148" s="43" t="s">
        <v>143</v>
      </c>
      <c r="C148" s="189">
        <f t="shared" si="96"/>
        <v>0</v>
      </c>
      <c r="D148" s="263">
        <v>0</v>
      </c>
      <c r="E148" s="45"/>
      <c r="F148" s="532">
        <f t="shared" si="131"/>
        <v>0</v>
      </c>
      <c r="G148" s="229"/>
      <c r="H148" s="45"/>
      <c r="I148" s="393">
        <f t="shared" si="132"/>
        <v>0</v>
      </c>
      <c r="J148" s="263">
        <v>0</v>
      </c>
      <c r="K148" s="45"/>
      <c r="L148" s="532">
        <f t="shared" si="133"/>
        <v>0</v>
      </c>
      <c r="M148" s="229"/>
      <c r="N148" s="45"/>
      <c r="O148" s="393">
        <f t="shared" si="134"/>
        <v>0</v>
      </c>
      <c r="P148" s="290"/>
    </row>
    <row r="149" spans="1:16" hidden="1" x14ac:dyDescent="0.25">
      <c r="A149" s="30">
        <v>2359</v>
      </c>
      <c r="B149" s="43" t="s">
        <v>144</v>
      </c>
      <c r="C149" s="189">
        <f t="shared" si="96"/>
        <v>0</v>
      </c>
      <c r="D149" s="263">
        <v>0</v>
      </c>
      <c r="E149" s="45"/>
      <c r="F149" s="532">
        <f t="shared" si="131"/>
        <v>0</v>
      </c>
      <c r="G149" s="229"/>
      <c r="H149" s="45"/>
      <c r="I149" s="393">
        <f t="shared" si="132"/>
        <v>0</v>
      </c>
      <c r="J149" s="263">
        <v>0</v>
      </c>
      <c r="K149" s="45"/>
      <c r="L149" s="532">
        <f t="shared" si="133"/>
        <v>0</v>
      </c>
      <c r="M149" s="229"/>
      <c r="N149" s="45"/>
      <c r="O149" s="393">
        <f t="shared" si="134"/>
        <v>0</v>
      </c>
      <c r="P149" s="290"/>
    </row>
    <row r="150" spans="1:16" ht="24.75" hidden="1" customHeight="1" x14ac:dyDescent="0.25">
      <c r="A150" s="75">
        <v>2360</v>
      </c>
      <c r="B150" s="43" t="s">
        <v>145</v>
      </c>
      <c r="C150" s="189">
        <f t="shared" si="96"/>
        <v>0</v>
      </c>
      <c r="D150" s="132">
        <f>SUM(D151:D157)</f>
        <v>0</v>
      </c>
      <c r="E150" s="76">
        <f t="shared" ref="E150" si="135">SUM(E151:E157)</f>
        <v>0</v>
      </c>
      <c r="F150" s="95">
        <f>SUM(F151:F157)</f>
        <v>0</v>
      </c>
      <c r="G150" s="230">
        <f t="shared" ref="G150:N150" si="136">SUM(G151:G157)</f>
        <v>0</v>
      </c>
      <c r="H150" s="76">
        <f t="shared" si="136"/>
        <v>0</v>
      </c>
      <c r="I150" s="91">
        <f t="shared" si="136"/>
        <v>0</v>
      </c>
      <c r="J150" s="132">
        <f>SUM(J151:J157)</f>
        <v>0</v>
      </c>
      <c r="K150" s="76">
        <f t="shared" si="136"/>
        <v>0</v>
      </c>
      <c r="L150" s="95">
        <f t="shared" si="136"/>
        <v>0</v>
      </c>
      <c r="M150" s="230">
        <f t="shared" si="136"/>
        <v>0</v>
      </c>
      <c r="N150" s="76">
        <f t="shared" si="136"/>
        <v>0</v>
      </c>
      <c r="O150" s="91">
        <f>SUM(O151:O157)</f>
        <v>0</v>
      </c>
      <c r="P150" s="290"/>
    </row>
    <row r="151" spans="1:16" hidden="1" x14ac:dyDescent="0.25">
      <c r="A151" s="29">
        <v>2361</v>
      </c>
      <c r="B151" s="43" t="s">
        <v>146</v>
      </c>
      <c r="C151" s="189">
        <f t="shared" si="96"/>
        <v>0</v>
      </c>
      <c r="D151" s="263">
        <v>0</v>
      </c>
      <c r="E151" s="45"/>
      <c r="F151" s="532">
        <f t="shared" ref="F151:F158" si="137">D151+E151</f>
        <v>0</v>
      </c>
      <c r="G151" s="229"/>
      <c r="H151" s="45"/>
      <c r="I151" s="393">
        <f t="shared" ref="I151:I158" si="138">G151+H151</f>
        <v>0</v>
      </c>
      <c r="J151" s="263">
        <v>0</v>
      </c>
      <c r="K151" s="45"/>
      <c r="L151" s="532">
        <f t="shared" ref="L151:L158" si="139">J151+K151</f>
        <v>0</v>
      </c>
      <c r="M151" s="229"/>
      <c r="N151" s="45"/>
      <c r="O151" s="393">
        <f t="shared" ref="O151:O158" si="140">M151+N151</f>
        <v>0</v>
      </c>
      <c r="P151" s="290"/>
    </row>
    <row r="152" spans="1:16" hidden="1" x14ac:dyDescent="0.25">
      <c r="A152" s="29">
        <v>2362</v>
      </c>
      <c r="B152" s="43" t="s">
        <v>147</v>
      </c>
      <c r="C152" s="189">
        <f t="shared" si="96"/>
        <v>0</v>
      </c>
      <c r="D152" s="263">
        <v>0</v>
      </c>
      <c r="E152" s="45"/>
      <c r="F152" s="532">
        <f t="shared" si="137"/>
        <v>0</v>
      </c>
      <c r="G152" s="229"/>
      <c r="H152" s="45"/>
      <c r="I152" s="393">
        <f t="shared" si="138"/>
        <v>0</v>
      </c>
      <c r="J152" s="263">
        <v>0</v>
      </c>
      <c r="K152" s="45"/>
      <c r="L152" s="532">
        <f t="shared" si="139"/>
        <v>0</v>
      </c>
      <c r="M152" s="229"/>
      <c r="N152" s="45"/>
      <c r="O152" s="393">
        <f t="shared" si="140"/>
        <v>0</v>
      </c>
      <c r="P152" s="290"/>
    </row>
    <row r="153" spans="1:16" hidden="1" x14ac:dyDescent="0.25">
      <c r="A153" s="29">
        <v>2363</v>
      </c>
      <c r="B153" s="43" t="s">
        <v>148</v>
      </c>
      <c r="C153" s="189">
        <f t="shared" si="96"/>
        <v>0</v>
      </c>
      <c r="D153" s="263">
        <v>0</v>
      </c>
      <c r="E153" s="45"/>
      <c r="F153" s="532">
        <f t="shared" si="137"/>
        <v>0</v>
      </c>
      <c r="G153" s="229"/>
      <c r="H153" s="45"/>
      <c r="I153" s="393">
        <f t="shared" si="138"/>
        <v>0</v>
      </c>
      <c r="J153" s="263">
        <v>0</v>
      </c>
      <c r="K153" s="45"/>
      <c r="L153" s="532">
        <f t="shared" si="139"/>
        <v>0</v>
      </c>
      <c r="M153" s="229"/>
      <c r="N153" s="45"/>
      <c r="O153" s="393">
        <f t="shared" si="140"/>
        <v>0</v>
      </c>
      <c r="P153" s="290"/>
    </row>
    <row r="154" spans="1:16" hidden="1" x14ac:dyDescent="0.25">
      <c r="A154" s="29">
        <v>2364</v>
      </c>
      <c r="B154" s="43" t="s">
        <v>149</v>
      </c>
      <c r="C154" s="189">
        <f t="shared" si="96"/>
        <v>0</v>
      </c>
      <c r="D154" s="263">
        <v>0</v>
      </c>
      <c r="E154" s="45"/>
      <c r="F154" s="532">
        <f t="shared" si="137"/>
        <v>0</v>
      </c>
      <c r="G154" s="229"/>
      <c r="H154" s="45"/>
      <c r="I154" s="393">
        <f t="shared" si="138"/>
        <v>0</v>
      </c>
      <c r="J154" s="263">
        <v>0</v>
      </c>
      <c r="K154" s="45"/>
      <c r="L154" s="532">
        <f t="shared" si="139"/>
        <v>0</v>
      </c>
      <c r="M154" s="229"/>
      <c r="N154" s="45"/>
      <c r="O154" s="393">
        <f t="shared" si="140"/>
        <v>0</v>
      </c>
      <c r="P154" s="290"/>
    </row>
    <row r="155" spans="1:16" ht="12.75" hidden="1" customHeight="1" x14ac:dyDescent="0.25">
      <c r="A155" s="29">
        <v>2365</v>
      </c>
      <c r="B155" s="43" t="s">
        <v>150</v>
      </c>
      <c r="C155" s="189">
        <f t="shared" si="96"/>
        <v>0</v>
      </c>
      <c r="D155" s="263">
        <v>0</v>
      </c>
      <c r="E155" s="45"/>
      <c r="F155" s="532">
        <f t="shared" si="137"/>
        <v>0</v>
      </c>
      <c r="G155" s="229"/>
      <c r="H155" s="45"/>
      <c r="I155" s="393">
        <f t="shared" si="138"/>
        <v>0</v>
      </c>
      <c r="J155" s="263">
        <v>0</v>
      </c>
      <c r="K155" s="45"/>
      <c r="L155" s="532">
        <f t="shared" si="139"/>
        <v>0</v>
      </c>
      <c r="M155" s="229"/>
      <c r="N155" s="45"/>
      <c r="O155" s="393">
        <f t="shared" si="140"/>
        <v>0</v>
      </c>
      <c r="P155" s="290"/>
    </row>
    <row r="156" spans="1:16" ht="24" hidden="1" x14ac:dyDescent="0.25">
      <c r="A156" s="29">
        <v>2366</v>
      </c>
      <c r="B156" s="43" t="s">
        <v>151</v>
      </c>
      <c r="C156" s="189">
        <f t="shared" si="96"/>
        <v>0</v>
      </c>
      <c r="D156" s="263">
        <v>0</v>
      </c>
      <c r="E156" s="45"/>
      <c r="F156" s="532">
        <f t="shared" si="137"/>
        <v>0</v>
      </c>
      <c r="G156" s="229"/>
      <c r="H156" s="45"/>
      <c r="I156" s="393">
        <f t="shared" si="138"/>
        <v>0</v>
      </c>
      <c r="J156" s="263">
        <v>0</v>
      </c>
      <c r="K156" s="45"/>
      <c r="L156" s="532">
        <f t="shared" si="139"/>
        <v>0</v>
      </c>
      <c r="M156" s="229"/>
      <c r="N156" s="45"/>
      <c r="O156" s="393">
        <f t="shared" si="140"/>
        <v>0</v>
      </c>
      <c r="P156" s="290"/>
    </row>
    <row r="157" spans="1:16" ht="36" hidden="1" x14ac:dyDescent="0.25">
      <c r="A157" s="29">
        <v>2369</v>
      </c>
      <c r="B157" s="43" t="s">
        <v>152</v>
      </c>
      <c r="C157" s="189">
        <f t="shared" si="96"/>
        <v>0</v>
      </c>
      <c r="D157" s="263">
        <v>0</v>
      </c>
      <c r="E157" s="45"/>
      <c r="F157" s="532">
        <f t="shared" si="137"/>
        <v>0</v>
      </c>
      <c r="G157" s="229"/>
      <c r="H157" s="45"/>
      <c r="I157" s="393">
        <f t="shared" si="138"/>
        <v>0</v>
      </c>
      <c r="J157" s="263">
        <v>0</v>
      </c>
      <c r="K157" s="45"/>
      <c r="L157" s="532">
        <f t="shared" si="139"/>
        <v>0</v>
      </c>
      <c r="M157" s="229"/>
      <c r="N157" s="45"/>
      <c r="O157" s="393">
        <f t="shared" si="140"/>
        <v>0</v>
      </c>
      <c r="P157" s="290"/>
    </row>
    <row r="158" spans="1:16" hidden="1" x14ac:dyDescent="0.25">
      <c r="A158" s="73">
        <v>2370</v>
      </c>
      <c r="B158" s="58" t="s">
        <v>153</v>
      </c>
      <c r="C158" s="194">
        <f t="shared" si="96"/>
        <v>0</v>
      </c>
      <c r="D158" s="260">
        <v>0</v>
      </c>
      <c r="E158" s="77"/>
      <c r="F158" s="533">
        <f t="shared" si="137"/>
        <v>0</v>
      </c>
      <c r="G158" s="231"/>
      <c r="H158" s="77"/>
      <c r="I158" s="391">
        <f t="shared" si="138"/>
        <v>0</v>
      </c>
      <c r="J158" s="260">
        <v>0</v>
      </c>
      <c r="K158" s="77"/>
      <c r="L158" s="533">
        <f t="shared" si="139"/>
        <v>0</v>
      </c>
      <c r="M158" s="231"/>
      <c r="N158" s="77"/>
      <c r="O158" s="391">
        <f t="shared" si="140"/>
        <v>0</v>
      </c>
      <c r="P158" s="291"/>
    </row>
    <row r="159" spans="1:16" hidden="1" x14ac:dyDescent="0.25">
      <c r="A159" s="73">
        <v>2380</v>
      </c>
      <c r="B159" s="58" t="s">
        <v>154</v>
      </c>
      <c r="C159" s="194">
        <f t="shared" si="96"/>
        <v>0</v>
      </c>
      <c r="D159" s="86">
        <f>SUM(D160:D161)</f>
        <v>0</v>
      </c>
      <c r="E159" s="74">
        <f t="shared" ref="E159" si="141">SUM(E160:E161)</f>
        <v>0</v>
      </c>
      <c r="F159" s="174">
        <f>SUM(F160:F161)</f>
        <v>0</v>
      </c>
      <c r="G159" s="228">
        <f t="shared" ref="G159:N159" si="142">SUM(G160:G161)</f>
        <v>0</v>
      </c>
      <c r="H159" s="74">
        <f t="shared" si="142"/>
        <v>0</v>
      </c>
      <c r="I159" s="154">
        <f t="shared" si="142"/>
        <v>0</v>
      </c>
      <c r="J159" s="86">
        <f>SUM(J160:J161)</f>
        <v>0</v>
      </c>
      <c r="K159" s="74">
        <f t="shared" si="142"/>
        <v>0</v>
      </c>
      <c r="L159" s="174">
        <f t="shared" si="142"/>
        <v>0</v>
      </c>
      <c r="M159" s="228">
        <f t="shared" si="142"/>
        <v>0</v>
      </c>
      <c r="N159" s="74">
        <f t="shared" si="142"/>
        <v>0</v>
      </c>
      <c r="O159" s="154">
        <f>SUM(O160:O161)</f>
        <v>0</v>
      </c>
      <c r="P159" s="291"/>
    </row>
    <row r="160" spans="1:16" hidden="1" x14ac:dyDescent="0.25">
      <c r="A160" s="26">
        <v>2381</v>
      </c>
      <c r="B160" s="40" t="s">
        <v>155</v>
      </c>
      <c r="C160" s="188">
        <f t="shared" si="96"/>
        <v>0</v>
      </c>
      <c r="D160" s="262">
        <v>0</v>
      </c>
      <c r="E160" s="42"/>
      <c r="F160" s="531">
        <f t="shared" ref="F160:F163" si="143">D160+E160</f>
        <v>0</v>
      </c>
      <c r="G160" s="219"/>
      <c r="H160" s="42"/>
      <c r="I160" s="390">
        <f t="shared" ref="I160:I163" si="144">G160+H160</f>
        <v>0</v>
      </c>
      <c r="J160" s="262">
        <v>0</v>
      </c>
      <c r="K160" s="42"/>
      <c r="L160" s="531">
        <f t="shared" ref="L160:L163" si="145">J160+K160</f>
        <v>0</v>
      </c>
      <c r="M160" s="219"/>
      <c r="N160" s="42"/>
      <c r="O160" s="390">
        <f t="shared" ref="O160:O163" si="146">M160+N160</f>
        <v>0</v>
      </c>
      <c r="P160" s="289"/>
    </row>
    <row r="161" spans="1:16" ht="24" hidden="1" x14ac:dyDescent="0.25">
      <c r="A161" s="29">
        <v>2389</v>
      </c>
      <c r="B161" s="43" t="s">
        <v>156</v>
      </c>
      <c r="C161" s="189">
        <f t="shared" si="96"/>
        <v>0</v>
      </c>
      <c r="D161" s="263">
        <v>0</v>
      </c>
      <c r="E161" s="45"/>
      <c r="F161" s="532">
        <f t="shared" si="143"/>
        <v>0</v>
      </c>
      <c r="G161" s="229"/>
      <c r="H161" s="45"/>
      <c r="I161" s="393">
        <f t="shared" si="144"/>
        <v>0</v>
      </c>
      <c r="J161" s="263">
        <v>0</v>
      </c>
      <c r="K161" s="45"/>
      <c r="L161" s="532">
        <f t="shared" si="145"/>
        <v>0</v>
      </c>
      <c r="M161" s="229"/>
      <c r="N161" s="45"/>
      <c r="O161" s="393">
        <f t="shared" si="146"/>
        <v>0</v>
      </c>
      <c r="P161" s="290"/>
    </row>
    <row r="162" spans="1:16" x14ac:dyDescent="0.25">
      <c r="A162" s="73">
        <v>2390</v>
      </c>
      <c r="B162" s="58" t="s">
        <v>157</v>
      </c>
      <c r="C162" s="410">
        <f t="shared" si="96"/>
        <v>200</v>
      </c>
      <c r="D162" s="231">
        <v>200</v>
      </c>
      <c r="E162" s="391"/>
      <c r="F162" s="291">
        <f t="shared" si="143"/>
        <v>200</v>
      </c>
      <c r="G162" s="231"/>
      <c r="H162" s="391"/>
      <c r="I162" s="291">
        <f t="shared" si="144"/>
        <v>0</v>
      </c>
      <c r="J162" s="231"/>
      <c r="K162" s="77"/>
      <c r="L162" s="533">
        <f t="shared" si="145"/>
        <v>0</v>
      </c>
      <c r="M162" s="231"/>
      <c r="N162" s="77"/>
      <c r="O162" s="533">
        <f t="shared" si="146"/>
        <v>0</v>
      </c>
      <c r="P162" s="559"/>
    </row>
    <row r="163" spans="1:16" hidden="1" x14ac:dyDescent="0.25">
      <c r="A163" s="35">
        <v>2400</v>
      </c>
      <c r="B163" s="72" t="s">
        <v>158</v>
      </c>
      <c r="C163" s="187">
        <f t="shared" si="96"/>
        <v>0</v>
      </c>
      <c r="D163" s="247">
        <v>0</v>
      </c>
      <c r="E163" s="80"/>
      <c r="F163" s="538">
        <f t="shared" si="143"/>
        <v>0</v>
      </c>
      <c r="G163" s="233"/>
      <c r="H163" s="80"/>
      <c r="I163" s="433">
        <f t="shared" si="144"/>
        <v>0</v>
      </c>
      <c r="J163" s="247">
        <v>0</v>
      </c>
      <c r="K163" s="80"/>
      <c r="L163" s="538">
        <f t="shared" si="145"/>
        <v>0</v>
      </c>
      <c r="M163" s="233"/>
      <c r="N163" s="80"/>
      <c r="O163" s="433">
        <f t="shared" si="146"/>
        <v>0</v>
      </c>
      <c r="P163" s="292"/>
    </row>
    <row r="164" spans="1:16" ht="24" hidden="1" x14ac:dyDescent="0.25">
      <c r="A164" s="35">
        <v>2500</v>
      </c>
      <c r="B164" s="72" t="s">
        <v>159</v>
      </c>
      <c r="C164" s="187">
        <f t="shared" si="96"/>
        <v>0</v>
      </c>
      <c r="D164" s="130">
        <f>SUM(D165,D170)</f>
        <v>0</v>
      </c>
      <c r="E164" s="38">
        <f t="shared" ref="E164" si="147">SUM(E165,E170)</f>
        <v>0</v>
      </c>
      <c r="F164" s="175">
        <f>SUM(F165,F170)</f>
        <v>0</v>
      </c>
      <c r="G164" s="227">
        <f t="shared" ref="G164:O164" si="148">SUM(G165,G170)</f>
        <v>0</v>
      </c>
      <c r="H164" s="38">
        <f t="shared" si="148"/>
        <v>0</v>
      </c>
      <c r="I164" s="123">
        <f t="shared" si="148"/>
        <v>0</v>
      </c>
      <c r="J164" s="130">
        <f>SUM(J165,J170)</f>
        <v>0</v>
      </c>
      <c r="K164" s="38">
        <f t="shared" si="148"/>
        <v>0</v>
      </c>
      <c r="L164" s="175">
        <f t="shared" si="148"/>
        <v>0</v>
      </c>
      <c r="M164" s="227">
        <f t="shared" si="148"/>
        <v>0</v>
      </c>
      <c r="N164" s="38">
        <f t="shared" si="148"/>
        <v>0</v>
      </c>
      <c r="O164" s="123">
        <f t="shared" si="148"/>
        <v>0</v>
      </c>
      <c r="P164" s="313"/>
    </row>
    <row r="165" spans="1:16" ht="16.5" hidden="1" customHeight="1" x14ac:dyDescent="0.25">
      <c r="A165" s="340">
        <v>2510</v>
      </c>
      <c r="B165" s="40" t="s">
        <v>160</v>
      </c>
      <c r="C165" s="188">
        <f t="shared" si="96"/>
        <v>0</v>
      </c>
      <c r="D165" s="131">
        <f>SUM(D166:D169)</f>
        <v>0</v>
      </c>
      <c r="E165" s="79">
        <f t="shared" ref="E165" si="149">SUM(E166:E169)</f>
        <v>0</v>
      </c>
      <c r="F165" s="176">
        <f>SUM(F166:F169)</f>
        <v>0</v>
      </c>
      <c r="G165" s="232">
        <f t="shared" ref="G165:O165" si="150">SUM(G166:G169)</f>
        <v>0</v>
      </c>
      <c r="H165" s="79">
        <f t="shared" si="150"/>
        <v>0</v>
      </c>
      <c r="I165" s="90">
        <f t="shared" si="150"/>
        <v>0</v>
      </c>
      <c r="J165" s="131">
        <f>SUM(J166:J169)</f>
        <v>0</v>
      </c>
      <c r="K165" s="79">
        <f t="shared" si="150"/>
        <v>0</v>
      </c>
      <c r="L165" s="176">
        <f t="shared" si="150"/>
        <v>0</v>
      </c>
      <c r="M165" s="232">
        <f t="shared" si="150"/>
        <v>0</v>
      </c>
      <c r="N165" s="79">
        <f t="shared" si="150"/>
        <v>0</v>
      </c>
      <c r="O165" s="155">
        <f t="shared" si="150"/>
        <v>0</v>
      </c>
      <c r="P165" s="294"/>
    </row>
    <row r="166" spans="1:16" ht="24" hidden="1" x14ac:dyDescent="0.25">
      <c r="A166" s="30">
        <v>2512</v>
      </c>
      <c r="B166" s="43" t="s">
        <v>161</v>
      </c>
      <c r="C166" s="189">
        <f t="shared" si="96"/>
        <v>0</v>
      </c>
      <c r="D166" s="263">
        <v>0</v>
      </c>
      <c r="E166" s="45"/>
      <c r="F166" s="532">
        <f t="shared" ref="F166:F171" si="151">D166+E166</f>
        <v>0</v>
      </c>
      <c r="G166" s="229"/>
      <c r="H166" s="45"/>
      <c r="I166" s="393">
        <f t="shared" ref="I166:I171" si="152">G166+H166</f>
        <v>0</v>
      </c>
      <c r="J166" s="263"/>
      <c r="K166" s="45"/>
      <c r="L166" s="532">
        <f t="shared" ref="L166:L171" si="153">J166+K166</f>
        <v>0</v>
      </c>
      <c r="M166" s="229"/>
      <c r="N166" s="45"/>
      <c r="O166" s="393">
        <f t="shared" ref="O166:O171" si="154">M166+N166</f>
        <v>0</v>
      </c>
      <c r="P166" s="290"/>
    </row>
    <row r="167" spans="1:16" ht="24" hidden="1" x14ac:dyDescent="0.25">
      <c r="A167" s="30">
        <v>2513</v>
      </c>
      <c r="B167" s="43" t="s">
        <v>162</v>
      </c>
      <c r="C167" s="189">
        <f t="shared" si="96"/>
        <v>0</v>
      </c>
      <c r="D167" s="263">
        <v>0</v>
      </c>
      <c r="E167" s="45"/>
      <c r="F167" s="532">
        <f t="shared" si="151"/>
        <v>0</v>
      </c>
      <c r="G167" s="229"/>
      <c r="H167" s="45"/>
      <c r="I167" s="393">
        <f t="shared" si="152"/>
        <v>0</v>
      </c>
      <c r="J167" s="263">
        <v>0</v>
      </c>
      <c r="K167" s="45"/>
      <c r="L167" s="532">
        <f t="shared" si="153"/>
        <v>0</v>
      </c>
      <c r="M167" s="229"/>
      <c r="N167" s="45"/>
      <c r="O167" s="393">
        <f t="shared" si="154"/>
        <v>0</v>
      </c>
      <c r="P167" s="290"/>
    </row>
    <row r="168" spans="1:16" ht="24" hidden="1" x14ac:dyDescent="0.25">
      <c r="A168" s="30">
        <v>2515</v>
      </c>
      <c r="B168" s="43" t="s">
        <v>163</v>
      </c>
      <c r="C168" s="189">
        <f t="shared" si="96"/>
        <v>0</v>
      </c>
      <c r="D168" s="263">
        <v>0</v>
      </c>
      <c r="E168" s="45"/>
      <c r="F168" s="532">
        <f t="shared" si="151"/>
        <v>0</v>
      </c>
      <c r="G168" s="229"/>
      <c r="H168" s="45"/>
      <c r="I168" s="393">
        <f t="shared" si="152"/>
        <v>0</v>
      </c>
      <c r="J168" s="263">
        <v>0</v>
      </c>
      <c r="K168" s="45"/>
      <c r="L168" s="532">
        <f t="shared" si="153"/>
        <v>0</v>
      </c>
      <c r="M168" s="229"/>
      <c r="N168" s="45"/>
      <c r="O168" s="393">
        <f t="shared" si="154"/>
        <v>0</v>
      </c>
      <c r="P168" s="290"/>
    </row>
    <row r="169" spans="1:16" ht="24" hidden="1" x14ac:dyDescent="0.25">
      <c r="A169" s="30">
        <v>2519</v>
      </c>
      <c r="B169" s="43" t="s">
        <v>164</v>
      </c>
      <c r="C169" s="189">
        <f t="shared" si="96"/>
        <v>0</v>
      </c>
      <c r="D169" s="263">
        <v>0</v>
      </c>
      <c r="E169" s="45"/>
      <c r="F169" s="532">
        <f t="shared" si="151"/>
        <v>0</v>
      </c>
      <c r="G169" s="229"/>
      <c r="H169" s="45"/>
      <c r="I169" s="393">
        <f t="shared" si="152"/>
        <v>0</v>
      </c>
      <c r="J169" s="263">
        <v>0</v>
      </c>
      <c r="K169" s="45"/>
      <c r="L169" s="532">
        <f t="shared" si="153"/>
        <v>0</v>
      </c>
      <c r="M169" s="229"/>
      <c r="N169" s="45"/>
      <c r="O169" s="393">
        <f t="shared" si="154"/>
        <v>0</v>
      </c>
      <c r="P169" s="290"/>
    </row>
    <row r="170" spans="1:16" hidden="1" x14ac:dyDescent="0.25">
      <c r="A170" s="75">
        <v>2520</v>
      </c>
      <c r="B170" s="43" t="s">
        <v>165</v>
      </c>
      <c r="C170" s="189">
        <f t="shared" si="96"/>
        <v>0</v>
      </c>
      <c r="D170" s="263">
        <v>0</v>
      </c>
      <c r="E170" s="45"/>
      <c r="F170" s="532">
        <f t="shared" si="151"/>
        <v>0</v>
      </c>
      <c r="G170" s="229"/>
      <c r="H170" s="45"/>
      <c r="I170" s="393">
        <f t="shared" si="152"/>
        <v>0</v>
      </c>
      <c r="J170" s="263">
        <v>0</v>
      </c>
      <c r="K170" s="45"/>
      <c r="L170" s="532">
        <f t="shared" si="153"/>
        <v>0</v>
      </c>
      <c r="M170" s="229"/>
      <c r="N170" s="45"/>
      <c r="O170" s="393">
        <f t="shared" si="154"/>
        <v>0</v>
      </c>
      <c r="P170" s="290"/>
    </row>
    <row r="171" spans="1:16" s="81" customFormat="1" ht="36" hidden="1" x14ac:dyDescent="0.25">
      <c r="A171" s="17">
        <v>2800</v>
      </c>
      <c r="B171" s="40" t="s">
        <v>166</v>
      </c>
      <c r="C171" s="188">
        <f t="shared" si="96"/>
        <v>0</v>
      </c>
      <c r="D171" s="262">
        <v>0</v>
      </c>
      <c r="E171" s="42"/>
      <c r="F171" s="513">
        <f t="shared" si="151"/>
        <v>0</v>
      </c>
      <c r="G171" s="211"/>
      <c r="H171" s="28"/>
      <c r="I171" s="432">
        <f t="shared" si="152"/>
        <v>0</v>
      </c>
      <c r="J171" s="244">
        <v>0</v>
      </c>
      <c r="K171" s="28"/>
      <c r="L171" s="513">
        <f t="shared" si="153"/>
        <v>0</v>
      </c>
      <c r="M171" s="211"/>
      <c r="N171" s="28"/>
      <c r="O171" s="432">
        <f t="shared" si="154"/>
        <v>0</v>
      </c>
      <c r="P171" s="287"/>
    </row>
    <row r="172" spans="1:16" hidden="1" x14ac:dyDescent="0.25">
      <c r="A172" s="70">
        <v>3000</v>
      </c>
      <c r="B172" s="70" t="s">
        <v>167</v>
      </c>
      <c r="C172" s="199">
        <f t="shared" si="96"/>
        <v>0</v>
      </c>
      <c r="D172" s="137">
        <f>SUM(D173,D183)</f>
        <v>0</v>
      </c>
      <c r="E172" s="71">
        <f t="shared" ref="E172" si="155">SUM(E173,E183)</f>
        <v>0</v>
      </c>
      <c r="F172" s="172">
        <f>SUM(F173,F183)</f>
        <v>0</v>
      </c>
      <c r="G172" s="226">
        <f t="shared" ref="G172:N172" si="156">SUM(G173,G183)</f>
        <v>0</v>
      </c>
      <c r="H172" s="71">
        <f t="shared" si="156"/>
        <v>0</v>
      </c>
      <c r="I172" s="125">
        <f t="shared" si="156"/>
        <v>0</v>
      </c>
      <c r="J172" s="137">
        <f>SUM(J173,J183)</f>
        <v>0</v>
      </c>
      <c r="K172" s="71">
        <f t="shared" si="156"/>
        <v>0</v>
      </c>
      <c r="L172" s="172">
        <f t="shared" si="156"/>
        <v>0</v>
      </c>
      <c r="M172" s="226">
        <f t="shared" si="156"/>
        <v>0</v>
      </c>
      <c r="N172" s="71">
        <f t="shared" si="156"/>
        <v>0</v>
      </c>
      <c r="O172" s="125">
        <f>SUM(O173,O183)</f>
        <v>0</v>
      </c>
      <c r="P172" s="312"/>
    </row>
    <row r="173" spans="1:16" ht="24" hidden="1" x14ac:dyDescent="0.25">
      <c r="A173" s="35">
        <v>3200</v>
      </c>
      <c r="B173" s="82" t="s">
        <v>168</v>
      </c>
      <c r="C173" s="187">
        <f t="shared" si="96"/>
        <v>0</v>
      </c>
      <c r="D173" s="130">
        <f>SUM(D174,D178)</f>
        <v>0</v>
      </c>
      <c r="E173" s="38">
        <f t="shared" ref="E173" si="157">SUM(E174,E178)</f>
        <v>0</v>
      </c>
      <c r="F173" s="175">
        <f>SUM(F174,F178)</f>
        <v>0</v>
      </c>
      <c r="G173" s="227">
        <f t="shared" ref="G173:O173" si="158">SUM(G174,G178)</f>
        <v>0</v>
      </c>
      <c r="H173" s="38">
        <f t="shared" si="158"/>
        <v>0</v>
      </c>
      <c r="I173" s="123">
        <f t="shared" si="158"/>
        <v>0</v>
      </c>
      <c r="J173" s="130">
        <f>SUM(J174,J178)</f>
        <v>0</v>
      </c>
      <c r="K173" s="38">
        <f t="shared" si="158"/>
        <v>0</v>
      </c>
      <c r="L173" s="175">
        <f t="shared" si="158"/>
        <v>0</v>
      </c>
      <c r="M173" s="227">
        <f t="shared" si="158"/>
        <v>0</v>
      </c>
      <c r="N173" s="38">
        <f t="shared" si="158"/>
        <v>0</v>
      </c>
      <c r="O173" s="124">
        <f t="shared" si="158"/>
        <v>0</v>
      </c>
      <c r="P173" s="313"/>
    </row>
    <row r="174" spans="1:16" ht="36" hidden="1" x14ac:dyDescent="0.25">
      <c r="A174" s="340">
        <v>3260</v>
      </c>
      <c r="B174" s="40" t="s">
        <v>169</v>
      </c>
      <c r="C174" s="188">
        <f t="shared" si="96"/>
        <v>0</v>
      </c>
      <c r="D174" s="131">
        <f>SUM(D175:D177)</f>
        <v>0</v>
      </c>
      <c r="E174" s="79">
        <f t="shared" ref="E174" si="159">SUM(E175:E177)</f>
        <v>0</v>
      </c>
      <c r="F174" s="176">
        <f>SUM(F175:F177)</f>
        <v>0</v>
      </c>
      <c r="G174" s="232">
        <f t="shared" ref="G174:N174" si="160">SUM(G175:G177)</f>
        <v>0</v>
      </c>
      <c r="H174" s="79">
        <f t="shared" si="160"/>
        <v>0</v>
      </c>
      <c r="I174" s="90">
        <f t="shared" si="160"/>
        <v>0</v>
      </c>
      <c r="J174" s="131">
        <f>SUM(J175:J177)</f>
        <v>0</v>
      </c>
      <c r="K174" s="79">
        <f t="shared" si="160"/>
        <v>0</v>
      </c>
      <c r="L174" s="176">
        <f t="shared" si="160"/>
        <v>0</v>
      </c>
      <c r="M174" s="232">
        <f t="shared" si="160"/>
        <v>0</v>
      </c>
      <c r="N174" s="79">
        <f t="shared" si="160"/>
        <v>0</v>
      </c>
      <c r="O174" s="90">
        <f>SUM(O175:O177)</f>
        <v>0</v>
      </c>
      <c r="P174" s="289"/>
    </row>
    <row r="175" spans="1:16" ht="24" hidden="1" x14ac:dyDescent="0.25">
      <c r="A175" s="30">
        <v>3261</v>
      </c>
      <c r="B175" s="43" t="s">
        <v>170</v>
      </c>
      <c r="C175" s="189">
        <f t="shared" si="96"/>
        <v>0</v>
      </c>
      <c r="D175" s="263">
        <v>0</v>
      </c>
      <c r="E175" s="45"/>
      <c r="F175" s="532">
        <f t="shared" ref="F175:F177" si="161">D175+E175</f>
        <v>0</v>
      </c>
      <c r="G175" s="229"/>
      <c r="H175" s="45"/>
      <c r="I175" s="393">
        <f t="shared" ref="I175:I177" si="162">G175+H175</f>
        <v>0</v>
      </c>
      <c r="J175" s="263">
        <v>0</v>
      </c>
      <c r="K175" s="45"/>
      <c r="L175" s="532">
        <f t="shared" ref="L175:L177" si="163">J175+K175</f>
        <v>0</v>
      </c>
      <c r="M175" s="229"/>
      <c r="N175" s="45"/>
      <c r="O175" s="393">
        <f t="shared" ref="O175:O177" si="164">M175+N175</f>
        <v>0</v>
      </c>
      <c r="P175" s="290"/>
    </row>
    <row r="176" spans="1:16" ht="36" hidden="1" x14ac:dyDescent="0.25">
      <c r="A176" s="30">
        <v>3262</v>
      </c>
      <c r="B176" s="43" t="s">
        <v>171</v>
      </c>
      <c r="C176" s="189">
        <f t="shared" si="96"/>
        <v>0</v>
      </c>
      <c r="D176" s="263">
        <v>0</v>
      </c>
      <c r="E176" s="45"/>
      <c r="F176" s="532">
        <f t="shared" si="161"/>
        <v>0</v>
      </c>
      <c r="G176" s="229"/>
      <c r="H176" s="45"/>
      <c r="I176" s="393">
        <f t="shared" si="162"/>
        <v>0</v>
      </c>
      <c r="J176" s="263">
        <v>0</v>
      </c>
      <c r="K176" s="45"/>
      <c r="L176" s="532">
        <f t="shared" si="163"/>
        <v>0</v>
      </c>
      <c r="M176" s="229"/>
      <c r="N176" s="45"/>
      <c r="O176" s="393">
        <f t="shared" si="164"/>
        <v>0</v>
      </c>
      <c r="P176" s="290"/>
    </row>
    <row r="177" spans="1:16" ht="24" hidden="1" x14ac:dyDescent="0.25">
      <c r="A177" s="30">
        <v>3263</v>
      </c>
      <c r="B177" s="43" t="s">
        <v>172</v>
      </c>
      <c r="C177" s="189">
        <f t="shared" ref="C177:C240" si="165">SUM(F177,I177,L177,O177)</f>
        <v>0</v>
      </c>
      <c r="D177" s="263">
        <v>0</v>
      </c>
      <c r="E177" s="45"/>
      <c r="F177" s="532">
        <f t="shared" si="161"/>
        <v>0</v>
      </c>
      <c r="G177" s="229"/>
      <c r="H177" s="45"/>
      <c r="I177" s="393">
        <f t="shared" si="162"/>
        <v>0</v>
      </c>
      <c r="J177" s="263">
        <v>0</v>
      </c>
      <c r="K177" s="45"/>
      <c r="L177" s="532">
        <f t="shared" si="163"/>
        <v>0</v>
      </c>
      <c r="M177" s="229"/>
      <c r="N177" s="45"/>
      <c r="O177" s="393">
        <f t="shared" si="164"/>
        <v>0</v>
      </c>
      <c r="P177" s="290"/>
    </row>
    <row r="178" spans="1:16" ht="72" hidden="1" x14ac:dyDescent="0.25">
      <c r="A178" s="340">
        <v>3290</v>
      </c>
      <c r="B178" s="40" t="s">
        <v>300</v>
      </c>
      <c r="C178" s="200">
        <f t="shared" si="165"/>
        <v>0</v>
      </c>
      <c r="D178" s="131">
        <f>SUM(D179:D182)</f>
        <v>0</v>
      </c>
      <c r="E178" s="79">
        <f t="shared" ref="E178" si="166">SUM(E179:E182)</f>
        <v>0</v>
      </c>
      <c r="F178" s="176">
        <f>SUM(F179:F182)</f>
        <v>0</v>
      </c>
      <c r="G178" s="232">
        <f t="shared" ref="G178:O178" si="167">SUM(G179:G182)</f>
        <v>0</v>
      </c>
      <c r="H178" s="79">
        <f t="shared" si="167"/>
        <v>0</v>
      </c>
      <c r="I178" s="90">
        <f t="shared" si="167"/>
        <v>0</v>
      </c>
      <c r="J178" s="131">
        <f>SUM(J179:J182)</f>
        <v>0</v>
      </c>
      <c r="K178" s="79">
        <f t="shared" si="167"/>
        <v>0</v>
      </c>
      <c r="L178" s="176">
        <f t="shared" si="167"/>
        <v>0</v>
      </c>
      <c r="M178" s="232">
        <f t="shared" si="167"/>
        <v>0</v>
      </c>
      <c r="N178" s="79">
        <f t="shared" si="167"/>
        <v>0</v>
      </c>
      <c r="O178" s="156">
        <f t="shared" si="167"/>
        <v>0</v>
      </c>
      <c r="P178" s="293"/>
    </row>
    <row r="179" spans="1:16" ht="60" hidden="1" x14ac:dyDescent="0.25">
      <c r="A179" s="30">
        <v>3291</v>
      </c>
      <c r="B179" s="43" t="s">
        <v>173</v>
      </c>
      <c r="C179" s="189">
        <f t="shared" si="165"/>
        <v>0</v>
      </c>
      <c r="D179" s="263">
        <v>0</v>
      </c>
      <c r="E179" s="45"/>
      <c r="F179" s="532">
        <f t="shared" ref="F179:F182" si="168">D179+E179</f>
        <v>0</v>
      </c>
      <c r="G179" s="229"/>
      <c r="H179" s="45"/>
      <c r="I179" s="393">
        <f t="shared" ref="I179:I182" si="169">G179+H179</f>
        <v>0</v>
      </c>
      <c r="J179" s="263">
        <v>0</v>
      </c>
      <c r="K179" s="45"/>
      <c r="L179" s="532">
        <f t="shared" ref="L179:L182" si="170">J179+K179</f>
        <v>0</v>
      </c>
      <c r="M179" s="229"/>
      <c r="N179" s="45"/>
      <c r="O179" s="393">
        <f t="shared" ref="O179:O182" si="171">M179+N179</f>
        <v>0</v>
      </c>
      <c r="P179" s="290"/>
    </row>
    <row r="180" spans="1:16" ht="60" hidden="1" x14ac:dyDescent="0.25">
      <c r="A180" s="30">
        <v>3292</v>
      </c>
      <c r="B180" s="43" t="s">
        <v>174</v>
      </c>
      <c r="C180" s="189">
        <f t="shared" si="165"/>
        <v>0</v>
      </c>
      <c r="D180" s="263">
        <v>0</v>
      </c>
      <c r="E180" s="45"/>
      <c r="F180" s="532">
        <f t="shared" si="168"/>
        <v>0</v>
      </c>
      <c r="G180" s="229"/>
      <c r="H180" s="45"/>
      <c r="I180" s="393">
        <f t="shared" si="169"/>
        <v>0</v>
      </c>
      <c r="J180" s="263">
        <v>0</v>
      </c>
      <c r="K180" s="45"/>
      <c r="L180" s="532">
        <f t="shared" si="170"/>
        <v>0</v>
      </c>
      <c r="M180" s="229"/>
      <c r="N180" s="45"/>
      <c r="O180" s="393">
        <f t="shared" si="171"/>
        <v>0</v>
      </c>
      <c r="P180" s="290"/>
    </row>
    <row r="181" spans="1:16" ht="48" hidden="1" x14ac:dyDescent="0.25">
      <c r="A181" s="30">
        <v>3293</v>
      </c>
      <c r="B181" s="43" t="s">
        <v>175</v>
      </c>
      <c r="C181" s="189">
        <f t="shared" si="165"/>
        <v>0</v>
      </c>
      <c r="D181" s="263">
        <v>0</v>
      </c>
      <c r="E181" s="45"/>
      <c r="F181" s="532">
        <f t="shared" si="168"/>
        <v>0</v>
      </c>
      <c r="G181" s="229"/>
      <c r="H181" s="45"/>
      <c r="I181" s="393">
        <f t="shared" si="169"/>
        <v>0</v>
      </c>
      <c r="J181" s="263">
        <v>0</v>
      </c>
      <c r="K181" s="45"/>
      <c r="L181" s="532">
        <f t="shared" si="170"/>
        <v>0</v>
      </c>
      <c r="M181" s="229"/>
      <c r="N181" s="45"/>
      <c r="O181" s="393">
        <f t="shared" si="171"/>
        <v>0</v>
      </c>
      <c r="P181" s="290"/>
    </row>
    <row r="182" spans="1:16" ht="48" hidden="1" x14ac:dyDescent="0.25">
      <c r="A182" s="83">
        <v>3294</v>
      </c>
      <c r="B182" s="43" t="s">
        <v>176</v>
      </c>
      <c r="C182" s="200">
        <f t="shared" si="165"/>
        <v>0</v>
      </c>
      <c r="D182" s="264">
        <v>0</v>
      </c>
      <c r="E182" s="84"/>
      <c r="F182" s="540">
        <f t="shared" si="168"/>
        <v>0</v>
      </c>
      <c r="G182" s="234"/>
      <c r="H182" s="84"/>
      <c r="I182" s="435">
        <f t="shared" si="169"/>
        <v>0</v>
      </c>
      <c r="J182" s="264">
        <v>0</v>
      </c>
      <c r="K182" s="84"/>
      <c r="L182" s="540">
        <f t="shared" si="170"/>
        <v>0</v>
      </c>
      <c r="M182" s="234"/>
      <c r="N182" s="84"/>
      <c r="O182" s="435">
        <f t="shared" si="171"/>
        <v>0</v>
      </c>
      <c r="P182" s="293"/>
    </row>
    <row r="183" spans="1:16" ht="36" hidden="1" x14ac:dyDescent="0.25">
      <c r="A183" s="51">
        <v>3300</v>
      </c>
      <c r="B183" s="82" t="s">
        <v>177</v>
      </c>
      <c r="C183" s="201">
        <f t="shared" si="165"/>
        <v>0</v>
      </c>
      <c r="D183" s="138">
        <f>SUM(D184:D185)</f>
        <v>0</v>
      </c>
      <c r="E183" s="85">
        <f t="shared" ref="E183" si="172">SUM(E184:E185)</f>
        <v>0</v>
      </c>
      <c r="F183" s="173">
        <f>SUM(F184:F185)</f>
        <v>0</v>
      </c>
      <c r="G183" s="235">
        <f t="shared" ref="G183:O183" si="173">SUM(G184:G185)</f>
        <v>0</v>
      </c>
      <c r="H183" s="85">
        <f t="shared" si="173"/>
        <v>0</v>
      </c>
      <c r="I183" s="124">
        <f t="shared" si="173"/>
        <v>0</v>
      </c>
      <c r="J183" s="138">
        <f>SUM(J184:J185)</f>
        <v>0</v>
      </c>
      <c r="K183" s="85">
        <f t="shared" si="173"/>
        <v>0</v>
      </c>
      <c r="L183" s="173">
        <f t="shared" si="173"/>
        <v>0</v>
      </c>
      <c r="M183" s="235">
        <f t="shared" si="173"/>
        <v>0</v>
      </c>
      <c r="N183" s="85">
        <f t="shared" si="173"/>
        <v>0</v>
      </c>
      <c r="O183" s="124">
        <f t="shared" si="173"/>
        <v>0</v>
      </c>
      <c r="P183" s="313"/>
    </row>
    <row r="184" spans="1:16" ht="36" hidden="1" x14ac:dyDescent="0.25">
      <c r="A184" s="57">
        <v>3310</v>
      </c>
      <c r="B184" s="58" t="s">
        <v>178</v>
      </c>
      <c r="C184" s="194">
        <f t="shared" si="165"/>
        <v>0</v>
      </c>
      <c r="D184" s="260">
        <v>0</v>
      </c>
      <c r="E184" s="77"/>
      <c r="F184" s="533">
        <f t="shared" ref="F184:F185" si="174">D184+E184</f>
        <v>0</v>
      </c>
      <c r="G184" s="231"/>
      <c r="H184" s="77"/>
      <c r="I184" s="391">
        <f t="shared" ref="I184:I185" si="175">G184+H184</f>
        <v>0</v>
      </c>
      <c r="J184" s="260">
        <v>0</v>
      </c>
      <c r="K184" s="77"/>
      <c r="L184" s="533">
        <f t="shared" ref="L184:L185" si="176">J184+K184</f>
        <v>0</v>
      </c>
      <c r="M184" s="231"/>
      <c r="N184" s="77"/>
      <c r="O184" s="391">
        <f t="shared" ref="O184:O185" si="177">M184+N184</f>
        <v>0</v>
      </c>
      <c r="P184" s="291"/>
    </row>
    <row r="185" spans="1:16" ht="48" hidden="1" x14ac:dyDescent="0.25">
      <c r="A185" s="27">
        <v>3320</v>
      </c>
      <c r="B185" s="40" t="s">
        <v>179</v>
      </c>
      <c r="C185" s="188">
        <f t="shared" si="165"/>
        <v>0</v>
      </c>
      <c r="D185" s="262">
        <v>0</v>
      </c>
      <c r="E185" s="42"/>
      <c r="F185" s="531">
        <f t="shared" si="174"/>
        <v>0</v>
      </c>
      <c r="G185" s="219"/>
      <c r="H185" s="42"/>
      <c r="I185" s="390">
        <f t="shared" si="175"/>
        <v>0</v>
      </c>
      <c r="J185" s="262">
        <v>0</v>
      </c>
      <c r="K185" s="42"/>
      <c r="L185" s="531">
        <f t="shared" si="176"/>
        <v>0</v>
      </c>
      <c r="M185" s="219"/>
      <c r="N185" s="42"/>
      <c r="O185" s="390">
        <f t="shared" si="177"/>
        <v>0</v>
      </c>
      <c r="P185" s="289"/>
    </row>
    <row r="186" spans="1:16" hidden="1" x14ac:dyDescent="0.25">
      <c r="A186" s="87">
        <v>4000</v>
      </c>
      <c r="B186" s="70" t="s">
        <v>180</v>
      </c>
      <c r="C186" s="199">
        <f t="shared" si="165"/>
        <v>0</v>
      </c>
      <c r="D186" s="137">
        <f>SUM(D187,D190)</f>
        <v>0</v>
      </c>
      <c r="E186" s="71">
        <f t="shared" ref="E186" si="178">SUM(E187,E190)</f>
        <v>0</v>
      </c>
      <c r="F186" s="172">
        <f>SUM(F187,F190)</f>
        <v>0</v>
      </c>
      <c r="G186" s="226">
        <f t="shared" ref="G186:N186" si="179">SUM(G187,G190)</f>
        <v>0</v>
      </c>
      <c r="H186" s="71">
        <f t="shared" si="179"/>
        <v>0</v>
      </c>
      <c r="I186" s="125">
        <f t="shared" si="179"/>
        <v>0</v>
      </c>
      <c r="J186" s="137">
        <f>SUM(J187,J190)</f>
        <v>0</v>
      </c>
      <c r="K186" s="71">
        <f t="shared" si="179"/>
        <v>0</v>
      </c>
      <c r="L186" s="172">
        <f t="shared" si="179"/>
        <v>0</v>
      </c>
      <c r="M186" s="226">
        <f t="shared" si="179"/>
        <v>0</v>
      </c>
      <c r="N186" s="71">
        <f t="shared" si="179"/>
        <v>0</v>
      </c>
      <c r="O186" s="125">
        <f>SUM(O187,O190)</f>
        <v>0</v>
      </c>
      <c r="P186" s="312"/>
    </row>
    <row r="187" spans="1:16" hidden="1" x14ac:dyDescent="0.25">
      <c r="A187" s="88">
        <v>4200</v>
      </c>
      <c r="B187" s="72" t="s">
        <v>181</v>
      </c>
      <c r="C187" s="187">
        <f t="shared" si="165"/>
        <v>0</v>
      </c>
      <c r="D187" s="130">
        <f>SUM(D188,D189)</f>
        <v>0</v>
      </c>
      <c r="E187" s="38">
        <f t="shared" ref="E187" si="180">SUM(E188,E189)</f>
        <v>0</v>
      </c>
      <c r="F187" s="175">
        <f>SUM(F188,F189)</f>
        <v>0</v>
      </c>
      <c r="G187" s="227">
        <f t="shared" ref="G187:N187" si="181">SUM(G188,G189)</f>
        <v>0</v>
      </c>
      <c r="H187" s="38">
        <f t="shared" si="181"/>
        <v>0</v>
      </c>
      <c r="I187" s="123">
        <f t="shared" si="181"/>
        <v>0</v>
      </c>
      <c r="J187" s="130">
        <f>SUM(J188,J189)</f>
        <v>0</v>
      </c>
      <c r="K187" s="38">
        <f t="shared" si="181"/>
        <v>0</v>
      </c>
      <c r="L187" s="175">
        <f t="shared" si="181"/>
        <v>0</v>
      </c>
      <c r="M187" s="227">
        <f t="shared" si="181"/>
        <v>0</v>
      </c>
      <c r="N187" s="38">
        <f t="shared" si="181"/>
        <v>0</v>
      </c>
      <c r="O187" s="123">
        <f>SUM(O188,O189)</f>
        <v>0</v>
      </c>
      <c r="P187" s="292"/>
    </row>
    <row r="188" spans="1:16" ht="24" hidden="1" x14ac:dyDescent="0.25">
      <c r="A188" s="340">
        <v>4240</v>
      </c>
      <c r="B188" s="40" t="s">
        <v>182</v>
      </c>
      <c r="C188" s="188">
        <f t="shared" si="165"/>
        <v>0</v>
      </c>
      <c r="D188" s="262">
        <v>0</v>
      </c>
      <c r="E188" s="42"/>
      <c r="F188" s="531">
        <f t="shared" ref="F188:F189" si="182">D188+E188</f>
        <v>0</v>
      </c>
      <c r="G188" s="219"/>
      <c r="H188" s="42"/>
      <c r="I188" s="390">
        <f t="shared" ref="I188:I189" si="183">G188+H188</f>
        <v>0</v>
      </c>
      <c r="J188" s="262">
        <v>0</v>
      </c>
      <c r="K188" s="42"/>
      <c r="L188" s="531">
        <f t="shared" ref="L188:L189" si="184">J188+K188</f>
        <v>0</v>
      </c>
      <c r="M188" s="219"/>
      <c r="N188" s="42"/>
      <c r="O188" s="390">
        <f t="shared" ref="O188:O189" si="185">M188+N188</f>
        <v>0</v>
      </c>
      <c r="P188" s="289"/>
    </row>
    <row r="189" spans="1:16" hidden="1" x14ac:dyDescent="0.25">
      <c r="A189" s="75">
        <v>4250</v>
      </c>
      <c r="B189" s="43" t="s">
        <v>183</v>
      </c>
      <c r="C189" s="189">
        <f t="shared" si="165"/>
        <v>0</v>
      </c>
      <c r="D189" s="263">
        <v>0</v>
      </c>
      <c r="E189" s="45"/>
      <c r="F189" s="532">
        <f t="shared" si="182"/>
        <v>0</v>
      </c>
      <c r="G189" s="229"/>
      <c r="H189" s="45"/>
      <c r="I189" s="393">
        <f t="shared" si="183"/>
        <v>0</v>
      </c>
      <c r="J189" s="263">
        <v>0</v>
      </c>
      <c r="K189" s="45"/>
      <c r="L189" s="532">
        <f t="shared" si="184"/>
        <v>0</v>
      </c>
      <c r="M189" s="229"/>
      <c r="N189" s="45"/>
      <c r="O189" s="393">
        <f t="shared" si="185"/>
        <v>0</v>
      </c>
      <c r="P189" s="290"/>
    </row>
    <row r="190" spans="1:16" hidden="1" x14ac:dyDescent="0.25">
      <c r="A190" s="35">
        <v>4300</v>
      </c>
      <c r="B190" s="72" t="s">
        <v>184</v>
      </c>
      <c r="C190" s="187">
        <f t="shared" si="165"/>
        <v>0</v>
      </c>
      <c r="D190" s="130">
        <f>SUM(D191)</f>
        <v>0</v>
      </c>
      <c r="E190" s="38">
        <f t="shared" ref="E190" si="186">SUM(E191)</f>
        <v>0</v>
      </c>
      <c r="F190" s="175">
        <f>SUM(F191)</f>
        <v>0</v>
      </c>
      <c r="G190" s="227">
        <f t="shared" ref="G190:N190" si="187">SUM(G191)</f>
        <v>0</v>
      </c>
      <c r="H190" s="38">
        <f t="shared" si="187"/>
        <v>0</v>
      </c>
      <c r="I190" s="123">
        <f t="shared" si="187"/>
        <v>0</v>
      </c>
      <c r="J190" s="130">
        <f>SUM(J191)</f>
        <v>0</v>
      </c>
      <c r="K190" s="38">
        <f t="shared" si="187"/>
        <v>0</v>
      </c>
      <c r="L190" s="175">
        <f t="shared" si="187"/>
        <v>0</v>
      </c>
      <c r="M190" s="227">
        <f t="shared" si="187"/>
        <v>0</v>
      </c>
      <c r="N190" s="38">
        <f t="shared" si="187"/>
        <v>0</v>
      </c>
      <c r="O190" s="123">
        <f>SUM(O191)</f>
        <v>0</v>
      </c>
      <c r="P190" s="292"/>
    </row>
    <row r="191" spans="1:16" hidden="1" x14ac:dyDescent="0.25">
      <c r="A191" s="340">
        <v>4310</v>
      </c>
      <c r="B191" s="40" t="s">
        <v>185</v>
      </c>
      <c r="C191" s="188">
        <f t="shared" si="165"/>
        <v>0</v>
      </c>
      <c r="D191" s="131">
        <f>SUM(D192:D192)</f>
        <v>0</v>
      </c>
      <c r="E191" s="79">
        <f t="shared" ref="E191" si="188">SUM(E192:E192)</f>
        <v>0</v>
      </c>
      <c r="F191" s="176">
        <f>SUM(F192:F192)</f>
        <v>0</v>
      </c>
      <c r="G191" s="232">
        <f t="shared" ref="G191:N191" si="189">SUM(G192:G192)</f>
        <v>0</v>
      </c>
      <c r="H191" s="79">
        <f t="shared" si="189"/>
        <v>0</v>
      </c>
      <c r="I191" s="90">
        <f t="shared" si="189"/>
        <v>0</v>
      </c>
      <c r="J191" s="131">
        <f>SUM(J192:J192)</f>
        <v>0</v>
      </c>
      <c r="K191" s="79">
        <f t="shared" si="189"/>
        <v>0</v>
      </c>
      <c r="L191" s="176">
        <f t="shared" si="189"/>
        <v>0</v>
      </c>
      <c r="M191" s="232">
        <f t="shared" si="189"/>
        <v>0</v>
      </c>
      <c r="N191" s="79">
        <f t="shared" si="189"/>
        <v>0</v>
      </c>
      <c r="O191" s="90">
        <f>SUM(O192:O192)</f>
        <v>0</v>
      </c>
      <c r="P191" s="289"/>
    </row>
    <row r="192" spans="1:16" ht="36" hidden="1" x14ac:dyDescent="0.25">
      <c r="A192" s="30">
        <v>4311</v>
      </c>
      <c r="B192" s="43" t="s">
        <v>186</v>
      </c>
      <c r="C192" s="189">
        <f t="shared" si="165"/>
        <v>0</v>
      </c>
      <c r="D192" s="263">
        <v>0</v>
      </c>
      <c r="E192" s="45"/>
      <c r="F192" s="532">
        <f>D192+E192</f>
        <v>0</v>
      </c>
      <c r="G192" s="229"/>
      <c r="H192" s="45"/>
      <c r="I192" s="393">
        <f>G192+H192</f>
        <v>0</v>
      </c>
      <c r="J192" s="263">
        <v>0</v>
      </c>
      <c r="K192" s="45"/>
      <c r="L192" s="532">
        <f>J192+K192</f>
        <v>0</v>
      </c>
      <c r="M192" s="229"/>
      <c r="N192" s="45"/>
      <c r="O192" s="393">
        <f>M192+N192</f>
        <v>0</v>
      </c>
      <c r="P192" s="290"/>
    </row>
    <row r="193" spans="1:16" s="19" customFormat="1" x14ac:dyDescent="0.25">
      <c r="A193" s="89"/>
      <c r="B193" s="17" t="s">
        <v>187</v>
      </c>
      <c r="C193" s="407">
        <f t="shared" si="165"/>
        <v>6101</v>
      </c>
      <c r="D193" s="225">
        <f>SUM(D194,D229,D268)</f>
        <v>6101</v>
      </c>
      <c r="E193" s="274">
        <f t="shared" ref="E193" si="190">SUM(E194,E229,E268)</f>
        <v>0</v>
      </c>
      <c r="F193" s="407">
        <f>SUM(F194,F229,F268)</f>
        <v>6101</v>
      </c>
      <c r="G193" s="225">
        <f t="shared" ref="G193:N193" si="191">SUM(G194,G229,G268)</f>
        <v>0</v>
      </c>
      <c r="H193" s="274">
        <f t="shared" si="191"/>
        <v>0</v>
      </c>
      <c r="I193" s="407">
        <f t="shared" si="191"/>
        <v>0</v>
      </c>
      <c r="J193" s="225">
        <f>SUM(J194,J229,J268)</f>
        <v>0</v>
      </c>
      <c r="K193" s="69">
        <f t="shared" si="191"/>
        <v>0</v>
      </c>
      <c r="L193" s="171">
        <f t="shared" si="191"/>
        <v>0</v>
      </c>
      <c r="M193" s="225">
        <f t="shared" si="191"/>
        <v>0</v>
      </c>
      <c r="N193" s="69">
        <f t="shared" si="191"/>
        <v>0</v>
      </c>
      <c r="O193" s="541">
        <f>SUM(O194,O229,O268)</f>
        <v>0</v>
      </c>
      <c r="P193" s="563"/>
    </row>
    <row r="194" spans="1:16" x14ac:dyDescent="0.25">
      <c r="A194" s="70">
        <v>5000</v>
      </c>
      <c r="B194" s="70" t="s">
        <v>188</v>
      </c>
      <c r="C194" s="408">
        <f t="shared" si="165"/>
        <v>692</v>
      </c>
      <c r="D194" s="226">
        <f>D195+D203</f>
        <v>692</v>
      </c>
      <c r="E194" s="125">
        <f t="shared" ref="E194" si="192">E195+E203</f>
        <v>0</v>
      </c>
      <c r="F194" s="408">
        <f>F195+F203</f>
        <v>692</v>
      </c>
      <c r="G194" s="226">
        <f t="shared" ref="G194:N194" si="193">G195+G203</f>
        <v>0</v>
      </c>
      <c r="H194" s="125">
        <f t="shared" si="193"/>
        <v>0</v>
      </c>
      <c r="I194" s="408">
        <f t="shared" si="193"/>
        <v>0</v>
      </c>
      <c r="J194" s="226">
        <f>J195+J203</f>
        <v>0</v>
      </c>
      <c r="K194" s="71">
        <f t="shared" si="193"/>
        <v>0</v>
      </c>
      <c r="L194" s="172">
        <f t="shared" si="193"/>
        <v>0</v>
      </c>
      <c r="M194" s="226">
        <f t="shared" si="193"/>
        <v>0</v>
      </c>
      <c r="N194" s="71">
        <f t="shared" si="193"/>
        <v>0</v>
      </c>
      <c r="O194" s="172">
        <f>O195+O203</f>
        <v>0</v>
      </c>
      <c r="P194" s="557"/>
    </row>
    <row r="195" spans="1:16" hidden="1" x14ac:dyDescent="0.25">
      <c r="A195" s="35">
        <v>5100</v>
      </c>
      <c r="B195" s="72" t="s">
        <v>189</v>
      </c>
      <c r="C195" s="187">
        <f t="shared" si="165"/>
        <v>0</v>
      </c>
      <c r="D195" s="130">
        <f>D196+D197+D200+D201+D202</f>
        <v>0</v>
      </c>
      <c r="E195" s="38">
        <f t="shared" ref="E195" si="194">E196+E197+E200+E201+E202</f>
        <v>0</v>
      </c>
      <c r="F195" s="175">
        <f>F196+F197+F200+F201+F202</f>
        <v>0</v>
      </c>
      <c r="G195" s="227">
        <f t="shared" ref="G195:N195" si="195">G196+G197+G200+G201+G202</f>
        <v>0</v>
      </c>
      <c r="H195" s="38">
        <f t="shared" si="195"/>
        <v>0</v>
      </c>
      <c r="I195" s="123">
        <f t="shared" si="195"/>
        <v>0</v>
      </c>
      <c r="J195" s="130">
        <f>J196+J197+J200+J201+J202</f>
        <v>0</v>
      </c>
      <c r="K195" s="38">
        <f t="shared" si="195"/>
        <v>0</v>
      </c>
      <c r="L195" s="175">
        <f t="shared" si="195"/>
        <v>0</v>
      </c>
      <c r="M195" s="227">
        <f t="shared" si="195"/>
        <v>0</v>
      </c>
      <c r="N195" s="38">
        <f t="shared" si="195"/>
        <v>0</v>
      </c>
      <c r="O195" s="123">
        <f>O196+O197+O200+O201+O202</f>
        <v>0</v>
      </c>
      <c r="P195" s="292"/>
    </row>
    <row r="196" spans="1:16" hidden="1" x14ac:dyDescent="0.25">
      <c r="A196" s="340">
        <v>5110</v>
      </c>
      <c r="B196" s="40" t="s">
        <v>190</v>
      </c>
      <c r="C196" s="188">
        <f t="shared" si="165"/>
        <v>0</v>
      </c>
      <c r="D196" s="262">
        <v>0</v>
      </c>
      <c r="E196" s="42"/>
      <c r="F196" s="531">
        <f>D196+E196</f>
        <v>0</v>
      </c>
      <c r="G196" s="219"/>
      <c r="H196" s="42"/>
      <c r="I196" s="390">
        <f>G196+H196</f>
        <v>0</v>
      </c>
      <c r="J196" s="262">
        <v>0</v>
      </c>
      <c r="K196" s="42"/>
      <c r="L196" s="531">
        <f>J196+K196</f>
        <v>0</v>
      </c>
      <c r="M196" s="219"/>
      <c r="N196" s="42"/>
      <c r="O196" s="390">
        <f>M196+N196</f>
        <v>0</v>
      </c>
      <c r="P196" s="289"/>
    </row>
    <row r="197" spans="1:16" ht="24" hidden="1" x14ac:dyDescent="0.25">
      <c r="A197" s="75">
        <v>5120</v>
      </c>
      <c r="B197" s="43" t="s">
        <v>191</v>
      </c>
      <c r="C197" s="189">
        <f t="shared" si="165"/>
        <v>0</v>
      </c>
      <c r="D197" s="132">
        <f>D198+D199</f>
        <v>0</v>
      </c>
      <c r="E197" s="76">
        <f t="shared" ref="E197" si="196">E198+E199</f>
        <v>0</v>
      </c>
      <c r="F197" s="95">
        <f>F198+F199</f>
        <v>0</v>
      </c>
      <c r="G197" s="230">
        <f t="shared" ref="G197:O197" si="197">G198+G199</f>
        <v>0</v>
      </c>
      <c r="H197" s="76">
        <f t="shared" si="197"/>
        <v>0</v>
      </c>
      <c r="I197" s="91">
        <f t="shared" si="197"/>
        <v>0</v>
      </c>
      <c r="J197" s="132">
        <f>J198+J199</f>
        <v>0</v>
      </c>
      <c r="K197" s="76">
        <f t="shared" si="197"/>
        <v>0</v>
      </c>
      <c r="L197" s="95">
        <f t="shared" si="197"/>
        <v>0</v>
      </c>
      <c r="M197" s="230">
        <f t="shared" si="197"/>
        <v>0</v>
      </c>
      <c r="N197" s="76">
        <f t="shared" si="197"/>
        <v>0</v>
      </c>
      <c r="O197" s="91">
        <f t="shared" si="197"/>
        <v>0</v>
      </c>
      <c r="P197" s="290"/>
    </row>
    <row r="198" spans="1:16" hidden="1" x14ac:dyDescent="0.25">
      <c r="A198" s="30">
        <v>5121</v>
      </c>
      <c r="B198" s="43" t="s">
        <v>192</v>
      </c>
      <c r="C198" s="189">
        <f t="shared" si="165"/>
        <v>0</v>
      </c>
      <c r="D198" s="263">
        <v>0</v>
      </c>
      <c r="E198" s="45"/>
      <c r="F198" s="532">
        <f t="shared" ref="F198:F202" si="198">D198+E198</f>
        <v>0</v>
      </c>
      <c r="G198" s="229"/>
      <c r="H198" s="45"/>
      <c r="I198" s="393">
        <f t="shared" ref="I198:I202" si="199">G198+H198</f>
        <v>0</v>
      </c>
      <c r="J198" s="263">
        <v>0</v>
      </c>
      <c r="K198" s="45"/>
      <c r="L198" s="532">
        <f t="shared" ref="L198:L202" si="200">J198+K198</f>
        <v>0</v>
      </c>
      <c r="M198" s="229"/>
      <c r="N198" s="45"/>
      <c r="O198" s="393">
        <f t="shared" ref="O198:O202" si="201">M198+N198</f>
        <v>0</v>
      </c>
      <c r="P198" s="290"/>
    </row>
    <row r="199" spans="1:16" ht="24" hidden="1" x14ac:dyDescent="0.25">
      <c r="A199" s="30">
        <v>5129</v>
      </c>
      <c r="B199" s="43" t="s">
        <v>193</v>
      </c>
      <c r="C199" s="189">
        <f t="shared" si="165"/>
        <v>0</v>
      </c>
      <c r="D199" s="263">
        <v>0</v>
      </c>
      <c r="E199" s="45"/>
      <c r="F199" s="532">
        <f t="shared" si="198"/>
        <v>0</v>
      </c>
      <c r="G199" s="229"/>
      <c r="H199" s="45"/>
      <c r="I199" s="393">
        <f t="shared" si="199"/>
        <v>0</v>
      </c>
      <c r="J199" s="263">
        <v>0</v>
      </c>
      <c r="K199" s="45"/>
      <c r="L199" s="532">
        <f t="shared" si="200"/>
        <v>0</v>
      </c>
      <c r="M199" s="229"/>
      <c r="N199" s="45"/>
      <c r="O199" s="393">
        <f t="shared" si="201"/>
        <v>0</v>
      </c>
      <c r="P199" s="290"/>
    </row>
    <row r="200" spans="1:16" hidden="1" x14ac:dyDescent="0.25">
      <c r="A200" s="75">
        <v>5130</v>
      </c>
      <c r="B200" s="43" t="s">
        <v>194</v>
      </c>
      <c r="C200" s="189">
        <f t="shared" si="165"/>
        <v>0</v>
      </c>
      <c r="D200" s="263">
        <v>0</v>
      </c>
      <c r="E200" s="45"/>
      <c r="F200" s="532">
        <f t="shared" si="198"/>
        <v>0</v>
      </c>
      <c r="G200" s="229"/>
      <c r="H200" s="45"/>
      <c r="I200" s="393">
        <f t="shared" si="199"/>
        <v>0</v>
      </c>
      <c r="J200" s="263">
        <v>0</v>
      </c>
      <c r="K200" s="45"/>
      <c r="L200" s="532">
        <f t="shared" si="200"/>
        <v>0</v>
      </c>
      <c r="M200" s="229"/>
      <c r="N200" s="45"/>
      <c r="O200" s="393">
        <f t="shared" si="201"/>
        <v>0</v>
      </c>
      <c r="P200" s="290"/>
    </row>
    <row r="201" spans="1:16" hidden="1" x14ac:dyDescent="0.25">
      <c r="A201" s="75">
        <v>5140</v>
      </c>
      <c r="B201" s="43" t="s">
        <v>195</v>
      </c>
      <c r="C201" s="189">
        <f t="shared" si="165"/>
        <v>0</v>
      </c>
      <c r="D201" s="263">
        <v>0</v>
      </c>
      <c r="E201" s="45"/>
      <c r="F201" s="532">
        <f t="shared" si="198"/>
        <v>0</v>
      </c>
      <c r="G201" s="229"/>
      <c r="H201" s="45"/>
      <c r="I201" s="393">
        <f t="shared" si="199"/>
        <v>0</v>
      </c>
      <c r="J201" s="263">
        <v>0</v>
      </c>
      <c r="K201" s="45"/>
      <c r="L201" s="532">
        <f t="shared" si="200"/>
        <v>0</v>
      </c>
      <c r="M201" s="229"/>
      <c r="N201" s="45"/>
      <c r="O201" s="393">
        <f t="shared" si="201"/>
        <v>0</v>
      </c>
      <c r="P201" s="290"/>
    </row>
    <row r="202" spans="1:16" ht="24" hidden="1" x14ac:dyDescent="0.25">
      <c r="A202" s="75">
        <v>5170</v>
      </c>
      <c r="B202" s="43" t="s">
        <v>196</v>
      </c>
      <c r="C202" s="189">
        <f t="shared" si="165"/>
        <v>0</v>
      </c>
      <c r="D202" s="263">
        <v>0</v>
      </c>
      <c r="E202" s="45"/>
      <c r="F202" s="532">
        <f t="shared" si="198"/>
        <v>0</v>
      </c>
      <c r="G202" s="229"/>
      <c r="H202" s="45"/>
      <c r="I202" s="393">
        <f t="shared" si="199"/>
        <v>0</v>
      </c>
      <c r="J202" s="263">
        <v>0</v>
      </c>
      <c r="K202" s="45"/>
      <c r="L202" s="532">
        <f t="shared" si="200"/>
        <v>0</v>
      </c>
      <c r="M202" s="229"/>
      <c r="N202" s="45"/>
      <c r="O202" s="393">
        <f t="shared" si="201"/>
        <v>0</v>
      </c>
      <c r="P202" s="290"/>
    </row>
    <row r="203" spans="1:16" x14ac:dyDescent="0.25">
      <c r="A203" s="35">
        <v>5200</v>
      </c>
      <c r="B203" s="72" t="s">
        <v>197</v>
      </c>
      <c r="C203" s="409">
        <f t="shared" si="165"/>
        <v>692</v>
      </c>
      <c r="D203" s="227">
        <f>D204+D214+D215+D224+D225+D226+D228</f>
        <v>692</v>
      </c>
      <c r="E203" s="123">
        <f t="shared" ref="E203" si="202">E204+E214+E215+E224+E225+E226+E228</f>
        <v>0</v>
      </c>
      <c r="F203" s="409">
        <f>F204+F214+F215+F224+F225+F226+F228</f>
        <v>692</v>
      </c>
      <c r="G203" s="227">
        <f t="shared" ref="G203:O203" si="203">G204+G214+G215+G224+G225+G226+G228</f>
        <v>0</v>
      </c>
      <c r="H203" s="123">
        <f t="shared" si="203"/>
        <v>0</v>
      </c>
      <c r="I203" s="409">
        <f t="shared" si="203"/>
        <v>0</v>
      </c>
      <c r="J203" s="227">
        <f>J204+J214+J215+J224+J225+J226+J228</f>
        <v>0</v>
      </c>
      <c r="K203" s="38">
        <f t="shared" si="203"/>
        <v>0</v>
      </c>
      <c r="L203" s="175">
        <f t="shared" si="203"/>
        <v>0</v>
      </c>
      <c r="M203" s="227">
        <f t="shared" si="203"/>
        <v>0</v>
      </c>
      <c r="N203" s="38">
        <f t="shared" si="203"/>
        <v>0</v>
      </c>
      <c r="O203" s="175">
        <f t="shared" si="203"/>
        <v>0</v>
      </c>
      <c r="P203" s="560"/>
    </row>
    <row r="204" spans="1:16" hidden="1" x14ac:dyDescent="0.25">
      <c r="A204" s="73">
        <v>5210</v>
      </c>
      <c r="B204" s="58" t="s">
        <v>198</v>
      </c>
      <c r="C204" s="194">
        <f t="shared" si="165"/>
        <v>0</v>
      </c>
      <c r="D204" s="86">
        <f>SUM(D205:D213)</f>
        <v>0</v>
      </c>
      <c r="E204" s="74">
        <f>SUM(E205:E213)</f>
        <v>0</v>
      </c>
      <c r="F204" s="174">
        <f t="shared" ref="F204:N204" si="204">SUM(F205:F213)</f>
        <v>0</v>
      </c>
      <c r="G204" s="228">
        <f t="shared" si="204"/>
        <v>0</v>
      </c>
      <c r="H204" s="74">
        <f t="shared" si="204"/>
        <v>0</v>
      </c>
      <c r="I204" s="154">
        <f t="shared" si="204"/>
        <v>0</v>
      </c>
      <c r="J204" s="86">
        <f>SUM(J205:J213)</f>
        <v>0</v>
      </c>
      <c r="K204" s="74">
        <f t="shared" si="204"/>
        <v>0</v>
      </c>
      <c r="L204" s="174">
        <f t="shared" si="204"/>
        <v>0</v>
      </c>
      <c r="M204" s="228">
        <f t="shared" si="204"/>
        <v>0</v>
      </c>
      <c r="N204" s="74">
        <f t="shared" si="204"/>
        <v>0</v>
      </c>
      <c r="O204" s="154">
        <f>SUM(O205:O213)</f>
        <v>0</v>
      </c>
      <c r="P204" s="291"/>
    </row>
    <row r="205" spans="1:16" hidden="1" x14ac:dyDescent="0.25">
      <c r="A205" s="27">
        <v>5211</v>
      </c>
      <c r="B205" s="40" t="s">
        <v>199</v>
      </c>
      <c r="C205" s="188">
        <f t="shared" si="165"/>
        <v>0</v>
      </c>
      <c r="D205" s="262">
        <v>0</v>
      </c>
      <c r="E205" s="42"/>
      <c r="F205" s="531">
        <f t="shared" ref="F205:F214" si="205">D205+E205</f>
        <v>0</v>
      </c>
      <c r="G205" s="219"/>
      <c r="H205" s="42"/>
      <c r="I205" s="390">
        <f t="shared" ref="I205:I214" si="206">G205+H205</f>
        <v>0</v>
      </c>
      <c r="J205" s="262">
        <v>0</v>
      </c>
      <c r="K205" s="42"/>
      <c r="L205" s="531">
        <f t="shared" ref="L205:L214" si="207">J205+K205</f>
        <v>0</v>
      </c>
      <c r="M205" s="219"/>
      <c r="N205" s="42"/>
      <c r="O205" s="390">
        <f t="shared" ref="O205:O214" si="208">M205+N205</f>
        <v>0</v>
      </c>
      <c r="P205" s="289"/>
    </row>
    <row r="206" spans="1:16" hidden="1" x14ac:dyDescent="0.25">
      <c r="A206" s="30">
        <v>5212</v>
      </c>
      <c r="B206" s="43" t="s">
        <v>200</v>
      </c>
      <c r="C206" s="189">
        <f t="shared" si="165"/>
        <v>0</v>
      </c>
      <c r="D206" s="263">
        <v>0</v>
      </c>
      <c r="E206" s="45"/>
      <c r="F206" s="532">
        <f t="shared" si="205"/>
        <v>0</v>
      </c>
      <c r="G206" s="229"/>
      <c r="H206" s="45"/>
      <c r="I206" s="393">
        <f t="shared" si="206"/>
        <v>0</v>
      </c>
      <c r="J206" s="263">
        <v>0</v>
      </c>
      <c r="K206" s="45"/>
      <c r="L206" s="532">
        <f t="shared" si="207"/>
        <v>0</v>
      </c>
      <c r="M206" s="229"/>
      <c r="N206" s="45"/>
      <c r="O206" s="393">
        <f t="shared" si="208"/>
        <v>0</v>
      </c>
      <c r="P206" s="290"/>
    </row>
    <row r="207" spans="1:16" hidden="1" x14ac:dyDescent="0.25">
      <c r="A207" s="30">
        <v>5213</v>
      </c>
      <c r="B207" s="43" t="s">
        <v>201</v>
      </c>
      <c r="C207" s="189">
        <f t="shared" si="165"/>
        <v>0</v>
      </c>
      <c r="D207" s="263">
        <v>0</v>
      </c>
      <c r="E207" s="45"/>
      <c r="F207" s="532">
        <f t="shared" si="205"/>
        <v>0</v>
      </c>
      <c r="G207" s="229"/>
      <c r="H207" s="45"/>
      <c r="I207" s="393">
        <f t="shared" si="206"/>
        <v>0</v>
      </c>
      <c r="J207" s="263">
        <v>0</v>
      </c>
      <c r="K207" s="45"/>
      <c r="L207" s="532">
        <f t="shared" si="207"/>
        <v>0</v>
      </c>
      <c r="M207" s="229"/>
      <c r="N207" s="45"/>
      <c r="O207" s="393">
        <f t="shared" si="208"/>
        <v>0</v>
      </c>
      <c r="P207" s="290"/>
    </row>
    <row r="208" spans="1:16" hidden="1" x14ac:dyDescent="0.25">
      <c r="A208" s="30">
        <v>5214</v>
      </c>
      <c r="B208" s="43" t="s">
        <v>202</v>
      </c>
      <c r="C208" s="189">
        <f t="shared" si="165"/>
        <v>0</v>
      </c>
      <c r="D208" s="263">
        <v>0</v>
      </c>
      <c r="E208" s="45"/>
      <c r="F208" s="532">
        <f t="shared" si="205"/>
        <v>0</v>
      </c>
      <c r="G208" s="229"/>
      <c r="H208" s="45"/>
      <c r="I208" s="393">
        <f t="shared" si="206"/>
        <v>0</v>
      </c>
      <c r="J208" s="263">
        <v>0</v>
      </c>
      <c r="K208" s="45"/>
      <c r="L208" s="532">
        <f t="shared" si="207"/>
        <v>0</v>
      </c>
      <c r="M208" s="229"/>
      <c r="N208" s="45"/>
      <c r="O208" s="393">
        <f t="shared" si="208"/>
        <v>0</v>
      </c>
      <c r="P208" s="290"/>
    </row>
    <row r="209" spans="1:16" hidden="1" x14ac:dyDescent="0.25">
      <c r="A209" s="30">
        <v>5215</v>
      </c>
      <c r="B209" s="43" t="s">
        <v>203</v>
      </c>
      <c r="C209" s="189">
        <f t="shared" si="165"/>
        <v>0</v>
      </c>
      <c r="D209" s="263">
        <v>0</v>
      </c>
      <c r="E209" s="45"/>
      <c r="F209" s="532">
        <f t="shared" si="205"/>
        <v>0</v>
      </c>
      <c r="G209" s="229"/>
      <c r="H209" s="45"/>
      <c r="I209" s="393">
        <f t="shared" si="206"/>
        <v>0</v>
      </c>
      <c r="J209" s="263">
        <v>0</v>
      </c>
      <c r="K209" s="45"/>
      <c r="L209" s="532">
        <f t="shared" si="207"/>
        <v>0</v>
      </c>
      <c r="M209" s="229"/>
      <c r="N209" s="45"/>
      <c r="O209" s="393">
        <f t="shared" si="208"/>
        <v>0</v>
      </c>
      <c r="P209" s="290"/>
    </row>
    <row r="210" spans="1:16" hidden="1" x14ac:dyDescent="0.25">
      <c r="A210" s="30">
        <v>5216</v>
      </c>
      <c r="B210" s="43" t="s">
        <v>204</v>
      </c>
      <c r="C210" s="189">
        <f t="shared" si="165"/>
        <v>0</v>
      </c>
      <c r="D210" s="263">
        <v>0</v>
      </c>
      <c r="E210" s="45"/>
      <c r="F210" s="532">
        <f t="shared" si="205"/>
        <v>0</v>
      </c>
      <c r="G210" s="229"/>
      <c r="H210" s="45"/>
      <c r="I210" s="393">
        <f t="shared" si="206"/>
        <v>0</v>
      </c>
      <c r="J210" s="263">
        <v>0</v>
      </c>
      <c r="K210" s="45"/>
      <c r="L210" s="532">
        <f t="shared" si="207"/>
        <v>0</v>
      </c>
      <c r="M210" s="229"/>
      <c r="N210" s="45"/>
      <c r="O210" s="393">
        <f t="shared" si="208"/>
        <v>0</v>
      </c>
      <c r="P210" s="290"/>
    </row>
    <row r="211" spans="1:16" hidden="1" x14ac:dyDescent="0.25">
      <c r="A211" s="30">
        <v>5217</v>
      </c>
      <c r="B211" s="43" t="s">
        <v>205</v>
      </c>
      <c r="C211" s="189">
        <f t="shared" si="165"/>
        <v>0</v>
      </c>
      <c r="D211" s="263">
        <v>0</v>
      </c>
      <c r="E211" s="45"/>
      <c r="F211" s="532">
        <f t="shared" si="205"/>
        <v>0</v>
      </c>
      <c r="G211" s="229"/>
      <c r="H211" s="45"/>
      <c r="I211" s="393">
        <f t="shared" si="206"/>
        <v>0</v>
      </c>
      <c r="J211" s="263">
        <v>0</v>
      </c>
      <c r="K211" s="45"/>
      <c r="L211" s="532">
        <f t="shared" si="207"/>
        <v>0</v>
      </c>
      <c r="M211" s="229"/>
      <c r="N211" s="45"/>
      <c r="O211" s="393">
        <f t="shared" si="208"/>
        <v>0</v>
      </c>
      <c r="P211" s="290"/>
    </row>
    <row r="212" spans="1:16" hidden="1" x14ac:dyDescent="0.25">
      <c r="A212" s="30">
        <v>5218</v>
      </c>
      <c r="B212" s="43" t="s">
        <v>206</v>
      </c>
      <c r="C212" s="189">
        <f t="shared" si="165"/>
        <v>0</v>
      </c>
      <c r="D212" s="263">
        <v>0</v>
      </c>
      <c r="E212" s="45"/>
      <c r="F212" s="532">
        <f t="shared" si="205"/>
        <v>0</v>
      </c>
      <c r="G212" s="229"/>
      <c r="H212" s="45"/>
      <c r="I212" s="393">
        <f t="shared" si="206"/>
        <v>0</v>
      </c>
      <c r="J212" s="263">
        <v>0</v>
      </c>
      <c r="K212" s="45"/>
      <c r="L212" s="532">
        <f t="shared" si="207"/>
        <v>0</v>
      </c>
      <c r="M212" s="229"/>
      <c r="N212" s="45"/>
      <c r="O212" s="393">
        <f t="shared" si="208"/>
        <v>0</v>
      </c>
      <c r="P212" s="290"/>
    </row>
    <row r="213" spans="1:16" hidden="1" x14ac:dyDescent="0.25">
      <c r="A213" s="30">
        <v>5219</v>
      </c>
      <c r="B213" s="43" t="s">
        <v>207</v>
      </c>
      <c r="C213" s="189">
        <f t="shared" si="165"/>
        <v>0</v>
      </c>
      <c r="D213" s="263">
        <v>0</v>
      </c>
      <c r="E213" s="45"/>
      <c r="F213" s="532">
        <f t="shared" si="205"/>
        <v>0</v>
      </c>
      <c r="G213" s="229"/>
      <c r="H213" s="45"/>
      <c r="I213" s="393">
        <f t="shared" si="206"/>
        <v>0</v>
      </c>
      <c r="J213" s="263">
        <v>0</v>
      </c>
      <c r="K213" s="45"/>
      <c r="L213" s="532">
        <f t="shared" si="207"/>
        <v>0</v>
      </c>
      <c r="M213" s="229"/>
      <c r="N213" s="45"/>
      <c r="O213" s="393">
        <f t="shared" si="208"/>
        <v>0</v>
      </c>
      <c r="P213" s="290"/>
    </row>
    <row r="214" spans="1:16" ht="13.5" hidden="1" customHeight="1" x14ac:dyDescent="0.25">
      <c r="A214" s="75">
        <v>5220</v>
      </c>
      <c r="B214" s="43" t="s">
        <v>208</v>
      </c>
      <c r="C214" s="189">
        <f t="shared" si="165"/>
        <v>0</v>
      </c>
      <c r="D214" s="263">
        <v>0</v>
      </c>
      <c r="E214" s="45"/>
      <c r="F214" s="532">
        <f t="shared" si="205"/>
        <v>0</v>
      </c>
      <c r="G214" s="229"/>
      <c r="H214" s="45"/>
      <c r="I214" s="393">
        <f t="shared" si="206"/>
        <v>0</v>
      </c>
      <c r="J214" s="263">
        <v>0</v>
      </c>
      <c r="K214" s="45"/>
      <c r="L214" s="532">
        <f t="shared" si="207"/>
        <v>0</v>
      </c>
      <c r="M214" s="229"/>
      <c r="N214" s="45"/>
      <c r="O214" s="393">
        <f t="shared" si="208"/>
        <v>0</v>
      </c>
      <c r="P214" s="290"/>
    </row>
    <row r="215" spans="1:16" hidden="1" x14ac:dyDescent="0.25">
      <c r="A215" s="75">
        <v>5230</v>
      </c>
      <c r="B215" s="43" t="s">
        <v>209</v>
      </c>
      <c r="C215" s="189">
        <f t="shared" si="165"/>
        <v>0</v>
      </c>
      <c r="D215" s="132">
        <f>SUM(D216:D223)</f>
        <v>0</v>
      </c>
      <c r="E215" s="76">
        <f t="shared" ref="E215" si="209">SUM(E216:E223)</f>
        <v>0</v>
      </c>
      <c r="F215" s="95">
        <f>SUM(F216:F223)</f>
        <v>0</v>
      </c>
      <c r="G215" s="230">
        <f t="shared" ref="G215:N215" si="210">SUM(G216:G223)</f>
        <v>0</v>
      </c>
      <c r="H215" s="76">
        <f t="shared" si="210"/>
        <v>0</v>
      </c>
      <c r="I215" s="91">
        <f t="shared" si="210"/>
        <v>0</v>
      </c>
      <c r="J215" s="132">
        <f>SUM(J216:J223)</f>
        <v>0</v>
      </c>
      <c r="K215" s="76">
        <f t="shared" si="210"/>
        <v>0</v>
      </c>
      <c r="L215" s="95">
        <f t="shared" si="210"/>
        <v>0</v>
      </c>
      <c r="M215" s="230">
        <f t="shared" si="210"/>
        <v>0</v>
      </c>
      <c r="N215" s="76">
        <f t="shared" si="210"/>
        <v>0</v>
      </c>
      <c r="O215" s="91">
        <f>SUM(O216:O223)</f>
        <v>0</v>
      </c>
      <c r="P215" s="290"/>
    </row>
    <row r="216" spans="1:16" hidden="1" x14ac:dyDescent="0.25">
      <c r="A216" s="30">
        <v>5231</v>
      </c>
      <c r="B216" s="43" t="s">
        <v>210</v>
      </c>
      <c r="C216" s="189">
        <f t="shared" si="165"/>
        <v>0</v>
      </c>
      <c r="D216" s="263">
        <v>0</v>
      </c>
      <c r="E216" s="45"/>
      <c r="F216" s="532">
        <f t="shared" ref="F216:F225" si="211">D216+E216</f>
        <v>0</v>
      </c>
      <c r="G216" s="229"/>
      <c r="H216" s="45"/>
      <c r="I216" s="393">
        <f t="shared" ref="I216:I225" si="212">G216+H216</f>
        <v>0</v>
      </c>
      <c r="J216" s="263">
        <v>0</v>
      </c>
      <c r="K216" s="45"/>
      <c r="L216" s="532">
        <f t="shared" ref="L216:L225" si="213">J216+K216</f>
        <v>0</v>
      </c>
      <c r="M216" s="229"/>
      <c r="N216" s="45"/>
      <c r="O216" s="393">
        <f t="shared" ref="O216:O225" si="214">M216+N216</f>
        <v>0</v>
      </c>
      <c r="P216" s="290"/>
    </row>
    <row r="217" spans="1:16" hidden="1" x14ac:dyDescent="0.25">
      <c r="A217" s="30">
        <v>5232</v>
      </c>
      <c r="B217" s="43" t="s">
        <v>211</v>
      </c>
      <c r="C217" s="189">
        <f t="shared" si="165"/>
        <v>0</v>
      </c>
      <c r="D217" s="263">
        <v>0</v>
      </c>
      <c r="E217" s="45"/>
      <c r="F217" s="532">
        <f t="shared" si="211"/>
        <v>0</v>
      </c>
      <c r="G217" s="229"/>
      <c r="H217" s="45"/>
      <c r="I217" s="393">
        <f t="shared" si="212"/>
        <v>0</v>
      </c>
      <c r="J217" s="263">
        <v>0</v>
      </c>
      <c r="K217" s="45"/>
      <c r="L217" s="532">
        <f t="shared" si="213"/>
        <v>0</v>
      </c>
      <c r="M217" s="229"/>
      <c r="N217" s="45"/>
      <c r="O217" s="393">
        <f t="shared" si="214"/>
        <v>0</v>
      </c>
      <c r="P217" s="290"/>
    </row>
    <row r="218" spans="1:16" hidden="1" x14ac:dyDescent="0.25">
      <c r="A218" s="30">
        <v>5233</v>
      </c>
      <c r="B218" s="43" t="s">
        <v>212</v>
      </c>
      <c r="C218" s="189">
        <f t="shared" si="165"/>
        <v>0</v>
      </c>
      <c r="D218" s="263">
        <v>0</v>
      </c>
      <c r="E218" s="45"/>
      <c r="F218" s="532">
        <f t="shared" si="211"/>
        <v>0</v>
      </c>
      <c r="G218" s="229"/>
      <c r="H218" s="45"/>
      <c r="I218" s="393">
        <f t="shared" si="212"/>
        <v>0</v>
      </c>
      <c r="J218" s="263">
        <v>0</v>
      </c>
      <c r="K218" s="45"/>
      <c r="L218" s="532">
        <f t="shared" si="213"/>
        <v>0</v>
      </c>
      <c r="M218" s="229"/>
      <c r="N218" s="45"/>
      <c r="O218" s="393">
        <f t="shared" si="214"/>
        <v>0</v>
      </c>
      <c r="P218" s="290"/>
    </row>
    <row r="219" spans="1:16" hidden="1" x14ac:dyDescent="0.25">
      <c r="A219" s="30">
        <v>5234</v>
      </c>
      <c r="B219" s="43" t="s">
        <v>213</v>
      </c>
      <c r="C219" s="189">
        <f t="shared" si="165"/>
        <v>0</v>
      </c>
      <c r="D219" s="263">
        <v>0</v>
      </c>
      <c r="E219" s="45"/>
      <c r="F219" s="532">
        <f t="shared" si="211"/>
        <v>0</v>
      </c>
      <c r="G219" s="229"/>
      <c r="H219" s="45"/>
      <c r="I219" s="393">
        <f t="shared" si="212"/>
        <v>0</v>
      </c>
      <c r="J219" s="263">
        <v>0</v>
      </c>
      <c r="K219" s="45"/>
      <c r="L219" s="532">
        <f t="shared" si="213"/>
        <v>0</v>
      </c>
      <c r="M219" s="229"/>
      <c r="N219" s="45"/>
      <c r="O219" s="393">
        <f t="shared" si="214"/>
        <v>0</v>
      </c>
      <c r="P219" s="290"/>
    </row>
    <row r="220" spans="1:16" ht="14.25" hidden="1" customHeight="1" x14ac:dyDescent="0.25">
      <c r="A220" s="30">
        <v>5236</v>
      </c>
      <c r="B220" s="43" t="s">
        <v>214</v>
      </c>
      <c r="C220" s="189">
        <f t="shared" si="165"/>
        <v>0</v>
      </c>
      <c r="D220" s="263">
        <v>0</v>
      </c>
      <c r="E220" s="45"/>
      <c r="F220" s="532">
        <f t="shared" si="211"/>
        <v>0</v>
      </c>
      <c r="G220" s="229"/>
      <c r="H220" s="45"/>
      <c r="I220" s="393">
        <f t="shared" si="212"/>
        <v>0</v>
      </c>
      <c r="J220" s="263">
        <v>0</v>
      </c>
      <c r="K220" s="45"/>
      <c r="L220" s="532">
        <f t="shared" si="213"/>
        <v>0</v>
      </c>
      <c r="M220" s="229"/>
      <c r="N220" s="45"/>
      <c r="O220" s="393">
        <f t="shared" si="214"/>
        <v>0</v>
      </c>
      <c r="P220" s="290"/>
    </row>
    <row r="221" spans="1:16" ht="14.25" hidden="1" customHeight="1" x14ac:dyDescent="0.25">
      <c r="A221" s="30">
        <v>5237</v>
      </c>
      <c r="B221" s="43" t="s">
        <v>215</v>
      </c>
      <c r="C221" s="189">
        <f t="shared" si="165"/>
        <v>0</v>
      </c>
      <c r="D221" s="263">
        <v>0</v>
      </c>
      <c r="E221" s="45"/>
      <c r="F221" s="532">
        <f t="shared" si="211"/>
        <v>0</v>
      </c>
      <c r="G221" s="229"/>
      <c r="H221" s="45"/>
      <c r="I221" s="393">
        <f t="shared" si="212"/>
        <v>0</v>
      </c>
      <c r="J221" s="263">
        <v>0</v>
      </c>
      <c r="K221" s="45"/>
      <c r="L221" s="532">
        <f t="shared" si="213"/>
        <v>0</v>
      </c>
      <c r="M221" s="229"/>
      <c r="N221" s="45"/>
      <c r="O221" s="393">
        <f t="shared" si="214"/>
        <v>0</v>
      </c>
      <c r="P221" s="290"/>
    </row>
    <row r="222" spans="1:16" hidden="1" x14ac:dyDescent="0.25">
      <c r="A222" s="30">
        <v>5238</v>
      </c>
      <c r="B222" s="43" t="s">
        <v>216</v>
      </c>
      <c r="C222" s="189">
        <f t="shared" si="165"/>
        <v>0</v>
      </c>
      <c r="D222" s="263">
        <v>0</v>
      </c>
      <c r="E222" s="45"/>
      <c r="F222" s="532">
        <f t="shared" si="211"/>
        <v>0</v>
      </c>
      <c r="G222" s="229"/>
      <c r="H222" s="45"/>
      <c r="I222" s="393">
        <f t="shared" si="212"/>
        <v>0</v>
      </c>
      <c r="J222" s="263">
        <v>0</v>
      </c>
      <c r="K222" s="45"/>
      <c r="L222" s="532">
        <f t="shared" si="213"/>
        <v>0</v>
      </c>
      <c r="M222" s="229"/>
      <c r="N222" s="45"/>
      <c r="O222" s="393">
        <f t="shared" si="214"/>
        <v>0</v>
      </c>
      <c r="P222" s="290"/>
    </row>
    <row r="223" spans="1:16" hidden="1" x14ac:dyDescent="0.25">
      <c r="A223" s="30">
        <v>5239</v>
      </c>
      <c r="B223" s="43" t="s">
        <v>217</v>
      </c>
      <c r="C223" s="189">
        <f t="shared" si="165"/>
        <v>0</v>
      </c>
      <c r="D223" s="263">
        <v>0</v>
      </c>
      <c r="E223" s="45"/>
      <c r="F223" s="532">
        <f t="shared" si="211"/>
        <v>0</v>
      </c>
      <c r="G223" s="229"/>
      <c r="H223" s="45"/>
      <c r="I223" s="393">
        <f t="shared" si="212"/>
        <v>0</v>
      </c>
      <c r="J223" s="263">
        <v>0</v>
      </c>
      <c r="K223" s="45"/>
      <c r="L223" s="532">
        <f t="shared" si="213"/>
        <v>0</v>
      </c>
      <c r="M223" s="229"/>
      <c r="N223" s="45"/>
      <c r="O223" s="393">
        <f t="shared" si="214"/>
        <v>0</v>
      </c>
      <c r="P223" s="290"/>
    </row>
    <row r="224" spans="1:16" ht="24" hidden="1" x14ac:dyDescent="0.25">
      <c r="A224" s="75">
        <v>5240</v>
      </c>
      <c r="B224" s="43" t="s">
        <v>218</v>
      </c>
      <c r="C224" s="189">
        <f t="shared" si="165"/>
        <v>0</v>
      </c>
      <c r="D224" s="263">
        <v>0</v>
      </c>
      <c r="E224" s="45"/>
      <c r="F224" s="532">
        <f t="shared" si="211"/>
        <v>0</v>
      </c>
      <c r="G224" s="229"/>
      <c r="H224" s="45"/>
      <c r="I224" s="393">
        <f t="shared" si="212"/>
        <v>0</v>
      </c>
      <c r="J224" s="263">
        <v>0</v>
      </c>
      <c r="K224" s="45"/>
      <c r="L224" s="532">
        <f t="shared" si="213"/>
        <v>0</v>
      </c>
      <c r="M224" s="229"/>
      <c r="N224" s="45"/>
      <c r="O224" s="393">
        <f t="shared" si="214"/>
        <v>0</v>
      </c>
      <c r="P224" s="290"/>
    </row>
    <row r="225" spans="1:16" hidden="1" x14ac:dyDescent="0.25">
      <c r="A225" s="75">
        <v>5250</v>
      </c>
      <c r="B225" s="43" t="s">
        <v>219</v>
      </c>
      <c r="C225" s="189">
        <f t="shared" si="165"/>
        <v>0</v>
      </c>
      <c r="D225" s="263">
        <v>0</v>
      </c>
      <c r="E225" s="45"/>
      <c r="F225" s="532">
        <f t="shared" si="211"/>
        <v>0</v>
      </c>
      <c r="G225" s="229"/>
      <c r="H225" s="45"/>
      <c r="I225" s="393">
        <f t="shared" si="212"/>
        <v>0</v>
      </c>
      <c r="J225" s="263">
        <v>0</v>
      </c>
      <c r="K225" s="45"/>
      <c r="L225" s="532">
        <f t="shared" si="213"/>
        <v>0</v>
      </c>
      <c r="M225" s="229"/>
      <c r="N225" s="45"/>
      <c r="O225" s="393">
        <f t="shared" si="214"/>
        <v>0</v>
      </c>
      <c r="P225" s="290"/>
    </row>
    <row r="226" spans="1:16" x14ac:dyDescent="0.25">
      <c r="A226" s="75">
        <v>5260</v>
      </c>
      <c r="B226" s="43" t="s">
        <v>220</v>
      </c>
      <c r="C226" s="411">
        <f t="shared" si="165"/>
        <v>692</v>
      </c>
      <c r="D226" s="230">
        <f>SUM(D227)</f>
        <v>692</v>
      </c>
      <c r="E226" s="91">
        <f t="shared" ref="E226" si="215">SUM(E227)</f>
        <v>0</v>
      </c>
      <c r="F226" s="411">
        <f>SUM(F227)</f>
        <v>692</v>
      </c>
      <c r="G226" s="230">
        <f t="shared" ref="G226:N226" si="216">SUM(G227)</f>
        <v>0</v>
      </c>
      <c r="H226" s="91">
        <f t="shared" si="216"/>
        <v>0</v>
      </c>
      <c r="I226" s="411">
        <f t="shared" si="216"/>
        <v>0</v>
      </c>
      <c r="J226" s="230">
        <f>SUM(J227)</f>
        <v>0</v>
      </c>
      <c r="K226" s="76">
        <f t="shared" si="216"/>
        <v>0</v>
      </c>
      <c r="L226" s="95">
        <f t="shared" si="216"/>
        <v>0</v>
      </c>
      <c r="M226" s="230">
        <f t="shared" si="216"/>
        <v>0</v>
      </c>
      <c r="N226" s="76">
        <f t="shared" si="216"/>
        <v>0</v>
      </c>
      <c r="O226" s="95">
        <f>SUM(O227)</f>
        <v>0</v>
      </c>
      <c r="P226" s="537"/>
    </row>
    <row r="227" spans="1:16" x14ac:dyDescent="0.25">
      <c r="A227" s="30">
        <v>5269</v>
      </c>
      <c r="B227" s="43" t="s">
        <v>221</v>
      </c>
      <c r="C227" s="411">
        <f t="shared" si="165"/>
        <v>692</v>
      </c>
      <c r="D227" s="229">
        <v>692</v>
      </c>
      <c r="E227" s="393"/>
      <c r="F227" s="290">
        <f t="shared" ref="F227:F228" si="217">D227+E227</f>
        <v>692</v>
      </c>
      <c r="G227" s="229"/>
      <c r="H227" s="393"/>
      <c r="I227" s="290">
        <f t="shared" ref="I227:I228" si="218">G227+H227</f>
        <v>0</v>
      </c>
      <c r="J227" s="229">
        <v>0</v>
      </c>
      <c r="K227" s="45"/>
      <c r="L227" s="532">
        <f t="shared" ref="L227:L228" si="219">J227+K227</f>
        <v>0</v>
      </c>
      <c r="M227" s="229"/>
      <c r="N227" s="45"/>
      <c r="O227" s="532">
        <f t="shared" ref="O227:O228" si="220">M227+N227</f>
        <v>0</v>
      </c>
      <c r="P227" s="537"/>
    </row>
    <row r="228" spans="1:16" hidden="1" x14ac:dyDescent="0.25">
      <c r="A228" s="73">
        <v>5270</v>
      </c>
      <c r="B228" s="58" t="s">
        <v>222</v>
      </c>
      <c r="C228" s="194">
        <f t="shared" si="165"/>
        <v>0</v>
      </c>
      <c r="D228" s="260">
        <v>0</v>
      </c>
      <c r="E228" s="77"/>
      <c r="F228" s="533">
        <f t="shared" si="217"/>
        <v>0</v>
      </c>
      <c r="G228" s="231"/>
      <c r="H228" s="77"/>
      <c r="I228" s="391">
        <f t="shared" si="218"/>
        <v>0</v>
      </c>
      <c r="J228" s="260">
        <v>0</v>
      </c>
      <c r="K228" s="77"/>
      <c r="L228" s="533">
        <f t="shared" si="219"/>
        <v>0</v>
      </c>
      <c r="M228" s="231"/>
      <c r="N228" s="77"/>
      <c r="O228" s="391">
        <f t="shared" si="220"/>
        <v>0</v>
      </c>
      <c r="P228" s="291"/>
    </row>
    <row r="229" spans="1:16" x14ac:dyDescent="0.25">
      <c r="A229" s="70">
        <v>6000</v>
      </c>
      <c r="B229" s="70" t="s">
        <v>223</v>
      </c>
      <c r="C229" s="408">
        <f t="shared" si="165"/>
        <v>5409</v>
      </c>
      <c r="D229" s="226">
        <f>D230+D250+D258</f>
        <v>5409</v>
      </c>
      <c r="E229" s="125">
        <f t="shared" ref="E229" si="221">E230+E250+E258</f>
        <v>0</v>
      </c>
      <c r="F229" s="408">
        <f>F230+F250+F258</f>
        <v>5409</v>
      </c>
      <c r="G229" s="226">
        <f t="shared" ref="G229:N229" si="222">G230+G250+G258</f>
        <v>0</v>
      </c>
      <c r="H229" s="125">
        <f t="shared" si="222"/>
        <v>0</v>
      </c>
      <c r="I229" s="408">
        <f t="shared" si="222"/>
        <v>0</v>
      </c>
      <c r="J229" s="226">
        <f>J230+J250+J258</f>
        <v>0</v>
      </c>
      <c r="K229" s="71">
        <f t="shared" si="222"/>
        <v>0</v>
      </c>
      <c r="L229" s="172">
        <f t="shared" si="222"/>
        <v>0</v>
      </c>
      <c r="M229" s="226">
        <f t="shared" si="222"/>
        <v>0</v>
      </c>
      <c r="N229" s="71">
        <f t="shared" si="222"/>
        <v>0</v>
      </c>
      <c r="O229" s="172">
        <f>O230+O250+O258</f>
        <v>0</v>
      </c>
      <c r="P229" s="557"/>
    </row>
    <row r="230" spans="1:16" ht="14.25" hidden="1" customHeight="1" x14ac:dyDescent="0.25">
      <c r="A230" s="51">
        <v>6200</v>
      </c>
      <c r="B230" s="82" t="s">
        <v>224</v>
      </c>
      <c r="C230" s="201">
        <f t="shared" si="165"/>
        <v>0</v>
      </c>
      <c r="D230" s="138">
        <f>SUM(D231,D232,D234,D237,D243,D244,D245)</f>
        <v>0</v>
      </c>
      <c r="E230" s="85">
        <f t="shared" ref="E230" si="223">SUM(E231,E232,E234,E237,E243,E244,E245)</f>
        <v>0</v>
      </c>
      <c r="F230" s="173">
        <f>SUM(F231,F232,F234,F237,F243,F244,F245)</f>
        <v>0</v>
      </c>
      <c r="G230" s="235">
        <f t="shared" ref="G230:N230" si="224">SUM(G231,G232,G234,G237,G243,G244,G245)</f>
        <v>0</v>
      </c>
      <c r="H230" s="85">
        <f t="shared" si="224"/>
        <v>0</v>
      </c>
      <c r="I230" s="124">
        <f t="shared" si="224"/>
        <v>0</v>
      </c>
      <c r="J230" s="138">
        <f>SUM(J231,J232,J234,J237,J243,J244,J245)</f>
        <v>0</v>
      </c>
      <c r="K230" s="85">
        <f t="shared" si="224"/>
        <v>0</v>
      </c>
      <c r="L230" s="173">
        <f t="shared" si="224"/>
        <v>0</v>
      </c>
      <c r="M230" s="235">
        <f t="shared" si="224"/>
        <v>0</v>
      </c>
      <c r="N230" s="85">
        <f t="shared" si="224"/>
        <v>0</v>
      </c>
      <c r="O230" s="124">
        <f>SUM(O231,O232,O234,O237,O243,O244,O245)</f>
        <v>0</v>
      </c>
      <c r="P230" s="313"/>
    </row>
    <row r="231" spans="1:16" hidden="1" x14ac:dyDescent="0.25">
      <c r="A231" s="340">
        <v>6220</v>
      </c>
      <c r="B231" s="40" t="s">
        <v>225</v>
      </c>
      <c r="C231" s="188">
        <f t="shared" si="165"/>
        <v>0</v>
      </c>
      <c r="D231" s="262">
        <v>0</v>
      </c>
      <c r="E231" s="42"/>
      <c r="F231" s="531">
        <f>D231+E231</f>
        <v>0</v>
      </c>
      <c r="G231" s="219"/>
      <c r="H231" s="42"/>
      <c r="I231" s="390">
        <f>G231+H231</f>
        <v>0</v>
      </c>
      <c r="J231" s="262">
        <v>0</v>
      </c>
      <c r="K231" s="42"/>
      <c r="L231" s="531">
        <f>J231+K231</f>
        <v>0</v>
      </c>
      <c r="M231" s="219"/>
      <c r="N231" s="42"/>
      <c r="O231" s="390">
        <f>M231+N231</f>
        <v>0</v>
      </c>
      <c r="P231" s="289"/>
    </row>
    <row r="232" spans="1:16" hidden="1" x14ac:dyDescent="0.25">
      <c r="A232" s="75">
        <v>6230</v>
      </c>
      <c r="B232" s="43" t="s">
        <v>226</v>
      </c>
      <c r="C232" s="189">
        <f t="shared" si="165"/>
        <v>0</v>
      </c>
      <c r="D232" s="132">
        <f>SUM(D233)</f>
        <v>0</v>
      </c>
      <c r="E232" s="76">
        <f t="shared" ref="E232:O232" si="225">SUM(E233)</f>
        <v>0</v>
      </c>
      <c r="F232" s="95">
        <f t="shared" si="225"/>
        <v>0</v>
      </c>
      <c r="G232" s="230">
        <f t="shared" si="225"/>
        <v>0</v>
      </c>
      <c r="H232" s="76">
        <f t="shared" si="225"/>
        <v>0</v>
      </c>
      <c r="I232" s="91">
        <f t="shared" si="225"/>
        <v>0</v>
      </c>
      <c r="J232" s="132">
        <f>SUM(J233)</f>
        <v>0</v>
      </c>
      <c r="K232" s="76">
        <f t="shared" si="225"/>
        <v>0</v>
      </c>
      <c r="L232" s="95">
        <f t="shared" si="225"/>
        <v>0</v>
      </c>
      <c r="M232" s="230">
        <f t="shared" si="225"/>
        <v>0</v>
      </c>
      <c r="N232" s="76">
        <f t="shared" si="225"/>
        <v>0</v>
      </c>
      <c r="O232" s="91">
        <f t="shared" si="225"/>
        <v>0</v>
      </c>
      <c r="P232" s="290"/>
    </row>
    <row r="233" spans="1:16" hidden="1" x14ac:dyDescent="0.25">
      <c r="A233" s="30">
        <v>6239</v>
      </c>
      <c r="B233" s="40" t="s">
        <v>227</v>
      </c>
      <c r="C233" s="189">
        <f t="shared" si="165"/>
        <v>0</v>
      </c>
      <c r="D233" s="262">
        <v>0</v>
      </c>
      <c r="E233" s="42"/>
      <c r="F233" s="531">
        <f>D233+E233</f>
        <v>0</v>
      </c>
      <c r="G233" s="219"/>
      <c r="H233" s="42"/>
      <c r="I233" s="390">
        <f>G233+H233</f>
        <v>0</v>
      </c>
      <c r="J233" s="262">
        <v>0</v>
      </c>
      <c r="K233" s="42"/>
      <c r="L233" s="531">
        <f>J233+K233</f>
        <v>0</v>
      </c>
      <c r="M233" s="219"/>
      <c r="N233" s="42"/>
      <c r="O233" s="390">
        <f>M233+N233</f>
        <v>0</v>
      </c>
      <c r="P233" s="289"/>
    </row>
    <row r="234" spans="1:16" ht="24" hidden="1" x14ac:dyDescent="0.25">
      <c r="A234" s="75">
        <v>6240</v>
      </c>
      <c r="B234" s="43" t="s">
        <v>228</v>
      </c>
      <c r="C234" s="189">
        <f t="shared" si="165"/>
        <v>0</v>
      </c>
      <c r="D234" s="132">
        <f>SUM(D235:D236)</f>
        <v>0</v>
      </c>
      <c r="E234" s="76">
        <f t="shared" ref="E234" si="226">SUM(E235:E236)</f>
        <v>0</v>
      </c>
      <c r="F234" s="95">
        <f>SUM(F235:F236)</f>
        <v>0</v>
      </c>
      <c r="G234" s="230">
        <f t="shared" ref="G234:N234" si="227">SUM(G235:G236)</f>
        <v>0</v>
      </c>
      <c r="H234" s="76">
        <f t="shared" si="227"/>
        <v>0</v>
      </c>
      <c r="I234" s="91">
        <f t="shared" si="227"/>
        <v>0</v>
      </c>
      <c r="J234" s="132">
        <f>SUM(J235:J236)</f>
        <v>0</v>
      </c>
      <c r="K234" s="76">
        <f t="shared" si="227"/>
        <v>0</v>
      </c>
      <c r="L234" s="95">
        <f t="shared" si="227"/>
        <v>0</v>
      </c>
      <c r="M234" s="230">
        <f t="shared" si="227"/>
        <v>0</v>
      </c>
      <c r="N234" s="76">
        <f t="shared" si="227"/>
        <v>0</v>
      </c>
      <c r="O234" s="91">
        <f>SUM(O235:O236)</f>
        <v>0</v>
      </c>
      <c r="P234" s="290"/>
    </row>
    <row r="235" spans="1:16" hidden="1" x14ac:dyDescent="0.25">
      <c r="A235" s="30">
        <v>6241</v>
      </c>
      <c r="B235" s="43" t="s">
        <v>229</v>
      </c>
      <c r="C235" s="189">
        <f t="shared" si="165"/>
        <v>0</v>
      </c>
      <c r="D235" s="263">
        <v>0</v>
      </c>
      <c r="E235" s="45"/>
      <c r="F235" s="532">
        <f t="shared" ref="F235:F236" si="228">D235+E235</f>
        <v>0</v>
      </c>
      <c r="G235" s="229"/>
      <c r="H235" s="45"/>
      <c r="I235" s="393">
        <f t="shared" ref="I235:I236" si="229">G235+H235</f>
        <v>0</v>
      </c>
      <c r="J235" s="263">
        <v>0</v>
      </c>
      <c r="K235" s="45"/>
      <c r="L235" s="532">
        <f t="shared" ref="L235:L236" si="230">J235+K235</f>
        <v>0</v>
      </c>
      <c r="M235" s="229"/>
      <c r="N235" s="45"/>
      <c r="O235" s="393">
        <f t="shared" ref="O235:O236" si="231">M235+N235</f>
        <v>0</v>
      </c>
      <c r="P235" s="290"/>
    </row>
    <row r="236" spans="1:16" hidden="1" x14ac:dyDescent="0.25">
      <c r="A236" s="30">
        <v>6242</v>
      </c>
      <c r="B236" s="43" t="s">
        <v>230</v>
      </c>
      <c r="C236" s="189">
        <f t="shared" si="165"/>
        <v>0</v>
      </c>
      <c r="D236" s="263">
        <v>0</v>
      </c>
      <c r="E236" s="45"/>
      <c r="F236" s="532">
        <f t="shared" si="228"/>
        <v>0</v>
      </c>
      <c r="G236" s="229"/>
      <c r="H236" s="45"/>
      <c r="I236" s="393">
        <f t="shared" si="229"/>
        <v>0</v>
      </c>
      <c r="J236" s="263">
        <v>0</v>
      </c>
      <c r="K236" s="45"/>
      <c r="L236" s="532">
        <f t="shared" si="230"/>
        <v>0</v>
      </c>
      <c r="M236" s="229"/>
      <c r="N236" s="45"/>
      <c r="O236" s="393">
        <f t="shared" si="231"/>
        <v>0</v>
      </c>
      <c r="P236" s="290"/>
    </row>
    <row r="237" spans="1:16" ht="25.5" hidden="1" customHeight="1" x14ac:dyDescent="0.25">
      <c r="A237" s="75">
        <v>6250</v>
      </c>
      <c r="B237" s="43" t="s">
        <v>231</v>
      </c>
      <c r="C237" s="189">
        <f t="shared" si="165"/>
        <v>0</v>
      </c>
      <c r="D237" s="132">
        <f>SUM(D238:D242)</f>
        <v>0</v>
      </c>
      <c r="E237" s="76">
        <f t="shared" ref="E237" si="232">SUM(E238:E242)</f>
        <v>0</v>
      </c>
      <c r="F237" s="95">
        <f>SUM(F238:F242)</f>
        <v>0</v>
      </c>
      <c r="G237" s="230">
        <f t="shared" ref="G237:N237" si="233">SUM(G238:G242)</f>
        <v>0</v>
      </c>
      <c r="H237" s="76">
        <f t="shared" si="233"/>
        <v>0</v>
      </c>
      <c r="I237" s="91">
        <f t="shared" si="233"/>
        <v>0</v>
      </c>
      <c r="J237" s="132">
        <f>SUM(J238:J242)</f>
        <v>0</v>
      </c>
      <c r="K237" s="76">
        <f t="shared" si="233"/>
        <v>0</v>
      </c>
      <c r="L237" s="95">
        <f t="shared" si="233"/>
        <v>0</v>
      </c>
      <c r="M237" s="230">
        <f t="shared" si="233"/>
        <v>0</v>
      </c>
      <c r="N237" s="76">
        <f t="shared" si="233"/>
        <v>0</v>
      </c>
      <c r="O237" s="91">
        <f>SUM(O238:O242)</f>
        <v>0</v>
      </c>
      <c r="P237" s="290"/>
    </row>
    <row r="238" spans="1:16" ht="14.25" hidden="1" customHeight="1" x14ac:dyDescent="0.25">
      <c r="A238" s="30">
        <v>6252</v>
      </c>
      <c r="B238" s="43" t="s">
        <v>232</v>
      </c>
      <c r="C238" s="189">
        <f t="shared" si="165"/>
        <v>0</v>
      </c>
      <c r="D238" s="263">
        <v>0</v>
      </c>
      <c r="E238" s="45"/>
      <c r="F238" s="532">
        <f t="shared" ref="F238:F244" si="234">D238+E238</f>
        <v>0</v>
      </c>
      <c r="G238" s="229"/>
      <c r="H238" s="45"/>
      <c r="I238" s="393">
        <f t="shared" ref="I238:I244" si="235">G238+H238</f>
        <v>0</v>
      </c>
      <c r="J238" s="263">
        <v>0</v>
      </c>
      <c r="K238" s="45"/>
      <c r="L238" s="532">
        <f t="shared" ref="L238:L244" si="236">J238+K238</f>
        <v>0</v>
      </c>
      <c r="M238" s="229"/>
      <c r="N238" s="45"/>
      <c r="O238" s="393">
        <f t="shared" ref="O238:O244" si="237">M238+N238</f>
        <v>0</v>
      </c>
      <c r="P238" s="290"/>
    </row>
    <row r="239" spans="1:16" ht="14.25" hidden="1" customHeight="1" x14ac:dyDescent="0.25">
      <c r="A239" s="30">
        <v>6253</v>
      </c>
      <c r="B239" s="43" t="s">
        <v>233</v>
      </c>
      <c r="C239" s="189">
        <f t="shared" si="165"/>
        <v>0</v>
      </c>
      <c r="D239" s="263">
        <v>0</v>
      </c>
      <c r="E239" s="45"/>
      <c r="F239" s="532">
        <f t="shared" si="234"/>
        <v>0</v>
      </c>
      <c r="G239" s="229"/>
      <c r="H239" s="45"/>
      <c r="I239" s="393">
        <f t="shared" si="235"/>
        <v>0</v>
      </c>
      <c r="J239" s="263">
        <v>0</v>
      </c>
      <c r="K239" s="45"/>
      <c r="L239" s="532">
        <f t="shared" si="236"/>
        <v>0</v>
      </c>
      <c r="M239" s="229"/>
      <c r="N239" s="45"/>
      <c r="O239" s="393">
        <f t="shared" si="237"/>
        <v>0</v>
      </c>
      <c r="P239" s="290"/>
    </row>
    <row r="240" spans="1:16" ht="24" hidden="1" x14ac:dyDescent="0.25">
      <c r="A240" s="30">
        <v>6254</v>
      </c>
      <c r="B240" s="43" t="s">
        <v>234</v>
      </c>
      <c r="C240" s="189">
        <f t="shared" si="165"/>
        <v>0</v>
      </c>
      <c r="D240" s="263">
        <v>0</v>
      </c>
      <c r="E240" s="45"/>
      <c r="F240" s="532">
        <f t="shared" si="234"/>
        <v>0</v>
      </c>
      <c r="G240" s="229"/>
      <c r="H240" s="45"/>
      <c r="I240" s="393">
        <f t="shared" si="235"/>
        <v>0</v>
      </c>
      <c r="J240" s="263">
        <v>0</v>
      </c>
      <c r="K240" s="45"/>
      <c r="L240" s="532">
        <f t="shared" si="236"/>
        <v>0</v>
      </c>
      <c r="M240" s="229"/>
      <c r="N240" s="45"/>
      <c r="O240" s="393">
        <f t="shared" si="237"/>
        <v>0</v>
      </c>
      <c r="P240" s="290"/>
    </row>
    <row r="241" spans="1:16" ht="24" hidden="1" x14ac:dyDescent="0.25">
      <c r="A241" s="30">
        <v>6255</v>
      </c>
      <c r="B241" s="43" t="s">
        <v>235</v>
      </c>
      <c r="C241" s="189">
        <f t="shared" ref="C241:C295" si="238">SUM(F241,I241,L241,O241)</f>
        <v>0</v>
      </c>
      <c r="D241" s="263">
        <v>0</v>
      </c>
      <c r="E241" s="45"/>
      <c r="F241" s="532">
        <f t="shared" si="234"/>
        <v>0</v>
      </c>
      <c r="G241" s="229"/>
      <c r="H241" s="45"/>
      <c r="I241" s="393">
        <f t="shared" si="235"/>
        <v>0</v>
      </c>
      <c r="J241" s="263">
        <v>0</v>
      </c>
      <c r="K241" s="45"/>
      <c r="L241" s="532">
        <f t="shared" si="236"/>
        <v>0</v>
      </c>
      <c r="M241" s="229"/>
      <c r="N241" s="45"/>
      <c r="O241" s="393">
        <f t="shared" si="237"/>
        <v>0</v>
      </c>
      <c r="P241" s="290"/>
    </row>
    <row r="242" spans="1:16" hidden="1" x14ac:dyDescent="0.25">
      <c r="A242" s="30">
        <v>6259</v>
      </c>
      <c r="B242" s="43" t="s">
        <v>236</v>
      </c>
      <c r="C242" s="189">
        <f t="shared" si="238"/>
        <v>0</v>
      </c>
      <c r="D242" s="263">
        <v>0</v>
      </c>
      <c r="E242" s="45"/>
      <c r="F242" s="532">
        <f t="shared" si="234"/>
        <v>0</v>
      </c>
      <c r="G242" s="229"/>
      <c r="H242" s="45"/>
      <c r="I242" s="393">
        <f t="shared" si="235"/>
        <v>0</v>
      </c>
      <c r="J242" s="263">
        <v>0</v>
      </c>
      <c r="K242" s="45"/>
      <c r="L242" s="532">
        <f t="shared" si="236"/>
        <v>0</v>
      </c>
      <c r="M242" s="229"/>
      <c r="N242" s="45"/>
      <c r="O242" s="393">
        <f t="shared" si="237"/>
        <v>0</v>
      </c>
      <c r="P242" s="290"/>
    </row>
    <row r="243" spans="1:16" ht="24" hidden="1" x14ac:dyDescent="0.25">
      <c r="A243" s="75">
        <v>6260</v>
      </c>
      <c r="B243" s="43" t="s">
        <v>237</v>
      </c>
      <c r="C243" s="189">
        <f t="shared" si="238"/>
        <v>0</v>
      </c>
      <c r="D243" s="263">
        <v>0</v>
      </c>
      <c r="E243" s="45"/>
      <c r="F243" s="532">
        <f t="shared" si="234"/>
        <v>0</v>
      </c>
      <c r="G243" s="229"/>
      <c r="H243" s="45"/>
      <c r="I243" s="393">
        <f t="shared" si="235"/>
        <v>0</v>
      </c>
      <c r="J243" s="263">
        <v>0</v>
      </c>
      <c r="K243" s="45"/>
      <c r="L243" s="532">
        <f t="shared" si="236"/>
        <v>0</v>
      </c>
      <c r="M243" s="229"/>
      <c r="N243" s="45"/>
      <c r="O243" s="393">
        <f t="shared" si="237"/>
        <v>0</v>
      </c>
      <c r="P243" s="290"/>
    </row>
    <row r="244" spans="1:16" hidden="1" x14ac:dyDescent="0.25">
      <c r="A244" s="75">
        <v>6270</v>
      </c>
      <c r="B244" s="43" t="s">
        <v>238</v>
      </c>
      <c r="C244" s="189">
        <f t="shared" si="238"/>
        <v>0</v>
      </c>
      <c r="D244" s="263">
        <v>0</v>
      </c>
      <c r="E244" s="45"/>
      <c r="F244" s="532">
        <f t="shared" si="234"/>
        <v>0</v>
      </c>
      <c r="G244" s="229"/>
      <c r="H244" s="45"/>
      <c r="I244" s="393">
        <f t="shared" si="235"/>
        <v>0</v>
      </c>
      <c r="J244" s="263">
        <v>0</v>
      </c>
      <c r="K244" s="45"/>
      <c r="L244" s="532">
        <f t="shared" si="236"/>
        <v>0</v>
      </c>
      <c r="M244" s="229"/>
      <c r="N244" s="45"/>
      <c r="O244" s="393">
        <f t="shared" si="237"/>
        <v>0</v>
      </c>
      <c r="P244" s="290"/>
    </row>
    <row r="245" spans="1:16" hidden="1" x14ac:dyDescent="0.25">
      <c r="A245" s="340">
        <v>6290</v>
      </c>
      <c r="B245" s="40" t="s">
        <v>239</v>
      </c>
      <c r="C245" s="200">
        <f t="shared" si="238"/>
        <v>0</v>
      </c>
      <c r="D245" s="131">
        <f>SUM(D246:D249)</f>
        <v>0</v>
      </c>
      <c r="E245" s="79">
        <f t="shared" ref="E245" si="239">SUM(E246:E249)</f>
        <v>0</v>
      </c>
      <c r="F245" s="176">
        <f>SUM(F246:F249)</f>
        <v>0</v>
      </c>
      <c r="G245" s="232">
        <f t="shared" ref="G245:O245" si="240">SUM(G246:G249)</f>
        <v>0</v>
      </c>
      <c r="H245" s="79">
        <f t="shared" si="240"/>
        <v>0</v>
      </c>
      <c r="I245" s="90">
        <f t="shared" si="240"/>
        <v>0</v>
      </c>
      <c r="J245" s="131">
        <f>SUM(J246:J249)</f>
        <v>0</v>
      </c>
      <c r="K245" s="79">
        <f t="shared" si="240"/>
        <v>0</v>
      </c>
      <c r="L245" s="176">
        <f t="shared" si="240"/>
        <v>0</v>
      </c>
      <c r="M245" s="232">
        <f t="shared" si="240"/>
        <v>0</v>
      </c>
      <c r="N245" s="79">
        <f t="shared" si="240"/>
        <v>0</v>
      </c>
      <c r="O245" s="90">
        <f t="shared" si="240"/>
        <v>0</v>
      </c>
      <c r="P245" s="293"/>
    </row>
    <row r="246" spans="1:16" hidden="1" x14ac:dyDescent="0.25">
      <c r="A246" s="30">
        <v>6291</v>
      </c>
      <c r="B246" s="43" t="s">
        <v>240</v>
      </c>
      <c r="C246" s="189">
        <f t="shared" si="238"/>
        <v>0</v>
      </c>
      <c r="D246" s="263">
        <v>0</v>
      </c>
      <c r="E246" s="45"/>
      <c r="F246" s="532">
        <f t="shared" ref="F246:F249" si="241">D246+E246</f>
        <v>0</v>
      </c>
      <c r="G246" s="229"/>
      <c r="H246" s="45"/>
      <c r="I246" s="393">
        <f t="shared" ref="I246:I249" si="242">G246+H246</f>
        <v>0</v>
      </c>
      <c r="J246" s="263">
        <v>0</v>
      </c>
      <c r="K246" s="45"/>
      <c r="L246" s="532">
        <f t="shared" ref="L246:L249" si="243">J246+K246</f>
        <v>0</v>
      </c>
      <c r="M246" s="229"/>
      <c r="N246" s="45"/>
      <c r="O246" s="393">
        <f t="shared" ref="O246:O249" si="244">M246+N246</f>
        <v>0</v>
      </c>
      <c r="P246" s="290"/>
    </row>
    <row r="247" spans="1:16" hidden="1" x14ac:dyDescent="0.25">
      <c r="A247" s="30">
        <v>6292</v>
      </c>
      <c r="B247" s="43" t="s">
        <v>241</v>
      </c>
      <c r="C247" s="189">
        <f t="shared" si="238"/>
        <v>0</v>
      </c>
      <c r="D247" s="263">
        <v>0</v>
      </c>
      <c r="E247" s="45"/>
      <c r="F247" s="532">
        <f t="shared" si="241"/>
        <v>0</v>
      </c>
      <c r="G247" s="229"/>
      <c r="H247" s="45"/>
      <c r="I247" s="393">
        <f t="shared" si="242"/>
        <v>0</v>
      </c>
      <c r="J247" s="263">
        <v>0</v>
      </c>
      <c r="K247" s="45"/>
      <c r="L247" s="532">
        <f t="shared" si="243"/>
        <v>0</v>
      </c>
      <c r="M247" s="229"/>
      <c r="N247" s="45"/>
      <c r="O247" s="393">
        <f t="shared" si="244"/>
        <v>0</v>
      </c>
      <c r="P247" s="290"/>
    </row>
    <row r="248" spans="1:16" ht="72" hidden="1" x14ac:dyDescent="0.25">
      <c r="A248" s="30">
        <v>6296</v>
      </c>
      <c r="B248" s="43" t="s">
        <v>242</v>
      </c>
      <c r="C248" s="189">
        <f t="shared" si="238"/>
        <v>0</v>
      </c>
      <c r="D248" s="263">
        <v>0</v>
      </c>
      <c r="E248" s="45"/>
      <c r="F248" s="532">
        <f t="shared" si="241"/>
        <v>0</v>
      </c>
      <c r="G248" s="229"/>
      <c r="H248" s="45"/>
      <c r="I248" s="393">
        <f t="shared" si="242"/>
        <v>0</v>
      </c>
      <c r="J248" s="263">
        <v>0</v>
      </c>
      <c r="K248" s="45"/>
      <c r="L248" s="532">
        <f t="shared" si="243"/>
        <v>0</v>
      </c>
      <c r="M248" s="229"/>
      <c r="N248" s="45"/>
      <c r="O248" s="393">
        <f t="shared" si="244"/>
        <v>0</v>
      </c>
      <c r="P248" s="290"/>
    </row>
    <row r="249" spans="1:16" ht="39.75" hidden="1" customHeight="1" x14ac:dyDescent="0.25">
      <c r="A249" s="30">
        <v>6299</v>
      </c>
      <c r="B249" s="43" t="s">
        <v>243</v>
      </c>
      <c r="C249" s="189">
        <f t="shared" si="238"/>
        <v>0</v>
      </c>
      <c r="D249" s="263">
        <v>0</v>
      </c>
      <c r="E249" s="45"/>
      <c r="F249" s="532">
        <f t="shared" si="241"/>
        <v>0</v>
      </c>
      <c r="G249" s="229"/>
      <c r="H249" s="45"/>
      <c r="I249" s="393">
        <f t="shared" si="242"/>
        <v>0</v>
      </c>
      <c r="J249" s="263">
        <v>0</v>
      </c>
      <c r="K249" s="45"/>
      <c r="L249" s="532">
        <f t="shared" si="243"/>
        <v>0</v>
      </c>
      <c r="M249" s="229"/>
      <c r="N249" s="45"/>
      <c r="O249" s="393">
        <f t="shared" si="244"/>
        <v>0</v>
      </c>
      <c r="P249" s="290"/>
    </row>
    <row r="250" spans="1:16" hidden="1" x14ac:dyDescent="0.25">
      <c r="A250" s="35">
        <v>6300</v>
      </c>
      <c r="B250" s="72" t="s">
        <v>244</v>
      </c>
      <c r="C250" s="187">
        <f t="shared" si="238"/>
        <v>0</v>
      </c>
      <c r="D250" s="130">
        <f>SUM(D251,D256,D257)</f>
        <v>0</v>
      </c>
      <c r="E250" s="38">
        <f t="shared" ref="E250" si="245">SUM(E251,E256,E257)</f>
        <v>0</v>
      </c>
      <c r="F250" s="175">
        <f>SUM(F251,F256,F257)</f>
        <v>0</v>
      </c>
      <c r="G250" s="227">
        <f t="shared" ref="G250:O250" si="246">SUM(G251,G256,G257)</f>
        <v>0</v>
      </c>
      <c r="H250" s="38">
        <f t="shared" si="246"/>
        <v>0</v>
      </c>
      <c r="I250" s="123">
        <f t="shared" si="246"/>
        <v>0</v>
      </c>
      <c r="J250" s="130">
        <f>SUM(J251,J256,J257)</f>
        <v>0</v>
      </c>
      <c r="K250" s="38">
        <f t="shared" si="246"/>
        <v>0</v>
      </c>
      <c r="L250" s="175">
        <f t="shared" si="246"/>
        <v>0</v>
      </c>
      <c r="M250" s="227">
        <f t="shared" si="246"/>
        <v>0</v>
      </c>
      <c r="N250" s="38">
        <f t="shared" si="246"/>
        <v>0</v>
      </c>
      <c r="O250" s="123">
        <f t="shared" si="246"/>
        <v>0</v>
      </c>
      <c r="P250" s="314"/>
    </row>
    <row r="251" spans="1:16" hidden="1" x14ac:dyDescent="0.25">
      <c r="A251" s="340">
        <v>6320</v>
      </c>
      <c r="B251" s="40" t="s">
        <v>245</v>
      </c>
      <c r="C251" s="200">
        <f t="shared" si="238"/>
        <v>0</v>
      </c>
      <c r="D251" s="131">
        <f>SUM(D252:D255)</f>
        <v>0</v>
      </c>
      <c r="E251" s="79">
        <f t="shared" ref="E251" si="247">SUM(E252:E255)</f>
        <v>0</v>
      </c>
      <c r="F251" s="176">
        <f>SUM(F252:F255)</f>
        <v>0</v>
      </c>
      <c r="G251" s="232">
        <f t="shared" ref="G251:O251" si="248">SUM(G252:G255)</f>
        <v>0</v>
      </c>
      <c r="H251" s="79">
        <f t="shared" si="248"/>
        <v>0</v>
      </c>
      <c r="I251" s="90">
        <f t="shared" si="248"/>
        <v>0</v>
      </c>
      <c r="J251" s="131">
        <f>SUM(J252:J255)</f>
        <v>0</v>
      </c>
      <c r="K251" s="79">
        <f t="shared" si="248"/>
        <v>0</v>
      </c>
      <c r="L251" s="176">
        <f t="shared" si="248"/>
        <v>0</v>
      </c>
      <c r="M251" s="232">
        <f t="shared" si="248"/>
        <v>0</v>
      </c>
      <c r="N251" s="79">
        <f t="shared" si="248"/>
        <v>0</v>
      </c>
      <c r="O251" s="90">
        <f t="shared" si="248"/>
        <v>0</v>
      </c>
      <c r="P251" s="289"/>
    </row>
    <row r="252" spans="1:16" hidden="1" x14ac:dyDescent="0.25">
      <c r="A252" s="30">
        <v>6322</v>
      </c>
      <c r="B252" s="43" t="s">
        <v>246</v>
      </c>
      <c r="C252" s="189">
        <f t="shared" si="238"/>
        <v>0</v>
      </c>
      <c r="D252" s="263">
        <v>0</v>
      </c>
      <c r="E252" s="45"/>
      <c r="F252" s="532">
        <f t="shared" ref="F252:F257" si="249">D252+E252</f>
        <v>0</v>
      </c>
      <c r="G252" s="229"/>
      <c r="H252" s="45"/>
      <c r="I252" s="393">
        <f t="shared" ref="I252:I257" si="250">G252+H252</f>
        <v>0</v>
      </c>
      <c r="J252" s="263">
        <v>0</v>
      </c>
      <c r="K252" s="45"/>
      <c r="L252" s="532">
        <f t="shared" ref="L252:L257" si="251">J252+K252</f>
        <v>0</v>
      </c>
      <c r="M252" s="229"/>
      <c r="N252" s="45"/>
      <c r="O252" s="393">
        <f t="shared" ref="O252:O257" si="252">M252+N252</f>
        <v>0</v>
      </c>
      <c r="P252" s="290"/>
    </row>
    <row r="253" spans="1:16" ht="24" hidden="1" x14ac:dyDescent="0.25">
      <c r="A253" s="30">
        <v>6323</v>
      </c>
      <c r="B253" s="43" t="s">
        <v>247</v>
      </c>
      <c r="C253" s="189">
        <f t="shared" si="238"/>
        <v>0</v>
      </c>
      <c r="D253" s="263">
        <v>0</v>
      </c>
      <c r="E253" s="45"/>
      <c r="F253" s="532">
        <f t="shared" si="249"/>
        <v>0</v>
      </c>
      <c r="G253" s="229"/>
      <c r="H253" s="45"/>
      <c r="I253" s="393">
        <f t="shared" si="250"/>
        <v>0</v>
      </c>
      <c r="J253" s="263">
        <v>0</v>
      </c>
      <c r="K253" s="45"/>
      <c r="L253" s="532">
        <f t="shared" si="251"/>
        <v>0</v>
      </c>
      <c r="M253" s="229"/>
      <c r="N253" s="45"/>
      <c r="O253" s="393">
        <f t="shared" si="252"/>
        <v>0</v>
      </c>
      <c r="P253" s="290"/>
    </row>
    <row r="254" spans="1:16" ht="24" hidden="1" x14ac:dyDescent="0.25">
      <c r="A254" s="30">
        <v>6324</v>
      </c>
      <c r="B254" s="43" t="s">
        <v>301</v>
      </c>
      <c r="C254" s="189">
        <f t="shared" si="238"/>
        <v>0</v>
      </c>
      <c r="D254" s="263">
        <v>0</v>
      </c>
      <c r="E254" s="45"/>
      <c r="F254" s="532">
        <f t="shared" si="249"/>
        <v>0</v>
      </c>
      <c r="G254" s="229"/>
      <c r="H254" s="45"/>
      <c r="I254" s="393">
        <f t="shared" si="250"/>
        <v>0</v>
      </c>
      <c r="J254" s="263">
        <v>0</v>
      </c>
      <c r="K254" s="45"/>
      <c r="L254" s="532">
        <f t="shared" si="251"/>
        <v>0</v>
      </c>
      <c r="M254" s="229"/>
      <c r="N254" s="45"/>
      <c r="O254" s="393">
        <f t="shared" si="252"/>
        <v>0</v>
      </c>
      <c r="P254" s="290"/>
    </row>
    <row r="255" spans="1:16" hidden="1" x14ac:dyDescent="0.25">
      <c r="A255" s="27">
        <v>6329</v>
      </c>
      <c r="B255" s="40" t="s">
        <v>302</v>
      </c>
      <c r="C255" s="188">
        <f t="shared" si="238"/>
        <v>0</v>
      </c>
      <c r="D255" s="262">
        <v>0</v>
      </c>
      <c r="E255" s="42"/>
      <c r="F255" s="531">
        <f t="shared" si="249"/>
        <v>0</v>
      </c>
      <c r="G255" s="219"/>
      <c r="H255" s="42"/>
      <c r="I255" s="390">
        <f t="shared" si="250"/>
        <v>0</v>
      </c>
      <c r="J255" s="262">
        <v>0</v>
      </c>
      <c r="K255" s="42"/>
      <c r="L255" s="531">
        <f t="shared" si="251"/>
        <v>0</v>
      </c>
      <c r="M255" s="219"/>
      <c r="N255" s="42"/>
      <c r="O255" s="390">
        <f t="shared" si="252"/>
        <v>0</v>
      </c>
      <c r="P255" s="289"/>
    </row>
    <row r="256" spans="1:16" hidden="1" x14ac:dyDescent="0.25">
      <c r="A256" s="92">
        <v>6330</v>
      </c>
      <c r="B256" s="93" t="s">
        <v>248</v>
      </c>
      <c r="C256" s="200">
        <f t="shared" si="238"/>
        <v>0</v>
      </c>
      <c r="D256" s="264">
        <v>0</v>
      </c>
      <c r="E256" s="84"/>
      <c r="F256" s="540">
        <f t="shared" si="249"/>
        <v>0</v>
      </c>
      <c r="G256" s="234"/>
      <c r="H256" s="84"/>
      <c r="I256" s="435">
        <f t="shared" si="250"/>
        <v>0</v>
      </c>
      <c r="J256" s="264">
        <v>0</v>
      </c>
      <c r="K256" s="84"/>
      <c r="L256" s="540">
        <f t="shared" si="251"/>
        <v>0</v>
      </c>
      <c r="M256" s="234"/>
      <c r="N256" s="84"/>
      <c r="O256" s="435">
        <f t="shared" si="252"/>
        <v>0</v>
      </c>
      <c r="P256" s="293"/>
    </row>
    <row r="257" spans="1:16" hidden="1" x14ac:dyDescent="0.25">
      <c r="A257" s="75">
        <v>6360</v>
      </c>
      <c r="B257" s="43" t="s">
        <v>249</v>
      </c>
      <c r="C257" s="189">
        <f t="shared" si="238"/>
        <v>0</v>
      </c>
      <c r="D257" s="263">
        <v>0</v>
      </c>
      <c r="E257" s="45"/>
      <c r="F257" s="532">
        <f t="shared" si="249"/>
        <v>0</v>
      </c>
      <c r="G257" s="229"/>
      <c r="H257" s="45"/>
      <c r="I257" s="393">
        <f t="shared" si="250"/>
        <v>0</v>
      </c>
      <c r="J257" s="263">
        <v>0</v>
      </c>
      <c r="K257" s="45"/>
      <c r="L257" s="532">
        <f t="shared" si="251"/>
        <v>0</v>
      </c>
      <c r="M257" s="229"/>
      <c r="N257" s="45"/>
      <c r="O257" s="393">
        <f t="shared" si="252"/>
        <v>0</v>
      </c>
      <c r="P257" s="290"/>
    </row>
    <row r="258" spans="1:16" ht="24" x14ac:dyDescent="0.25">
      <c r="A258" s="35">
        <v>6400</v>
      </c>
      <c r="B258" s="72" t="s">
        <v>250</v>
      </c>
      <c r="C258" s="409">
        <f t="shared" si="238"/>
        <v>5409</v>
      </c>
      <c r="D258" s="227">
        <f>SUM(D259,D263)</f>
        <v>5409</v>
      </c>
      <c r="E258" s="123">
        <f t="shared" ref="E258" si="253">SUM(E259,E263)</f>
        <v>0</v>
      </c>
      <c r="F258" s="409">
        <f>SUM(F259,F263)</f>
        <v>5409</v>
      </c>
      <c r="G258" s="227">
        <f t="shared" ref="G258:O258" si="254">SUM(G259,G263)</f>
        <v>0</v>
      </c>
      <c r="H258" s="123">
        <f t="shared" si="254"/>
        <v>0</v>
      </c>
      <c r="I258" s="409">
        <f t="shared" si="254"/>
        <v>0</v>
      </c>
      <c r="J258" s="227">
        <f>SUM(J259,J263)</f>
        <v>0</v>
      </c>
      <c r="K258" s="38">
        <f t="shared" si="254"/>
        <v>0</v>
      </c>
      <c r="L258" s="175">
        <f t="shared" si="254"/>
        <v>0</v>
      </c>
      <c r="M258" s="227">
        <f t="shared" si="254"/>
        <v>0</v>
      </c>
      <c r="N258" s="38">
        <f t="shared" si="254"/>
        <v>0</v>
      </c>
      <c r="O258" s="175">
        <f t="shared" si="254"/>
        <v>0</v>
      </c>
      <c r="P258" s="562"/>
    </row>
    <row r="259" spans="1:16" ht="24" hidden="1" x14ac:dyDescent="0.25">
      <c r="A259" s="340">
        <v>6410</v>
      </c>
      <c r="B259" s="40" t="s">
        <v>251</v>
      </c>
      <c r="C259" s="188">
        <f t="shared" si="238"/>
        <v>0</v>
      </c>
      <c r="D259" s="131">
        <f>SUM(D260:D262)</f>
        <v>0</v>
      </c>
      <c r="E259" s="79">
        <f t="shared" ref="E259" si="255">SUM(E260:E262)</f>
        <v>0</v>
      </c>
      <c r="F259" s="176">
        <f>SUM(F260:F262)</f>
        <v>0</v>
      </c>
      <c r="G259" s="232">
        <f t="shared" ref="G259:O259" si="256">SUM(G260:G262)</f>
        <v>0</v>
      </c>
      <c r="H259" s="79">
        <f t="shared" si="256"/>
        <v>0</v>
      </c>
      <c r="I259" s="90">
        <f t="shared" si="256"/>
        <v>0</v>
      </c>
      <c r="J259" s="131">
        <f>SUM(J260:J262)</f>
        <v>0</v>
      </c>
      <c r="K259" s="79">
        <f t="shared" si="256"/>
        <v>0</v>
      </c>
      <c r="L259" s="176">
        <f t="shared" si="256"/>
        <v>0</v>
      </c>
      <c r="M259" s="232">
        <f t="shared" si="256"/>
        <v>0</v>
      </c>
      <c r="N259" s="79">
        <f t="shared" si="256"/>
        <v>0</v>
      </c>
      <c r="O259" s="155">
        <f t="shared" si="256"/>
        <v>0</v>
      </c>
      <c r="P259" s="294"/>
    </row>
    <row r="260" spans="1:16" hidden="1" x14ac:dyDescent="0.25">
      <c r="A260" s="30">
        <v>6411</v>
      </c>
      <c r="B260" s="94" t="s">
        <v>252</v>
      </c>
      <c r="C260" s="189">
        <f t="shared" si="238"/>
        <v>0</v>
      </c>
      <c r="D260" s="263">
        <v>0</v>
      </c>
      <c r="E260" s="45"/>
      <c r="F260" s="532">
        <f t="shared" ref="F260:F262" si="257">D260+E260</f>
        <v>0</v>
      </c>
      <c r="G260" s="229"/>
      <c r="H260" s="45"/>
      <c r="I260" s="393">
        <f t="shared" ref="I260:I262" si="258">G260+H260</f>
        <v>0</v>
      </c>
      <c r="J260" s="263">
        <v>0</v>
      </c>
      <c r="K260" s="45"/>
      <c r="L260" s="532">
        <f t="shared" ref="L260:L262" si="259">J260+K260</f>
        <v>0</v>
      </c>
      <c r="M260" s="229"/>
      <c r="N260" s="45"/>
      <c r="O260" s="393">
        <f t="shared" ref="O260:O262" si="260">M260+N260</f>
        <v>0</v>
      </c>
      <c r="P260" s="290"/>
    </row>
    <row r="261" spans="1:16" ht="36" hidden="1" x14ac:dyDescent="0.25">
      <c r="A261" s="30">
        <v>6412</v>
      </c>
      <c r="B261" s="43" t="s">
        <v>253</v>
      </c>
      <c r="C261" s="189">
        <f t="shared" si="238"/>
        <v>0</v>
      </c>
      <c r="D261" s="263">
        <v>0</v>
      </c>
      <c r="E261" s="45"/>
      <c r="F261" s="532">
        <f t="shared" si="257"/>
        <v>0</v>
      </c>
      <c r="G261" s="229"/>
      <c r="H261" s="45"/>
      <c r="I261" s="393">
        <f t="shared" si="258"/>
        <v>0</v>
      </c>
      <c r="J261" s="263">
        <v>0</v>
      </c>
      <c r="K261" s="45"/>
      <c r="L261" s="532">
        <f t="shared" si="259"/>
        <v>0</v>
      </c>
      <c r="M261" s="229"/>
      <c r="N261" s="45"/>
      <c r="O261" s="393">
        <f t="shared" si="260"/>
        <v>0</v>
      </c>
      <c r="P261" s="290"/>
    </row>
    <row r="262" spans="1:16" ht="24" hidden="1" x14ac:dyDescent="0.25">
      <c r="A262" s="30">
        <v>6419</v>
      </c>
      <c r="B262" s="43" t="s">
        <v>254</v>
      </c>
      <c r="C262" s="189">
        <f t="shared" si="238"/>
        <v>0</v>
      </c>
      <c r="D262" s="263">
        <v>0</v>
      </c>
      <c r="E262" s="45"/>
      <c r="F262" s="532">
        <f t="shared" si="257"/>
        <v>0</v>
      </c>
      <c r="G262" s="229"/>
      <c r="H262" s="45"/>
      <c r="I262" s="393">
        <f t="shared" si="258"/>
        <v>0</v>
      </c>
      <c r="J262" s="263">
        <v>0</v>
      </c>
      <c r="K262" s="45"/>
      <c r="L262" s="532">
        <f t="shared" si="259"/>
        <v>0</v>
      </c>
      <c r="M262" s="229"/>
      <c r="N262" s="45"/>
      <c r="O262" s="393">
        <f t="shared" si="260"/>
        <v>0</v>
      </c>
      <c r="P262" s="290"/>
    </row>
    <row r="263" spans="1:16" ht="36" x14ac:dyDescent="0.25">
      <c r="A263" s="75">
        <v>6420</v>
      </c>
      <c r="B263" s="43" t="s">
        <v>255</v>
      </c>
      <c r="C263" s="411">
        <f t="shared" si="238"/>
        <v>5409</v>
      </c>
      <c r="D263" s="230">
        <f>SUM(D264:D267)</f>
        <v>5409</v>
      </c>
      <c r="E263" s="91">
        <f t="shared" ref="E263" si="261">SUM(E264:E267)</f>
        <v>0</v>
      </c>
      <c r="F263" s="411">
        <f>SUM(F264:F267)</f>
        <v>5409</v>
      </c>
      <c r="G263" s="230">
        <f t="shared" ref="G263:N263" si="262">SUM(G264:G267)</f>
        <v>0</v>
      </c>
      <c r="H263" s="91">
        <f t="shared" si="262"/>
        <v>0</v>
      </c>
      <c r="I263" s="411">
        <f t="shared" si="262"/>
        <v>0</v>
      </c>
      <c r="J263" s="230">
        <f>SUM(J264:J267)</f>
        <v>0</v>
      </c>
      <c r="K263" s="76">
        <f t="shared" si="262"/>
        <v>0</v>
      </c>
      <c r="L263" s="95">
        <f t="shared" si="262"/>
        <v>0</v>
      </c>
      <c r="M263" s="230">
        <f t="shared" si="262"/>
        <v>0</v>
      </c>
      <c r="N263" s="76">
        <f t="shared" si="262"/>
        <v>0</v>
      </c>
      <c r="O263" s="95">
        <f>SUM(O264:O267)</f>
        <v>0</v>
      </c>
      <c r="P263" s="537"/>
    </row>
    <row r="264" spans="1:16" hidden="1" x14ac:dyDescent="0.25">
      <c r="A264" s="30">
        <v>6421</v>
      </c>
      <c r="B264" s="43" t="s">
        <v>256</v>
      </c>
      <c r="C264" s="189">
        <f t="shared" si="238"/>
        <v>0</v>
      </c>
      <c r="D264" s="263">
        <v>0</v>
      </c>
      <c r="E264" s="45"/>
      <c r="F264" s="532">
        <f t="shared" ref="F264:F267" si="263">D264+E264</f>
        <v>0</v>
      </c>
      <c r="G264" s="229"/>
      <c r="H264" s="45"/>
      <c r="I264" s="393">
        <f t="shared" ref="I264:I267" si="264">G264+H264</f>
        <v>0</v>
      </c>
      <c r="J264" s="263">
        <v>0</v>
      </c>
      <c r="K264" s="45"/>
      <c r="L264" s="532">
        <f t="shared" ref="L264:L267" si="265">J264+K264</f>
        <v>0</v>
      </c>
      <c r="M264" s="229"/>
      <c r="N264" s="45"/>
      <c r="O264" s="393">
        <f t="shared" ref="O264:O267" si="266">M264+N264</f>
        <v>0</v>
      </c>
      <c r="P264" s="290"/>
    </row>
    <row r="265" spans="1:16" x14ac:dyDescent="0.25">
      <c r="A265" s="30">
        <v>6422</v>
      </c>
      <c r="B265" s="43" t="s">
        <v>257</v>
      </c>
      <c r="C265" s="411">
        <f t="shared" si="238"/>
        <v>3709</v>
      </c>
      <c r="D265" s="229">
        <v>3709</v>
      </c>
      <c r="E265" s="393"/>
      <c r="F265" s="290">
        <f t="shared" si="263"/>
        <v>3709</v>
      </c>
      <c r="G265" s="229"/>
      <c r="H265" s="393"/>
      <c r="I265" s="290">
        <f t="shared" si="264"/>
        <v>0</v>
      </c>
      <c r="J265" s="229">
        <v>0</v>
      </c>
      <c r="K265" s="45"/>
      <c r="L265" s="532">
        <f t="shared" si="265"/>
        <v>0</v>
      </c>
      <c r="M265" s="229"/>
      <c r="N265" s="45"/>
      <c r="O265" s="532">
        <f t="shared" si="266"/>
        <v>0</v>
      </c>
      <c r="P265" s="537"/>
    </row>
    <row r="266" spans="1:16" x14ac:dyDescent="0.25">
      <c r="A266" s="30">
        <v>6423</v>
      </c>
      <c r="B266" s="43" t="s">
        <v>258</v>
      </c>
      <c r="C266" s="411">
        <f t="shared" si="238"/>
        <v>1700</v>
      </c>
      <c r="D266" s="229">
        <v>1700</v>
      </c>
      <c r="E266" s="393"/>
      <c r="F266" s="290">
        <f t="shared" si="263"/>
        <v>1700</v>
      </c>
      <c r="G266" s="229"/>
      <c r="H266" s="393"/>
      <c r="I266" s="290">
        <f t="shared" si="264"/>
        <v>0</v>
      </c>
      <c r="J266" s="229">
        <v>0</v>
      </c>
      <c r="K266" s="45"/>
      <c r="L266" s="532">
        <f t="shared" si="265"/>
        <v>0</v>
      </c>
      <c r="M266" s="229"/>
      <c r="N266" s="45"/>
      <c r="O266" s="532">
        <f t="shared" si="266"/>
        <v>0</v>
      </c>
      <c r="P266" s="537"/>
    </row>
    <row r="267" spans="1:16" ht="24" hidden="1" x14ac:dyDescent="0.25">
      <c r="A267" s="30">
        <v>6424</v>
      </c>
      <c r="B267" s="43" t="s">
        <v>259</v>
      </c>
      <c r="C267" s="189">
        <f t="shared" si="238"/>
        <v>0</v>
      </c>
      <c r="D267" s="263">
        <v>0</v>
      </c>
      <c r="E267" s="45"/>
      <c r="F267" s="532">
        <f t="shared" si="263"/>
        <v>0</v>
      </c>
      <c r="G267" s="229"/>
      <c r="H267" s="45"/>
      <c r="I267" s="393">
        <f t="shared" si="264"/>
        <v>0</v>
      </c>
      <c r="J267" s="263">
        <v>0</v>
      </c>
      <c r="K267" s="45"/>
      <c r="L267" s="532">
        <f t="shared" si="265"/>
        <v>0</v>
      </c>
      <c r="M267" s="229"/>
      <c r="N267" s="45"/>
      <c r="O267" s="393">
        <f t="shared" si="266"/>
        <v>0</v>
      </c>
      <c r="P267" s="290"/>
    </row>
    <row r="268" spans="1:16" ht="24" hidden="1" x14ac:dyDescent="0.25">
      <c r="A268" s="97">
        <v>7000</v>
      </c>
      <c r="B268" s="97" t="s">
        <v>260</v>
      </c>
      <c r="C268" s="202">
        <f>SUM(F268,I268,L268,O268)</f>
        <v>0</v>
      </c>
      <c r="D268" s="139">
        <f>SUM(D269,D279)</f>
        <v>0</v>
      </c>
      <c r="E268" s="98">
        <f t="shared" ref="E268" si="267">SUM(E269,E279)</f>
        <v>0</v>
      </c>
      <c r="F268" s="265">
        <f>SUM(F269,F279)</f>
        <v>0</v>
      </c>
      <c r="G268" s="236">
        <f t="shared" ref="G268:N268" si="268">SUM(G269,G279)</f>
        <v>0</v>
      </c>
      <c r="H268" s="98">
        <f t="shared" si="268"/>
        <v>0</v>
      </c>
      <c r="I268" s="275">
        <f t="shared" si="268"/>
        <v>0</v>
      </c>
      <c r="J268" s="139">
        <f>SUM(J269,J279)</f>
        <v>0</v>
      </c>
      <c r="K268" s="98">
        <f t="shared" si="268"/>
        <v>0</v>
      </c>
      <c r="L268" s="265">
        <f t="shared" si="268"/>
        <v>0</v>
      </c>
      <c r="M268" s="236">
        <f t="shared" si="268"/>
        <v>0</v>
      </c>
      <c r="N268" s="98">
        <f t="shared" si="268"/>
        <v>0</v>
      </c>
      <c r="O268" s="158">
        <f>SUM(O269,O279)</f>
        <v>0</v>
      </c>
      <c r="P268" s="316"/>
    </row>
    <row r="269" spans="1:16" hidden="1" x14ac:dyDescent="0.25">
      <c r="A269" s="35">
        <v>7200</v>
      </c>
      <c r="B269" s="72" t="s">
        <v>261</v>
      </c>
      <c r="C269" s="187">
        <f t="shared" si="238"/>
        <v>0</v>
      </c>
      <c r="D269" s="130">
        <f>SUM(D270,D271,D274,D275,D278)</f>
        <v>0</v>
      </c>
      <c r="E269" s="38">
        <f t="shared" ref="E269" si="269">SUM(E270,E271,E274,E275,E278)</f>
        <v>0</v>
      </c>
      <c r="F269" s="175">
        <f>SUM(F270,F271,F274,F275,F278)</f>
        <v>0</v>
      </c>
      <c r="G269" s="227"/>
      <c r="H269" s="80"/>
      <c r="I269" s="123">
        <f>SUM(I270,I271,I274,I275,I278)</f>
        <v>0</v>
      </c>
      <c r="J269" s="130">
        <f>SUM(J270,J271,J274,J275,J278)</f>
        <v>0</v>
      </c>
      <c r="K269" s="80"/>
      <c r="L269" s="175">
        <f>SUM(L270,L271,L274,L275,L278)</f>
        <v>0</v>
      </c>
      <c r="M269" s="227"/>
      <c r="N269" s="38"/>
      <c r="O269" s="124">
        <f>SUM(O270,O271,O274,O275,O278)</f>
        <v>0</v>
      </c>
      <c r="P269" s="313"/>
    </row>
    <row r="270" spans="1:16" ht="24" hidden="1" x14ac:dyDescent="0.25">
      <c r="A270" s="340">
        <v>7210</v>
      </c>
      <c r="B270" s="40" t="s">
        <v>262</v>
      </c>
      <c r="C270" s="188">
        <f t="shared" si="238"/>
        <v>0</v>
      </c>
      <c r="D270" s="262">
        <v>0</v>
      </c>
      <c r="E270" s="42"/>
      <c r="F270" s="531">
        <f>D270+E270</f>
        <v>0</v>
      </c>
      <c r="G270" s="219"/>
      <c r="H270" s="42"/>
      <c r="I270" s="390">
        <f>G270+H270</f>
        <v>0</v>
      </c>
      <c r="J270" s="262">
        <v>0</v>
      </c>
      <c r="K270" s="42"/>
      <c r="L270" s="531">
        <f>J270+K270</f>
        <v>0</v>
      </c>
      <c r="M270" s="219"/>
      <c r="N270" s="42"/>
      <c r="O270" s="390">
        <f>M270+N270</f>
        <v>0</v>
      </c>
      <c r="P270" s="289"/>
    </row>
    <row r="271" spans="1:16" s="96" customFormat="1" ht="24" hidden="1" x14ac:dyDescent="0.25">
      <c r="A271" s="75">
        <v>7220</v>
      </c>
      <c r="B271" s="43" t="s">
        <v>263</v>
      </c>
      <c r="C271" s="189">
        <f t="shared" si="238"/>
        <v>0</v>
      </c>
      <c r="D271" s="132">
        <f>SUM(D272:D273)</f>
        <v>0</v>
      </c>
      <c r="E271" s="76">
        <f t="shared" ref="E271" si="270">SUM(E272:E273)</f>
        <v>0</v>
      </c>
      <c r="F271" s="95">
        <f>SUM(F272:F273)</f>
        <v>0</v>
      </c>
      <c r="G271" s="230">
        <f t="shared" ref="G271:O271" si="271">SUM(G272:G273)</f>
        <v>0</v>
      </c>
      <c r="H271" s="76">
        <f t="shared" si="271"/>
        <v>0</v>
      </c>
      <c r="I271" s="91">
        <f t="shared" si="271"/>
        <v>0</v>
      </c>
      <c r="J271" s="132">
        <f>SUM(J272:J273)</f>
        <v>0</v>
      </c>
      <c r="K271" s="76">
        <f t="shared" si="271"/>
        <v>0</v>
      </c>
      <c r="L271" s="95">
        <f t="shared" si="271"/>
        <v>0</v>
      </c>
      <c r="M271" s="230">
        <f t="shared" si="271"/>
        <v>0</v>
      </c>
      <c r="N271" s="76">
        <f t="shared" si="271"/>
        <v>0</v>
      </c>
      <c r="O271" s="91">
        <f t="shared" si="271"/>
        <v>0</v>
      </c>
      <c r="P271" s="290"/>
    </row>
    <row r="272" spans="1:16" s="96" customFormat="1" ht="24" hidden="1" x14ac:dyDescent="0.25">
      <c r="A272" s="30">
        <v>7221</v>
      </c>
      <c r="B272" s="43" t="s">
        <v>264</v>
      </c>
      <c r="C272" s="189">
        <f t="shared" si="238"/>
        <v>0</v>
      </c>
      <c r="D272" s="263">
        <v>0</v>
      </c>
      <c r="E272" s="45"/>
      <c r="F272" s="532">
        <f t="shared" ref="F272:F274" si="272">D272+E272</f>
        <v>0</v>
      </c>
      <c r="G272" s="229"/>
      <c r="H272" s="45"/>
      <c r="I272" s="393">
        <f t="shared" ref="I272:I274" si="273">G272+H272</f>
        <v>0</v>
      </c>
      <c r="J272" s="263">
        <v>0</v>
      </c>
      <c r="K272" s="45"/>
      <c r="L272" s="532">
        <f t="shared" ref="L272:L274" si="274">J272+K272</f>
        <v>0</v>
      </c>
      <c r="M272" s="229"/>
      <c r="N272" s="45"/>
      <c r="O272" s="393">
        <f t="shared" ref="O272:O274" si="275">M272+N272</f>
        <v>0</v>
      </c>
      <c r="P272" s="290"/>
    </row>
    <row r="273" spans="1:16" s="96" customFormat="1" ht="36" hidden="1" x14ac:dyDescent="0.25">
      <c r="A273" s="30">
        <v>7222</v>
      </c>
      <c r="B273" s="43" t="s">
        <v>265</v>
      </c>
      <c r="C273" s="189">
        <f t="shared" si="238"/>
        <v>0</v>
      </c>
      <c r="D273" s="263">
        <v>0</v>
      </c>
      <c r="E273" s="45"/>
      <c r="F273" s="532">
        <f t="shared" si="272"/>
        <v>0</v>
      </c>
      <c r="G273" s="229"/>
      <c r="H273" s="45"/>
      <c r="I273" s="393">
        <f t="shared" si="273"/>
        <v>0</v>
      </c>
      <c r="J273" s="263">
        <v>0</v>
      </c>
      <c r="K273" s="45"/>
      <c r="L273" s="532">
        <f t="shared" si="274"/>
        <v>0</v>
      </c>
      <c r="M273" s="229"/>
      <c r="N273" s="45"/>
      <c r="O273" s="393">
        <f t="shared" si="275"/>
        <v>0</v>
      </c>
      <c r="P273" s="290"/>
    </row>
    <row r="274" spans="1:16" ht="24" hidden="1" x14ac:dyDescent="0.25">
      <c r="A274" s="75">
        <v>7230</v>
      </c>
      <c r="B274" s="43" t="s">
        <v>308</v>
      </c>
      <c r="C274" s="189">
        <f t="shared" si="238"/>
        <v>0</v>
      </c>
      <c r="D274" s="263">
        <v>0</v>
      </c>
      <c r="E274" s="45"/>
      <c r="F274" s="532">
        <f t="shared" si="272"/>
        <v>0</v>
      </c>
      <c r="G274" s="229"/>
      <c r="H274" s="45"/>
      <c r="I274" s="393">
        <f t="shared" si="273"/>
        <v>0</v>
      </c>
      <c r="J274" s="263">
        <v>0</v>
      </c>
      <c r="K274" s="45"/>
      <c r="L274" s="532">
        <f t="shared" si="274"/>
        <v>0</v>
      </c>
      <c r="M274" s="229"/>
      <c r="N274" s="45"/>
      <c r="O274" s="393">
        <f t="shared" si="275"/>
        <v>0</v>
      </c>
      <c r="P274" s="290"/>
    </row>
    <row r="275" spans="1:16" ht="24" hidden="1" x14ac:dyDescent="0.25">
      <c r="A275" s="75">
        <v>7240</v>
      </c>
      <c r="B275" s="43" t="s">
        <v>266</v>
      </c>
      <c r="C275" s="189">
        <f t="shared" si="238"/>
        <v>0</v>
      </c>
      <c r="D275" s="132">
        <f>SUM(D276:D277)</f>
        <v>0</v>
      </c>
      <c r="E275" s="76">
        <f t="shared" ref="E275" si="276">SUM(E276:E277)</f>
        <v>0</v>
      </c>
      <c r="F275" s="95">
        <f>SUM(F276:F277)</f>
        <v>0</v>
      </c>
      <c r="G275" s="230">
        <f t="shared" ref="G275:O275" si="277">SUM(G276:G277)</f>
        <v>0</v>
      </c>
      <c r="H275" s="76">
        <f t="shared" si="277"/>
        <v>0</v>
      </c>
      <c r="I275" s="91">
        <f t="shared" si="277"/>
        <v>0</v>
      </c>
      <c r="J275" s="132">
        <f>SUM(J276:J277)</f>
        <v>0</v>
      </c>
      <c r="K275" s="76">
        <f t="shared" si="277"/>
        <v>0</v>
      </c>
      <c r="L275" s="95">
        <f t="shared" si="277"/>
        <v>0</v>
      </c>
      <c r="M275" s="230">
        <f t="shared" si="277"/>
        <v>0</v>
      </c>
      <c r="N275" s="76">
        <f t="shared" si="277"/>
        <v>0</v>
      </c>
      <c r="O275" s="91">
        <f t="shared" si="277"/>
        <v>0</v>
      </c>
      <c r="P275" s="290"/>
    </row>
    <row r="276" spans="1:16" ht="36" hidden="1" x14ac:dyDescent="0.25">
      <c r="A276" s="30">
        <v>7245</v>
      </c>
      <c r="B276" s="43" t="s">
        <v>267</v>
      </c>
      <c r="C276" s="189">
        <f t="shared" si="238"/>
        <v>0</v>
      </c>
      <c r="D276" s="263">
        <v>0</v>
      </c>
      <c r="E276" s="45"/>
      <c r="F276" s="532">
        <f t="shared" ref="F276:F278" si="278">D276+E276</f>
        <v>0</v>
      </c>
      <c r="G276" s="229"/>
      <c r="H276" s="45"/>
      <c r="I276" s="393">
        <f t="shared" ref="I276:I278" si="279">G276+H276</f>
        <v>0</v>
      </c>
      <c r="J276" s="263">
        <v>0</v>
      </c>
      <c r="K276" s="45"/>
      <c r="L276" s="532">
        <f t="shared" ref="L276:L278" si="280">J276+K276</f>
        <v>0</v>
      </c>
      <c r="M276" s="229"/>
      <c r="N276" s="45"/>
      <c r="O276" s="393">
        <f t="shared" ref="O276:O278" si="281">M276+N276</f>
        <v>0</v>
      </c>
      <c r="P276" s="290"/>
    </row>
    <row r="277" spans="1:16" ht="72" hidden="1" x14ac:dyDescent="0.25">
      <c r="A277" s="30">
        <v>7246</v>
      </c>
      <c r="B277" s="43" t="s">
        <v>268</v>
      </c>
      <c r="C277" s="189">
        <f t="shared" si="238"/>
        <v>0</v>
      </c>
      <c r="D277" s="263">
        <v>0</v>
      </c>
      <c r="E277" s="45"/>
      <c r="F277" s="532">
        <f t="shared" si="278"/>
        <v>0</v>
      </c>
      <c r="G277" s="229"/>
      <c r="H277" s="45"/>
      <c r="I277" s="393">
        <f t="shared" si="279"/>
        <v>0</v>
      </c>
      <c r="J277" s="263">
        <v>0</v>
      </c>
      <c r="K277" s="45"/>
      <c r="L277" s="532">
        <f t="shared" si="280"/>
        <v>0</v>
      </c>
      <c r="M277" s="229"/>
      <c r="N277" s="45"/>
      <c r="O277" s="393">
        <f t="shared" si="281"/>
        <v>0</v>
      </c>
      <c r="P277" s="290"/>
    </row>
    <row r="278" spans="1:16" ht="24" hidden="1" x14ac:dyDescent="0.25">
      <c r="A278" s="92">
        <v>7260</v>
      </c>
      <c r="B278" s="40" t="s">
        <v>269</v>
      </c>
      <c r="C278" s="188">
        <f t="shared" si="238"/>
        <v>0</v>
      </c>
      <c r="D278" s="262">
        <v>0</v>
      </c>
      <c r="E278" s="42"/>
      <c r="F278" s="531">
        <f t="shared" si="278"/>
        <v>0</v>
      </c>
      <c r="G278" s="219"/>
      <c r="H278" s="42"/>
      <c r="I278" s="390">
        <f t="shared" si="279"/>
        <v>0</v>
      </c>
      <c r="J278" s="262">
        <v>0</v>
      </c>
      <c r="K278" s="42"/>
      <c r="L278" s="531">
        <f t="shared" si="280"/>
        <v>0</v>
      </c>
      <c r="M278" s="219"/>
      <c r="N278" s="42"/>
      <c r="O278" s="390">
        <f t="shared" si="281"/>
        <v>0</v>
      </c>
      <c r="P278" s="289"/>
    </row>
    <row r="279" spans="1:16" hidden="1" x14ac:dyDescent="0.25">
      <c r="A279" s="55">
        <v>7700</v>
      </c>
      <c r="B279" s="105" t="s">
        <v>298</v>
      </c>
      <c r="C279" s="203">
        <f t="shared" si="238"/>
        <v>0</v>
      </c>
      <c r="D279" s="140">
        <f>D280</f>
        <v>0</v>
      </c>
      <c r="E279" s="106">
        <f t="shared" ref="E279:O279" si="282">E280</f>
        <v>0</v>
      </c>
      <c r="F279" s="177">
        <f t="shared" si="282"/>
        <v>0</v>
      </c>
      <c r="G279" s="237">
        <f t="shared" si="282"/>
        <v>0</v>
      </c>
      <c r="H279" s="106">
        <f t="shared" si="282"/>
        <v>0</v>
      </c>
      <c r="I279" s="276">
        <f t="shared" si="282"/>
        <v>0</v>
      </c>
      <c r="J279" s="140">
        <f>J280</f>
        <v>0</v>
      </c>
      <c r="K279" s="106">
        <f t="shared" si="282"/>
        <v>0</v>
      </c>
      <c r="L279" s="177">
        <f t="shared" si="282"/>
        <v>0</v>
      </c>
      <c r="M279" s="237">
        <f t="shared" si="282"/>
        <v>0</v>
      </c>
      <c r="N279" s="106">
        <f t="shared" si="282"/>
        <v>0</v>
      </c>
      <c r="O279" s="276">
        <f t="shared" si="282"/>
        <v>0</v>
      </c>
      <c r="P279" s="314"/>
    </row>
    <row r="280" spans="1:16" hidden="1" x14ac:dyDescent="0.25">
      <c r="A280" s="73">
        <v>7720</v>
      </c>
      <c r="B280" s="40" t="s">
        <v>299</v>
      </c>
      <c r="C280" s="190">
        <f t="shared" si="238"/>
        <v>0</v>
      </c>
      <c r="D280" s="255">
        <v>0</v>
      </c>
      <c r="E280" s="49"/>
      <c r="F280" s="543">
        <f>D280+E280</f>
        <v>0</v>
      </c>
      <c r="G280" s="238"/>
      <c r="H280" s="49"/>
      <c r="I280" s="389">
        <f>G280+H280</f>
        <v>0</v>
      </c>
      <c r="J280" s="255">
        <v>0</v>
      </c>
      <c r="K280" s="49"/>
      <c r="L280" s="543">
        <f>J280+K280</f>
        <v>0</v>
      </c>
      <c r="M280" s="238"/>
      <c r="N280" s="49"/>
      <c r="O280" s="389">
        <f>M280+N280</f>
        <v>0</v>
      </c>
      <c r="P280" s="294"/>
    </row>
    <row r="281" spans="1:16" hidden="1" x14ac:dyDescent="0.25">
      <c r="A281" s="94"/>
      <c r="B281" s="43" t="s">
        <v>270</v>
      </c>
      <c r="C281" s="189">
        <f t="shared" si="238"/>
        <v>0</v>
      </c>
      <c r="D281" s="132">
        <f>SUM(D282:D283)</f>
        <v>0</v>
      </c>
      <c r="E281" s="76">
        <f t="shared" ref="E281" si="283">SUM(E282:E283)</f>
        <v>0</v>
      </c>
      <c r="F281" s="95">
        <f>SUM(F282:F283)</f>
        <v>0</v>
      </c>
      <c r="G281" s="230">
        <f t="shared" ref="G281:O281" si="284">SUM(G282:G283)</f>
        <v>0</v>
      </c>
      <c r="H281" s="76">
        <f t="shared" si="284"/>
        <v>0</v>
      </c>
      <c r="I281" s="91">
        <f t="shared" si="284"/>
        <v>0</v>
      </c>
      <c r="J281" s="132">
        <f>SUM(J282:J283)</f>
        <v>0</v>
      </c>
      <c r="K281" s="76">
        <f t="shared" si="284"/>
        <v>0</v>
      </c>
      <c r="L281" s="95">
        <f t="shared" si="284"/>
        <v>0</v>
      </c>
      <c r="M281" s="230">
        <f t="shared" si="284"/>
        <v>0</v>
      </c>
      <c r="N281" s="76">
        <f t="shared" si="284"/>
        <v>0</v>
      </c>
      <c r="O281" s="91">
        <f t="shared" si="284"/>
        <v>0</v>
      </c>
      <c r="P281" s="290"/>
    </row>
    <row r="282" spans="1:16" hidden="1" x14ac:dyDescent="0.25">
      <c r="A282" s="94" t="s">
        <v>271</v>
      </c>
      <c r="B282" s="30" t="s">
        <v>272</v>
      </c>
      <c r="C282" s="189">
        <f t="shared" si="238"/>
        <v>0</v>
      </c>
      <c r="D282" s="263"/>
      <c r="E282" s="45"/>
      <c r="F282" s="532">
        <f>E282+D282</f>
        <v>0</v>
      </c>
      <c r="G282" s="229"/>
      <c r="H282" s="45"/>
      <c r="I282" s="393">
        <f>H282+G282</f>
        <v>0</v>
      </c>
      <c r="J282" s="263"/>
      <c r="K282" s="45"/>
      <c r="L282" s="532">
        <f>K282+J282</f>
        <v>0</v>
      </c>
      <c r="M282" s="229"/>
      <c r="N282" s="45"/>
      <c r="O282" s="393">
        <f>N282+M282</f>
        <v>0</v>
      </c>
      <c r="P282" s="290"/>
    </row>
    <row r="283" spans="1:16" hidden="1" x14ac:dyDescent="0.25">
      <c r="A283" s="94" t="s">
        <v>273</v>
      </c>
      <c r="B283" s="99" t="s">
        <v>274</v>
      </c>
      <c r="C283" s="188">
        <f t="shared" si="238"/>
        <v>0</v>
      </c>
      <c r="D283" s="262"/>
      <c r="E283" s="42"/>
      <c r="F283" s="531">
        <f>E283+D283</f>
        <v>0</v>
      </c>
      <c r="G283" s="219"/>
      <c r="H283" s="42"/>
      <c r="I283" s="390">
        <f>H283+G283</f>
        <v>0</v>
      </c>
      <c r="J283" s="262"/>
      <c r="K283" s="42"/>
      <c r="L283" s="531">
        <f>K283+J283</f>
        <v>0</v>
      </c>
      <c r="M283" s="219"/>
      <c r="N283" s="42"/>
      <c r="O283" s="390">
        <f>N283+M283</f>
        <v>0</v>
      </c>
      <c r="P283" s="289"/>
    </row>
    <row r="284" spans="1:16" ht="12.75" thickBot="1" x14ac:dyDescent="0.3">
      <c r="A284" s="110"/>
      <c r="B284" s="110" t="s">
        <v>275</v>
      </c>
      <c r="C284" s="413">
        <f t="shared" si="238"/>
        <v>649480</v>
      </c>
      <c r="D284" s="239">
        <f>SUM(D281,D268,D229,D194,D186,D172,D74,D52)</f>
        <v>642981</v>
      </c>
      <c r="E284" s="277">
        <f t="shared" ref="E284:O284" si="285">SUM(E281,E268,E229,E194,E186,E172,E74,E52)</f>
        <v>6499</v>
      </c>
      <c r="F284" s="413">
        <f t="shared" si="285"/>
        <v>649480</v>
      </c>
      <c r="G284" s="239">
        <f t="shared" si="285"/>
        <v>0</v>
      </c>
      <c r="H284" s="277">
        <f t="shared" si="285"/>
        <v>0</v>
      </c>
      <c r="I284" s="413">
        <f t="shared" si="285"/>
        <v>0</v>
      </c>
      <c r="J284" s="239">
        <f>SUM(J281,J268,J229,J194,J186,J172,J74,J52)</f>
        <v>0</v>
      </c>
      <c r="K284" s="111">
        <f t="shared" si="285"/>
        <v>0</v>
      </c>
      <c r="L284" s="112">
        <f t="shared" si="285"/>
        <v>0</v>
      </c>
      <c r="M284" s="239">
        <f t="shared" si="285"/>
        <v>0</v>
      </c>
      <c r="N284" s="111">
        <f t="shared" si="285"/>
        <v>0</v>
      </c>
      <c r="O284" s="112">
        <f t="shared" si="285"/>
        <v>0</v>
      </c>
      <c r="P284" s="564"/>
    </row>
    <row r="285" spans="1:16" s="19" customFormat="1" ht="13.5" hidden="1" thickTop="1" thickBot="1" x14ac:dyDescent="0.3">
      <c r="A285" s="744" t="s">
        <v>276</v>
      </c>
      <c r="B285" s="745"/>
      <c r="C285" s="205">
        <f t="shared" si="238"/>
        <v>0</v>
      </c>
      <c r="D285" s="142">
        <f>SUM(D24,D25,D41,D42)-D50</f>
        <v>0</v>
      </c>
      <c r="E285" s="114">
        <f t="shared" ref="E285" si="286">SUM(E24,E25,E41)-E50</f>
        <v>0</v>
      </c>
      <c r="F285" s="115">
        <f>SUM(F24,F25,F41)-F50</f>
        <v>0</v>
      </c>
      <c r="G285" s="240">
        <f>SUM(G24,G42)-G50</f>
        <v>0</v>
      </c>
      <c r="H285" s="114">
        <f t="shared" ref="H285:I285" si="287">SUM(H24,H42)-H50</f>
        <v>0</v>
      </c>
      <c r="I285" s="126">
        <f t="shared" si="287"/>
        <v>0</v>
      </c>
      <c r="J285" s="142">
        <f>(J26+J42)-J50</f>
        <v>0</v>
      </c>
      <c r="K285" s="114">
        <f t="shared" ref="K285:L285" si="288">(K26+K42)-K50</f>
        <v>0</v>
      </c>
      <c r="L285" s="115">
        <f t="shared" si="288"/>
        <v>0</v>
      </c>
      <c r="M285" s="240">
        <f>SUM(M44)-M50</f>
        <v>0</v>
      </c>
      <c r="N285" s="114">
        <f t="shared" ref="N285:O285" si="289">SUM(N44)-N50</f>
        <v>0</v>
      </c>
      <c r="O285" s="126">
        <f t="shared" si="289"/>
        <v>0</v>
      </c>
      <c r="P285" s="295"/>
    </row>
    <row r="286" spans="1:16" s="19" customFormat="1" ht="12.75" hidden="1" thickTop="1" x14ac:dyDescent="0.25">
      <c r="A286" s="746" t="s">
        <v>277</v>
      </c>
      <c r="B286" s="747"/>
      <c r="C286" s="206">
        <f t="shared" si="238"/>
        <v>0</v>
      </c>
      <c r="D286" s="143">
        <f>SUM(D287,D288)-D295+D296</f>
        <v>0</v>
      </c>
      <c r="E286" s="103">
        <f t="shared" ref="E286:O286" si="290">SUM(E287,E288)-E295+E296</f>
        <v>0</v>
      </c>
      <c r="F286" s="109">
        <f t="shared" si="290"/>
        <v>0</v>
      </c>
      <c r="G286" s="241">
        <f t="shared" si="290"/>
        <v>0</v>
      </c>
      <c r="H286" s="103">
        <f t="shared" si="290"/>
        <v>0</v>
      </c>
      <c r="I286" s="113">
        <f t="shared" si="290"/>
        <v>0</v>
      </c>
      <c r="J286" s="143">
        <f>SUM(J287,J288)-J295+J296</f>
        <v>0</v>
      </c>
      <c r="K286" s="103">
        <f t="shared" si="290"/>
        <v>0</v>
      </c>
      <c r="L286" s="109">
        <f t="shared" si="290"/>
        <v>0</v>
      </c>
      <c r="M286" s="241">
        <f t="shared" si="290"/>
        <v>0</v>
      </c>
      <c r="N286" s="103">
        <f t="shared" si="290"/>
        <v>0</v>
      </c>
      <c r="O286" s="113">
        <f t="shared" si="290"/>
        <v>0</v>
      </c>
      <c r="P286" s="318"/>
    </row>
    <row r="287" spans="1:16" s="19" customFormat="1" ht="13.5" hidden="1" thickTop="1" thickBot="1" x14ac:dyDescent="0.3">
      <c r="A287" s="63" t="s">
        <v>278</v>
      </c>
      <c r="B287" s="63" t="s">
        <v>279</v>
      </c>
      <c r="C287" s="196">
        <f t="shared" si="238"/>
        <v>0</v>
      </c>
      <c r="D287" s="134">
        <f>D21-D281</f>
        <v>0</v>
      </c>
      <c r="E287" s="64">
        <f t="shared" ref="E287:O287" si="291">E21-E281</f>
        <v>0</v>
      </c>
      <c r="F287" s="169">
        <f t="shared" si="291"/>
        <v>0</v>
      </c>
      <c r="G287" s="223">
        <f t="shared" si="291"/>
        <v>0</v>
      </c>
      <c r="H287" s="64">
        <f t="shared" si="291"/>
        <v>0</v>
      </c>
      <c r="I287" s="117">
        <f t="shared" si="291"/>
        <v>0</v>
      </c>
      <c r="J287" s="134">
        <f>J21-J281</f>
        <v>0</v>
      </c>
      <c r="K287" s="64">
        <f t="shared" si="291"/>
        <v>0</v>
      </c>
      <c r="L287" s="169">
        <f t="shared" si="291"/>
        <v>0</v>
      </c>
      <c r="M287" s="223">
        <f t="shared" si="291"/>
        <v>0</v>
      </c>
      <c r="N287" s="64">
        <f t="shared" si="291"/>
        <v>0</v>
      </c>
      <c r="O287" s="117">
        <f t="shared" si="291"/>
        <v>0</v>
      </c>
      <c r="P287" s="309"/>
    </row>
    <row r="288" spans="1:16" s="19" customFormat="1" ht="12.75" hidden="1" thickTop="1" x14ac:dyDescent="0.25">
      <c r="A288" s="116" t="s">
        <v>280</v>
      </c>
      <c r="B288" s="116" t="s">
        <v>281</v>
      </c>
      <c r="C288" s="206">
        <f t="shared" si="238"/>
        <v>0</v>
      </c>
      <c r="D288" s="143">
        <f>SUM(D289,D291,D293)-SUM(D290,D292,D294)</f>
        <v>0</v>
      </c>
      <c r="E288" s="103">
        <f t="shared" ref="E288:O288" si="292">SUM(E289,E291,E293)-SUM(E290,E292,E294)</f>
        <v>0</v>
      </c>
      <c r="F288" s="109">
        <f t="shared" si="292"/>
        <v>0</v>
      </c>
      <c r="G288" s="241">
        <f t="shared" si="292"/>
        <v>0</v>
      </c>
      <c r="H288" s="103">
        <f t="shared" si="292"/>
        <v>0</v>
      </c>
      <c r="I288" s="113">
        <f t="shared" si="292"/>
        <v>0</v>
      </c>
      <c r="J288" s="143">
        <f>SUM(J289,J291,J293)-SUM(J290,J292,J294)</f>
        <v>0</v>
      </c>
      <c r="K288" s="103">
        <f t="shared" si="292"/>
        <v>0</v>
      </c>
      <c r="L288" s="109">
        <f t="shared" si="292"/>
        <v>0</v>
      </c>
      <c r="M288" s="241">
        <f t="shared" si="292"/>
        <v>0</v>
      </c>
      <c r="N288" s="103">
        <f t="shared" si="292"/>
        <v>0</v>
      </c>
      <c r="O288" s="113">
        <f t="shared" si="292"/>
        <v>0</v>
      </c>
      <c r="P288" s="318"/>
    </row>
    <row r="289" spans="1:16" ht="12.75" hidden="1" thickTop="1" x14ac:dyDescent="0.25">
      <c r="A289" s="100" t="s">
        <v>282</v>
      </c>
      <c r="B289" s="60" t="s">
        <v>283</v>
      </c>
      <c r="C289" s="190">
        <f t="shared" si="238"/>
        <v>0</v>
      </c>
      <c r="D289" s="255"/>
      <c r="E289" s="49"/>
      <c r="F289" s="543">
        <f t="shared" ref="F289:F296" si="293">E289+D289</f>
        <v>0</v>
      </c>
      <c r="G289" s="238"/>
      <c r="H289" s="49"/>
      <c r="I289" s="389">
        <f t="shared" ref="I289:I296" si="294">H289+G289</f>
        <v>0</v>
      </c>
      <c r="J289" s="255"/>
      <c r="K289" s="49"/>
      <c r="L289" s="543">
        <f t="shared" ref="L289:L296" si="295">K289+J289</f>
        <v>0</v>
      </c>
      <c r="M289" s="238"/>
      <c r="N289" s="49"/>
      <c r="O289" s="389">
        <f t="shared" ref="O289:O296" si="296">N289+M289</f>
        <v>0</v>
      </c>
      <c r="P289" s="294"/>
    </row>
    <row r="290" spans="1:16" ht="12.75" hidden="1" thickTop="1" x14ac:dyDescent="0.25">
      <c r="A290" s="94" t="s">
        <v>284</v>
      </c>
      <c r="B290" s="29" t="s">
        <v>285</v>
      </c>
      <c r="C290" s="189">
        <f t="shared" si="238"/>
        <v>0</v>
      </c>
      <c r="D290" s="263"/>
      <c r="E290" s="45"/>
      <c r="F290" s="532">
        <f t="shared" si="293"/>
        <v>0</v>
      </c>
      <c r="G290" s="229"/>
      <c r="H290" s="45"/>
      <c r="I290" s="393">
        <f t="shared" si="294"/>
        <v>0</v>
      </c>
      <c r="J290" s="263"/>
      <c r="K290" s="45"/>
      <c r="L290" s="532">
        <f t="shared" si="295"/>
        <v>0</v>
      </c>
      <c r="M290" s="229"/>
      <c r="N290" s="45"/>
      <c r="O290" s="393">
        <f t="shared" si="296"/>
        <v>0</v>
      </c>
      <c r="P290" s="290"/>
    </row>
    <row r="291" spans="1:16" ht="12.75" hidden="1" thickTop="1" x14ac:dyDescent="0.25">
      <c r="A291" s="94" t="s">
        <v>286</v>
      </c>
      <c r="B291" s="29" t="s">
        <v>287</v>
      </c>
      <c r="C291" s="189">
        <f t="shared" si="238"/>
        <v>0</v>
      </c>
      <c r="D291" s="263"/>
      <c r="E291" s="45"/>
      <c r="F291" s="532">
        <f t="shared" si="293"/>
        <v>0</v>
      </c>
      <c r="G291" s="229"/>
      <c r="H291" s="45"/>
      <c r="I291" s="393">
        <f t="shared" si="294"/>
        <v>0</v>
      </c>
      <c r="J291" s="263"/>
      <c r="K291" s="45"/>
      <c r="L291" s="532">
        <f t="shared" si="295"/>
        <v>0</v>
      </c>
      <c r="M291" s="229"/>
      <c r="N291" s="45"/>
      <c r="O291" s="393">
        <f t="shared" si="296"/>
        <v>0</v>
      </c>
      <c r="P291" s="290"/>
    </row>
    <row r="292" spans="1:16" ht="12.75" hidden="1" thickTop="1" x14ac:dyDescent="0.25">
      <c r="A292" s="94" t="s">
        <v>288</v>
      </c>
      <c r="B292" s="29" t="s">
        <v>289</v>
      </c>
      <c r="C292" s="189">
        <f>SUM(F292,I292,L292,O292)</f>
        <v>0</v>
      </c>
      <c r="D292" s="263"/>
      <c r="E292" s="45"/>
      <c r="F292" s="532">
        <f t="shared" si="293"/>
        <v>0</v>
      </c>
      <c r="G292" s="229"/>
      <c r="H292" s="45"/>
      <c r="I292" s="393">
        <f t="shared" si="294"/>
        <v>0</v>
      </c>
      <c r="J292" s="263"/>
      <c r="K292" s="45"/>
      <c r="L292" s="532">
        <f t="shared" si="295"/>
        <v>0</v>
      </c>
      <c r="M292" s="229"/>
      <c r="N292" s="45"/>
      <c r="O292" s="393">
        <f t="shared" si="296"/>
        <v>0</v>
      </c>
      <c r="P292" s="290"/>
    </row>
    <row r="293" spans="1:16" ht="12.75" hidden="1" thickTop="1" x14ac:dyDescent="0.25">
      <c r="A293" s="94" t="s">
        <v>290</v>
      </c>
      <c r="B293" s="29" t="s">
        <v>291</v>
      </c>
      <c r="C293" s="189">
        <f t="shared" si="238"/>
        <v>0</v>
      </c>
      <c r="D293" s="263"/>
      <c r="E293" s="45"/>
      <c r="F293" s="532">
        <f t="shared" si="293"/>
        <v>0</v>
      </c>
      <c r="G293" s="229"/>
      <c r="H293" s="45"/>
      <c r="I293" s="393">
        <f t="shared" si="294"/>
        <v>0</v>
      </c>
      <c r="J293" s="263"/>
      <c r="K293" s="45"/>
      <c r="L293" s="532">
        <f t="shared" si="295"/>
        <v>0</v>
      </c>
      <c r="M293" s="229"/>
      <c r="N293" s="45"/>
      <c r="O293" s="393">
        <f t="shared" si="296"/>
        <v>0</v>
      </c>
      <c r="P293" s="290"/>
    </row>
    <row r="294" spans="1:16" ht="12.75" hidden="1" thickTop="1" x14ac:dyDescent="0.25">
      <c r="A294" s="101" t="s">
        <v>292</v>
      </c>
      <c r="B294" s="102" t="s">
        <v>293</v>
      </c>
      <c r="C294" s="200">
        <f t="shared" si="238"/>
        <v>0</v>
      </c>
      <c r="D294" s="264"/>
      <c r="E294" s="84"/>
      <c r="F294" s="540">
        <f t="shared" si="293"/>
        <v>0</v>
      </c>
      <c r="G294" s="234"/>
      <c r="H294" s="84"/>
      <c r="I294" s="435">
        <f t="shared" si="294"/>
        <v>0</v>
      </c>
      <c r="J294" s="264"/>
      <c r="K294" s="84"/>
      <c r="L294" s="540">
        <f t="shared" si="295"/>
        <v>0</v>
      </c>
      <c r="M294" s="234"/>
      <c r="N294" s="84"/>
      <c r="O294" s="435">
        <f t="shared" si="296"/>
        <v>0</v>
      </c>
      <c r="P294" s="293"/>
    </row>
    <row r="295" spans="1:16" s="19" customFormat="1" ht="13.5" hidden="1" thickTop="1" thickBot="1" x14ac:dyDescent="0.3">
      <c r="A295" s="118" t="s">
        <v>294</v>
      </c>
      <c r="B295" s="118" t="s">
        <v>295</v>
      </c>
      <c r="C295" s="205">
        <f t="shared" si="238"/>
        <v>0</v>
      </c>
      <c r="D295" s="266"/>
      <c r="E295" s="119"/>
      <c r="F295" s="545">
        <f t="shared" si="293"/>
        <v>0</v>
      </c>
      <c r="G295" s="242"/>
      <c r="H295" s="119"/>
      <c r="I295" s="436">
        <f t="shared" si="294"/>
        <v>0</v>
      </c>
      <c r="J295" s="266"/>
      <c r="K295" s="119"/>
      <c r="L295" s="545">
        <f t="shared" si="295"/>
        <v>0</v>
      </c>
      <c r="M295" s="242"/>
      <c r="N295" s="119"/>
      <c r="O295" s="436">
        <f t="shared" si="296"/>
        <v>0</v>
      </c>
      <c r="P295" s="295"/>
    </row>
    <row r="296" spans="1:16" s="19" customFormat="1" ht="36.75" hidden="1" thickTop="1" x14ac:dyDescent="0.25">
      <c r="A296" s="116" t="s">
        <v>296</v>
      </c>
      <c r="B296" s="104" t="s">
        <v>297</v>
      </c>
      <c r="C296" s="206">
        <f>SUM(F296,I296,L296,O296)</f>
        <v>0</v>
      </c>
      <c r="D296" s="267"/>
      <c r="E296" s="179"/>
      <c r="F296" s="538">
        <f t="shared" si="293"/>
        <v>0</v>
      </c>
      <c r="G296" s="233"/>
      <c r="H296" s="80"/>
      <c r="I296" s="433">
        <f t="shared" si="294"/>
        <v>0</v>
      </c>
      <c r="J296" s="247"/>
      <c r="K296" s="80"/>
      <c r="L296" s="538">
        <f t="shared" si="295"/>
        <v>0</v>
      </c>
      <c r="M296" s="233"/>
      <c r="N296" s="80"/>
      <c r="O296" s="433">
        <f t="shared" si="296"/>
        <v>0</v>
      </c>
      <c r="P296" s="292"/>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HfyOaa7fi83Zr9eF/yt6ISv6Us/F92i53P/dWM8k6s4ryZZtNahyxtbdQldbz2bFK/54EAo0/+opWdDSlkOMrQ==" saltValue="QA2hoThrTjzvQWRuNR8SxA==" spinCount="100000" sheet="1" objects="1" scenarios="1" formatCells="0" formatColumns="0" formatRows="0"/>
  <autoFilter ref="A18:P296">
    <filterColumn colId="2">
      <filters blank="1">
        <filter val="1 300"/>
        <filter val="1 700"/>
        <filter val="1 837"/>
        <filter val="1 877"/>
        <filter val="19"/>
        <filter val="2 050"/>
        <filter val="2 077"/>
        <filter val="200"/>
        <filter val="3 350"/>
        <filter val="3 709"/>
        <filter val="36 810"/>
        <filter val="37 235"/>
        <filter val="4 710"/>
        <filter val="40"/>
        <filter val="425"/>
        <filter val="5 409"/>
        <filter val="595 988"/>
        <filter val="6 101"/>
        <filter val="604 067"/>
        <filter val="606 144"/>
        <filter val="643 379"/>
        <filter val="649 480"/>
        <filter val="692"/>
      </filters>
    </filterColumn>
  </autoFilter>
  <mergeCells count="33">
    <mergeCell ref="C12:P12"/>
    <mergeCell ref="A1:O1"/>
    <mergeCell ref="A2:P2"/>
    <mergeCell ref="C3:P3"/>
    <mergeCell ref="C4:P4"/>
    <mergeCell ref="C5:P5"/>
    <mergeCell ref="C6:P6"/>
    <mergeCell ref="C7:P7"/>
    <mergeCell ref="C8:P8"/>
    <mergeCell ref="C9:P9"/>
    <mergeCell ref="C10:P10"/>
    <mergeCell ref="C11:P11"/>
    <mergeCell ref="C13:P13"/>
    <mergeCell ref="C14:O14"/>
    <mergeCell ref="A15:A17"/>
    <mergeCell ref="B15:B17"/>
    <mergeCell ref="C15:O15"/>
    <mergeCell ref="C16:C17"/>
    <mergeCell ref="D16:D17"/>
    <mergeCell ref="E16:E17"/>
    <mergeCell ref="F16:F17"/>
    <mergeCell ref="G16:G17"/>
    <mergeCell ref="N16:N17"/>
    <mergeCell ref="O16:O17"/>
    <mergeCell ref="P16:P17"/>
    <mergeCell ref="K16:K17"/>
    <mergeCell ref="L16:L17"/>
    <mergeCell ref="M16:M17"/>
    <mergeCell ref="A285:B285"/>
    <mergeCell ref="A286:B286"/>
    <mergeCell ref="H16:H17"/>
    <mergeCell ref="I16:I17"/>
    <mergeCell ref="J16:J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96.pielikums Jūrmalas pilsētas domes
2017.gada 26.oktobra saistošajiem noteikumiem Nr.31
(protokols Nr.18, 9.punkts)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R11" sqref="R11"/>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325</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329</v>
      </c>
      <c r="D3" s="779"/>
      <c r="E3" s="779"/>
      <c r="F3" s="779"/>
      <c r="G3" s="779"/>
      <c r="H3" s="779"/>
      <c r="I3" s="779"/>
      <c r="J3" s="779"/>
      <c r="K3" s="779"/>
      <c r="L3" s="779"/>
      <c r="M3" s="779"/>
      <c r="N3" s="779"/>
      <c r="O3" s="779"/>
      <c r="P3" s="780"/>
      <c r="Q3" s="296"/>
    </row>
    <row r="4" spans="1:17" ht="12.75" customHeight="1" x14ac:dyDescent="0.25">
      <c r="A4" s="4" t="s">
        <v>1</v>
      </c>
      <c r="B4" s="5"/>
      <c r="C4" s="779" t="s">
        <v>318</v>
      </c>
      <c r="D4" s="779"/>
      <c r="E4" s="779"/>
      <c r="F4" s="779"/>
      <c r="G4" s="779"/>
      <c r="H4" s="779"/>
      <c r="I4" s="779"/>
      <c r="J4" s="779"/>
      <c r="K4" s="779"/>
      <c r="L4" s="779"/>
      <c r="M4" s="779"/>
      <c r="N4" s="779"/>
      <c r="O4" s="779"/>
      <c r="P4" s="780"/>
      <c r="Q4" s="296"/>
    </row>
    <row r="5" spans="1:17" ht="12.75" customHeight="1" x14ac:dyDescent="0.25">
      <c r="A5" s="2" t="s">
        <v>2</v>
      </c>
      <c r="B5" s="3"/>
      <c r="C5" s="754" t="s">
        <v>319</v>
      </c>
      <c r="D5" s="754"/>
      <c r="E5" s="754"/>
      <c r="F5" s="754"/>
      <c r="G5" s="754"/>
      <c r="H5" s="754"/>
      <c r="I5" s="754"/>
      <c r="J5" s="754"/>
      <c r="K5" s="754"/>
      <c r="L5" s="754"/>
      <c r="M5" s="754"/>
      <c r="N5" s="754"/>
      <c r="O5" s="754"/>
      <c r="P5" s="755"/>
      <c r="Q5" s="296"/>
    </row>
    <row r="6" spans="1:17" ht="12.75" customHeight="1" x14ac:dyDescent="0.25">
      <c r="A6" s="2" t="s">
        <v>3</v>
      </c>
      <c r="B6" s="3"/>
      <c r="C6" s="754" t="s">
        <v>320</v>
      </c>
      <c r="D6" s="754"/>
      <c r="E6" s="754"/>
      <c r="F6" s="754"/>
      <c r="G6" s="754"/>
      <c r="H6" s="754"/>
      <c r="I6" s="754"/>
      <c r="J6" s="754"/>
      <c r="K6" s="754"/>
      <c r="L6" s="754"/>
      <c r="M6" s="754"/>
      <c r="N6" s="754"/>
      <c r="O6" s="754"/>
      <c r="P6" s="755"/>
      <c r="Q6" s="296"/>
    </row>
    <row r="7" spans="1:17" ht="24.75" customHeight="1" x14ac:dyDescent="0.25">
      <c r="A7" s="2" t="s">
        <v>4</v>
      </c>
      <c r="B7" s="3"/>
      <c r="C7" s="779" t="s">
        <v>321</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322</v>
      </c>
      <c r="D9" s="754"/>
      <c r="E9" s="754"/>
      <c r="F9" s="754"/>
      <c r="G9" s="754"/>
      <c r="H9" s="754"/>
      <c r="I9" s="754"/>
      <c r="J9" s="754"/>
      <c r="K9" s="754"/>
      <c r="L9" s="754"/>
      <c r="M9" s="754"/>
      <c r="N9" s="754"/>
      <c r="O9" s="754"/>
      <c r="P9" s="755"/>
      <c r="Q9" s="296"/>
    </row>
    <row r="10" spans="1:17" ht="12.75" customHeight="1" x14ac:dyDescent="0.25">
      <c r="A10" s="2"/>
      <c r="B10" s="3" t="s">
        <v>7</v>
      </c>
      <c r="C10" s="754" t="s">
        <v>323</v>
      </c>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t="s">
        <v>324</v>
      </c>
      <c r="D12" s="754"/>
      <c r="E12" s="754"/>
      <c r="F12" s="754"/>
      <c r="G12" s="754"/>
      <c r="H12" s="754"/>
      <c r="I12" s="754"/>
      <c r="J12" s="754"/>
      <c r="K12" s="754"/>
      <c r="L12" s="754"/>
      <c r="M12" s="754"/>
      <c r="N12" s="754"/>
      <c r="O12" s="754"/>
      <c r="P12" s="755"/>
      <c r="Q12" s="296"/>
    </row>
    <row r="13" spans="1:17" ht="12.75" customHeight="1" x14ac:dyDescent="0.25">
      <c r="A13" s="2"/>
      <c r="B13" s="3" t="s">
        <v>10</v>
      </c>
      <c r="C13" s="754"/>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178"/>
      <c r="Q15" s="297"/>
    </row>
    <row r="16" spans="1:17"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7" s="13" customFormat="1" ht="57" customHeight="1" thickBot="1" x14ac:dyDescent="0.3">
      <c r="A17" s="758"/>
      <c r="B17" s="760"/>
      <c r="C17" s="788"/>
      <c r="D17" s="786"/>
      <c r="E17" s="753"/>
      <c r="F17" s="766"/>
      <c r="G17" s="768"/>
      <c r="H17" s="753"/>
      <c r="I17" s="794"/>
      <c r="J17" s="786"/>
      <c r="K17" s="751"/>
      <c r="L17" s="792"/>
      <c r="M17" s="774"/>
      <c r="N17" s="751"/>
      <c r="O17" s="753"/>
      <c r="P17" s="758"/>
      <c r="Q17" s="298"/>
    </row>
    <row r="18" spans="1:17"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7" s="19" customFormat="1" x14ac:dyDescent="0.25">
      <c r="A19" s="16"/>
      <c r="B19" s="17" t="s">
        <v>19</v>
      </c>
      <c r="C19" s="181"/>
      <c r="D19" s="243"/>
      <c r="E19" s="145"/>
      <c r="F19" s="286"/>
      <c r="G19" s="208"/>
      <c r="H19" s="145"/>
      <c r="I19" s="286"/>
      <c r="J19" s="243"/>
      <c r="K19" s="18"/>
      <c r="L19" s="160"/>
      <c r="M19" s="208"/>
      <c r="N19" s="18"/>
      <c r="O19" s="145"/>
      <c r="P19" s="286"/>
      <c r="Q19" s="181"/>
    </row>
    <row r="20" spans="1:17" s="19" customFormat="1" ht="12.75" thickBot="1" x14ac:dyDescent="0.3">
      <c r="A20" s="20"/>
      <c r="B20" s="21" t="s">
        <v>20</v>
      </c>
      <c r="C20" s="182">
        <f>SUM(F20,I20,L20,O20)</f>
        <v>896637</v>
      </c>
      <c r="D20" s="128">
        <f>SUM(D21,D24,D25,D41,D42)</f>
        <v>854346</v>
      </c>
      <c r="E20" s="268">
        <f>SUM(E21,E24,E25,E41,E42)</f>
        <v>0</v>
      </c>
      <c r="F20" s="394">
        <f>SUM(F21,F24,F25,F41,F42)</f>
        <v>854346</v>
      </c>
      <c r="G20" s="209">
        <f>SUM(G21,G24,G42)</f>
        <v>7986</v>
      </c>
      <c r="H20" s="268">
        <f t="shared" ref="H20:I20" si="0">SUM(H21,H24,H42)</f>
        <v>0</v>
      </c>
      <c r="I20" s="394">
        <f t="shared" si="0"/>
        <v>7986</v>
      </c>
      <c r="J20" s="128">
        <f>SUM(J21,J26,J42)</f>
        <v>34305</v>
      </c>
      <c r="K20" s="22">
        <f t="shared" ref="K20:L20" si="1">SUM(K21,K26,K42)</f>
        <v>0</v>
      </c>
      <c r="L20" s="161">
        <f t="shared" si="1"/>
        <v>34305</v>
      </c>
      <c r="M20" s="209">
        <f>SUM(M21,M44)</f>
        <v>0</v>
      </c>
      <c r="N20" s="22">
        <f t="shared" ref="N20:O20" si="2">SUM(N21,N44)</f>
        <v>0</v>
      </c>
      <c r="O20" s="268">
        <f t="shared" si="2"/>
        <v>0</v>
      </c>
      <c r="P20" s="301"/>
      <c r="Q20" s="181"/>
    </row>
    <row r="21" spans="1:17" ht="12.75" thickTop="1" x14ac:dyDescent="0.25">
      <c r="A21" s="23"/>
      <c r="B21" s="24" t="s">
        <v>21</v>
      </c>
      <c r="C21" s="183">
        <f t="shared" ref="C21" si="3">SUM(F21,I21,L21,O21)</f>
        <v>7176</v>
      </c>
      <c r="D21" s="129">
        <f t="shared" ref="D21:E21" si="4">SUM(D22:D23)</f>
        <v>0</v>
      </c>
      <c r="E21" s="269">
        <f t="shared" si="4"/>
        <v>0</v>
      </c>
      <c r="F21" s="395">
        <f>SUM(F22:F23)</f>
        <v>0</v>
      </c>
      <c r="G21" s="210">
        <f t="shared" ref="G21:O21" si="5">SUM(G22:G23)</f>
        <v>0</v>
      </c>
      <c r="H21" s="269">
        <f t="shared" si="5"/>
        <v>0</v>
      </c>
      <c r="I21" s="395">
        <f t="shared" si="5"/>
        <v>0</v>
      </c>
      <c r="J21" s="129">
        <f t="shared" si="5"/>
        <v>7176</v>
      </c>
      <c r="K21" s="25">
        <f t="shared" si="5"/>
        <v>0</v>
      </c>
      <c r="L21" s="162">
        <f t="shared" si="5"/>
        <v>7176</v>
      </c>
      <c r="M21" s="210">
        <f>SUM(M22:M23)</f>
        <v>0</v>
      </c>
      <c r="N21" s="25">
        <f t="shared" si="5"/>
        <v>0</v>
      </c>
      <c r="O21" s="269">
        <f t="shared" si="5"/>
        <v>0</v>
      </c>
      <c r="P21" s="302"/>
      <c r="Q21" s="296"/>
    </row>
    <row r="22" spans="1:17"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row>
    <row r="23" spans="1:17" x14ac:dyDescent="0.25">
      <c r="A23" s="29"/>
      <c r="B23" s="30" t="s">
        <v>23</v>
      </c>
      <c r="C23" s="185">
        <f t="shared" ref="C23" si="7">SUM(F23,I23,L23,O23)</f>
        <v>7176</v>
      </c>
      <c r="D23" s="245"/>
      <c r="E23" s="387"/>
      <c r="F23" s="396">
        <f t="shared" ref="F23:F24" si="8">D23+E23</f>
        <v>0</v>
      </c>
      <c r="G23" s="212"/>
      <c r="H23" s="387"/>
      <c r="I23" s="396">
        <f>G23+H23</f>
        <v>0</v>
      </c>
      <c r="J23" s="245">
        <v>7176</v>
      </c>
      <c r="K23" s="31"/>
      <c r="L23" s="328">
        <f>J23+K23</f>
        <v>7176</v>
      </c>
      <c r="M23" s="212"/>
      <c r="N23" s="31"/>
      <c r="O23" s="146">
        <f>M23+N23</f>
        <v>0</v>
      </c>
      <c r="P23" s="334"/>
      <c r="Q23" s="296"/>
    </row>
    <row r="24" spans="1:17" s="19" customFormat="1" ht="24.75" thickBot="1" x14ac:dyDescent="0.3">
      <c r="A24" s="32">
        <v>19300</v>
      </c>
      <c r="B24" s="32" t="s">
        <v>24</v>
      </c>
      <c r="C24" s="186">
        <f>SUM(F24,I24)</f>
        <v>862332</v>
      </c>
      <c r="D24" s="246">
        <v>854346</v>
      </c>
      <c r="E24" s="388"/>
      <c r="F24" s="397">
        <f t="shared" si="8"/>
        <v>854346</v>
      </c>
      <c r="G24" s="213">
        <v>7986</v>
      </c>
      <c r="H24" s="388"/>
      <c r="I24" s="397">
        <f t="shared" ref="I24" si="9">G24+H24</f>
        <v>7986</v>
      </c>
      <c r="J24" s="285" t="s">
        <v>25</v>
      </c>
      <c r="K24" s="34" t="s">
        <v>25</v>
      </c>
      <c r="L24" s="163" t="s">
        <v>25</v>
      </c>
      <c r="M24" s="278" t="s">
        <v>25</v>
      </c>
      <c r="N24" s="147" t="s">
        <v>25</v>
      </c>
      <c r="O24" s="147" t="s">
        <v>25</v>
      </c>
      <c r="P24" s="335"/>
      <c r="Q24" s="181"/>
    </row>
    <row r="25" spans="1:17"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row>
    <row r="26" spans="1:17" s="19" customFormat="1" ht="36.75" thickTop="1" x14ac:dyDescent="0.25">
      <c r="A26" s="35">
        <v>21300</v>
      </c>
      <c r="B26" s="35" t="s">
        <v>27</v>
      </c>
      <c r="C26" s="187">
        <f>SUM(L26)</f>
        <v>26779</v>
      </c>
      <c r="D26" s="248" t="s">
        <v>25</v>
      </c>
      <c r="E26" s="122" t="s">
        <v>25</v>
      </c>
      <c r="F26" s="398" t="s">
        <v>25</v>
      </c>
      <c r="G26" s="214" t="s">
        <v>25</v>
      </c>
      <c r="H26" s="122" t="s">
        <v>25</v>
      </c>
      <c r="I26" s="398" t="s">
        <v>25</v>
      </c>
      <c r="J26" s="130">
        <f t="shared" ref="J26:K26" si="10">SUM(J27,J31,J33,J36)</f>
        <v>26779</v>
      </c>
      <c r="K26" s="38">
        <f t="shared" si="10"/>
        <v>0</v>
      </c>
      <c r="L26" s="175">
        <f>SUM(L27,L31,L33,L36)</f>
        <v>26779</v>
      </c>
      <c r="M26" s="279" t="s">
        <v>25</v>
      </c>
      <c r="N26" s="122" t="s">
        <v>25</v>
      </c>
      <c r="O26" s="122" t="s">
        <v>25</v>
      </c>
      <c r="P26" s="303"/>
      <c r="Q26" s="181"/>
    </row>
    <row r="27" spans="1:17" s="19" customFormat="1" ht="24" hidden="1" x14ac:dyDescent="0.25">
      <c r="A27" s="39">
        <v>21350</v>
      </c>
      <c r="B27" s="35" t="s">
        <v>28</v>
      </c>
      <c r="C27" s="187">
        <f t="shared" ref="C27:C40" si="11">SUM(L27)</f>
        <v>0</v>
      </c>
      <c r="D27" s="248" t="s">
        <v>25</v>
      </c>
      <c r="E27" s="37" t="s">
        <v>25</v>
      </c>
      <c r="F27" s="164" t="s">
        <v>25</v>
      </c>
      <c r="G27" s="214" t="s">
        <v>25</v>
      </c>
      <c r="H27" s="37" t="s">
        <v>25</v>
      </c>
      <c r="I27" s="122" t="s">
        <v>25</v>
      </c>
      <c r="J27" s="130">
        <f t="shared" ref="J27:K27" si="12">SUM(J28:J30)</f>
        <v>0</v>
      </c>
      <c r="K27" s="38">
        <f t="shared" si="12"/>
        <v>0</v>
      </c>
      <c r="L27" s="175">
        <f>SUM(L28:L30)</f>
        <v>0</v>
      </c>
      <c r="M27" s="279" t="s">
        <v>25</v>
      </c>
      <c r="N27" s="122" t="s">
        <v>25</v>
      </c>
      <c r="O27" s="122" t="s">
        <v>25</v>
      </c>
      <c r="P27" s="303"/>
      <c r="Q27" s="181"/>
    </row>
    <row r="28" spans="1:17" hidden="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row>
    <row r="29" spans="1:17" hidden="1" x14ac:dyDescent="0.25">
      <c r="A29" s="29">
        <v>21352</v>
      </c>
      <c r="B29" s="43" t="s">
        <v>30</v>
      </c>
      <c r="C29" s="189">
        <f t="shared" si="11"/>
        <v>0</v>
      </c>
      <c r="D29" s="250" t="s">
        <v>25</v>
      </c>
      <c r="E29" s="44" t="s">
        <v>25</v>
      </c>
      <c r="F29" s="166" t="s">
        <v>25</v>
      </c>
      <c r="G29" s="216" t="s">
        <v>25</v>
      </c>
      <c r="H29" s="44" t="s">
        <v>25</v>
      </c>
      <c r="I29" s="149" t="s">
        <v>25</v>
      </c>
      <c r="J29" s="321"/>
      <c r="K29" s="322"/>
      <c r="L29" s="95">
        <f t="shared" si="13"/>
        <v>0</v>
      </c>
      <c r="M29" s="281" t="s">
        <v>25</v>
      </c>
      <c r="N29" s="149" t="s">
        <v>25</v>
      </c>
      <c r="O29" s="149" t="s">
        <v>25</v>
      </c>
      <c r="P29" s="305"/>
      <c r="Q29" s="296"/>
    </row>
    <row r="30" spans="1:17" ht="24" hidden="1" x14ac:dyDescent="0.25">
      <c r="A30" s="29">
        <v>21359</v>
      </c>
      <c r="B30" s="43" t="s">
        <v>31</v>
      </c>
      <c r="C30" s="189">
        <f t="shared" si="11"/>
        <v>0</v>
      </c>
      <c r="D30" s="250" t="s">
        <v>25</v>
      </c>
      <c r="E30" s="44" t="s">
        <v>25</v>
      </c>
      <c r="F30" s="166" t="s">
        <v>25</v>
      </c>
      <c r="G30" s="216" t="s">
        <v>25</v>
      </c>
      <c r="H30" s="44" t="s">
        <v>25</v>
      </c>
      <c r="I30" s="149" t="s">
        <v>25</v>
      </c>
      <c r="J30" s="321"/>
      <c r="K30" s="322"/>
      <c r="L30" s="95">
        <f t="shared" si="13"/>
        <v>0</v>
      </c>
      <c r="M30" s="281" t="s">
        <v>25</v>
      </c>
      <c r="N30" s="149" t="s">
        <v>25</v>
      </c>
      <c r="O30" s="149" t="s">
        <v>25</v>
      </c>
      <c r="P30" s="305"/>
      <c r="Q30" s="296"/>
    </row>
    <row r="31" spans="1:17" s="19" customFormat="1" ht="36" hidden="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row>
    <row r="32" spans="1:17" ht="36" hidden="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row>
    <row r="33" spans="1:17" s="19" customFormat="1" x14ac:dyDescent="0.25">
      <c r="A33" s="39">
        <v>21380</v>
      </c>
      <c r="B33" s="35" t="s">
        <v>34</v>
      </c>
      <c r="C33" s="187">
        <f t="shared" si="11"/>
        <v>19779</v>
      </c>
      <c r="D33" s="248" t="s">
        <v>25</v>
      </c>
      <c r="E33" s="122" t="s">
        <v>25</v>
      </c>
      <c r="F33" s="398" t="s">
        <v>25</v>
      </c>
      <c r="G33" s="214" t="s">
        <v>25</v>
      </c>
      <c r="H33" s="122" t="s">
        <v>25</v>
      </c>
      <c r="I33" s="398" t="s">
        <v>25</v>
      </c>
      <c r="J33" s="130">
        <f t="shared" ref="J33:K33" si="15">SUM(J34:J35)</f>
        <v>19779</v>
      </c>
      <c r="K33" s="38">
        <f t="shared" si="15"/>
        <v>0</v>
      </c>
      <c r="L33" s="175">
        <f>SUM(L34:L35)</f>
        <v>19779</v>
      </c>
      <c r="M33" s="279" t="s">
        <v>25</v>
      </c>
      <c r="N33" s="122" t="s">
        <v>25</v>
      </c>
      <c r="O33" s="122" t="s">
        <v>25</v>
      </c>
      <c r="P33" s="303"/>
      <c r="Q33" s="181"/>
    </row>
    <row r="34" spans="1:17" x14ac:dyDescent="0.25">
      <c r="A34" s="27">
        <v>21381</v>
      </c>
      <c r="B34" s="40" t="s">
        <v>35</v>
      </c>
      <c r="C34" s="188">
        <f t="shared" si="11"/>
        <v>16279</v>
      </c>
      <c r="D34" s="249" t="s">
        <v>25</v>
      </c>
      <c r="E34" s="148" t="s">
        <v>25</v>
      </c>
      <c r="F34" s="399" t="s">
        <v>25</v>
      </c>
      <c r="G34" s="215" t="s">
        <v>25</v>
      </c>
      <c r="H34" s="148" t="s">
        <v>25</v>
      </c>
      <c r="I34" s="399" t="s">
        <v>25</v>
      </c>
      <c r="J34" s="244">
        <v>16279</v>
      </c>
      <c r="K34" s="320"/>
      <c r="L34" s="176">
        <f t="shared" ref="L34:L35" si="16">J34+K34</f>
        <v>16279</v>
      </c>
      <c r="M34" s="280" t="s">
        <v>25</v>
      </c>
      <c r="N34" s="148" t="s">
        <v>25</v>
      </c>
      <c r="O34" s="148" t="s">
        <v>25</v>
      </c>
      <c r="P34" s="304"/>
      <c r="Q34" s="296"/>
    </row>
    <row r="35" spans="1:17" ht="24" x14ac:dyDescent="0.25">
      <c r="A35" s="30">
        <v>21383</v>
      </c>
      <c r="B35" s="43" t="s">
        <v>36</v>
      </c>
      <c r="C35" s="189">
        <f t="shared" si="11"/>
        <v>3500</v>
      </c>
      <c r="D35" s="250" t="s">
        <v>25</v>
      </c>
      <c r="E35" s="149" t="s">
        <v>25</v>
      </c>
      <c r="F35" s="400" t="s">
        <v>25</v>
      </c>
      <c r="G35" s="216" t="s">
        <v>25</v>
      </c>
      <c r="H35" s="149" t="s">
        <v>25</v>
      </c>
      <c r="I35" s="400" t="s">
        <v>25</v>
      </c>
      <c r="J35" s="245">
        <v>3500</v>
      </c>
      <c r="K35" s="322"/>
      <c r="L35" s="95">
        <f t="shared" si="16"/>
        <v>3500</v>
      </c>
      <c r="M35" s="281" t="s">
        <v>25</v>
      </c>
      <c r="N35" s="149" t="s">
        <v>25</v>
      </c>
      <c r="O35" s="149" t="s">
        <v>25</v>
      </c>
      <c r="P35" s="305"/>
      <c r="Q35" s="296"/>
    </row>
    <row r="36" spans="1:17" s="19" customFormat="1" ht="24" x14ac:dyDescent="0.25">
      <c r="A36" s="39">
        <v>21390</v>
      </c>
      <c r="B36" s="35" t="s">
        <v>37</v>
      </c>
      <c r="C36" s="187">
        <f t="shared" si="11"/>
        <v>7000</v>
      </c>
      <c r="D36" s="248" t="s">
        <v>25</v>
      </c>
      <c r="E36" s="122" t="s">
        <v>25</v>
      </c>
      <c r="F36" s="398" t="s">
        <v>25</v>
      </c>
      <c r="G36" s="214" t="s">
        <v>25</v>
      </c>
      <c r="H36" s="122" t="s">
        <v>25</v>
      </c>
      <c r="I36" s="398" t="s">
        <v>25</v>
      </c>
      <c r="J36" s="130">
        <f t="shared" ref="J36:K36" si="17">SUM(J37:J40)</f>
        <v>7000</v>
      </c>
      <c r="K36" s="38">
        <f t="shared" si="17"/>
        <v>0</v>
      </c>
      <c r="L36" s="175">
        <f>SUM(L37:L40)</f>
        <v>7000</v>
      </c>
      <c r="M36" s="279" t="s">
        <v>25</v>
      </c>
      <c r="N36" s="122" t="s">
        <v>25</v>
      </c>
      <c r="O36" s="122" t="s">
        <v>25</v>
      </c>
      <c r="P36" s="303"/>
      <c r="Q36" s="181"/>
    </row>
    <row r="37" spans="1:17" ht="24" hidden="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row>
    <row r="38" spans="1:17" hidden="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row>
    <row r="39" spans="1:17" hidden="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row>
    <row r="40" spans="1:17" ht="24" x14ac:dyDescent="0.25">
      <c r="A40" s="30">
        <v>21399</v>
      </c>
      <c r="B40" s="43" t="s">
        <v>41</v>
      </c>
      <c r="C40" s="445">
        <f t="shared" si="11"/>
        <v>7000</v>
      </c>
      <c r="D40" s="250" t="s">
        <v>25</v>
      </c>
      <c r="E40" s="149" t="s">
        <v>25</v>
      </c>
      <c r="F40" s="442" t="s">
        <v>25</v>
      </c>
      <c r="G40" s="216" t="s">
        <v>25</v>
      </c>
      <c r="H40" s="149" t="s">
        <v>25</v>
      </c>
      <c r="I40" s="442" t="s">
        <v>25</v>
      </c>
      <c r="J40" s="245">
        <v>7000</v>
      </c>
      <c r="K40" s="322"/>
      <c r="L40" s="177">
        <f t="shared" si="18"/>
        <v>7000</v>
      </c>
      <c r="M40" s="281" t="s">
        <v>25</v>
      </c>
      <c r="N40" s="149" t="s">
        <v>25</v>
      </c>
      <c r="O40" s="257" t="s">
        <v>25</v>
      </c>
      <c r="P40" s="305"/>
      <c r="Q40" s="296"/>
    </row>
    <row r="41" spans="1:17"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row>
    <row r="42" spans="1:17" s="19" customFormat="1" ht="24" x14ac:dyDescent="0.25">
      <c r="A42" s="50">
        <v>21490</v>
      </c>
      <c r="B42" s="51" t="s">
        <v>43</v>
      </c>
      <c r="C42" s="191">
        <f>SUM(F42,I42,L42)</f>
        <v>350</v>
      </c>
      <c r="D42" s="253">
        <f t="shared" ref="D42:E42" si="19">D43</f>
        <v>0</v>
      </c>
      <c r="E42" s="270">
        <f t="shared" si="19"/>
        <v>0</v>
      </c>
      <c r="F42" s="401">
        <f>F43</f>
        <v>0</v>
      </c>
      <c r="G42" s="218">
        <f t="shared" ref="G42:K42" si="20">G43</f>
        <v>0</v>
      </c>
      <c r="H42" s="270">
        <f t="shared" si="20"/>
        <v>0</v>
      </c>
      <c r="I42" s="401">
        <f t="shared" si="20"/>
        <v>0</v>
      </c>
      <c r="J42" s="253">
        <f t="shared" si="20"/>
        <v>350</v>
      </c>
      <c r="K42" s="52">
        <f t="shared" si="20"/>
        <v>0</v>
      </c>
      <c r="L42" s="254">
        <f>L43</f>
        <v>350</v>
      </c>
      <c r="M42" s="279" t="s">
        <v>25</v>
      </c>
      <c r="N42" s="122" t="s">
        <v>25</v>
      </c>
      <c r="O42" s="122" t="s">
        <v>25</v>
      </c>
      <c r="P42" s="303"/>
      <c r="Q42" s="181"/>
    </row>
    <row r="43" spans="1:17" s="19" customFormat="1" ht="24" x14ac:dyDescent="0.25">
      <c r="A43" s="30">
        <v>21499</v>
      </c>
      <c r="B43" s="43" t="s">
        <v>44</v>
      </c>
      <c r="C43" s="192">
        <f>SUM(F43,I43,L43)</f>
        <v>350</v>
      </c>
      <c r="D43" s="255"/>
      <c r="E43" s="389"/>
      <c r="F43" s="422">
        <f>D43+E43</f>
        <v>0</v>
      </c>
      <c r="G43" s="219"/>
      <c r="H43" s="390"/>
      <c r="I43" s="422">
        <f>G43+H43</f>
        <v>0</v>
      </c>
      <c r="J43" s="262">
        <v>350</v>
      </c>
      <c r="K43" s="42"/>
      <c r="L43" s="332">
        <f>J43+K43</f>
        <v>350</v>
      </c>
      <c r="M43" s="282" t="s">
        <v>25</v>
      </c>
      <c r="N43" s="150" t="s">
        <v>25</v>
      </c>
      <c r="O43" s="150" t="s">
        <v>25</v>
      </c>
      <c r="P43" s="306"/>
      <c r="Q43" s="181"/>
    </row>
    <row r="44" spans="1:17" ht="24" hidden="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row>
    <row r="45" spans="1:17"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row>
    <row r="46" spans="1:17"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row>
    <row r="47" spans="1:17" x14ac:dyDescent="0.25">
      <c r="A47" s="60"/>
      <c r="B47" s="58"/>
      <c r="C47" s="194"/>
      <c r="D47" s="260"/>
      <c r="E47" s="391"/>
      <c r="F47" s="403"/>
      <c r="G47" s="221"/>
      <c r="H47" s="272"/>
      <c r="I47" s="403"/>
      <c r="J47" s="258"/>
      <c r="K47" s="59"/>
      <c r="L47" s="167"/>
      <c r="M47" s="284"/>
      <c r="N47" s="107"/>
      <c r="O47" s="152"/>
      <c r="P47" s="288"/>
      <c r="Q47" s="296"/>
    </row>
    <row r="48" spans="1:17" s="19" customFormat="1" x14ac:dyDescent="0.25">
      <c r="A48" s="61"/>
      <c r="B48" s="62" t="s">
        <v>48</v>
      </c>
      <c r="C48" s="195"/>
      <c r="D48" s="261"/>
      <c r="E48" s="392"/>
      <c r="F48" s="404"/>
      <c r="G48" s="222"/>
      <c r="H48" s="153"/>
      <c r="I48" s="404"/>
      <c r="J48" s="133"/>
      <c r="K48" s="108"/>
      <c r="L48" s="168"/>
      <c r="M48" s="222"/>
      <c r="N48" s="108"/>
      <c r="O48" s="153"/>
      <c r="P48" s="308"/>
      <c r="Q48" s="181"/>
    </row>
    <row r="49" spans="1:17" s="19" customFormat="1" ht="12.75" thickBot="1" x14ac:dyDescent="0.3">
      <c r="A49" s="63"/>
      <c r="B49" s="20" t="s">
        <v>49</v>
      </c>
      <c r="C49" s="196">
        <f t="shared" ref="C49:C112" si="24">SUM(F49,I49,L49,O49)</f>
        <v>896637</v>
      </c>
      <c r="D49" s="134">
        <f t="shared" ref="D49:E49" si="25">SUM(D50,D281)</f>
        <v>854346</v>
      </c>
      <c r="E49" s="117">
        <f t="shared" si="25"/>
        <v>0</v>
      </c>
      <c r="F49" s="405">
        <f>SUM(F50,F281)</f>
        <v>854346</v>
      </c>
      <c r="G49" s="223">
        <f t="shared" ref="G49:O49" si="26">SUM(G50,G281)</f>
        <v>7986</v>
      </c>
      <c r="H49" s="117">
        <f t="shared" si="26"/>
        <v>0</v>
      </c>
      <c r="I49" s="405">
        <f t="shared" si="26"/>
        <v>7986</v>
      </c>
      <c r="J49" s="134">
        <f t="shared" si="26"/>
        <v>34305</v>
      </c>
      <c r="K49" s="64">
        <f t="shared" si="26"/>
        <v>0</v>
      </c>
      <c r="L49" s="169">
        <f t="shared" si="26"/>
        <v>34305</v>
      </c>
      <c r="M49" s="223">
        <f t="shared" si="26"/>
        <v>0</v>
      </c>
      <c r="N49" s="64">
        <f t="shared" si="26"/>
        <v>0</v>
      </c>
      <c r="O49" s="117">
        <f t="shared" si="26"/>
        <v>0</v>
      </c>
      <c r="P49" s="309"/>
      <c r="Q49" s="181"/>
    </row>
    <row r="50" spans="1:17" s="19" customFormat="1" ht="36.75" thickTop="1" x14ac:dyDescent="0.25">
      <c r="A50" s="65"/>
      <c r="B50" s="66" t="s">
        <v>50</v>
      </c>
      <c r="C50" s="197">
        <f t="shared" si="24"/>
        <v>896637</v>
      </c>
      <c r="D50" s="135">
        <f t="shared" ref="D50:E50" si="27">SUM(D51,D193)</f>
        <v>854346</v>
      </c>
      <c r="E50" s="273">
        <f t="shared" si="27"/>
        <v>0</v>
      </c>
      <c r="F50" s="406">
        <f>SUM(F51,F193)</f>
        <v>854346</v>
      </c>
      <c r="G50" s="224">
        <f t="shared" ref="G50:O50" si="28">SUM(G51,G193)</f>
        <v>7986</v>
      </c>
      <c r="H50" s="273">
        <f t="shared" si="28"/>
        <v>0</v>
      </c>
      <c r="I50" s="406">
        <f t="shared" si="28"/>
        <v>7986</v>
      </c>
      <c r="J50" s="135">
        <f t="shared" si="28"/>
        <v>34305</v>
      </c>
      <c r="K50" s="67">
        <f t="shared" si="28"/>
        <v>0</v>
      </c>
      <c r="L50" s="170">
        <f t="shared" si="28"/>
        <v>34305</v>
      </c>
      <c r="M50" s="224">
        <f t="shared" si="28"/>
        <v>0</v>
      </c>
      <c r="N50" s="67">
        <f t="shared" si="28"/>
        <v>0</v>
      </c>
      <c r="O50" s="273">
        <f t="shared" si="28"/>
        <v>0</v>
      </c>
      <c r="P50" s="310"/>
      <c r="Q50" s="181"/>
    </row>
    <row r="51" spans="1:17" s="19" customFormat="1" ht="24" x14ac:dyDescent="0.25">
      <c r="A51" s="68"/>
      <c r="B51" s="16" t="s">
        <v>51</v>
      </c>
      <c r="C51" s="198">
        <f t="shared" si="24"/>
        <v>886731</v>
      </c>
      <c r="D51" s="136">
        <f t="shared" ref="D51:E51" si="29">SUM(D52,D74,D172,D186)</f>
        <v>850846</v>
      </c>
      <c r="E51" s="274">
        <f t="shared" si="29"/>
        <v>0</v>
      </c>
      <c r="F51" s="407">
        <f>SUM(F52,F74,F172,F186)</f>
        <v>850846</v>
      </c>
      <c r="G51" s="225">
        <f t="shared" ref="G51:O51" si="30">SUM(G52,G74,G172,G186)</f>
        <v>7986</v>
      </c>
      <c r="H51" s="274">
        <f t="shared" si="30"/>
        <v>0</v>
      </c>
      <c r="I51" s="407">
        <f t="shared" si="30"/>
        <v>7986</v>
      </c>
      <c r="J51" s="136">
        <f t="shared" si="30"/>
        <v>27899</v>
      </c>
      <c r="K51" s="69">
        <f t="shared" si="30"/>
        <v>0</v>
      </c>
      <c r="L51" s="171">
        <f t="shared" si="30"/>
        <v>27899</v>
      </c>
      <c r="M51" s="225">
        <f t="shared" si="30"/>
        <v>0</v>
      </c>
      <c r="N51" s="69">
        <f t="shared" si="30"/>
        <v>0</v>
      </c>
      <c r="O51" s="274">
        <f t="shared" si="30"/>
        <v>0</v>
      </c>
      <c r="P51" s="311"/>
      <c r="Q51" s="181"/>
    </row>
    <row r="52" spans="1:17" s="19" customFormat="1" x14ac:dyDescent="0.25">
      <c r="A52" s="70">
        <v>1000</v>
      </c>
      <c r="B52" s="70" t="s">
        <v>52</v>
      </c>
      <c r="C52" s="199">
        <f t="shared" si="24"/>
        <v>777484</v>
      </c>
      <c r="D52" s="137">
        <f t="shared" ref="D52:E52" si="31">SUM(D53,D66)</f>
        <v>769498</v>
      </c>
      <c r="E52" s="125">
        <f t="shared" si="31"/>
        <v>0</v>
      </c>
      <c r="F52" s="408">
        <f>SUM(F53,F66)</f>
        <v>769498</v>
      </c>
      <c r="G52" s="226">
        <f t="shared" ref="G52:O52" si="32">SUM(G53,G66)</f>
        <v>7986</v>
      </c>
      <c r="H52" s="125">
        <f t="shared" si="32"/>
        <v>0</v>
      </c>
      <c r="I52" s="408">
        <f t="shared" si="32"/>
        <v>7986</v>
      </c>
      <c r="J52" s="137">
        <f t="shared" si="32"/>
        <v>0</v>
      </c>
      <c r="K52" s="71">
        <f t="shared" si="32"/>
        <v>0</v>
      </c>
      <c r="L52" s="172">
        <f t="shared" si="32"/>
        <v>0</v>
      </c>
      <c r="M52" s="226">
        <f t="shared" si="32"/>
        <v>0</v>
      </c>
      <c r="N52" s="71">
        <f t="shared" si="32"/>
        <v>0</v>
      </c>
      <c r="O52" s="125">
        <f t="shared" si="32"/>
        <v>0</v>
      </c>
      <c r="P52" s="312"/>
      <c r="Q52" s="181"/>
    </row>
    <row r="53" spans="1:17" x14ac:dyDescent="0.25">
      <c r="A53" s="35">
        <v>1100</v>
      </c>
      <c r="B53" s="72" t="s">
        <v>53</v>
      </c>
      <c r="C53" s="187">
        <f t="shared" si="24"/>
        <v>595490</v>
      </c>
      <c r="D53" s="130">
        <f t="shared" ref="D53:E53" si="33">SUM(D54,D57,D65)</f>
        <v>588998</v>
      </c>
      <c r="E53" s="123">
        <f t="shared" si="33"/>
        <v>0</v>
      </c>
      <c r="F53" s="409">
        <f>SUM(F54,F57,F65)</f>
        <v>588998</v>
      </c>
      <c r="G53" s="227">
        <f t="shared" ref="G53:N53" si="34">SUM(G54,G57,G65)</f>
        <v>6492</v>
      </c>
      <c r="H53" s="123">
        <f t="shared" si="34"/>
        <v>0</v>
      </c>
      <c r="I53" s="409">
        <f t="shared" si="34"/>
        <v>6492</v>
      </c>
      <c r="J53" s="130">
        <f t="shared" si="34"/>
        <v>0</v>
      </c>
      <c r="K53" s="38">
        <f t="shared" si="34"/>
        <v>0</v>
      </c>
      <c r="L53" s="175">
        <f t="shared" si="34"/>
        <v>0</v>
      </c>
      <c r="M53" s="227">
        <f t="shared" si="34"/>
        <v>0</v>
      </c>
      <c r="N53" s="38">
        <f t="shared" si="34"/>
        <v>0</v>
      </c>
      <c r="O53" s="123">
        <f>SUM(O54,O57,O65)</f>
        <v>0</v>
      </c>
      <c r="P53" s="313"/>
      <c r="Q53" s="296"/>
    </row>
    <row r="54" spans="1:17" x14ac:dyDescent="0.25">
      <c r="A54" s="73">
        <v>1110</v>
      </c>
      <c r="B54" s="58" t="s">
        <v>54</v>
      </c>
      <c r="C54" s="194">
        <f>SUM(F54,I54,L54,O54)</f>
        <v>557135</v>
      </c>
      <c r="D54" s="86">
        <f>SUM(D55:D56)</f>
        <v>550643</v>
      </c>
      <c r="E54" s="154">
        <f>SUM(E55:E56)</f>
        <v>0</v>
      </c>
      <c r="F54" s="410">
        <f>SUM(F55:F56)</f>
        <v>550643</v>
      </c>
      <c r="G54" s="228">
        <f t="shared" ref="G54:H54" si="35">SUM(G55:G56)</f>
        <v>6492</v>
      </c>
      <c r="H54" s="154">
        <f t="shared" si="35"/>
        <v>0</v>
      </c>
      <c r="I54" s="410">
        <f>SUM(I55:I56)</f>
        <v>6492</v>
      </c>
      <c r="J54" s="86">
        <f t="shared" ref="J54:K54" si="36">SUM(J55:J56)</f>
        <v>0</v>
      </c>
      <c r="K54" s="74">
        <f t="shared" si="36"/>
        <v>0</v>
      </c>
      <c r="L54" s="174">
        <f>SUM(L55:L56)</f>
        <v>0</v>
      </c>
      <c r="M54" s="228">
        <f t="shared" ref="M54:N54" si="37">SUM(M55:M56)</f>
        <v>0</v>
      </c>
      <c r="N54" s="74">
        <f t="shared" si="37"/>
        <v>0</v>
      </c>
      <c r="O54" s="154">
        <f>SUM(O55:O56)</f>
        <v>0</v>
      </c>
      <c r="P54" s="291"/>
      <c r="Q54" s="296"/>
    </row>
    <row r="55" spans="1:17"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row>
    <row r="56" spans="1:17" ht="59.25" customHeight="1" x14ac:dyDescent="0.25">
      <c r="A56" s="30">
        <v>1119</v>
      </c>
      <c r="B56" s="43" t="s">
        <v>56</v>
      </c>
      <c r="C56" s="189">
        <f t="shared" si="24"/>
        <v>557135</v>
      </c>
      <c r="D56" s="263">
        <v>550643</v>
      </c>
      <c r="E56" s="393"/>
      <c r="F56" s="411">
        <f>D56+E56</f>
        <v>550643</v>
      </c>
      <c r="G56" s="229">
        <v>6492</v>
      </c>
      <c r="H56" s="393"/>
      <c r="I56" s="411">
        <f>G56+H56</f>
        <v>6492</v>
      </c>
      <c r="J56" s="263"/>
      <c r="K56" s="45"/>
      <c r="L56" s="95">
        <f>J56+K56</f>
        <v>0</v>
      </c>
      <c r="M56" s="229"/>
      <c r="N56" s="45"/>
      <c r="O56" s="91">
        <f>M56+N56</f>
        <v>0</v>
      </c>
      <c r="P56" s="336"/>
      <c r="Q56" s="296"/>
    </row>
    <row r="57" spans="1:17" ht="23.25" customHeight="1" x14ac:dyDescent="0.25">
      <c r="A57" s="75">
        <v>1140</v>
      </c>
      <c r="B57" s="43" t="s">
        <v>57</v>
      </c>
      <c r="C57" s="189">
        <f t="shared" si="24"/>
        <v>38355</v>
      </c>
      <c r="D57" s="132">
        <f t="shared" ref="D57:E57" si="38">SUM(D58:D64)</f>
        <v>38355</v>
      </c>
      <c r="E57" s="91">
        <f t="shared" si="38"/>
        <v>0</v>
      </c>
      <c r="F57" s="411">
        <f>SUM(F58:F64)</f>
        <v>38355</v>
      </c>
      <c r="G57" s="230">
        <f t="shared" ref="G57" si="39">SUM(G58:G64)</f>
        <v>0</v>
      </c>
      <c r="H57" s="91">
        <f t="shared" ref="H57:I57" si="40">SUM(H58:H64)</f>
        <v>0</v>
      </c>
      <c r="I57" s="411">
        <f t="shared" si="40"/>
        <v>0</v>
      </c>
      <c r="J57" s="132">
        <f t="shared" ref="J57" si="41">SUM(J58:J64)</f>
        <v>0</v>
      </c>
      <c r="K57" s="76">
        <f t="shared" ref="K57:L57" si="42">SUM(K58:K64)</f>
        <v>0</v>
      </c>
      <c r="L57" s="95">
        <f t="shared" si="42"/>
        <v>0</v>
      </c>
      <c r="M57" s="230">
        <f t="shared" ref="M57" si="43">SUM(M58:M64)</f>
        <v>0</v>
      </c>
      <c r="N57" s="76">
        <f t="shared" ref="N57" si="44">SUM(N58:N64)</f>
        <v>0</v>
      </c>
      <c r="O57" s="91">
        <f>SUM(O58:O64)</f>
        <v>0</v>
      </c>
      <c r="P57" s="290"/>
      <c r="Q57" s="296"/>
    </row>
    <row r="58" spans="1:17" hidden="1" x14ac:dyDescent="0.25">
      <c r="A58" s="30">
        <v>1141</v>
      </c>
      <c r="B58" s="43" t="s">
        <v>58</v>
      </c>
      <c r="C58" s="189">
        <f t="shared" si="24"/>
        <v>0</v>
      </c>
      <c r="D58" s="263"/>
      <c r="E58" s="45"/>
      <c r="F58" s="95">
        <f t="shared" ref="F58:F65" si="45">D58+E58</f>
        <v>0</v>
      </c>
      <c r="G58" s="229"/>
      <c r="H58" s="45"/>
      <c r="I58" s="91">
        <f t="shared" ref="I58:I65" si="46">G58+H58</f>
        <v>0</v>
      </c>
      <c r="J58" s="263"/>
      <c r="K58" s="45"/>
      <c r="L58" s="95">
        <f t="shared" ref="L58:L65" si="47">J58+K58</f>
        <v>0</v>
      </c>
      <c r="M58" s="229"/>
      <c r="N58" s="45"/>
      <c r="O58" s="91">
        <f t="shared" ref="O58:O65" si="48">M58+N58</f>
        <v>0</v>
      </c>
      <c r="P58" s="290"/>
      <c r="Q58" s="296"/>
    </row>
    <row r="59" spans="1:17" ht="24.75" hidden="1" customHeight="1" x14ac:dyDescent="0.25">
      <c r="A59" s="30">
        <v>1142</v>
      </c>
      <c r="B59" s="43" t="s">
        <v>59</v>
      </c>
      <c r="C59" s="189">
        <f t="shared" si="24"/>
        <v>0</v>
      </c>
      <c r="D59" s="263"/>
      <c r="E59" s="45"/>
      <c r="F59" s="95">
        <f t="shared" si="45"/>
        <v>0</v>
      </c>
      <c r="G59" s="229"/>
      <c r="H59" s="45"/>
      <c r="I59" s="91">
        <f t="shared" si="46"/>
        <v>0</v>
      </c>
      <c r="J59" s="263"/>
      <c r="K59" s="45"/>
      <c r="L59" s="95">
        <f t="shared" si="47"/>
        <v>0</v>
      </c>
      <c r="M59" s="229"/>
      <c r="N59" s="45"/>
      <c r="O59" s="91">
        <f t="shared" si="48"/>
        <v>0</v>
      </c>
      <c r="P59" s="290"/>
      <c r="Q59" s="296"/>
    </row>
    <row r="60" spans="1:17" ht="24" hidden="1" x14ac:dyDescent="0.25">
      <c r="A60" s="30">
        <v>1145</v>
      </c>
      <c r="B60" s="43" t="s">
        <v>60</v>
      </c>
      <c r="C60" s="189">
        <f t="shared" si="24"/>
        <v>0</v>
      </c>
      <c r="D60" s="263"/>
      <c r="E60" s="45"/>
      <c r="F60" s="95">
        <f t="shared" si="45"/>
        <v>0</v>
      </c>
      <c r="G60" s="229"/>
      <c r="H60" s="45"/>
      <c r="I60" s="91">
        <f t="shared" si="46"/>
        <v>0</v>
      </c>
      <c r="J60" s="263"/>
      <c r="K60" s="45"/>
      <c r="L60" s="95">
        <f t="shared" si="47"/>
        <v>0</v>
      </c>
      <c r="M60" s="229"/>
      <c r="N60" s="45"/>
      <c r="O60" s="91">
        <f t="shared" si="48"/>
        <v>0</v>
      </c>
      <c r="P60" s="290"/>
      <c r="Q60" s="296"/>
    </row>
    <row r="61" spans="1:17" ht="27.75" hidden="1" customHeight="1" x14ac:dyDescent="0.25">
      <c r="A61" s="30">
        <v>1146</v>
      </c>
      <c r="B61" s="43" t="s">
        <v>61</v>
      </c>
      <c r="C61" s="189">
        <f t="shared" si="24"/>
        <v>0</v>
      </c>
      <c r="D61" s="263"/>
      <c r="E61" s="45"/>
      <c r="F61" s="95">
        <f t="shared" si="45"/>
        <v>0</v>
      </c>
      <c r="G61" s="229"/>
      <c r="H61" s="45"/>
      <c r="I61" s="91">
        <f t="shared" si="46"/>
        <v>0</v>
      </c>
      <c r="J61" s="263"/>
      <c r="K61" s="45"/>
      <c r="L61" s="95">
        <f t="shared" si="47"/>
        <v>0</v>
      </c>
      <c r="M61" s="229"/>
      <c r="N61" s="45"/>
      <c r="O61" s="91">
        <f t="shared" si="48"/>
        <v>0</v>
      </c>
      <c r="P61" s="290"/>
      <c r="Q61" s="296"/>
    </row>
    <row r="62" spans="1:17" x14ac:dyDescent="0.25">
      <c r="A62" s="30">
        <v>1147</v>
      </c>
      <c r="B62" s="43" t="s">
        <v>62</v>
      </c>
      <c r="C62" s="189">
        <f t="shared" si="24"/>
        <v>5565</v>
      </c>
      <c r="D62" s="263">
        <v>5565</v>
      </c>
      <c r="E62" s="393"/>
      <c r="F62" s="411">
        <f t="shared" si="45"/>
        <v>5565</v>
      </c>
      <c r="G62" s="229"/>
      <c r="H62" s="393"/>
      <c r="I62" s="411">
        <f t="shared" si="46"/>
        <v>0</v>
      </c>
      <c r="J62" s="263"/>
      <c r="K62" s="45"/>
      <c r="L62" s="95">
        <f t="shared" si="47"/>
        <v>0</v>
      </c>
      <c r="M62" s="229"/>
      <c r="N62" s="45"/>
      <c r="O62" s="91">
        <f t="shared" si="48"/>
        <v>0</v>
      </c>
      <c r="P62" s="336"/>
      <c r="Q62" s="296"/>
    </row>
    <row r="63" spans="1:17" x14ac:dyDescent="0.25">
      <c r="A63" s="30">
        <v>1148</v>
      </c>
      <c r="B63" s="43" t="s">
        <v>63</v>
      </c>
      <c r="C63" s="189">
        <f t="shared" si="24"/>
        <v>32790</v>
      </c>
      <c r="D63" s="263">
        <v>32790</v>
      </c>
      <c r="E63" s="393"/>
      <c r="F63" s="411">
        <f t="shared" si="45"/>
        <v>32790</v>
      </c>
      <c r="G63" s="229"/>
      <c r="H63" s="393"/>
      <c r="I63" s="411">
        <f t="shared" si="46"/>
        <v>0</v>
      </c>
      <c r="J63" s="263"/>
      <c r="K63" s="45"/>
      <c r="L63" s="95">
        <f t="shared" si="47"/>
        <v>0</v>
      </c>
      <c r="M63" s="229"/>
      <c r="N63" s="45"/>
      <c r="O63" s="91">
        <f t="shared" si="48"/>
        <v>0</v>
      </c>
      <c r="P63" s="336"/>
      <c r="Q63" s="296"/>
    </row>
    <row r="64" spans="1:17" ht="36" hidden="1" x14ac:dyDescent="0.25">
      <c r="A64" s="30">
        <v>1149</v>
      </c>
      <c r="B64" s="43" t="s">
        <v>64</v>
      </c>
      <c r="C64" s="189">
        <f t="shared" si="24"/>
        <v>0</v>
      </c>
      <c r="D64" s="263"/>
      <c r="E64" s="45"/>
      <c r="F64" s="95">
        <f t="shared" si="45"/>
        <v>0</v>
      </c>
      <c r="G64" s="229"/>
      <c r="H64" s="45"/>
      <c r="I64" s="91">
        <f t="shared" si="46"/>
        <v>0</v>
      </c>
      <c r="J64" s="263"/>
      <c r="K64" s="45"/>
      <c r="L64" s="95">
        <f t="shared" si="47"/>
        <v>0</v>
      </c>
      <c r="M64" s="229"/>
      <c r="N64" s="45"/>
      <c r="O64" s="91">
        <f t="shared" si="48"/>
        <v>0</v>
      </c>
      <c r="P64" s="290"/>
      <c r="Q64" s="296"/>
    </row>
    <row r="65" spans="1:17" ht="36" hidden="1" x14ac:dyDescent="0.25">
      <c r="A65" s="73">
        <v>1150</v>
      </c>
      <c r="B65" s="58" t="s">
        <v>65</v>
      </c>
      <c r="C65" s="194">
        <f t="shared" si="24"/>
        <v>0</v>
      </c>
      <c r="D65" s="260"/>
      <c r="E65" s="77"/>
      <c r="F65" s="174">
        <f t="shared" si="45"/>
        <v>0</v>
      </c>
      <c r="G65" s="231"/>
      <c r="H65" s="77"/>
      <c r="I65" s="154">
        <f t="shared" si="46"/>
        <v>0</v>
      </c>
      <c r="J65" s="260"/>
      <c r="K65" s="77"/>
      <c r="L65" s="174">
        <f t="shared" si="47"/>
        <v>0</v>
      </c>
      <c r="M65" s="231"/>
      <c r="N65" s="77"/>
      <c r="O65" s="154">
        <f t="shared" si="48"/>
        <v>0</v>
      </c>
      <c r="P65" s="291"/>
      <c r="Q65" s="296"/>
    </row>
    <row r="66" spans="1:17" ht="36" x14ac:dyDescent="0.25">
      <c r="A66" s="35">
        <v>1200</v>
      </c>
      <c r="B66" s="72" t="s">
        <v>66</v>
      </c>
      <c r="C66" s="187">
        <f t="shared" si="24"/>
        <v>181994</v>
      </c>
      <c r="D66" s="130">
        <f t="shared" ref="D66:E66" si="49">SUM(D67:D68)</f>
        <v>180500</v>
      </c>
      <c r="E66" s="123">
        <f t="shared" si="49"/>
        <v>0</v>
      </c>
      <c r="F66" s="409">
        <f>SUM(F67:F68)</f>
        <v>180500</v>
      </c>
      <c r="G66" s="227">
        <f t="shared" ref="G66" si="50">SUM(G67:G68)</f>
        <v>1494</v>
      </c>
      <c r="H66" s="123">
        <f t="shared" ref="H66:I66" si="51">SUM(H67:H68)</f>
        <v>0</v>
      </c>
      <c r="I66" s="409">
        <f t="shared" si="51"/>
        <v>1494</v>
      </c>
      <c r="J66" s="130">
        <f t="shared" ref="J66" si="52">SUM(J67:J68)</f>
        <v>0</v>
      </c>
      <c r="K66" s="38">
        <f t="shared" ref="K66:L66" si="53">SUM(K67:K68)</f>
        <v>0</v>
      </c>
      <c r="L66" s="175">
        <f t="shared" si="53"/>
        <v>0</v>
      </c>
      <c r="M66" s="227">
        <f t="shared" ref="M66" si="54">SUM(M67:M68)</f>
        <v>0</v>
      </c>
      <c r="N66" s="38">
        <f t="shared" ref="N66" si="55">SUM(N67:N68)</f>
        <v>0</v>
      </c>
      <c r="O66" s="123">
        <f>SUM(O67:O68)</f>
        <v>0</v>
      </c>
      <c r="P66" s="292"/>
      <c r="Q66" s="296"/>
    </row>
    <row r="67" spans="1:17" ht="111" customHeight="1" x14ac:dyDescent="0.25">
      <c r="A67" s="78">
        <v>1210</v>
      </c>
      <c r="B67" s="40" t="s">
        <v>67</v>
      </c>
      <c r="C67" s="188">
        <f t="shared" si="24"/>
        <v>147852</v>
      </c>
      <c r="D67" s="262">
        <v>146739</v>
      </c>
      <c r="E67" s="390">
        <v>-381</v>
      </c>
      <c r="F67" s="402">
        <f>D67+E67</f>
        <v>146358</v>
      </c>
      <c r="G67" s="219">
        <v>1494</v>
      </c>
      <c r="H67" s="390"/>
      <c r="I67" s="402">
        <f>G67+H67</f>
        <v>1494</v>
      </c>
      <c r="J67" s="262"/>
      <c r="K67" s="42"/>
      <c r="L67" s="176">
        <f>J67+K67</f>
        <v>0</v>
      </c>
      <c r="M67" s="219"/>
      <c r="N67" s="42"/>
      <c r="O67" s="90">
        <f>M67+N67</f>
        <v>0</v>
      </c>
      <c r="P67" s="337" t="s">
        <v>328</v>
      </c>
      <c r="Q67" s="296"/>
    </row>
    <row r="68" spans="1:17" ht="24" x14ac:dyDescent="0.25">
      <c r="A68" s="75">
        <v>1220</v>
      </c>
      <c r="B68" s="43" t="s">
        <v>68</v>
      </c>
      <c r="C68" s="189">
        <f t="shared" si="24"/>
        <v>34142</v>
      </c>
      <c r="D68" s="132">
        <f t="shared" ref="D68:E68" si="56">SUM(D69:D73)</f>
        <v>33761</v>
      </c>
      <c r="E68" s="91">
        <f t="shared" si="56"/>
        <v>381</v>
      </c>
      <c r="F68" s="411">
        <f>SUM(F69:F73)</f>
        <v>34142</v>
      </c>
      <c r="G68" s="230">
        <f t="shared" ref="G68" si="57">SUM(G69:G73)</f>
        <v>0</v>
      </c>
      <c r="H68" s="91">
        <f t="shared" ref="H68:I68" si="58">SUM(H69:H73)</f>
        <v>0</v>
      </c>
      <c r="I68" s="411">
        <f t="shared" si="58"/>
        <v>0</v>
      </c>
      <c r="J68" s="132">
        <f t="shared" ref="J68" si="59">SUM(J69:J73)</f>
        <v>0</v>
      </c>
      <c r="K68" s="76">
        <f t="shared" ref="K68:L68" si="60">SUM(K69:K73)</f>
        <v>0</v>
      </c>
      <c r="L68" s="95">
        <f t="shared" si="60"/>
        <v>0</v>
      </c>
      <c r="M68" s="230">
        <f t="shared" ref="M68" si="61">SUM(M69:M73)</f>
        <v>0</v>
      </c>
      <c r="N68" s="76">
        <f t="shared" ref="N68:O68" si="62">SUM(N69:N73)</f>
        <v>0</v>
      </c>
      <c r="O68" s="91">
        <f t="shared" si="62"/>
        <v>0</v>
      </c>
      <c r="P68" s="290"/>
      <c r="Q68" s="296"/>
    </row>
    <row r="69" spans="1:17" ht="60" x14ac:dyDescent="0.25">
      <c r="A69" s="30">
        <v>1221</v>
      </c>
      <c r="B69" s="43" t="s">
        <v>69</v>
      </c>
      <c r="C69" s="189">
        <f t="shared" si="24"/>
        <v>22869</v>
      </c>
      <c r="D69" s="263">
        <v>22702</v>
      </c>
      <c r="E69" s="393">
        <v>167</v>
      </c>
      <c r="F69" s="411">
        <f t="shared" ref="F69:F73" si="63">D69+E69</f>
        <v>22869</v>
      </c>
      <c r="G69" s="229"/>
      <c r="H69" s="393"/>
      <c r="I69" s="411">
        <f t="shared" ref="I69:I73" si="64">G69+H69</f>
        <v>0</v>
      </c>
      <c r="J69" s="263"/>
      <c r="K69" s="45"/>
      <c r="L69" s="95">
        <f t="shared" ref="L69:L73" si="65">J69+K69</f>
        <v>0</v>
      </c>
      <c r="M69" s="229"/>
      <c r="N69" s="45"/>
      <c r="O69" s="91">
        <f t="shared" ref="O69:O73" si="66">M69+N69</f>
        <v>0</v>
      </c>
      <c r="P69" s="336" t="s">
        <v>326</v>
      </c>
      <c r="Q69" s="296"/>
    </row>
    <row r="70" spans="1:17" hidden="1" x14ac:dyDescent="0.25">
      <c r="A70" s="30">
        <v>1223</v>
      </c>
      <c r="B70" s="43" t="s">
        <v>70</v>
      </c>
      <c r="C70" s="189">
        <f t="shared" si="24"/>
        <v>0</v>
      </c>
      <c r="D70" s="263"/>
      <c r="E70" s="45"/>
      <c r="F70" s="95">
        <f t="shared" si="63"/>
        <v>0</v>
      </c>
      <c r="G70" s="229"/>
      <c r="H70" s="45"/>
      <c r="I70" s="91">
        <f t="shared" si="64"/>
        <v>0</v>
      </c>
      <c r="J70" s="263"/>
      <c r="K70" s="45"/>
      <c r="L70" s="95">
        <f t="shared" si="65"/>
        <v>0</v>
      </c>
      <c r="M70" s="229"/>
      <c r="N70" s="45"/>
      <c r="O70" s="91">
        <f t="shared" si="66"/>
        <v>0</v>
      </c>
      <c r="P70" s="290"/>
      <c r="Q70" s="296"/>
    </row>
    <row r="71" spans="1:17" hidden="1" x14ac:dyDescent="0.25">
      <c r="A71" s="30">
        <v>1225</v>
      </c>
      <c r="B71" s="43" t="s">
        <v>71</v>
      </c>
      <c r="C71" s="189">
        <f t="shared" si="24"/>
        <v>0</v>
      </c>
      <c r="D71" s="263"/>
      <c r="E71" s="45"/>
      <c r="F71" s="95">
        <f t="shared" si="63"/>
        <v>0</v>
      </c>
      <c r="G71" s="229"/>
      <c r="H71" s="45"/>
      <c r="I71" s="91">
        <f t="shared" si="64"/>
        <v>0</v>
      </c>
      <c r="J71" s="263"/>
      <c r="K71" s="45"/>
      <c r="L71" s="95">
        <f t="shared" si="65"/>
        <v>0</v>
      </c>
      <c r="M71" s="229"/>
      <c r="N71" s="45"/>
      <c r="O71" s="91">
        <f t="shared" si="66"/>
        <v>0</v>
      </c>
      <c r="P71" s="290"/>
      <c r="Q71" s="296"/>
    </row>
    <row r="72" spans="1:17" ht="36" x14ac:dyDescent="0.25">
      <c r="A72" s="30">
        <v>1227</v>
      </c>
      <c r="B72" s="43" t="s">
        <v>72</v>
      </c>
      <c r="C72" s="189">
        <f t="shared" si="24"/>
        <v>9818</v>
      </c>
      <c r="D72" s="263">
        <v>9818</v>
      </c>
      <c r="E72" s="393"/>
      <c r="F72" s="411">
        <f t="shared" si="63"/>
        <v>9818</v>
      </c>
      <c r="G72" s="229"/>
      <c r="H72" s="393"/>
      <c r="I72" s="411">
        <f t="shared" si="64"/>
        <v>0</v>
      </c>
      <c r="J72" s="263"/>
      <c r="K72" s="45"/>
      <c r="L72" s="95">
        <f t="shared" si="65"/>
        <v>0</v>
      </c>
      <c r="M72" s="229"/>
      <c r="N72" s="45"/>
      <c r="O72" s="91">
        <f t="shared" si="66"/>
        <v>0</v>
      </c>
      <c r="P72" s="290"/>
      <c r="Q72" s="296"/>
    </row>
    <row r="73" spans="1:17" ht="60" x14ac:dyDescent="0.25">
      <c r="A73" s="30">
        <v>1228</v>
      </c>
      <c r="B73" s="43" t="s">
        <v>73</v>
      </c>
      <c r="C73" s="189">
        <f t="shared" si="24"/>
        <v>1455</v>
      </c>
      <c r="D73" s="263">
        <v>1241</v>
      </c>
      <c r="E73" s="393">
        <v>214</v>
      </c>
      <c r="F73" s="411">
        <f t="shared" si="63"/>
        <v>1455</v>
      </c>
      <c r="G73" s="229"/>
      <c r="H73" s="393"/>
      <c r="I73" s="411">
        <f t="shared" si="64"/>
        <v>0</v>
      </c>
      <c r="J73" s="263"/>
      <c r="K73" s="45"/>
      <c r="L73" s="95">
        <f t="shared" si="65"/>
        <v>0</v>
      </c>
      <c r="M73" s="229"/>
      <c r="N73" s="45"/>
      <c r="O73" s="91">
        <f t="shared" si="66"/>
        <v>0</v>
      </c>
      <c r="P73" s="336" t="s">
        <v>327</v>
      </c>
      <c r="Q73" s="296"/>
    </row>
    <row r="74" spans="1:17" x14ac:dyDescent="0.25">
      <c r="A74" s="70">
        <v>2000</v>
      </c>
      <c r="B74" s="70" t="s">
        <v>74</v>
      </c>
      <c r="C74" s="199">
        <f t="shared" si="24"/>
        <v>109247</v>
      </c>
      <c r="D74" s="137">
        <f t="shared" ref="D74:E74" si="67">SUM(D75,D82,D129,D163,D164,D171)</f>
        <v>81348</v>
      </c>
      <c r="E74" s="125">
        <f t="shared" si="67"/>
        <v>0</v>
      </c>
      <c r="F74" s="408">
        <f>SUM(F75,F82,F129,F163,F164,F171)</f>
        <v>81348</v>
      </c>
      <c r="G74" s="226">
        <f t="shared" ref="G74" si="68">SUM(G75,G82,G129,G163,G164,G171)</f>
        <v>0</v>
      </c>
      <c r="H74" s="125">
        <f t="shared" ref="H74:I74" si="69">SUM(H75,H82,H129,H163,H164,H171)</f>
        <v>0</v>
      </c>
      <c r="I74" s="408">
        <f t="shared" si="69"/>
        <v>0</v>
      </c>
      <c r="J74" s="137">
        <f t="shared" ref="J74" si="70">SUM(J75,J82,J129,J163,J164,J171)</f>
        <v>27899</v>
      </c>
      <c r="K74" s="71">
        <f t="shared" ref="K74:L74" si="71">SUM(K75,K82,K129,K163,K164,K171)</f>
        <v>0</v>
      </c>
      <c r="L74" s="172">
        <f t="shared" si="71"/>
        <v>27899</v>
      </c>
      <c r="M74" s="226">
        <f t="shared" ref="M74" si="72">SUM(M75,M82,M129,M163,M164,M171)</f>
        <v>0</v>
      </c>
      <c r="N74" s="71">
        <f t="shared" ref="N74:O74" si="73">SUM(N75,N82,N129,N163,N164,N171)</f>
        <v>0</v>
      </c>
      <c r="O74" s="125">
        <f t="shared" si="73"/>
        <v>0</v>
      </c>
      <c r="P74" s="312"/>
      <c r="Q74" s="296"/>
    </row>
    <row r="75" spans="1:17" ht="24" hidden="1" x14ac:dyDescent="0.25">
      <c r="A75" s="35">
        <v>2100</v>
      </c>
      <c r="B75" s="72" t="s">
        <v>75</v>
      </c>
      <c r="C75" s="187">
        <f t="shared" si="24"/>
        <v>0</v>
      </c>
      <c r="D75" s="130">
        <f t="shared" ref="D75:E75" si="74">SUM(D76,D79)</f>
        <v>0</v>
      </c>
      <c r="E75" s="38">
        <f t="shared" si="74"/>
        <v>0</v>
      </c>
      <c r="F75" s="175">
        <f>SUM(F76,F79)</f>
        <v>0</v>
      </c>
      <c r="G75" s="227">
        <f t="shared" ref="G75" si="75">SUM(G76,G79)</f>
        <v>0</v>
      </c>
      <c r="H75" s="38">
        <f t="shared" ref="H75:I75" si="76">SUM(H76,H79)</f>
        <v>0</v>
      </c>
      <c r="I75" s="123">
        <f t="shared" si="76"/>
        <v>0</v>
      </c>
      <c r="J75" s="130">
        <f t="shared" ref="J75" si="77">SUM(J76,J79)</f>
        <v>0</v>
      </c>
      <c r="K75" s="38">
        <f t="shared" ref="K75:L75" si="78">SUM(K76,K79)</f>
        <v>0</v>
      </c>
      <c r="L75" s="175">
        <f t="shared" si="78"/>
        <v>0</v>
      </c>
      <c r="M75" s="227">
        <f t="shared" ref="M75" si="79">SUM(M76,M79)</f>
        <v>0</v>
      </c>
      <c r="N75" s="38">
        <f t="shared" ref="N75:O75" si="80">SUM(N76,N79)</f>
        <v>0</v>
      </c>
      <c r="O75" s="123">
        <f t="shared" si="80"/>
        <v>0</v>
      </c>
      <c r="P75" s="292"/>
      <c r="Q75" s="296"/>
    </row>
    <row r="76" spans="1:17" ht="24" hidden="1" x14ac:dyDescent="0.25">
      <c r="A76" s="78">
        <v>2110</v>
      </c>
      <c r="B76" s="40" t="s">
        <v>76</v>
      </c>
      <c r="C76" s="188">
        <f t="shared" si="24"/>
        <v>0</v>
      </c>
      <c r="D76" s="131">
        <f t="shared" ref="D76:E76" si="81">SUM(D77:D78)</f>
        <v>0</v>
      </c>
      <c r="E76" s="79">
        <f t="shared" si="81"/>
        <v>0</v>
      </c>
      <c r="F76" s="176">
        <f>SUM(F77:F78)</f>
        <v>0</v>
      </c>
      <c r="G76" s="232">
        <f t="shared" ref="G76" si="82">SUM(G77:G78)</f>
        <v>0</v>
      </c>
      <c r="H76" s="79">
        <f t="shared" ref="H76:I76" si="83">SUM(H77:H78)</f>
        <v>0</v>
      </c>
      <c r="I76" s="90">
        <f t="shared" si="83"/>
        <v>0</v>
      </c>
      <c r="J76" s="131">
        <f t="shared" ref="J76" si="84">SUM(J77:J78)</f>
        <v>0</v>
      </c>
      <c r="K76" s="79">
        <f t="shared" ref="K76:L76" si="85">SUM(K77:K78)</f>
        <v>0</v>
      </c>
      <c r="L76" s="176">
        <f t="shared" si="85"/>
        <v>0</v>
      </c>
      <c r="M76" s="232">
        <f t="shared" ref="M76" si="86">SUM(M77:M78)</f>
        <v>0</v>
      </c>
      <c r="N76" s="79">
        <f t="shared" ref="N76:O76" si="87">SUM(N77:N78)</f>
        <v>0</v>
      </c>
      <c r="O76" s="90">
        <f t="shared" si="87"/>
        <v>0</v>
      </c>
      <c r="P76" s="289"/>
      <c r="Q76" s="296"/>
    </row>
    <row r="77" spans="1:17" hidden="1" x14ac:dyDescent="0.25">
      <c r="A77" s="30">
        <v>2111</v>
      </c>
      <c r="B77" s="43" t="s">
        <v>77</v>
      </c>
      <c r="C77" s="189">
        <f t="shared" si="24"/>
        <v>0</v>
      </c>
      <c r="D77" s="263"/>
      <c r="E77" s="45"/>
      <c r="F77" s="95">
        <f t="shared" ref="F77:F78" si="88">D77+E77</f>
        <v>0</v>
      </c>
      <c r="G77" s="229"/>
      <c r="H77" s="45"/>
      <c r="I77" s="91">
        <f t="shared" ref="I77:I78" si="89">G77+H77</f>
        <v>0</v>
      </c>
      <c r="J77" s="263"/>
      <c r="K77" s="45"/>
      <c r="L77" s="95">
        <f t="shared" ref="L77:L78" si="90">J77+K77</f>
        <v>0</v>
      </c>
      <c r="M77" s="229"/>
      <c r="N77" s="45"/>
      <c r="O77" s="91">
        <f t="shared" ref="O77:O78" si="91">M77+N77</f>
        <v>0</v>
      </c>
      <c r="P77" s="290"/>
      <c r="Q77" s="296"/>
    </row>
    <row r="78" spans="1:17" ht="24" hidden="1" x14ac:dyDescent="0.25">
      <c r="A78" s="30">
        <v>2112</v>
      </c>
      <c r="B78" s="43" t="s">
        <v>78</v>
      </c>
      <c r="C78" s="189">
        <f t="shared" si="24"/>
        <v>0</v>
      </c>
      <c r="D78" s="263"/>
      <c r="E78" s="45"/>
      <c r="F78" s="95">
        <f t="shared" si="88"/>
        <v>0</v>
      </c>
      <c r="G78" s="229"/>
      <c r="H78" s="45"/>
      <c r="I78" s="91">
        <f t="shared" si="89"/>
        <v>0</v>
      </c>
      <c r="J78" s="263"/>
      <c r="K78" s="45"/>
      <c r="L78" s="95">
        <f t="shared" si="90"/>
        <v>0</v>
      </c>
      <c r="M78" s="229"/>
      <c r="N78" s="45"/>
      <c r="O78" s="91">
        <f t="shared" si="91"/>
        <v>0</v>
      </c>
      <c r="P78" s="290"/>
      <c r="Q78" s="296"/>
    </row>
    <row r="79" spans="1:17" ht="24" hidden="1" x14ac:dyDescent="0.25">
      <c r="A79" s="75">
        <v>2120</v>
      </c>
      <c r="B79" s="43" t="s">
        <v>79</v>
      </c>
      <c r="C79" s="189">
        <f t="shared" si="24"/>
        <v>0</v>
      </c>
      <c r="D79" s="132">
        <f t="shared" ref="D79:E79" si="92">SUM(D80:D81)</f>
        <v>0</v>
      </c>
      <c r="E79" s="76">
        <f t="shared" si="92"/>
        <v>0</v>
      </c>
      <c r="F79" s="95">
        <f>SUM(F80:F81)</f>
        <v>0</v>
      </c>
      <c r="G79" s="230">
        <f t="shared" ref="G79" si="93">SUM(G80:G81)</f>
        <v>0</v>
      </c>
      <c r="H79" s="76">
        <f t="shared" ref="H79:I79" si="94">SUM(H80:H81)</f>
        <v>0</v>
      </c>
      <c r="I79" s="91">
        <f t="shared" si="94"/>
        <v>0</v>
      </c>
      <c r="J79" s="132">
        <f t="shared" ref="J79" si="95">SUM(J80:J81)</f>
        <v>0</v>
      </c>
      <c r="K79" s="76">
        <f t="shared" ref="K79:L79" si="96">SUM(K80:K81)</f>
        <v>0</v>
      </c>
      <c r="L79" s="95">
        <f t="shared" si="96"/>
        <v>0</v>
      </c>
      <c r="M79" s="230">
        <f t="shared" ref="M79" si="97">SUM(M80:M81)</f>
        <v>0</v>
      </c>
      <c r="N79" s="76">
        <f t="shared" ref="N79:O79" si="98">SUM(N80:N81)</f>
        <v>0</v>
      </c>
      <c r="O79" s="91">
        <f t="shared" si="98"/>
        <v>0</v>
      </c>
      <c r="P79" s="290"/>
      <c r="Q79" s="296"/>
    </row>
    <row r="80" spans="1:17" hidden="1" x14ac:dyDescent="0.25">
      <c r="A80" s="30">
        <v>2121</v>
      </c>
      <c r="B80" s="43" t="s">
        <v>77</v>
      </c>
      <c r="C80" s="189">
        <f t="shared" si="24"/>
        <v>0</v>
      </c>
      <c r="D80" s="263"/>
      <c r="E80" s="45"/>
      <c r="F80" s="95">
        <f t="shared" ref="F80:F81" si="99">D80+E80</f>
        <v>0</v>
      </c>
      <c r="G80" s="229"/>
      <c r="H80" s="45"/>
      <c r="I80" s="91">
        <f t="shared" ref="I80:I81" si="100">G80+H80</f>
        <v>0</v>
      </c>
      <c r="J80" s="263"/>
      <c r="K80" s="45"/>
      <c r="L80" s="95">
        <f t="shared" ref="L80:L81" si="101">J80+K80</f>
        <v>0</v>
      </c>
      <c r="M80" s="229"/>
      <c r="N80" s="45"/>
      <c r="O80" s="91">
        <f t="shared" ref="O80:O81" si="102">M80+N80</f>
        <v>0</v>
      </c>
      <c r="P80" s="290"/>
      <c r="Q80" s="296"/>
    </row>
    <row r="81" spans="1:17" ht="24" hidden="1" x14ac:dyDescent="0.25">
      <c r="A81" s="30">
        <v>2122</v>
      </c>
      <c r="B81" s="43" t="s">
        <v>78</v>
      </c>
      <c r="C81" s="189">
        <f t="shared" si="24"/>
        <v>0</v>
      </c>
      <c r="D81" s="263"/>
      <c r="E81" s="45"/>
      <c r="F81" s="95">
        <f t="shared" si="99"/>
        <v>0</v>
      </c>
      <c r="G81" s="229"/>
      <c r="H81" s="45"/>
      <c r="I81" s="91">
        <f t="shared" si="100"/>
        <v>0</v>
      </c>
      <c r="J81" s="263"/>
      <c r="K81" s="45"/>
      <c r="L81" s="95">
        <f t="shared" si="101"/>
        <v>0</v>
      </c>
      <c r="M81" s="229"/>
      <c r="N81" s="45"/>
      <c r="O81" s="91">
        <f t="shared" si="102"/>
        <v>0</v>
      </c>
      <c r="P81" s="290"/>
      <c r="Q81" s="296"/>
    </row>
    <row r="82" spans="1:17" x14ac:dyDescent="0.25">
      <c r="A82" s="35">
        <v>2200</v>
      </c>
      <c r="B82" s="72" t="s">
        <v>80</v>
      </c>
      <c r="C82" s="187">
        <f t="shared" si="24"/>
        <v>94433</v>
      </c>
      <c r="D82" s="130">
        <f t="shared" ref="D82:E82" si="103">SUM(D83,D88,D94,D102,D111,D115,D121,D127)</f>
        <v>70484</v>
      </c>
      <c r="E82" s="123">
        <f t="shared" si="103"/>
        <v>0</v>
      </c>
      <c r="F82" s="409">
        <f>SUM(F83,F88,F94,F102,F111,F115,F121,F127)</f>
        <v>70484</v>
      </c>
      <c r="G82" s="227">
        <f t="shared" ref="G82" si="104">SUM(G83,G88,G94,G102,G111,G115,G121,G127)</f>
        <v>0</v>
      </c>
      <c r="H82" s="123">
        <f t="shared" ref="H82:I82" si="105">SUM(H83,H88,H94,H102,H111,H115,H121,H127)</f>
        <v>0</v>
      </c>
      <c r="I82" s="409">
        <f t="shared" si="105"/>
        <v>0</v>
      </c>
      <c r="J82" s="130">
        <f t="shared" ref="J82" si="106">SUM(J83,J88,J94,J102,J111,J115,J121,J127)</f>
        <v>23949</v>
      </c>
      <c r="K82" s="38">
        <f t="shared" ref="K82:L82" si="107">SUM(K83,K88,K94,K102,K111,K115,K121,K127)</f>
        <v>0</v>
      </c>
      <c r="L82" s="175">
        <f t="shared" si="107"/>
        <v>23949</v>
      </c>
      <c r="M82" s="227">
        <f t="shared" ref="M82" si="108">SUM(M83,M88,M94,M102,M111,M115,M121,M127)</f>
        <v>0</v>
      </c>
      <c r="N82" s="38">
        <f t="shared" ref="N82:O82" si="109">SUM(N83,N88,N94,N102,N111,N115,N121,N127)</f>
        <v>0</v>
      </c>
      <c r="O82" s="123">
        <f t="shared" si="109"/>
        <v>0</v>
      </c>
      <c r="P82" s="314"/>
      <c r="Q82" s="296"/>
    </row>
    <row r="83" spans="1:17" ht="24" x14ac:dyDescent="0.25">
      <c r="A83" s="73">
        <v>2210</v>
      </c>
      <c r="B83" s="58" t="s">
        <v>81</v>
      </c>
      <c r="C83" s="194">
        <f t="shared" si="24"/>
        <v>6989</v>
      </c>
      <c r="D83" s="86">
        <f t="shared" ref="D83:E83" si="110">SUM(D84:D87)</f>
        <v>6689</v>
      </c>
      <c r="E83" s="154">
        <f t="shared" si="110"/>
        <v>0</v>
      </c>
      <c r="F83" s="410">
        <f>SUM(F84:F87)</f>
        <v>6689</v>
      </c>
      <c r="G83" s="228">
        <f t="shared" ref="G83" si="111">SUM(G84:G87)</f>
        <v>0</v>
      </c>
      <c r="H83" s="154">
        <f t="shared" ref="H83:I83" si="112">SUM(H84:H87)</f>
        <v>0</v>
      </c>
      <c r="I83" s="410">
        <f t="shared" si="112"/>
        <v>0</v>
      </c>
      <c r="J83" s="86">
        <f t="shared" ref="J83" si="113">SUM(J84:J87)</f>
        <v>300</v>
      </c>
      <c r="K83" s="74">
        <f t="shared" ref="K83:L83" si="114">SUM(K84:K87)</f>
        <v>0</v>
      </c>
      <c r="L83" s="174">
        <f t="shared" si="114"/>
        <v>300</v>
      </c>
      <c r="M83" s="228">
        <f t="shared" ref="M83" si="115">SUM(M84:M87)</f>
        <v>0</v>
      </c>
      <c r="N83" s="74">
        <f t="shared" ref="N83:O83" si="116">SUM(N84:N87)</f>
        <v>0</v>
      </c>
      <c r="O83" s="154">
        <f t="shared" si="116"/>
        <v>0</v>
      </c>
      <c r="P83" s="291"/>
      <c r="Q83" s="296"/>
    </row>
    <row r="84" spans="1:17" ht="24" hidden="1" x14ac:dyDescent="0.25">
      <c r="A84" s="27">
        <v>2211</v>
      </c>
      <c r="B84" s="40" t="s">
        <v>82</v>
      </c>
      <c r="C84" s="188">
        <f t="shared" si="24"/>
        <v>0</v>
      </c>
      <c r="D84" s="262"/>
      <c r="E84" s="42"/>
      <c r="F84" s="176">
        <f t="shared" ref="F84:F87" si="117">D84+E84</f>
        <v>0</v>
      </c>
      <c r="G84" s="219"/>
      <c r="H84" s="42"/>
      <c r="I84" s="90">
        <f t="shared" ref="I84:I87" si="118">G84+H84</f>
        <v>0</v>
      </c>
      <c r="J84" s="262"/>
      <c r="K84" s="42"/>
      <c r="L84" s="176">
        <f t="shared" ref="L84:L87" si="119">J84+K84</f>
        <v>0</v>
      </c>
      <c r="M84" s="219"/>
      <c r="N84" s="42"/>
      <c r="O84" s="90">
        <f t="shared" ref="O84:O87" si="120">M84+N84</f>
        <v>0</v>
      </c>
      <c r="P84" s="289"/>
      <c r="Q84" s="296"/>
    </row>
    <row r="85" spans="1:17" ht="36" x14ac:dyDescent="0.25">
      <c r="A85" s="30">
        <v>2212</v>
      </c>
      <c r="B85" s="43" t="s">
        <v>83</v>
      </c>
      <c r="C85" s="189">
        <f t="shared" si="24"/>
        <v>5409</v>
      </c>
      <c r="D85" s="263">
        <v>5259</v>
      </c>
      <c r="E85" s="393"/>
      <c r="F85" s="411">
        <f t="shared" si="117"/>
        <v>5259</v>
      </c>
      <c r="G85" s="229"/>
      <c r="H85" s="393"/>
      <c r="I85" s="411">
        <f t="shared" si="118"/>
        <v>0</v>
      </c>
      <c r="J85" s="263">
        <v>150</v>
      </c>
      <c r="K85" s="45"/>
      <c r="L85" s="95">
        <f t="shared" si="119"/>
        <v>150</v>
      </c>
      <c r="M85" s="229"/>
      <c r="N85" s="45"/>
      <c r="O85" s="91">
        <f t="shared" si="120"/>
        <v>0</v>
      </c>
      <c r="P85" s="290"/>
      <c r="Q85" s="296"/>
    </row>
    <row r="86" spans="1:17" ht="24" x14ac:dyDescent="0.25">
      <c r="A86" s="30">
        <v>2214</v>
      </c>
      <c r="B86" s="43" t="s">
        <v>84</v>
      </c>
      <c r="C86" s="189">
        <f t="shared" si="24"/>
        <v>1502</v>
      </c>
      <c r="D86" s="263">
        <v>1352</v>
      </c>
      <c r="E86" s="393"/>
      <c r="F86" s="411">
        <f t="shared" si="117"/>
        <v>1352</v>
      </c>
      <c r="G86" s="229"/>
      <c r="H86" s="393"/>
      <c r="I86" s="411">
        <f t="shared" si="118"/>
        <v>0</v>
      </c>
      <c r="J86" s="263">
        <v>150</v>
      </c>
      <c r="K86" s="45"/>
      <c r="L86" s="95">
        <f t="shared" si="119"/>
        <v>150</v>
      </c>
      <c r="M86" s="229"/>
      <c r="N86" s="45"/>
      <c r="O86" s="91">
        <f t="shared" si="120"/>
        <v>0</v>
      </c>
      <c r="P86" s="290"/>
      <c r="Q86" s="296"/>
    </row>
    <row r="87" spans="1:17" x14ac:dyDescent="0.25">
      <c r="A87" s="30">
        <v>2219</v>
      </c>
      <c r="B87" s="43" t="s">
        <v>85</v>
      </c>
      <c r="C87" s="189">
        <f t="shared" si="24"/>
        <v>78</v>
      </c>
      <c r="D87" s="263">
        <v>78</v>
      </c>
      <c r="E87" s="393"/>
      <c r="F87" s="411">
        <f t="shared" si="117"/>
        <v>78</v>
      </c>
      <c r="G87" s="229"/>
      <c r="H87" s="393"/>
      <c r="I87" s="411">
        <f t="shared" si="118"/>
        <v>0</v>
      </c>
      <c r="J87" s="263"/>
      <c r="K87" s="45"/>
      <c r="L87" s="95">
        <f t="shared" si="119"/>
        <v>0</v>
      </c>
      <c r="M87" s="229"/>
      <c r="N87" s="45"/>
      <c r="O87" s="91">
        <f t="shared" si="120"/>
        <v>0</v>
      </c>
      <c r="P87" s="290"/>
      <c r="Q87" s="296"/>
    </row>
    <row r="88" spans="1:17" ht="24" x14ac:dyDescent="0.25">
      <c r="A88" s="75">
        <v>2220</v>
      </c>
      <c r="B88" s="43" t="s">
        <v>86</v>
      </c>
      <c r="C88" s="189">
        <f t="shared" si="24"/>
        <v>67442</v>
      </c>
      <c r="D88" s="132">
        <f t="shared" ref="D88:E88" si="121">SUM(D89:D93)</f>
        <v>50555</v>
      </c>
      <c r="E88" s="91">
        <f t="shared" si="121"/>
        <v>0</v>
      </c>
      <c r="F88" s="411">
        <f>SUM(F89:F93)</f>
        <v>50555</v>
      </c>
      <c r="G88" s="230">
        <f t="shared" ref="G88" si="122">SUM(G89:G93)</f>
        <v>0</v>
      </c>
      <c r="H88" s="91">
        <f t="shared" ref="H88:I88" si="123">SUM(H89:H93)</f>
        <v>0</v>
      </c>
      <c r="I88" s="411">
        <f t="shared" si="123"/>
        <v>0</v>
      </c>
      <c r="J88" s="132">
        <f t="shared" ref="J88" si="124">SUM(J89:J93)</f>
        <v>16887</v>
      </c>
      <c r="K88" s="76">
        <f t="shared" ref="K88:L88" si="125">SUM(K89:K93)</f>
        <v>0</v>
      </c>
      <c r="L88" s="95">
        <f t="shared" si="125"/>
        <v>16887</v>
      </c>
      <c r="M88" s="230">
        <f t="shared" ref="M88" si="126">SUM(M89:M93)</f>
        <v>0</v>
      </c>
      <c r="N88" s="76">
        <f t="shared" ref="N88:O88" si="127">SUM(N89:N93)</f>
        <v>0</v>
      </c>
      <c r="O88" s="91">
        <f t="shared" si="127"/>
        <v>0</v>
      </c>
      <c r="P88" s="290"/>
      <c r="Q88" s="296"/>
    </row>
    <row r="89" spans="1:17" ht="24" x14ac:dyDescent="0.25">
      <c r="A89" s="30">
        <v>2221</v>
      </c>
      <c r="B89" s="43" t="s">
        <v>305</v>
      </c>
      <c r="C89" s="189">
        <f t="shared" si="24"/>
        <v>36920</v>
      </c>
      <c r="D89" s="263">
        <v>29420</v>
      </c>
      <c r="E89" s="393"/>
      <c r="F89" s="411">
        <f t="shared" ref="F89:F93" si="128">D89+E89</f>
        <v>29420</v>
      </c>
      <c r="G89" s="229"/>
      <c r="H89" s="393"/>
      <c r="I89" s="411">
        <f t="shared" ref="I89:I93" si="129">G89+H89</f>
        <v>0</v>
      </c>
      <c r="J89" s="263">
        <v>7500</v>
      </c>
      <c r="K89" s="45"/>
      <c r="L89" s="95">
        <f t="shared" ref="L89:L93" si="130">J89+K89</f>
        <v>7500</v>
      </c>
      <c r="M89" s="229"/>
      <c r="N89" s="45"/>
      <c r="O89" s="91">
        <f t="shared" ref="O89:O93" si="131">M89+N89</f>
        <v>0</v>
      </c>
      <c r="P89" s="290"/>
      <c r="Q89" s="296"/>
    </row>
    <row r="90" spans="1:17" x14ac:dyDescent="0.25">
      <c r="A90" s="30">
        <v>2222</v>
      </c>
      <c r="B90" s="43" t="s">
        <v>87</v>
      </c>
      <c r="C90" s="189">
        <f t="shared" si="24"/>
        <v>3555</v>
      </c>
      <c r="D90" s="263">
        <v>1900</v>
      </c>
      <c r="E90" s="393"/>
      <c r="F90" s="411">
        <f t="shared" si="128"/>
        <v>1900</v>
      </c>
      <c r="G90" s="229"/>
      <c r="H90" s="393"/>
      <c r="I90" s="411">
        <f t="shared" si="129"/>
        <v>0</v>
      </c>
      <c r="J90" s="263">
        <v>1655</v>
      </c>
      <c r="K90" s="45"/>
      <c r="L90" s="95">
        <f t="shared" si="130"/>
        <v>1655</v>
      </c>
      <c r="M90" s="229"/>
      <c r="N90" s="45"/>
      <c r="O90" s="91">
        <f t="shared" si="131"/>
        <v>0</v>
      </c>
      <c r="P90" s="290"/>
      <c r="Q90" s="296"/>
    </row>
    <row r="91" spans="1:17" x14ac:dyDescent="0.25">
      <c r="A91" s="30">
        <v>2223</v>
      </c>
      <c r="B91" s="43" t="s">
        <v>88</v>
      </c>
      <c r="C91" s="189">
        <f t="shared" si="24"/>
        <v>24959</v>
      </c>
      <c r="D91" s="263">
        <v>18436</v>
      </c>
      <c r="E91" s="393"/>
      <c r="F91" s="411">
        <f t="shared" si="128"/>
        <v>18436</v>
      </c>
      <c r="G91" s="229"/>
      <c r="H91" s="393"/>
      <c r="I91" s="411">
        <f t="shared" si="129"/>
        <v>0</v>
      </c>
      <c r="J91" s="263">
        <v>6523</v>
      </c>
      <c r="K91" s="45"/>
      <c r="L91" s="95">
        <f t="shared" si="130"/>
        <v>6523</v>
      </c>
      <c r="M91" s="229"/>
      <c r="N91" s="45"/>
      <c r="O91" s="91">
        <f t="shared" si="131"/>
        <v>0</v>
      </c>
      <c r="P91" s="290"/>
      <c r="Q91" s="296"/>
    </row>
    <row r="92" spans="1:17" ht="53.25" customHeight="1" x14ac:dyDescent="0.25">
      <c r="A92" s="30">
        <v>2224</v>
      </c>
      <c r="B92" s="43" t="s">
        <v>89</v>
      </c>
      <c r="C92" s="189">
        <f t="shared" si="24"/>
        <v>2008</v>
      </c>
      <c r="D92" s="263">
        <v>799</v>
      </c>
      <c r="E92" s="393"/>
      <c r="F92" s="411">
        <f t="shared" si="128"/>
        <v>799</v>
      </c>
      <c r="G92" s="229"/>
      <c r="H92" s="393"/>
      <c r="I92" s="411">
        <f t="shared" si="129"/>
        <v>0</v>
      </c>
      <c r="J92" s="263">
        <v>1209</v>
      </c>
      <c r="K92" s="45"/>
      <c r="L92" s="95">
        <f t="shared" si="130"/>
        <v>1209</v>
      </c>
      <c r="M92" s="229"/>
      <c r="N92" s="45"/>
      <c r="O92" s="91">
        <f t="shared" si="131"/>
        <v>0</v>
      </c>
      <c r="P92" s="336"/>
      <c r="Q92" s="296"/>
    </row>
    <row r="93" spans="1:17" ht="24" hidden="1" x14ac:dyDescent="0.25">
      <c r="A93" s="30">
        <v>2229</v>
      </c>
      <c r="B93" s="43" t="s">
        <v>90</v>
      </c>
      <c r="C93" s="189">
        <f t="shared" si="24"/>
        <v>0</v>
      </c>
      <c r="D93" s="263"/>
      <c r="E93" s="45"/>
      <c r="F93" s="95">
        <f t="shared" si="128"/>
        <v>0</v>
      </c>
      <c r="G93" s="229"/>
      <c r="H93" s="45"/>
      <c r="I93" s="91">
        <f t="shared" si="129"/>
        <v>0</v>
      </c>
      <c r="J93" s="263"/>
      <c r="K93" s="45"/>
      <c r="L93" s="95">
        <f t="shared" si="130"/>
        <v>0</v>
      </c>
      <c r="M93" s="229"/>
      <c r="N93" s="45"/>
      <c r="O93" s="91">
        <f t="shared" si="131"/>
        <v>0</v>
      </c>
      <c r="P93" s="290"/>
      <c r="Q93" s="296"/>
    </row>
    <row r="94" spans="1:17" ht="36" x14ac:dyDescent="0.25">
      <c r="A94" s="75">
        <v>2230</v>
      </c>
      <c r="B94" s="43" t="s">
        <v>91</v>
      </c>
      <c r="C94" s="189">
        <f t="shared" si="24"/>
        <v>2438</v>
      </c>
      <c r="D94" s="132">
        <f t="shared" ref="D94:E94" si="132">SUM(D95:D101)</f>
        <v>2272</v>
      </c>
      <c r="E94" s="91">
        <f t="shared" si="132"/>
        <v>0</v>
      </c>
      <c r="F94" s="411">
        <f>SUM(F95:F101)</f>
        <v>2272</v>
      </c>
      <c r="G94" s="230">
        <f t="shared" ref="G94" si="133">SUM(G95:G101)</f>
        <v>0</v>
      </c>
      <c r="H94" s="91">
        <f t="shared" ref="H94:I94" si="134">SUM(H95:H101)</f>
        <v>0</v>
      </c>
      <c r="I94" s="411">
        <f t="shared" si="134"/>
        <v>0</v>
      </c>
      <c r="J94" s="132">
        <f t="shared" ref="J94" si="135">SUM(J95:J101)</f>
        <v>166</v>
      </c>
      <c r="K94" s="76">
        <f t="shared" ref="K94:L94" si="136">SUM(K95:K101)</f>
        <v>0</v>
      </c>
      <c r="L94" s="95">
        <f t="shared" si="136"/>
        <v>166</v>
      </c>
      <c r="M94" s="230">
        <f t="shared" ref="M94" si="137">SUM(M95:M101)</f>
        <v>0</v>
      </c>
      <c r="N94" s="76">
        <f t="shared" ref="N94" si="138">SUM(N95:N101)</f>
        <v>0</v>
      </c>
      <c r="O94" s="91">
        <f>SUM(O95:O101)</f>
        <v>0</v>
      </c>
      <c r="P94" s="290"/>
      <c r="Q94" s="296"/>
    </row>
    <row r="95" spans="1:17" ht="24" hidden="1" x14ac:dyDescent="0.25">
      <c r="A95" s="30">
        <v>2231</v>
      </c>
      <c r="B95" s="43" t="s">
        <v>92</v>
      </c>
      <c r="C95" s="189">
        <f t="shared" si="24"/>
        <v>0</v>
      </c>
      <c r="D95" s="263"/>
      <c r="E95" s="45"/>
      <c r="F95" s="95">
        <f t="shared" ref="F95:F101" si="139">D95+E95</f>
        <v>0</v>
      </c>
      <c r="G95" s="229"/>
      <c r="H95" s="45"/>
      <c r="I95" s="91">
        <f t="shared" ref="I95:I101" si="140">G95+H95</f>
        <v>0</v>
      </c>
      <c r="J95" s="263"/>
      <c r="K95" s="45"/>
      <c r="L95" s="95">
        <f t="shared" ref="L95:L101" si="141">J95+K95</f>
        <v>0</v>
      </c>
      <c r="M95" s="229"/>
      <c r="N95" s="45"/>
      <c r="O95" s="91">
        <f t="shared" ref="O95:O101" si="142">M95+N95</f>
        <v>0</v>
      </c>
      <c r="P95" s="290"/>
      <c r="Q95" s="296"/>
    </row>
    <row r="96" spans="1:17" ht="36" hidden="1" x14ac:dyDescent="0.25">
      <c r="A96" s="30">
        <v>2232</v>
      </c>
      <c r="B96" s="43" t="s">
        <v>93</v>
      </c>
      <c r="C96" s="189">
        <f t="shared" si="24"/>
        <v>0</v>
      </c>
      <c r="D96" s="263"/>
      <c r="E96" s="45"/>
      <c r="F96" s="95">
        <f t="shared" si="139"/>
        <v>0</v>
      </c>
      <c r="G96" s="229"/>
      <c r="H96" s="45"/>
      <c r="I96" s="91">
        <f t="shared" si="140"/>
        <v>0</v>
      </c>
      <c r="J96" s="263"/>
      <c r="K96" s="45"/>
      <c r="L96" s="95">
        <f t="shared" si="141"/>
        <v>0</v>
      </c>
      <c r="M96" s="229"/>
      <c r="N96" s="45"/>
      <c r="O96" s="91">
        <f t="shared" si="142"/>
        <v>0</v>
      </c>
      <c r="P96" s="290"/>
      <c r="Q96" s="296"/>
    </row>
    <row r="97" spans="1:17" ht="24" hidden="1" x14ac:dyDescent="0.25">
      <c r="A97" s="27">
        <v>2233</v>
      </c>
      <c r="B97" s="40" t="s">
        <v>94</v>
      </c>
      <c r="C97" s="188">
        <f t="shared" si="24"/>
        <v>0</v>
      </c>
      <c r="D97" s="262"/>
      <c r="E97" s="42"/>
      <c r="F97" s="176">
        <f t="shared" si="139"/>
        <v>0</v>
      </c>
      <c r="G97" s="219"/>
      <c r="H97" s="42"/>
      <c r="I97" s="90">
        <f t="shared" si="140"/>
        <v>0</v>
      </c>
      <c r="J97" s="262"/>
      <c r="K97" s="42"/>
      <c r="L97" s="176">
        <f t="shared" si="141"/>
        <v>0</v>
      </c>
      <c r="M97" s="219"/>
      <c r="N97" s="42"/>
      <c r="O97" s="90">
        <f t="shared" si="142"/>
        <v>0</v>
      </c>
      <c r="P97" s="289"/>
      <c r="Q97" s="296"/>
    </row>
    <row r="98" spans="1:17" ht="36" hidden="1" x14ac:dyDescent="0.25">
      <c r="A98" s="30">
        <v>2234</v>
      </c>
      <c r="B98" s="43" t="s">
        <v>95</v>
      </c>
      <c r="C98" s="189">
        <f t="shared" si="24"/>
        <v>0</v>
      </c>
      <c r="D98" s="263"/>
      <c r="E98" s="45"/>
      <c r="F98" s="95">
        <f t="shared" si="139"/>
        <v>0</v>
      </c>
      <c r="G98" s="229"/>
      <c r="H98" s="45"/>
      <c r="I98" s="91">
        <f t="shared" si="140"/>
        <v>0</v>
      </c>
      <c r="J98" s="263"/>
      <c r="K98" s="45"/>
      <c r="L98" s="95">
        <f t="shared" si="141"/>
        <v>0</v>
      </c>
      <c r="M98" s="229"/>
      <c r="N98" s="45"/>
      <c r="O98" s="91">
        <f t="shared" si="142"/>
        <v>0</v>
      </c>
      <c r="P98" s="290"/>
      <c r="Q98" s="296"/>
    </row>
    <row r="99" spans="1:17" ht="24" x14ac:dyDescent="0.25">
      <c r="A99" s="30">
        <v>2235</v>
      </c>
      <c r="B99" s="43" t="s">
        <v>96</v>
      </c>
      <c r="C99" s="189">
        <f t="shared" si="24"/>
        <v>195</v>
      </c>
      <c r="D99" s="263">
        <v>195</v>
      </c>
      <c r="E99" s="393"/>
      <c r="F99" s="411">
        <f t="shared" si="139"/>
        <v>195</v>
      </c>
      <c r="G99" s="229"/>
      <c r="H99" s="393"/>
      <c r="I99" s="411">
        <f t="shared" si="140"/>
        <v>0</v>
      </c>
      <c r="J99" s="263"/>
      <c r="K99" s="45"/>
      <c r="L99" s="95">
        <f t="shared" si="141"/>
        <v>0</v>
      </c>
      <c r="M99" s="229"/>
      <c r="N99" s="45"/>
      <c r="O99" s="91">
        <f t="shared" si="142"/>
        <v>0</v>
      </c>
      <c r="P99" s="290"/>
      <c r="Q99" s="296"/>
    </row>
    <row r="100" spans="1:17" x14ac:dyDescent="0.25">
      <c r="A100" s="30">
        <v>2236</v>
      </c>
      <c r="B100" s="43" t="s">
        <v>97</v>
      </c>
      <c r="C100" s="189">
        <f t="shared" si="24"/>
        <v>96</v>
      </c>
      <c r="D100" s="263"/>
      <c r="E100" s="393"/>
      <c r="F100" s="411">
        <f t="shared" si="139"/>
        <v>0</v>
      </c>
      <c r="G100" s="229"/>
      <c r="H100" s="393"/>
      <c r="I100" s="411">
        <f t="shared" si="140"/>
        <v>0</v>
      </c>
      <c r="J100" s="263">
        <v>96</v>
      </c>
      <c r="K100" s="45"/>
      <c r="L100" s="95">
        <f t="shared" si="141"/>
        <v>96</v>
      </c>
      <c r="M100" s="229"/>
      <c r="N100" s="45"/>
      <c r="O100" s="91">
        <f t="shared" si="142"/>
        <v>0</v>
      </c>
      <c r="P100" s="290"/>
      <c r="Q100" s="296"/>
    </row>
    <row r="101" spans="1:17" ht="24" x14ac:dyDescent="0.25">
      <c r="A101" s="30">
        <v>2239</v>
      </c>
      <c r="B101" s="43" t="s">
        <v>98</v>
      </c>
      <c r="C101" s="189">
        <f t="shared" si="24"/>
        <v>2147</v>
      </c>
      <c r="D101" s="263">
        <v>2077</v>
      </c>
      <c r="E101" s="393"/>
      <c r="F101" s="411">
        <f t="shared" si="139"/>
        <v>2077</v>
      </c>
      <c r="G101" s="229"/>
      <c r="H101" s="393"/>
      <c r="I101" s="411">
        <f t="shared" si="140"/>
        <v>0</v>
      </c>
      <c r="J101" s="263">
        <v>70</v>
      </c>
      <c r="K101" s="45"/>
      <c r="L101" s="95">
        <f t="shared" si="141"/>
        <v>70</v>
      </c>
      <c r="M101" s="229"/>
      <c r="N101" s="45"/>
      <c r="O101" s="91">
        <f t="shared" si="142"/>
        <v>0</v>
      </c>
      <c r="P101" s="290"/>
      <c r="Q101" s="296"/>
    </row>
    <row r="102" spans="1:17" ht="36" x14ac:dyDescent="0.25">
      <c r="A102" s="75">
        <v>2240</v>
      </c>
      <c r="B102" s="43" t="s">
        <v>99</v>
      </c>
      <c r="C102" s="189">
        <f t="shared" si="24"/>
        <v>14438</v>
      </c>
      <c r="D102" s="132">
        <f t="shared" ref="D102:E102" si="143">SUM(D103:D110)</f>
        <v>10233</v>
      </c>
      <c r="E102" s="91">
        <f t="shared" si="143"/>
        <v>0</v>
      </c>
      <c r="F102" s="411">
        <f>SUM(F103:F110)</f>
        <v>10233</v>
      </c>
      <c r="G102" s="230">
        <f t="shared" ref="G102" si="144">SUM(G103:G110)</f>
        <v>0</v>
      </c>
      <c r="H102" s="91">
        <f t="shared" ref="H102:I102" si="145">SUM(H103:H110)</f>
        <v>0</v>
      </c>
      <c r="I102" s="411">
        <f t="shared" si="145"/>
        <v>0</v>
      </c>
      <c r="J102" s="132">
        <f t="shared" ref="J102" si="146">SUM(J103:J110)</f>
        <v>4205</v>
      </c>
      <c r="K102" s="76">
        <f t="shared" ref="K102:L102" si="147">SUM(K103:K110)</f>
        <v>0</v>
      </c>
      <c r="L102" s="95">
        <f t="shared" si="147"/>
        <v>4205</v>
      </c>
      <c r="M102" s="230">
        <f t="shared" ref="M102" si="148">SUM(M103:M110)</f>
        <v>0</v>
      </c>
      <c r="N102" s="76">
        <f t="shared" ref="N102" si="149">SUM(N103:N110)</f>
        <v>0</v>
      </c>
      <c r="O102" s="91">
        <f>SUM(O103:O110)</f>
        <v>0</v>
      </c>
      <c r="P102" s="290"/>
      <c r="Q102" s="296"/>
    </row>
    <row r="103" spans="1:17" x14ac:dyDescent="0.25">
      <c r="A103" s="30">
        <v>2241</v>
      </c>
      <c r="B103" s="43" t="s">
        <v>100</v>
      </c>
      <c r="C103" s="189">
        <f t="shared" si="24"/>
        <v>250</v>
      </c>
      <c r="D103" s="263">
        <v>250</v>
      </c>
      <c r="E103" s="393"/>
      <c r="F103" s="411">
        <f t="shared" ref="F103:F110" si="150">D103+E103</f>
        <v>250</v>
      </c>
      <c r="G103" s="229"/>
      <c r="H103" s="393"/>
      <c r="I103" s="411">
        <f t="shared" ref="I103:I110" si="151">G103+H103</f>
        <v>0</v>
      </c>
      <c r="J103" s="263"/>
      <c r="K103" s="45"/>
      <c r="L103" s="95">
        <f t="shared" ref="L103:L110" si="152">J103+K103</f>
        <v>0</v>
      </c>
      <c r="M103" s="229"/>
      <c r="N103" s="45"/>
      <c r="O103" s="91">
        <f t="shared" ref="O103:O110" si="153">M103+N103</f>
        <v>0</v>
      </c>
      <c r="P103" s="290"/>
      <c r="Q103" s="296"/>
    </row>
    <row r="104" spans="1:17" ht="24" hidden="1" x14ac:dyDescent="0.25">
      <c r="A104" s="30">
        <v>2242</v>
      </c>
      <c r="B104" s="43" t="s">
        <v>101</v>
      </c>
      <c r="C104" s="189">
        <f t="shared" si="24"/>
        <v>0</v>
      </c>
      <c r="D104" s="263"/>
      <c r="E104" s="45"/>
      <c r="F104" s="95">
        <f t="shared" si="150"/>
        <v>0</v>
      </c>
      <c r="G104" s="229"/>
      <c r="H104" s="45"/>
      <c r="I104" s="91">
        <f t="shared" si="151"/>
        <v>0</v>
      </c>
      <c r="J104" s="263"/>
      <c r="K104" s="45"/>
      <c r="L104" s="95">
        <f t="shared" si="152"/>
        <v>0</v>
      </c>
      <c r="M104" s="229"/>
      <c r="N104" s="45"/>
      <c r="O104" s="91">
        <f t="shared" si="153"/>
        <v>0</v>
      </c>
      <c r="P104" s="290"/>
      <c r="Q104" s="296"/>
    </row>
    <row r="105" spans="1:17" ht="24" x14ac:dyDescent="0.25">
      <c r="A105" s="30">
        <v>2243</v>
      </c>
      <c r="B105" s="43" t="s">
        <v>102</v>
      </c>
      <c r="C105" s="189">
        <f t="shared" si="24"/>
        <v>1220</v>
      </c>
      <c r="D105" s="263">
        <v>1010</v>
      </c>
      <c r="E105" s="393"/>
      <c r="F105" s="411">
        <f t="shared" si="150"/>
        <v>1010</v>
      </c>
      <c r="G105" s="229"/>
      <c r="H105" s="393"/>
      <c r="I105" s="411">
        <f t="shared" si="151"/>
        <v>0</v>
      </c>
      <c r="J105" s="263">
        <v>210</v>
      </c>
      <c r="K105" s="45"/>
      <c r="L105" s="95">
        <f t="shared" si="152"/>
        <v>210</v>
      </c>
      <c r="M105" s="229"/>
      <c r="N105" s="45"/>
      <c r="O105" s="91">
        <f t="shared" si="153"/>
        <v>0</v>
      </c>
      <c r="P105" s="290"/>
      <c r="Q105" s="296"/>
    </row>
    <row r="106" spans="1:17" x14ac:dyDescent="0.25">
      <c r="A106" s="30">
        <v>2244</v>
      </c>
      <c r="B106" s="43" t="s">
        <v>103</v>
      </c>
      <c r="C106" s="189">
        <f t="shared" si="24"/>
        <v>11213</v>
      </c>
      <c r="D106" s="263">
        <v>8323</v>
      </c>
      <c r="E106" s="393"/>
      <c r="F106" s="411">
        <f t="shared" si="150"/>
        <v>8323</v>
      </c>
      <c r="G106" s="229"/>
      <c r="H106" s="393"/>
      <c r="I106" s="411">
        <f t="shared" si="151"/>
        <v>0</v>
      </c>
      <c r="J106" s="263">
        <v>2890</v>
      </c>
      <c r="K106" s="45"/>
      <c r="L106" s="95">
        <f t="shared" si="152"/>
        <v>2890</v>
      </c>
      <c r="M106" s="229"/>
      <c r="N106" s="45"/>
      <c r="O106" s="91">
        <f t="shared" si="153"/>
        <v>0</v>
      </c>
      <c r="P106" s="290"/>
      <c r="Q106" s="296"/>
    </row>
    <row r="107" spans="1:17" ht="24" hidden="1" x14ac:dyDescent="0.25">
      <c r="A107" s="30">
        <v>2246</v>
      </c>
      <c r="B107" s="43" t="s">
        <v>104</v>
      </c>
      <c r="C107" s="189">
        <f t="shared" si="24"/>
        <v>0</v>
      </c>
      <c r="D107" s="263"/>
      <c r="E107" s="45"/>
      <c r="F107" s="95">
        <f t="shared" si="150"/>
        <v>0</v>
      </c>
      <c r="G107" s="229"/>
      <c r="H107" s="45"/>
      <c r="I107" s="91">
        <f t="shared" si="151"/>
        <v>0</v>
      </c>
      <c r="J107" s="263"/>
      <c r="K107" s="45"/>
      <c r="L107" s="95">
        <f t="shared" si="152"/>
        <v>0</v>
      </c>
      <c r="M107" s="229"/>
      <c r="N107" s="45"/>
      <c r="O107" s="91">
        <f t="shared" si="153"/>
        <v>0</v>
      </c>
      <c r="P107" s="290"/>
      <c r="Q107" s="296"/>
    </row>
    <row r="108" spans="1:17" hidden="1" x14ac:dyDescent="0.25">
      <c r="A108" s="30">
        <v>2247</v>
      </c>
      <c r="B108" s="43" t="s">
        <v>105</v>
      </c>
      <c r="C108" s="189">
        <f t="shared" si="24"/>
        <v>0</v>
      </c>
      <c r="D108" s="263"/>
      <c r="E108" s="45"/>
      <c r="F108" s="95">
        <f t="shared" si="150"/>
        <v>0</v>
      </c>
      <c r="G108" s="229"/>
      <c r="H108" s="45"/>
      <c r="I108" s="91">
        <f t="shared" si="151"/>
        <v>0</v>
      </c>
      <c r="J108" s="263"/>
      <c r="K108" s="45"/>
      <c r="L108" s="95">
        <f t="shared" si="152"/>
        <v>0</v>
      </c>
      <c r="M108" s="229"/>
      <c r="N108" s="45"/>
      <c r="O108" s="91">
        <f t="shared" si="153"/>
        <v>0</v>
      </c>
      <c r="P108" s="290"/>
      <c r="Q108" s="296"/>
    </row>
    <row r="109" spans="1:17" ht="24" hidden="1" x14ac:dyDescent="0.25">
      <c r="A109" s="30">
        <v>2248</v>
      </c>
      <c r="B109" s="43" t="s">
        <v>106</v>
      </c>
      <c r="C109" s="189">
        <f t="shared" si="24"/>
        <v>0</v>
      </c>
      <c r="D109" s="263"/>
      <c r="E109" s="45"/>
      <c r="F109" s="95">
        <f t="shared" si="150"/>
        <v>0</v>
      </c>
      <c r="G109" s="229"/>
      <c r="H109" s="45"/>
      <c r="I109" s="91">
        <f t="shared" si="151"/>
        <v>0</v>
      </c>
      <c r="J109" s="263"/>
      <c r="K109" s="45"/>
      <c r="L109" s="95">
        <f t="shared" si="152"/>
        <v>0</v>
      </c>
      <c r="M109" s="229"/>
      <c r="N109" s="45"/>
      <c r="O109" s="91">
        <f t="shared" si="153"/>
        <v>0</v>
      </c>
      <c r="P109" s="290"/>
      <c r="Q109" s="296"/>
    </row>
    <row r="110" spans="1:17" ht="24" x14ac:dyDescent="0.25">
      <c r="A110" s="30">
        <v>2249</v>
      </c>
      <c r="B110" s="43" t="s">
        <v>107</v>
      </c>
      <c r="C110" s="189">
        <f t="shared" si="24"/>
        <v>1755</v>
      </c>
      <c r="D110" s="263">
        <v>650</v>
      </c>
      <c r="E110" s="393"/>
      <c r="F110" s="411">
        <f t="shared" si="150"/>
        <v>650</v>
      </c>
      <c r="G110" s="229"/>
      <c r="H110" s="393"/>
      <c r="I110" s="411">
        <f t="shared" si="151"/>
        <v>0</v>
      </c>
      <c r="J110" s="263">
        <v>1105</v>
      </c>
      <c r="K110" s="45"/>
      <c r="L110" s="95">
        <f t="shared" si="152"/>
        <v>1105</v>
      </c>
      <c r="M110" s="229"/>
      <c r="N110" s="45"/>
      <c r="O110" s="91">
        <f t="shared" si="153"/>
        <v>0</v>
      </c>
      <c r="P110" s="290"/>
      <c r="Q110" s="296"/>
    </row>
    <row r="111" spans="1:17" x14ac:dyDescent="0.25">
      <c r="A111" s="75">
        <v>2250</v>
      </c>
      <c r="B111" s="43" t="s">
        <v>108</v>
      </c>
      <c r="C111" s="189">
        <f t="shared" si="24"/>
        <v>250</v>
      </c>
      <c r="D111" s="132">
        <f t="shared" ref="D111:E111" si="154">SUM(D112:D114)</f>
        <v>100</v>
      </c>
      <c r="E111" s="91">
        <f t="shared" si="154"/>
        <v>0</v>
      </c>
      <c r="F111" s="411">
        <f>SUM(F112:F114)</f>
        <v>100</v>
      </c>
      <c r="G111" s="230">
        <f t="shared" ref="G111" si="155">SUM(G112:G114)</f>
        <v>0</v>
      </c>
      <c r="H111" s="91">
        <f t="shared" ref="H111:I111" si="156">SUM(H112:H114)</f>
        <v>0</v>
      </c>
      <c r="I111" s="411">
        <f t="shared" si="156"/>
        <v>0</v>
      </c>
      <c r="J111" s="132">
        <f t="shared" ref="J111" si="157">SUM(J112:J114)</f>
        <v>150</v>
      </c>
      <c r="K111" s="76">
        <f t="shared" ref="K111:L111" si="158">SUM(K112:K114)</f>
        <v>0</v>
      </c>
      <c r="L111" s="95">
        <f t="shared" si="158"/>
        <v>150</v>
      </c>
      <c r="M111" s="230">
        <f t="shared" ref="M111" si="159">SUM(M112:M114)</f>
        <v>0</v>
      </c>
      <c r="N111" s="76">
        <f t="shared" ref="N111" si="160">SUM(N112:N114)</f>
        <v>0</v>
      </c>
      <c r="O111" s="91">
        <f>SUM(O112:O114)</f>
        <v>0</v>
      </c>
      <c r="P111" s="290"/>
      <c r="Q111" s="296"/>
    </row>
    <row r="112" spans="1:17" hidden="1" x14ac:dyDescent="0.25">
      <c r="A112" s="30">
        <v>2251</v>
      </c>
      <c r="B112" s="43" t="s">
        <v>109</v>
      </c>
      <c r="C112" s="189">
        <f t="shared" si="24"/>
        <v>0</v>
      </c>
      <c r="D112" s="263"/>
      <c r="E112" s="45"/>
      <c r="F112" s="95">
        <f t="shared" ref="F112:F114" si="161">D112+E112</f>
        <v>0</v>
      </c>
      <c r="G112" s="229"/>
      <c r="H112" s="45"/>
      <c r="I112" s="91">
        <f t="shared" ref="I112:I114" si="162">G112+H112</f>
        <v>0</v>
      </c>
      <c r="J112" s="263"/>
      <c r="K112" s="45"/>
      <c r="L112" s="95">
        <f t="shared" ref="L112:L114" si="163">J112+K112</f>
        <v>0</v>
      </c>
      <c r="M112" s="229"/>
      <c r="N112" s="45"/>
      <c r="O112" s="91">
        <f t="shared" ref="O112:O114" si="164">M112+N112</f>
        <v>0</v>
      </c>
      <c r="P112" s="290"/>
      <c r="Q112" s="296"/>
    </row>
    <row r="113" spans="1:17" ht="24" hidden="1" x14ac:dyDescent="0.25">
      <c r="A113" s="30">
        <v>2252</v>
      </c>
      <c r="B113" s="43" t="s">
        <v>110</v>
      </c>
      <c r="C113" s="189">
        <f t="shared" ref="C113:C176" si="165">SUM(F113,I113,L113,O113)</f>
        <v>0</v>
      </c>
      <c r="D113" s="263"/>
      <c r="E113" s="45"/>
      <c r="F113" s="95">
        <f t="shared" si="161"/>
        <v>0</v>
      </c>
      <c r="G113" s="229"/>
      <c r="H113" s="45"/>
      <c r="I113" s="91">
        <f t="shared" si="162"/>
        <v>0</v>
      </c>
      <c r="J113" s="263"/>
      <c r="K113" s="45"/>
      <c r="L113" s="95">
        <f t="shared" si="163"/>
        <v>0</v>
      </c>
      <c r="M113" s="229"/>
      <c r="N113" s="45"/>
      <c r="O113" s="91">
        <f t="shared" si="164"/>
        <v>0</v>
      </c>
      <c r="P113" s="290"/>
      <c r="Q113" s="296"/>
    </row>
    <row r="114" spans="1:17" ht="24" x14ac:dyDescent="0.25">
      <c r="A114" s="30">
        <v>2259</v>
      </c>
      <c r="B114" s="43" t="s">
        <v>111</v>
      </c>
      <c r="C114" s="189">
        <f t="shared" si="165"/>
        <v>250</v>
      </c>
      <c r="D114" s="263">
        <v>100</v>
      </c>
      <c r="E114" s="393"/>
      <c r="F114" s="411">
        <f t="shared" si="161"/>
        <v>100</v>
      </c>
      <c r="G114" s="229"/>
      <c r="H114" s="393"/>
      <c r="I114" s="411">
        <f t="shared" si="162"/>
        <v>0</v>
      </c>
      <c r="J114" s="263">
        <v>150</v>
      </c>
      <c r="K114" s="45"/>
      <c r="L114" s="95">
        <f t="shared" si="163"/>
        <v>150</v>
      </c>
      <c r="M114" s="229"/>
      <c r="N114" s="45"/>
      <c r="O114" s="91">
        <f t="shared" si="164"/>
        <v>0</v>
      </c>
      <c r="P114" s="290"/>
      <c r="Q114" s="296"/>
    </row>
    <row r="115" spans="1:17" x14ac:dyDescent="0.25">
      <c r="A115" s="75">
        <v>2260</v>
      </c>
      <c r="B115" s="43" t="s">
        <v>112</v>
      </c>
      <c r="C115" s="189">
        <f t="shared" si="165"/>
        <v>84</v>
      </c>
      <c r="D115" s="132">
        <f t="shared" ref="D115:E115" si="166">SUM(D116:D120)</f>
        <v>75</v>
      </c>
      <c r="E115" s="91">
        <f t="shared" si="166"/>
        <v>0</v>
      </c>
      <c r="F115" s="411">
        <f>SUM(F116:F120)</f>
        <v>75</v>
      </c>
      <c r="G115" s="230">
        <f t="shared" ref="G115" si="167">SUM(G116:G120)</f>
        <v>0</v>
      </c>
      <c r="H115" s="91">
        <f t="shared" ref="H115:I115" si="168">SUM(H116:H120)</f>
        <v>0</v>
      </c>
      <c r="I115" s="411">
        <f t="shared" si="168"/>
        <v>0</v>
      </c>
      <c r="J115" s="132">
        <f t="shared" ref="J115" si="169">SUM(J116:J120)</f>
        <v>9</v>
      </c>
      <c r="K115" s="76">
        <f t="shared" ref="K115:L115" si="170">SUM(K116:K120)</f>
        <v>0</v>
      </c>
      <c r="L115" s="95">
        <f t="shared" si="170"/>
        <v>9</v>
      </c>
      <c r="M115" s="230">
        <f t="shared" ref="M115" si="171">SUM(M116:M120)</f>
        <v>0</v>
      </c>
      <c r="N115" s="76">
        <f t="shared" ref="N115" si="172">SUM(N116:N120)</f>
        <v>0</v>
      </c>
      <c r="O115" s="91">
        <f>SUM(O116:O120)</f>
        <v>0</v>
      </c>
      <c r="P115" s="290"/>
      <c r="Q115" s="296"/>
    </row>
    <row r="116" spans="1:17" hidden="1" x14ac:dyDescent="0.25">
      <c r="A116" s="30">
        <v>2261</v>
      </c>
      <c r="B116" s="43" t="s">
        <v>113</v>
      </c>
      <c r="C116" s="189">
        <f t="shared" si="165"/>
        <v>0</v>
      </c>
      <c r="D116" s="263"/>
      <c r="E116" s="45"/>
      <c r="F116" s="95">
        <f t="shared" ref="F116:F120" si="173">D116+E116</f>
        <v>0</v>
      </c>
      <c r="G116" s="229"/>
      <c r="H116" s="45"/>
      <c r="I116" s="91">
        <f t="shared" ref="I116:I120" si="174">G116+H116</f>
        <v>0</v>
      </c>
      <c r="J116" s="263"/>
      <c r="K116" s="45"/>
      <c r="L116" s="95">
        <f t="shared" ref="L116:L120" si="175">J116+K116</f>
        <v>0</v>
      </c>
      <c r="M116" s="229"/>
      <c r="N116" s="45"/>
      <c r="O116" s="91">
        <f t="shared" ref="O116:O120" si="176">M116+N116</f>
        <v>0</v>
      </c>
      <c r="P116" s="290"/>
      <c r="Q116" s="296"/>
    </row>
    <row r="117" spans="1:17" hidden="1" x14ac:dyDescent="0.25">
      <c r="A117" s="30">
        <v>2262</v>
      </c>
      <c r="B117" s="43" t="s">
        <v>114</v>
      </c>
      <c r="C117" s="189">
        <f t="shared" si="165"/>
        <v>0</v>
      </c>
      <c r="D117" s="263"/>
      <c r="E117" s="45"/>
      <c r="F117" s="95">
        <f t="shared" si="173"/>
        <v>0</v>
      </c>
      <c r="G117" s="229"/>
      <c r="H117" s="45"/>
      <c r="I117" s="91">
        <f t="shared" si="174"/>
        <v>0</v>
      </c>
      <c r="J117" s="263"/>
      <c r="K117" s="45"/>
      <c r="L117" s="95">
        <f t="shared" si="175"/>
        <v>0</v>
      </c>
      <c r="M117" s="229"/>
      <c r="N117" s="45"/>
      <c r="O117" s="91">
        <f t="shared" si="176"/>
        <v>0</v>
      </c>
      <c r="P117" s="290"/>
      <c r="Q117" s="296"/>
    </row>
    <row r="118" spans="1:17" hidden="1" x14ac:dyDescent="0.25">
      <c r="A118" s="30">
        <v>2263</v>
      </c>
      <c r="B118" s="43" t="s">
        <v>115</v>
      </c>
      <c r="C118" s="189">
        <f t="shared" si="165"/>
        <v>0</v>
      </c>
      <c r="D118" s="263"/>
      <c r="E118" s="45"/>
      <c r="F118" s="95">
        <f t="shared" si="173"/>
        <v>0</v>
      </c>
      <c r="G118" s="229"/>
      <c r="H118" s="45"/>
      <c r="I118" s="91">
        <f t="shared" si="174"/>
        <v>0</v>
      </c>
      <c r="J118" s="263"/>
      <c r="K118" s="45"/>
      <c r="L118" s="95">
        <f t="shared" si="175"/>
        <v>0</v>
      </c>
      <c r="M118" s="229"/>
      <c r="N118" s="45"/>
      <c r="O118" s="91">
        <f t="shared" si="176"/>
        <v>0</v>
      </c>
      <c r="P118" s="290"/>
      <c r="Q118" s="296"/>
    </row>
    <row r="119" spans="1:17" ht="24" hidden="1" x14ac:dyDescent="0.25">
      <c r="A119" s="30">
        <v>2264</v>
      </c>
      <c r="B119" s="43" t="s">
        <v>116</v>
      </c>
      <c r="C119" s="189">
        <f t="shared" si="165"/>
        <v>0</v>
      </c>
      <c r="D119" s="263"/>
      <c r="E119" s="45"/>
      <c r="F119" s="95">
        <f t="shared" si="173"/>
        <v>0</v>
      </c>
      <c r="G119" s="229"/>
      <c r="H119" s="45"/>
      <c r="I119" s="91">
        <f t="shared" si="174"/>
        <v>0</v>
      </c>
      <c r="J119" s="263"/>
      <c r="K119" s="45"/>
      <c r="L119" s="95">
        <f t="shared" si="175"/>
        <v>0</v>
      </c>
      <c r="M119" s="229"/>
      <c r="N119" s="45"/>
      <c r="O119" s="91">
        <f t="shared" si="176"/>
        <v>0</v>
      </c>
      <c r="P119" s="290"/>
      <c r="Q119" s="296"/>
    </row>
    <row r="120" spans="1:17" x14ac:dyDescent="0.25">
      <c r="A120" s="30">
        <v>2269</v>
      </c>
      <c r="B120" s="43" t="s">
        <v>117</v>
      </c>
      <c r="C120" s="189">
        <f t="shared" si="165"/>
        <v>84</v>
      </c>
      <c r="D120" s="263">
        <v>75</v>
      </c>
      <c r="E120" s="393"/>
      <c r="F120" s="411">
        <f t="shared" si="173"/>
        <v>75</v>
      </c>
      <c r="G120" s="229"/>
      <c r="H120" s="393"/>
      <c r="I120" s="411">
        <f t="shared" si="174"/>
        <v>0</v>
      </c>
      <c r="J120" s="263">
        <v>9</v>
      </c>
      <c r="K120" s="45"/>
      <c r="L120" s="95">
        <f t="shared" si="175"/>
        <v>9</v>
      </c>
      <c r="M120" s="229"/>
      <c r="N120" s="45"/>
      <c r="O120" s="91">
        <f t="shared" si="176"/>
        <v>0</v>
      </c>
      <c r="P120" s="336"/>
      <c r="Q120" s="296"/>
    </row>
    <row r="121" spans="1:17" x14ac:dyDescent="0.25">
      <c r="A121" s="75">
        <v>2270</v>
      </c>
      <c r="B121" s="43" t="s">
        <v>118</v>
      </c>
      <c r="C121" s="189">
        <f t="shared" si="165"/>
        <v>2792</v>
      </c>
      <c r="D121" s="132">
        <f t="shared" ref="D121:E121" si="177">SUM(D122:D126)</f>
        <v>560</v>
      </c>
      <c r="E121" s="91">
        <f t="shared" si="177"/>
        <v>0</v>
      </c>
      <c r="F121" s="411">
        <f>SUM(F122:F126)</f>
        <v>560</v>
      </c>
      <c r="G121" s="230">
        <f t="shared" ref="G121" si="178">SUM(G122:G126)</f>
        <v>0</v>
      </c>
      <c r="H121" s="91">
        <f t="shared" ref="H121:I121" si="179">SUM(H122:H126)</f>
        <v>0</v>
      </c>
      <c r="I121" s="411">
        <f t="shared" si="179"/>
        <v>0</v>
      </c>
      <c r="J121" s="132">
        <f t="shared" ref="J121" si="180">SUM(J122:J126)</f>
        <v>2232</v>
      </c>
      <c r="K121" s="76">
        <f t="shared" ref="K121:L121" si="181">SUM(K122:K126)</f>
        <v>0</v>
      </c>
      <c r="L121" s="95">
        <f t="shared" si="181"/>
        <v>2232</v>
      </c>
      <c r="M121" s="230">
        <f t="shared" ref="M121" si="182">SUM(M122:M126)</f>
        <v>0</v>
      </c>
      <c r="N121" s="76">
        <f t="shared" ref="N121" si="183">SUM(N122:N126)</f>
        <v>0</v>
      </c>
      <c r="O121" s="91">
        <f>SUM(O122:O126)</f>
        <v>0</v>
      </c>
      <c r="P121" s="290"/>
      <c r="Q121" s="296"/>
    </row>
    <row r="122" spans="1:17" hidden="1" x14ac:dyDescent="0.25">
      <c r="A122" s="30">
        <v>2272</v>
      </c>
      <c r="B122" s="94" t="s">
        <v>119</v>
      </c>
      <c r="C122" s="189">
        <f t="shared" si="165"/>
        <v>0</v>
      </c>
      <c r="D122" s="263"/>
      <c r="E122" s="45"/>
      <c r="F122" s="95">
        <f t="shared" ref="F122:F126" si="184">D122+E122</f>
        <v>0</v>
      </c>
      <c r="G122" s="229"/>
      <c r="H122" s="45"/>
      <c r="I122" s="91">
        <f t="shared" ref="I122:I126" si="185">G122+H122</f>
        <v>0</v>
      </c>
      <c r="J122" s="263"/>
      <c r="K122" s="45"/>
      <c r="L122" s="95">
        <f t="shared" ref="L122:L126" si="186">J122+K122</f>
        <v>0</v>
      </c>
      <c r="M122" s="229"/>
      <c r="N122" s="45"/>
      <c r="O122" s="91">
        <f t="shared" ref="O122:O126" si="187">M122+N122</f>
        <v>0</v>
      </c>
      <c r="P122" s="290"/>
      <c r="Q122" s="296"/>
    </row>
    <row r="123" spans="1:17" ht="24" hidden="1" x14ac:dyDescent="0.25">
      <c r="A123" s="30">
        <v>2274</v>
      </c>
      <c r="B123" s="120" t="s">
        <v>306</v>
      </c>
      <c r="C123" s="189">
        <f t="shared" si="165"/>
        <v>0</v>
      </c>
      <c r="D123" s="263"/>
      <c r="E123" s="45"/>
      <c r="F123" s="95">
        <f t="shared" si="184"/>
        <v>0</v>
      </c>
      <c r="G123" s="229"/>
      <c r="H123" s="45"/>
      <c r="I123" s="91">
        <f t="shared" si="185"/>
        <v>0</v>
      </c>
      <c r="J123" s="263"/>
      <c r="K123" s="45"/>
      <c r="L123" s="95">
        <f t="shared" si="186"/>
        <v>0</v>
      </c>
      <c r="M123" s="229"/>
      <c r="N123" s="45"/>
      <c r="O123" s="91">
        <f t="shared" si="187"/>
        <v>0</v>
      </c>
      <c r="P123" s="290"/>
      <c r="Q123" s="296"/>
    </row>
    <row r="124" spans="1:17" ht="24" x14ac:dyDescent="0.25">
      <c r="A124" s="30">
        <v>2275</v>
      </c>
      <c r="B124" s="43" t="s">
        <v>120</v>
      </c>
      <c r="C124" s="189">
        <f t="shared" si="165"/>
        <v>2742</v>
      </c>
      <c r="D124" s="263">
        <v>560</v>
      </c>
      <c r="E124" s="393"/>
      <c r="F124" s="411">
        <f t="shared" si="184"/>
        <v>560</v>
      </c>
      <c r="G124" s="229"/>
      <c r="H124" s="393"/>
      <c r="I124" s="411">
        <f t="shared" si="185"/>
        <v>0</v>
      </c>
      <c r="J124" s="263">
        <v>2182</v>
      </c>
      <c r="K124" s="45"/>
      <c r="L124" s="95">
        <f t="shared" si="186"/>
        <v>2182</v>
      </c>
      <c r="M124" s="229"/>
      <c r="N124" s="45"/>
      <c r="O124" s="91">
        <f t="shared" si="187"/>
        <v>0</v>
      </c>
      <c r="P124" s="336"/>
      <c r="Q124" s="296"/>
    </row>
    <row r="125" spans="1:17" ht="36" hidden="1" x14ac:dyDescent="0.25">
      <c r="A125" s="30">
        <v>2276</v>
      </c>
      <c r="B125" s="43" t="s">
        <v>121</v>
      </c>
      <c r="C125" s="189">
        <f t="shared" si="165"/>
        <v>0</v>
      </c>
      <c r="D125" s="263"/>
      <c r="E125" s="45"/>
      <c r="F125" s="95">
        <f t="shared" si="184"/>
        <v>0</v>
      </c>
      <c r="G125" s="229"/>
      <c r="H125" s="45"/>
      <c r="I125" s="91">
        <f t="shared" si="185"/>
        <v>0</v>
      </c>
      <c r="J125" s="263"/>
      <c r="K125" s="45"/>
      <c r="L125" s="95">
        <f t="shared" si="186"/>
        <v>0</v>
      </c>
      <c r="M125" s="229"/>
      <c r="N125" s="45"/>
      <c r="O125" s="91">
        <f t="shared" si="187"/>
        <v>0</v>
      </c>
      <c r="P125" s="290"/>
      <c r="Q125" s="296"/>
    </row>
    <row r="126" spans="1:17" ht="24" x14ac:dyDescent="0.25">
      <c r="A126" s="30">
        <v>2279</v>
      </c>
      <c r="B126" s="43" t="s">
        <v>122</v>
      </c>
      <c r="C126" s="189">
        <f t="shared" si="165"/>
        <v>50</v>
      </c>
      <c r="D126" s="263"/>
      <c r="E126" s="393"/>
      <c r="F126" s="411">
        <f t="shared" si="184"/>
        <v>0</v>
      </c>
      <c r="G126" s="229"/>
      <c r="H126" s="393"/>
      <c r="I126" s="411">
        <f t="shared" si="185"/>
        <v>0</v>
      </c>
      <c r="J126" s="263">
        <v>50</v>
      </c>
      <c r="K126" s="45"/>
      <c r="L126" s="95">
        <f t="shared" si="186"/>
        <v>50</v>
      </c>
      <c r="M126" s="229"/>
      <c r="N126" s="45"/>
      <c r="O126" s="91">
        <f t="shared" si="187"/>
        <v>0</v>
      </c>
      <c r="P126" s="290"/>
      <c r="Q126" s="296"/>
    </row>
    <row r="127" spans="1:17" ht="24" hidden="1" x14ac:dyDescent="0.25">
      <c r="A127" s="78">
        <v>2280</v>
      </c>
      <c r="B127" s="40" t="s">
        <v>123</v>
      </c>
      <c r="C127" s="188">
        <f t="shared" si="165"/>
        <v>0</v>
      </c>
      <c r="D127" s="131">
        <f t="shared" ref="D127:O127" si="188">SUM(D128)</f>
        <v>0</v>
      </c>
      <c r="E127" s="79">
        <f>SUM(E128)</f>
        <v>0</v>
      </c>
      <c r="F127" s="176">
        <f t="shared" si="188"/>
        <v>0</v>
      </c>
      <c r="G127" s="232">
        <f t="shared" si="188"/>
        <v>0</v>
      </c>
      <c r="H127" s="79">
        <f t="shared" si="188"/>
        <v>0</v>
      </c>
      <c r="I127" s="90">
        <f t="shared" si="188"/>
        <v>0</v>
      </c>
      <c r="J127" s="131">
        <f t="shared" si="188"/>
        <v>0</v>
      </c>
      <c r="K127" s="79">
        <f t="shared" si="188"/>
        <v>0</v>
      </c>
      <c r="L127" s="176">
        <f t="shared" si="188"/>
        <v>0</v>
      </c>
      <c r="M127" s="232">
        <f t="shared" si="188"/>
        <v>0</v>
      </c>
      <c r="N127" s="79">
        <f t="shared" si="188"/>
        <v>0</v>
      </c>
      <c r="O127" s="91">
        <f t="shared" si="188"/>
        <v>0</v>
      </c>
      <c r="P127" s="290"/>
      <c r="Q127" s="296"/>
    </row>
    <row r="128" spans="1:17" ht="24" hidden="1" x14ac:dyDescent="0.25">
      <c r="A128" s="30">
        <v>2283</v>
      </c>
      <c r="B128" s="43" t="s">
        <v>124</v>
      </c>
      <c r="C128" s="189">
        <f t="shared" si="165"/>
        <v>0</v>
      </c>
      <c r="D128" s="263"/>
      <c r="E128" s="45"/>
      <c r="F128" s="95">
        <f>D128+E128</f>
        <v>0</v>
      </c>
      <c r="G128" s="229"/>
      <c r="H128" s="45"/>
      <c r="I128" s="91">
        <f>G128+H128</f>
        <v>0</v>
      </c>
      <c r="J128" s="263"/>
      <c r="K128" s="45"/>
      <c r="L128" s="95">
        <f>J128+K128</f>
        <v>0</v>
      </c>
      <c r="M128" s="229"/>
      <c r="N128" s="45"/>
      <c r="O128" s="91">
        <f>M128+N128</f>
        <v>0</v>
      </c>
      <c r="P128" s="290"/>
      <c r="Q128" s="296"/>
    </row>
    <row r="129" spans="1:17" ht="38.25" customHeight="1" x14ac:dyDescent="0.25">
      <c r="A129" s="35">
        <v>2300</v>
      </c>
      <c r="B129" s="72" t="s">
        <v>125</v>
      </c>
      <c r="C129" s="187">
        <f t="shared" si="165"/>
        <v>14814</v>
      </c>
      <c r="D129" s="130">
        <f t="shared" ref="D129:E129" si="189">SUM(D130,D135,D139,D140,D143,D150,D158,D159,D162)</f>
        <v>10864</v>
      </c>
      <c r="E129" s="123">
        <f t="shared" si="189"/>
        <v>0</v>
      </c>
      <c r="F129" s="409">
        <f>SUM(F130,F135,F139,F140,F143,F150,F158,F159,F162)</f>
        <v>10864</v>
      </c>
      <c r="G129" s="227">
        <f t="shared" ref="G129" si="190">SUM(G130,G135,G139,G140,G143,G150,G158,G159,G162)</f>
        <v>0</v>
      </c>
      <c r="H129" s="123">
        <f t="shared" ref="H129:I129" si="191">SUM(H130,H135,H139,H140,H143,H150,H158,H159,H162)</f>
        <v>0</v>
      </c>
      <c r="I129" s="409">
        <f t="shared" si="191"/>
        <v>0</v>
      </c>
      <c r="J129" s="130">
        <f t="shared" ref="J129" si="192">SUM(J130,J135,J139,J140,J143,J150,J158,J159,J162)</f>
        <v>3950</v>
      </c>
      <c r="K129" s="38">
        <f t="shared" ref="K129:L129" si="193">SUM(K130,K135,K139,K140,K143,K150,K158,K159,K162)</f>
        <v>0</v>
      </c>
      <c r="L129" s="175">
        <f t="shared" si="193"/>
        <v>3950</v>
      </c>
      <c r="M129" s="227">
        <f t="shared" ref="M129" si="194">SUM(M130,M135,M139,M140,M143,M150,M158,M159,M162)</f>
        <v>0</v>
      </c>
      <c r="N129" s="38">
        <f t="shared" ref="N129" si="195">SUM(N130,N135,N139,N140,N143,N150,N158,N159,N162)</f>
        <v>0</v>
      </c>
      <c r="O129" s="123">
        <f>SUM(O130,O135,O139,O140,O143,O150,O158,O159,O162)</f>
        <v>0</v>
      </c>
      <c r="P129" s="292"/>
      <c r="Q129" s="296"/>
    </row>
    <row r="130" spans="1:17" ht="24" x14ac:dyDescent="0.25">
      <c r="A130" s="78">
        <v>2310</v>
      </c>
      <c r="B130" s="40" t="s">
        <v>126</v>
      </c>
      <c r="C130" s="188">
        <f t="shared" si="165"/>
        <v>7246</v>
      </c>
      <c r="D130" s="131">
        <f t="shared" ref="D130:O130" si="196">SUM(D131:D134)</f>
        <v>4846</v>
      </c>
      <c r="E130" s="90">
        <f t="shared" si="196"/>
        <v>0</v>
      </c>
      <c r="F130" s="402">
        <f t="shared" si="196"/>
        <v>4846</v>
      </c>
      <c r="G130" s="232">
        <f t="shared" si="196"/>
        <v>0</v>
      </c>
      <c r="H130" s="90">
        <f t="shared" si="196"/>
        <v>0</v>
      </c>
      <c r="I130" s="402">
        <f t="shared" si="196"/>
        <v>0</v>
      </c>
      <c r="J130" s="131">
        <f t="shared" si="196"/>
        <v>2400</v>
      </c>
      <c r="K130" s="79">
        <f t="shared" si="196"/>
        <v>0</v>
      </c>
      <c r="L130" s="176">
        <f t="shared" si="196"/>
        <v>2400</v>
      </c>
      <c r="M130" s="232">
        <f t="shared" si="196"/>
        <v>0</v>
      </c>
      <c r="N130" s="79">
        <f t="shared" si="196"/>
        <v>0</v>
      </c>
      <c r="O130" s="90">
        <f t="shared" si="196"/>
        <v>0</v>
      </c>
      <c r="P130" s="289"/>
      <c r="Q130" s="296"/>
    </row>
    <row r="131" spans="1:17" x14ac:dyDescent="0.25">
      <c r="A131" s="30">
        <v>2311</v>
      </c>
      <c r="B131" s="43" t="s">
        <v>127</v>
      </c>
      <c r="C131" s="189">
        <f t="shared" si="165"/>
        <v>2150</v>
      </c>
      <c r="D131" s="263">
        <v>1950</v>
      </c>
      <c r="E131" s="393"/>
      <c r="F131" s="411">
        <f t="shared" ref="F131:F134" si="197">D131+E131</f>
        <v>1950</v>
      </c>
      <c r="G131" s="229"/>
      <c r="H131" s="393"/>
      <c r="I131" s="411">
        <f t="shared" ref="I131:I134" si="198">G131+H131</f>
        <v>0</v>
      </c>
      <c r="J131" s="263">
        <v>200</v>
      </c>
      <c r="K131" s="45"/>
      <c r="L131" s="95">
        <f t="shared" ref="L131:L134" si="199">J131+K131</f>
        <v>200</v>
      </c>
      <c r="M131" s="229"/>
      <c r="N131" s="45"/>
      <c r="O131" s="91">
        <f t="shared" ref="O131:O134" si="200">M131+N131</f>
        <v>0</v>
      </c>
      <c r="P131" s="290"/>
      <c r="Q131" s="296"/>
    </row>
    <row r="132" spans="1:17" x14ac:dyDescent="0.25">
      <c r="A132" s="30">
        <v>2312</v>
      </c>
      <c r="B132" s="43" t="s">
        <v>128</v>
      </c>
      <c r="C132" s="189">
        <f t="shared" si="165"/>
        <v>4796</v>
      </c>
      <c r="D132" s="263">
        <v>2896</v>
      </c>
      <c r="E132" s="393"/>
      <c r="F132" s="411">
        <f t="shared" si="197"/>
        <v>2896</v>
      </c>
      <c r="G132" s="229"/>
      <c r="H132" s="393"/>
      <c r="I132" s="411">
        <f t="shared" si="198"/>
        <v>0</v>
      </c>
      <c r="J132" s="263">
        <v>1900</v>
      </c>
      <c r="K132" s="45"/>
      <c r="L132" s="95">
        <f t="shared" si="199"/>
        <v>1900</v>
      </c>
      <c r="M132" s="229"/>
      <c r="N132" s="45"/>
      <c r="O132" s="91">
        <f t="shared" si="200"/>
        <v>0</v>
      </c>
      <c r="P132" s="336"/>
      <c r="Q132" s="296"/>
    </row>
    <row r="133" spans="1:17" hidden="1" x14ac:dyDescent="0.25">
      <c r="A133" s="30">
        <v>2313</v>
      </c>
      <c r="B133" s="43" t="s">
        <v>129</v>
      </c>
      <c r="C133" s="189">
        <f t="shared" si="165"/>
        <v>0</v>
      </c>
      <c r="D133" s="263"/>
      <c r="E133" s="45"/>
      <c r="F133" s="95">
        <f t="shared" si="197"/>
        <v>0</v>
      </c>
      <c r="G133" s="229"/>
      <c r="H133" s="45"/>
      <c r="I133" s="91">
        <f t="shared" si="198"/>
        <v>0</v>
      </c>
      <c r="J133" s="263"/>
      <c r="K133" s="45"/>
      <c r="L133" s="95">
        <f t="shared" si="199"/>
        <v>0</v>
      </c>
      <c r="M133" s="229"/>
      <c r="N133" s="45"/>
      <c r="O133" s="91">
        <f t="shared" si="200"/>
        <v>0</v>
      </c>
      <c r="P133" s="290"/>
      <c r="Q133" s="296"/>
    </row>
    <row r="134" spans="1:17" ht="47.25" customHeight="1" x14ac:dyDescent="0.25">
      <c r="A134" s="30">
        <v>2314</v>
      </c>
      <c r="B134" s="43" t="s">
        <v>307</v>
      </c>
      <c r="C134" s="189">
        <f t="shared" si="165"/>
        <v>300</v>
      </c>
      <c r="D134" s="263"/>
      <c r="E134" s="393"/>
      <c r="F134" s="411">
        <f t="shared" si="197"/>
        <v>0</v>
      </c>
      <c r="G134" s="229"/>
      <c r="H134" s="393"/>
      <c r="I134" s="411">
        <f t="shared" si="198"/>
        <v>0</v>
      </c>
      <c r="J134" s="263">
        <v>300</v>
      </c>
      <c r="K134" s="45"/>
      <c r="L134" s="95">
        <f t="shared" si="199"/>
        <v>300</v>
      </c>
      <c r="M134" s="229"/>
      <c r="N134" s="45"/>
      <c r="O134" s="91">
        <f t="shared" si="200"/>
        <v>0</v>
      </c>
      <c r="P134" s="290"/>
      <c r="Q134" s="296"/>
    </row>
    <row r="135" spans="1:17" x14ac:dyDescent="0.25">
      <c r="A135" s="75">
        <v>2320</v>
      </c>
      <c r="B135" s="43" t="s">
        <v>130</v>
      </c>
      <c r="C135" s="189">
        <f t="shared" si="165"/>
        <v>1606</v>
      </c>
      <c r="D135" s="132">
        <f t="shared" ref="D135" si="201">SUM(D136:D138)</f>
        <v>1606</v>
      </c>
      <c r="E135" s="91">
        <f>SUM(E136:E138)</f>
        <v>0</v>
      </c>
      <c r="F135" s="411">
        <f>SUM(F136:F138)</f>
        <v>1606</v>
      </c>
      <c r="G135" s="230">
        <f t="shared" ref="G135" si="202">SUM(G136:G138)</f>
        <v>0</v>
      </c>
      <c r="H135" s="91">
        <f>SUM(H136:H138)</f>
        <v>0</v>
      </c>
      <c r="I135" s="411">
        <f t="shared" ref="I135" si="203">SUM(I136:I138)</f>
        <v>0</v>
      </c>
      <c r="J135" s="132">
        <f t="shared" ref="J135" si="204">SUM(J136:J138)</f>
        <v>0</v>
      </c>
      <c r="K135" s="76">
        <f t="shared" ref="K135:L135" si="205">SUM(K136:K138)</f>
        <v>0</v>
      </c>
      <c r="L135" s="95">
        <f t="shared" si="205"/>
        <v>0</v>
      </c>
      <c r="M135" s="230">
        <f t="shared" ref="M135" si="206">SUM(M136:M138)</f>
        <v>0</v>
      </c>
      <c r="N135" s="76">
        <f t="shared" ref="N135" si="207">SUM(N136:N138)</f>
        <v>0</v>
      </c>
      <c r="O135" s="91">
        <f>SUM(O136:O138)</f>
        <v>0</v>
      </c>
      <c r="P135" s="290"/>
      <c r="Q135" s="296"/>
    </row>
    <row r="136" spans="1:17" hidden="1" x14ac:dyDescent="0.25">
      <c r="A136" s="30">
        <v>2321</v>
      </c>
      <c r="B136" s="43" t="s">
        <v>131</v>
      </c>
      <c r="C136" s="189">
        <f t="shared" si="165"/>
        <v>0</v>
      </c>
      <c r="D136" s="263"/>
      <c r="E136" s="45"/>
      <c r="F136" s="95">
        <f t="shared" ref="F136:F139" si="208">D136+E136</f>
        <v>0</v>
      </c>
      <c r="G136" s="229"/>
      <c r="H136" s="45"/>
      <c r="I136" s="91">
        <f t="shared" ref="I136:I139" si="209">G136+H136</f>
        <v>0</v>
      </c>
      <c r="J136" s="263"/>
      <c r="K136" s="45"/>
      <c r="L136" s="95">
        <f t="shared" ref="L136:L139" si="210">J136+K136</f>
        <v>0</v>
      </c>
      <c r="M136" s="229"/>
      <c r="N136" s="45"/>
      <c r="O136" s="91">
        <f t="shared" ref="O136:O139" si="211">M136+N136</f>
        <v>0</v>
      </c>
      <c r="P136" s="290"/>
      <c r="Q136" s="296"/>
    </row>
    <row r="137" spans="1:17" x14ac:dyDescent="0.25">
      <c r="A137" s="30">
        <v>2322</v>
      </c>
      <c r="B137" s="43" t="s">
        <v>132</v>
      </c>
      <c r="C137" s="189">
        <f t="shared" si="165"/>
        <v>1606</v>
      </c>
      <c r="D137" s="263">
        <v>1606</v>
      </c>
      <c r="E137" s="393"/>
      <c r="F137" s="411">
        <f t="shared" si="208"/>
        <v>1606</v>
      </c>
      <c r="G137" s="229"/>
      <c r="H137" s="393"/>
      <c r="I137" s="411">
        <f t="shared" si="209"/>
        <v>0</v>
      </c>
      <c r="J137" s="263"/>
      <c r="K137" s="45"/>
      <c r="L137" s="95">
        <f t="shared" si="210"/>
        <v>0</v>
      </c>
      <c r="M137" s="229"/>
      <c r="N137" s="45"/>
      <c r="O137" s="91">
        <f t="shared" si="211"/>
        <v>0</v>
      </c>
      <c r="P137" s="290"/>
      <c r="Q137" s="296"/>
    </row>
    <row r="138" spans="1:17" ht="10.5" hidden="1" customHeight="1" x14ac:dyDescent="0.25">
      <c r="A138" s="30">
        <v>2329</v>
      </c>
      <c r="B138" s="43" t="s">
        <v>133</v>
      </c>
      <c r="C138" s="189">
        <f t="shared" si="165"/>
        <v>0</v>
      </c>
      <c r="D138" s="263"/>
      <c r="E138" s="45"/>
      <c r="F138" s="95">
        <f t="shared" si="208"/>
        <v>0</v>
      </c>
      <c r="G138" s="229"/>
      <c r="H138" s="45"/>
      <c r="I138" s="91">
        <f t="shared" si="209"/>
        <v>0</v>
      </c>
      <c r="J138" s="263"/>
      <c r="K138" s="45"/>
      <c r="L138" s="95">
        <f t="shared" si="210"/>
        <v>0</v>
      </c>
      <c r="M138" s="229"/>
      <c r="N138" s="45"/>
      <c r="O138" s="91">
        <f t="shared" si="211"/>
        <v>0</v>
      </c>
      <c r="P138" s="290"/>
      <c r="Q138" s="296"/>
    </row>
    <row r="139" spans="1:17" hidden="1" x14ac:dyDescent="0.25">
      <c r="A139" s="75">
        <v>2330</v>
      </c>
      <c r="B139" s="43" t="s">
        <v>134</v>
      </c>
      <c r="C139" s="189">
        <f t="shared" si="165"/>
        <v>0</v>
      </c>
      <c r="D139" s="263"/>
      <c r="E139" s="45"/>
      <c r="F139" s="95">
        <f t="shared" si="208"/>
        <v>0</v>
      </c>
      <c r="G139" s="229"/>
      <c r="H139" s="45"/>
      <c r="I139" s="91">
        <f t="shared" si="209"/>
        <v>0</v>
      </c>
      <c r="J139" s="263"/>
      <c r="K139" s="45"/>
      <c r="L139" s="95">
        <f t="shared" si="210"/>
        <v>0</v>
      </c>
      <c r="M139" s="229"/>
      <c r="N139" s="45"/>
      <c r="O139" s="91">
        <f t="shared" si="211"/>
        <v>0</v>
      </c>
      <c r="P139" s="290"/>
      <c r="Q139" s="296"/>
    </row>
    <row r="140" spans="1:17" ht="48" hidden="1" x14ac:dyDescent="0.25">
      <c r="A140" s="75">
        <v>2340</v>
      </c>
      <c r="B140" s="43" t="s">
        <v>135</v>
      </c>
      <c r="C140" s="189">
        <f t="shared" si="165"/>
        <v>0</v>
      </c>
      <c r="D140" s="132">
        <f t="shared" ref="D140" si="212">SUM(D141:D142)</f>
        <v>0</v>
      </c>
      <c r="E140" s="76">
        <f>SUM(E141:E142)</f>
        <v>0</v>
      </c>
      <c r="F140" s="95">
        <f>SUM(F141:F142)</f>
        <v>0</v>
      </c>
      <c r="G140" s="230">
        <f t="shared" ref="G140" si="213">SUM(G141:G142)</f>
        <v>0</v>
      </c>
      <c r="H140" s="76">
        <f t="shared" ref="H140:I140" si="214">SUM(H141:H142)</f>
        <v>0</v>
      </c>
      <c r="I140" s="91">
        <f t="shared" si="214"/>
        <v>0</v>
      </c>
      <c r="J140" s="132">
        <f t="shared" ref="J140" si="215">SUM(J141:J142)</f>
        <v>0</v>
      </c>
      <c r="K140" s="76">
        <f t="shared" ref="K140:L140" si="216">SUM(K141:K142)</f>
        <v>0</v>
      </c>
      <c r="L140" s="95">
        <f t="shared" si="216"/>
        <v>0</v>
      </c>
      <c r="M140" s="230">
        <f t="shared" ref="M140" si="217">SUM(M141:M142)</f>
        <v>0</v>
      </c>
      <c r="N140" s="76">
        <f t="shared" ref="N140" si="218">SUM(N141:N142)</f>
        <v>0</v>
      </c>
      <c r="O140" s="91">
        <f>SUM(O141:O142)</f>
        <v>0</v>
      </c>
      <c r="P140" s="290"/>
      <c r="Q140" s="296"/>
    </row>
    <row r="141" spans="1:17" hidden="1" x14ac:dyDescent="0.25">
      <c r="A141" s="30">
        <v>2341</v>
      </c>
      <c r="B141" s="43" t="s">
        <v>136</v>
      </c>
      <c r="C141" s="189">
        <f t="shared" si="165"/>
        <v>0</v>
      </c>
      <c r="D141" s="263"/>
      <c r="E141" s="45"/>
      <c r="F141" s="95">
        <f t="shared" ref="F141:F142" si="219">D141+E141</f>
        <v>0</v>
      </c>
      <c r="G141" s="229"/>
      <c r="H141" s="45"/>
      <c r="I141" s="91">
        <f t="shared" ref="I141:I142" si="220">G141+H141</f>
        <v>0</v>
      </c>
      <c r="J141" s="263"/>
      <c r="K141" s="45"/>
      <c r="L141" s="95">
        <f t="shared" ref="L141:L142" si="221">J141+K141</f>
        <v>0</v>
      </c>
      <c r="M141" s="229"/>
      <c r="N141" s="45"/>
      <c r="O141" s="91">
        <f t="shared" ref="O141:O142" si="222">M141+N141</f>
        <v>0</v>
      </c>
      <c r="P141" s="290"/>
      <c r="Q141" s="296"/>
    </row>
    <row r="142" spans="1:17" ht="24" hidden="1" x14ac:dyDescent="0.25">
      <c r="A142" s="30">
        <v>2344</v>
      </c>
      <c r="B142" s="43" t="s">
        <v>137</v>
      </c>
      <c r="C142" s="189">
        <f t="shared" si="165"/>
        <v>0</v>
      </c>
      <c r="D142" s="263"/>
      <c r="E142" s="45"/>
      <c r="F142" s="95">
        <f t="shared" si="219"/>
        <v>0</v>
      </c>
      <c r="G142" s="229"/>
      <c r="H142" s="45"/>
      <c r="I142" s="91">
        <f t="shared" si="220"/>
        <v>0</v>
      </c>
      <c r="J142" s="263"/>
      <c r="K142" s="45"/>
      <c r="L142" s="95">
        <f t="shared" si="221"/>
        <v>0</v>
      </c>
      <c r="M142" s="229"/>
      <c r="N142" s="45"/>
      <c r="O142" s="91">
        <f t="shared" si="222"/>
        <v>0</v>
      </c>
      <c r="P142" s="290"/>
      <c r="Q142" s="296"/>
    </row>
    <row r="143" spans="1:17" ht="24" x14ac:dyDescent="0.25">
      <c r="A143" s="73">
        <v>2350</v>
      </c>
      <c r="B143" s="58" t="s">
        <v>138</v>
      </c>
      <c r="C143" s="194">
        <f t="shared" si="165"/>
        <v>5962</v>
      </c>
      <c r="D143" s="86">
        <f t="shared" ref="D143" si="223">SUM(D144:D149)</f>
        <v>4412</v>
      </c>
      <c r="E143" s="154">
        <f>SUM(E144:E149)</f>
        <v>0</v>
      </c>
      <c r="F143" s="410">
        <f>SUM(F144:F149)</f>
        <v>4412</v>
      </c>
      <c r="G143" s="228">
        <f t="shared" ref="G143:N143" si="224">SUM(G144:G149)</f>
        <v>0</v>
      </c>
      <c r="H143" s="154">
        <f t="shared" si="224"/>
        <v>0</v>
      </c>
      <c r="I143" s="410">
        <f t="shared" si="224"/>
        <v>0</v>
      </c>
      <c r="J143" s="86">
        <f t="shared" si="224"/>
        <v>1550</v>
      </c>
      <c r="K143" s="74">
        <f t="shared" si="224"/>
        <v>0</v>
      </c>
      <c r="L143" s="174">
        <f t="shared" si="224"/>
        <v>1550</v>
      </c>
      <c r="M143" s="228">
        <f t="shared" si="224"/>
        <v>0</v>
      </c>
      <c r="N143" s="74">
        <f t="shared" si="224"/>
        <v>0</v>
      </c>
      <c r="O143" s="154">
        <f>SUM(O144:O149)</f>
        <v>0</v>
      </c>
      <c r="P143" s="291"/>
      <c r="Q143" s="296"/>
    </row>
    <row r="144" spans="1:17" x14ac:dyDescent="0.25">
      <c r="A144" s="27">
        <v>2351</v>
      </c>
      <c r="B144" s="40" t="s">
        <v>139</v>
      </c>
      <c r="C144" s="188">
        <f t="shared" si="165"/>
        <v>450</v>
      </c>
      <c r="D144" s="262">
        <v>350</v>
      </c>
      <c r="E144" s="390"/>
      <c r="F144" s="402">
        <f t="shared" ref="F144:F149" si="225">D144+E144</f>
        <v>350</v>
      </c>
      <c r="G144" s="219"/>
      <c r="H144" s="390"/>
      <c r="I144" s="402">
        <f t="shared" ref="I144:I149" si="226">G144+H144</f>
        <v>0</v>
      </c>
      <c r="J144" s="262">
        <v>100</v>
      </c>
      <c r="K144" s="42"/>
      <c r="L144" s="176">
        <f t="shared" ref="L144:L149" si="227">J144+K144</f>
        <v>100</v>
      </c>
      <c r="M144" s="219"/>
      <c r="N144" s="42"/>
      <c r="O144" s="90">
        <f t="shared" ref="O144:O149" si="228">M144+N144</f>
        <v>0</v>
      </c>
      <c r="P144" s="289"/>
      <c r="Q144" s="296"/>
    </row>
    <row r="145" spans="1:17" x14ac:dyDescent="0.25">
      <c r="A145" s="30">
        <v>2352</v>
      </c>
      <c r="B145" s="43" t="s">
        <v>140</v>
      </c>
      <c r="C145" s="189">
        <f t="shared" si="165"/>
        <v>5050</v>
      </c>
      <c r="D145" s="263">
        <v>4000</v>
      </c>
      <c r="E145" s="393"/>
      <c r="F145" s="411">
        <f t="shared" si="225"/>
        <v>4000</v>
      </c>
      <c r="G145" s="229"/>
      <c r="H145" s="393"/>
      <c r="I145" s="411">
        <f t="shared" si="226"/>
        <v>0</v>
      </c>
      <c r="J145" s="263">
        <v>1050</v>
      </c>
      <c r="K145" s="45"/>
      <c r="L145" s="95">
        <f t="shared" si="227"/>
        <v>1050</v>
      </c>
      <c r="M145" s="229"/>
      <c r="N145" s="45"/>
      <c r="O145" s="91">
        <f t="shared" si="228"/>
        <v>0</v>
      </c>
      <c r="P145" s="290"/>
      <c r="Q145" s="296"/>
    </row>
    <row r="146" spans="1:17" ht="24" x14ac:dyDescent="0.25">
      <c r="A146" s="30">
        <v>2353</v>
      </c>
      <c r="B146" s="43" t="s">
        <v>141</v>
      </c>
      <c r="C146" s="189">
        <f t="shared" si="165"/>
        <v>400</v>
      </c>
      <c r="D146" s="263"/>
      <c r="E146" s="393"/>
      <c r="F146" s="411">
        <f t="shared" si="225"/>
        <v>0</v>
      </c>
      <c r="G146" s="229"/>
      <c r="H146" s="393"/>
      <c r="I146" s="411">
        <f t="shared" si="226"/>
        <v>0</v>
      </c>
      <c r="J146" s="263">
        <v>400</v>
      </c>
      <c r="K146" s="45"/>
      <c r="L146" s="95">
        <f t="shared" si="227"/>
        <v>400</v>
      </c>
      <c r="M146" s="229"/>
      <c r="N146" s="45"/>
      <c r="O146" s="91">
        <f t="shared" si="228"/>
        <v>0</v>
      </c>
      <c r="P146" s="290"/>
      <c r="Q146" s="296"/>
    </row>
    <row r="147" spans="1:17" ht="24" hidden="1" x14ac:dyDescent="0.25">
      <c r="A147" s="30">
        <v>2354</v>
      </c>
      <c r="B147" s="43" t="s">
        <v>142</v>
      </c>
      <c r="C147" s="189">
        <f t="shared" si="165"/>
        <v>0</v>
      </c>
      <c r="D147" s="263"/>
      <c r="E147" s="45"/>
      <c r="F147" s="95">
        <f t="shared" si="225"/>
        <v>0</v>
      </c>
      <c r="G147" s="229"/>
      <c r="H147" s="45"/>
      <c r="I147" s="91">
        <f t="shared" si="226"/>
        <v>0</v>
      </c>
      <c r="J147" s="263"/>
      <c r="K147" s="45"/>
      <c r="L147" s="95">
        <f t="shared" si="227"/>
        <v>0</v>
      </c>
      <c r="M147" s="229"/>
      <c r="N147" s="45"/>
      <c r="O147" s="91">
        <f t="shared" si="228"/>
        <v>0</v>
      </c>
      <c r="P147" s="290"/>
      <c r="Q147" s="296"/>
    </row>
    <row r="148" spans="1:17" ht="24" x14ac:dyDescent="0.25">
      <c r="A148" s="30">
        <v>2355</v>
      </c>
      <c r="B148" s="43" t="s">
        <v>143</v>
      </c>
      <c r="C148" s="189">
        <f t="shared" si="165"/>
        <v>62</v>
      </c>
      <c r="D148" s="263">
        <v>62</v>
      </c>
      <c r="E148" s="393"/>
      <c r="F148" s="411">
        <f t="shared" si="225"/>
        <v>62</v>
      </c>
      <c r="G148" s="229"/>
      <c r="H148" s="393"/>
      <c r="I148" s="411">
        <f t="shared" si="226"/>
        <v>0</v>
      </c>
      <c r="J148" s="263"/>
      <c r="K148" s="45"/>
      <c r="L148" s="95">
        <f t="shared" si="227"/>
        <v>0</v>
      </c>
      <c r="M148" s="229"/>
      <c r="N148" s="45"/>
      <c r="O148" s="91">
        <f t="shared" si="228"/>
        <v>0</v>
      </c>
      <c r="P148" s="290"/>
      <c r="Q148" s="296"/>
    </row>
    <row r="149" spans="1:17" ht="24" hidden="1" x14ac:dyDescent="0.25">
      <c r="A149" s="30">
        <v>2359</v>
      </c>
      <c r="B149" s="43" t="s">
        <v>144</v>
      </c>
      <c r="C149" s="189">
        <f t="shared" si="165"/>
        <v>0</v>
      </c>
      <c r="D149" s="263"/>
      <c r="E149" s="45"/>
      <c r="F149" s="95">
        <f t="shared" si="225"/>
        <v>0</v>
      </c>
      <c r="G149" s="229"/>
      <c r="H149" s="45"/>
      <c r="I149" s="91">
        <f t="shared" si="226"/>
        <v>0</v>
      </c>
      <c r="J149" s="263"/>
      <c r="K149" s="45"/>
      <c r="L149" s="95">
        <f t="shared" si="227"/>
        <v>0</v>
      </c>
      <c r="M149" s="229"/>
      <c r="N149" s="45"/>
      <c r="O149" s="91">
        <f t="shared" si="228"/>
        <v>0</v>
      </c>
      <c r="P149" s="290"/>
      <c r="Q149" s="296"/>
    </row>
    <row r="150" spans="1:17" ht="24.75" hidden="1" customHeight="1" x14ac:dyDescent="0.25">
      <c r="A150" s="75">
        <v>2360</v>
      </c>
      <c r="B150" s="43" t="s">
        <v>145</v>
      </c>
      <c r="C150" s="189">
        <f t="shared" si="165"/>
        <v>0</v>
      </c>
      <c r="D150" s="132">
        <f t="shared" ref="D150" si="229">SUM(D151:D157)</f>
        <v>0</v>
      </c>
      <c r="E150" s="76">
        <f>SUM(E151:E157)</f>
        <v>0</v>
      </c>
      <c r="F150" s="95">
        <f>SUM(F151:F157)</f>
        <v>0</v>
      </c>
      <c r="G150" s="230">
        <f t="shared" ref="G150" si="230">SUM(G151:G157)</f>
        <v>0</v>
      </c>
      <c r="H150" s="76">
        <f t="shared" ref="H150:I150" si="231">SUM(H151:H157)</f>
        <v>0</v>
      </c>
      <c r="I150" s="91">
        <f t="shared" si="231"/>
        <v>0</v>
      </c>
      <c r="J150" s="132">
        <f t="shared" ref="J150" si="232">SUM(J151:J157)</f>
        <v>0</v>
      </c>
      <c r="K150" s="76">
        <f t="shared" ref="K150:L150" si="233">SUM(K151:K157)</f>
        <v>0</v>
      </c>
      <c r="L150" s="95">
        <f t="shared" si="233"/>
        <v>0</v>
      </c>
      <c r="M150" s="230">
        <f t="shared" ref="M150" si="234">SUM(M151:M157)</f>
        <v>0</v>
      </c>
      <c r="N150" s="76">
        <f t="shared" ref="N150" si="235">SUM(N151:N157)</f>
        <v>0</v>
      </c>
      <c r="O150" s="91">
        <f>SUM(O151:O157)</f>
        <v>0</v>
      </c>
      <c r="P150" s="290"/>
      <c r="Q150" s="296"/>
    </row>
    <row r="151" spans="1:17" hidden="1" x14ac:dyDescent="0.25">
      <c r="A151" s="29">
        <v>2361</v>
      </c>
      <c r="B151" s="43" t="s">
        <v>146</v>
      </c>
      <c r="C151" s="189">
        <f t="shared" si="165"/>
        <v>0</v>
      </c>
      <c r="D151" s="263"/>
      <c r="E151" s="45"/>
      <c r="F151" s="95">
        <f t="shared" ref="F151:F158" si="236">D151+E151</f>
        <v>0</v>
      </c>
      <c r="G151" s="229"/>
      <c r="H151" s="45"/>
      <c r="I151" s="91">
        <f t="shared" ref="I151:I158" si="237">G151+H151</f>
        <v>0</v>
      </c>
      <c r="J151" s="263"/>
      <c r="K151" s="45"/>
      <c r="L151" s="95">
        <f t="shared" ref="L151:L158" si="238">J151+K151</f>
        <v>0</v>
      </c>
      <c r="M151" s="229"/>
      <c r="N151" s="45"/>
      <c r="O151" s="91">
        <f t="shared" ref="O151:O158" si="239">M151+N151</f>
        <v>0</v>
      </c>
      <c r="P151" s="290"/>
      <c r="Q151" s="296"/>
    </row>
    <row r="152" spans="1:17" ht="24" hidden="1" x14ac:dyDescent="0.25">
      <c r="A152" s="29">
        <v>2362</v>
      </c>
      <c r="B152" s="43" t="s">
        <v>147</v>
      </c>
      <c r="C152" s="189">
        <f t="shared" si="165"/>
        <v>0</v>
      </c>
      <c r="D152" s="263"/>
      <c r="E152" s="45"/>
      <c r="F152" s="95">
        <f t="shared" si="236"/>
        <v>0</v>
      </c>
      <c r="G152" s="229"/>
      <c r="H152" s="45"/>
      <c r="I152" s="91">
        <f t="shared" si="237"/>
        <v>0</v>
      </c>
      <c r="J152" s="263"/>
      <c r="K152" s="45"/>
      <c r="L152" s="95">
        <f t="shared" si="238"/>
        <v>0</v>
      </c>
      <c r="M152" s="229"/>
      <c r="N152" s="45"/>
      <c r="O152" s="91">
        <f t="shared" si="239"/>
        <v>0</v>
      </c>
      <c r="P152" s="290"/>
      <c r="Q152" s="296"/>
    </row>
    <row r="153" spans="1:17" hidden="1" x14ac:dyDescent="0.25">
      <c r="A153" s="29">
        <v>2363</v>
      </c>
      <c r="B153" s="43" t="s">
        <v>148</v>
      </c>
      <c r="C153" s="189">
        <f t="shared" si="165"/>
        <v>0</v>
      </c>
      <c r="D153" s="263"/>
      <c r="E153" s="45"/>
      <c r="F153" s="95">
        <f t="shared" si="236"/>
        <v>0</v>
      </c>
      <c r="G153" s="229"/>
      <c r="H153" s="45"/>
      <c r="I153" s="91">
        <f t="shared" si="237"/>
        <v>0</v>
      </c>
      <c r="J153" s="263"/>
      <c r="K153" s="45"/>
      <c r="L153" s="95">
        <f t="shared" si="238"/>
        <v>0</v>
      </c>
      <c r="M153" s="229"/>
      <c r="N153" s="45"/>
      <c r="O153" s="91">
        <f t="shared" si="239"/>
        <v>0</v>
      </c>
      <c r="P153" s="290"/>
      <c r="Q153" s="296"/>
    </row>
    <row r="154" spans="1:17" hidden="1" x14ac:dyDescent="0.25">
      <c r="A154" s="29">
        <v>2364</v>
      </c>
      <c r="B154" s="43" t="s">
        <v>149</v>
      </c>
      <c r="C154" s="189">
        <f t="shared" si="165"/>
        <v>0</v>
      </c>
      <c r="D154" s="263"/>
      <c r="E154" s="45"/>
      <c r="F154" s="95">
        <f t="shared" si="236"/>
        <v>0</v>
      </c>
      <c r="G154" s="229"/>
      <c r="H154" s="45"/>
      <c r="I154" s="91">
        <f t="shared" si="237"/>
        <v>0</v>
      </c>
      <c r="J154" s="263"/>
      <c r="K154" s="45"/>
      <c r="L154" s="95">
        <f t="shared" si="238"/>
        <v>0</v>
      </c>
      <c r="M154" s="229"/>
      <c r="N154" s="45"/>
      <c r="O154" s="91">
        <f t="shared" si="239"/>
        <v>0</v>
      </c>
      <c r="P154" s="290"/>
      <c r="Q154" s="296"/>
    </row>
    <row r="155" spans="1:17" ht="12.75" hidden="1" customHeight="1" x14ac:dyDescent="0.25">
      <c r="A155" s="29">
        <v>2365</v>
      </c>
      <c r="B155" s="43" t="s">
        <v>150</v>
      </c>
      <c r="C155" s="189">
        <f t="shared" si="165"/>
        <v>0</v>
      </c>
      <c r="D155" s="263"/>
      <c r="E155" s="45"/>
      <c r="F155" s="95">
        <f t="shared" si="236"/>
        <v>0</v>
      </c>
      <c r="G155" s="229"/>
      <c r="H155" s="45"/>
      <c r="I155" s="91">
        <f t="shared" si="237"/>
        <v>0</v>
      </c>
      <c r="J155" s="263"/>
      <c r="K155" s="45"/>
      <c r="L155" s="95">
        <f t="shared" si="238"/>
        <v>0</v>
      </c>
      <c r="M155" s="229"/>
      <c r="N155" s="45"/>
      <c r="O155" s="91">
        <f t="shared" si="239"/>
        <v>0</v>
      </c>
      <c r="P155" s="290"/>
      <c r="Q155" s="296"/>
    </row>
    <row r="156" spans="1:17" ht="36" hidden="1" x14ac:dyDescent="0.25">
      <c r="A156" s="29">
        <v>2366</v>
      </c>
      <c r="B156" s="43" t="s">
        <v>151</v>
      </c>
      <c r="C156" s="189">
        <f t="shared" si="165"/>
        <v>0</v>
      </c>
      <c r="D156" s="263"/>
      <c r="E156" s="45"/>
      <c r="F156" s="95">
        <f t="shared" si="236"/>
        <v>0</v>
      </c>
      <c r="G156" s="229"/>
      <c r="H156" s="45"/>
      <c r="I156" s="91">
        <f t="shared" si="237"/>
        <v>0</v>
      </c>
      <c r="J156" s="263"/>
      <c r="K156" s="45"/>
      <c r="L156" s="95">
        <f t="shared" si="238"/>
        <v>0</v>
      </c>
      <c r="M156" s="229"/>
      <c r="N156" s="45"/>
      <c r="O156" s="91">
        <f t="shared" si="239"/>
        <v>0</v>
      </c>
      <c r="P156" s="290"/>
      <c r="Q156" s="296"/>
    </row>
    <row r="157" spans="1:17" ht="48" hidden="1" x14ac:dyDescent="0.25">
      <c r="A157" s="29">
        <v>2369</v>
      </c>
      <c r="B157" s="43" t="s">
        <v>152</v>
      </c>
      <c r="C157" s="189">
        <f t="shared" si="165"/>
        <v>0</v>
      </c>
      <c r="D157" s="263"/>
      <c r="E157" s="45"/>
      <c r="F157" s="95">
        <f t="shared" si="236"/>
        <v>0</v>
      </c>
      <c r="G157" s="229"/>
      <c r="H157" s="45"/>
      <c r="I157" s="91">
        <f t="shared" si="237"/>
        <v>0</v>
      </c>
      <c r="J157" s="263"/>
      <c r="K157" s="45"/>
      <c r="L157" s="95">
        <f t="shared" si="238"/>
        <v>0</v>
      </c>
      <c r="M157" s="229"/>
      <c r="N157" s="45"/>
      <c r="O157" s="91">
        <f t="shared" si="239"/>
        <v>0</v>
      </c>
      <c r="P157" s="290"/>
      <c r="Q157" s="296"/>
    </row>
    <row r="158" spans="1:17" hidden="1" x14ac:dyDescent="0.25">
      <c r="A158" s="73">
        <v>2370</v>
      </c>
      <c r="B158" s="58" t="s">
        <v>153</v>
      </c>
      <c r="C158" s="194">
        <f t="shared" si="165"/>
        <v>0</v>
      </c>
      <c r="D158" s="260"/>
      <c r="E158" s="77"/>
      <c r="F158" s="174">
        <f t="shared" si="236"/>
        <v>0</v>
      </c>
      <c r="G158" s="231"/>
      <c r="H158" s="77"/>
      <c r="I158" s="154">
        <f t="shared" si="237"/>
        <v>0</v>
      </c>
      <c r="J158" s="260"/>
      <c r="K158" s="77"/>
      <c r="L158" s="174">
        <f t="shared" si="238"/>
        <v>0</v>
      </c>
      <c r="M158" s="231"/>
      <c r="N158" s="77"/>
      <c r="O158" s="154">
        <f t="shared" si="239"/>
        <v>0</v>
      </c>
      <c r="P158" s="291"/>
      <c r="Q158" s="296"/>
    </row>
    <row r="159" spans="1:17" hidden="1" x14ac:dyDescent="0.25">
      <c r="A159" s="73">
        <v>2380</v>
      </c>
      <c r="B159" s="58" t="s">
        <v>154</v>
      </c>
      <c r="C159" s="194">
        <f t="shared" si="165"/>
        <v>0</v>
      </c>
      <c r="D159" s="86">
        <f t="shared" ref="D159:E159" si="240">SUM(D160:D161)</f>
        <v>0</v>
      </c>
      <c r="E159" s="74">
        <f t="shared" si="240"/>
        <v>0</v>
      </c>
      <c r="F159" s="174">
        <f>SUM(F160:F161)</f>
        <v>0</v>
      </c>
      <c r="G159" s="228">
        <f t="shared" ref="G159" si="241">SUM(G160:G161)</f>
        <v>0</v>
      </c>
      <c r="H159" s="74">
        <f t="shared" ref="H159:I159" si="242">SUM(H160:H161)</f>
        <v>0</v>
      </c>
      <c r="I159" s="154">
        <f t="shared" si="242"/>
        <v>0</v>
      </c>
      <c r="J159" s="86">
        <f t="shared" ref="J159" si="243">SUM(J160:J161)</f>
        <v>0</v>
      </c>
      <c r="K159" s="74">
        <f t="shared" ref="K159:L159" si="244">SUM(K160:K161)</f>
        <v>0</v>
      </c>
      <c r="L159" s="174">
        <f t="shared" si="244"/>
        <v>0</v>
      </c>
      <c r="M159" s="228">
        <f t="shared" ref="M159" si="245">SUM(M160:M161)</f>
        <v>0</v>
      </c>
      <c r="N159" s="74">
        <f t="shared" ref="N159" si="246">SUM(N160:N161)</f>
        <v>0</v>
      </c>
      <c r="O159" s="154">
        <f>SUM(O160:O161)</f>
        <v>0</v>
      </c>
      <c r="P159" s="291"/>
      <c r="Q159" s="296"/>
    </row>
    <row r="160" spans="1:17" hidden="1" x14ac:dyDescent="0.25">
      <c r="A160" s="26">
        <v>2381</v>
      </c>
      <c r="B160" s="40" t="s">
        <v>155</v>
      </c>
      <c r="C160" s="188">
        <f t="shared" si="165"/>
        <v>0</v>
      </c>
      <c r="D160" s="262"/>
      <c r="E160" s="42"/>
      <c r="F160" s="176">
        <f t="shared" ref="F160:F163" si="247">D160+E160</f>
        <v>0</v>
      </c>
      <c r="G160" s="219"/>
      <c r="H160" s="42"/>
      <c r="I160" s="90">
        <f t="shared" ref="I160:I163" si="248">G160+H160</f>
        <v>0</v>
      </c>
      <c r="J160" s="262"/>
      <c r="K160" s="42"/>
      <c r="L160" s="176">
        <f t="shared" ref="L160:L163" si="249">J160+K160</f>
        <v>0</v>
      </c>
      <c r="M160" s="219"/>
      <c r="N160" s="42"/>
      <c r="O160" s="90">
        <f t="shared" ref="O160:O163" si="250">M160+N160</f>
        <v>0</v>
      </c>
      <c r="P160" s="289"/>
      <c r="Q160" s="296"/>
    </row>
    <row r="161" spans="1:17" ht="24" hidden="1" x14ac:dyDescent="0.25">
      <c r="A161" s="29">
        <v>2389</v>
      </c>
      <c r="B161" s="43" t="s">
        <v>156</v>
      </c>
      <c r="C161" s="189">
        <f t="shared" si="165"/>
        <v>0</v>
      </c>
      <c r="D161" s="263"/>
      <c r="E161" s="45"/>
      <c r="F161" s="95">
        <f t="shared" si="247"/>
        <v>0</v>
      </c>
      <c r="G161" s="229"/>
      <c r="H161" s="45"/>
      <c r="I161" s="91">
        <f t="shared" si="248"/>
        <v>0</v>
      </c>
      <c r="J161" s="263"/>
      <c r="K161" s="45"/>
      <c r="L161" s="95">
        <f t="shared" si="249"/>
        <v>0</v>
      </c>
      <c r="M161" s="229"/>
      <c r="N161" s="45"/>
      <c r="O161" s="91">
        <f t="shared" si="250"/>
        <v>0</v>
      </c>
      <c r="P161" s="290"/>
      <c r="Q161" s="296"/>
    </row>
    <row r="162" spans="1:17" hidden="1" x14ac:dyDescent="0.25">
      <c r="A162" s="73">
        <v>2390</v>
      </c>
      <c r="B162" s="58" t="s">
        <v>157</v>
      </c>
      <c r="C162" s="194">
        <f t="shared" si="165"/>
        <v>0</v>
      </c>
      <c r="D162" s="260"/>
      <c r="E162" s="77"/>
      <c r="F162" s="174">
        <f t="shared" si="247"/>
        <v>0</v>
      </c>
      <c r="G162" s="231"/>
      <c r="H162" s="77"/>
      <c r="I162" s="154">
        <f t="shared" si="248"/>
        <v>0</v>
      </c>
      <c r="J162" s="260"/>
      <c r="K162" s="77"/>
      <c r="L162" s="174">
        <f t="shared" si="249"/>
        <v>0</v>
      </c>
      <c r="M162" s="231"/>
      <c r="N162" s="77"/>
      <c r="O162" s="154">
        <f t="shared" si="250"/>
        <v>0</v>
      </c>
      <c r="P162" s="291"/>
      <c r="Q162" s="296"/>
    </row>
    <row r="163" spans="1:17" hidden="1" x14ac:dyDescent="0.25">
      <c r="A163" s="35">
        <v>2400</v>
      </c>
      <c r="B163" s="72" t="s">
        <v>158</v>
      </c>
      <c r="C163" s="187">
        <f t="shared" si="165"/>
        <v>0</v>
      </c>
      <c r="D163" s="247"/>
      <c r="E163" s="80"/>
      <c r="F163" s="175">
        <f t="shared" si="247"/>
        <v>0</v>
      </c>
      <c r="G163" s="233"/>
      <c r="H163" s="80"/>
      <c r="I163" s="123">
        <f t="shared" si="248"/>
        <v>0</v>
      </c>
      <c r="J163" s="247"/>
      <c r="K163" s="80"/>
      <c r="L163" s="175">
        <f t="shared" si="249"/>
        <v>0</v>
      </c>
      <c r="M163" s="233"/>
      <c r="N163" s="80"/>
      <c r="O163" s="123">
        <f t="shared" si="250"/>
        <v>0</v>
      </c>
      <c r="P163" s="292"/>
      <c r="Q163" s="296"/>
    </row>
    <row r="164" spans="1:17" ht="24" hidden="1" x14ac:dyDescent="0.25">
      <c r="A164" s="35">
        <v>2500</v>
      </c>
      <c r="B164" s="72" t="s">
        <v>159</v>
      </c>
      <c r="C164" s="187">
        <f t="shared" si="165"/>
        <v>0</v>
      </c>
      <c r="D164" s="130">
        <f t="shared" ref="D164:E164" si="251">SUM(D165,D170)</f>
        <v>0</v>
      </c>
      <c r="E164" s="38">
        <f t="shared" si="251"/>
        <v>0</v>
      </c>
      <c r="F164" s="175">
        <f>SUM(F165,F170)</f>
        <v>0</v>
      </c>
      <c r="G164" s="227">
        <f t="shared" ref="G164" si="252">SUM(G165,G170)</f>
        <v>0</v>
      </c>
      <c r="H164" s="38">
        <f t="shared" ref="H164:I164" si="253">SUM(H165,H170)</f>
        <v>0</v>
      </c>
      <c r="I164" s="123">
        <f t="shared" si="253"/>
        <v>0</v>
      </c>
      <c r="J164" s="130">
        <f t="shared" ref="J164" si="254">SUM(J165,J170)</f>
        <v>0</v>
      </c>
      <c r="K164" s="38">
        <f t="shared" ref="K164:L164" si="255">SUM(K165,K170)</f>
        <v>0</v>
      </c>
      <c r="L164" s="175">
        <f t="shared" si="255"/>
        <v>0</v>
      </c>
      <c r="M164" s="227">
        <f t="shared" ref="M164" si="256">SUM(M165,M170)</f>
        <v>0</v>
      </c>
      <c r="N164" s="38">
        <f t="shared" ref="N164:O164" si="257">SUM(N165,N170)</f>
        <v>0</v>
      </c>
      <c r="O164" s="123">
        <f t="shared" si="257"/>
        <v>0</v>
      </c>
      <c r="P164" s="313"/>
      <c r="Q164" s="296"/>
    </row>
    <row r="165" spans="1:17" ht="16.5" hidden="1" customHeight="1" x14ac:dyDescent="0.25">
      <c r="A165" s="78">
        <v>2510</v>
      </c>
      <c r="B165" s="40" t="s">
        <v>160</v>
      </c>
      <c r="C165" s="188">
        <f t="shared" si="165"/>
        <v>0</v>
      </c>
      <c r="D165" s="131">
        <f t="shared" ref="D165:E165" si="258">SUM(D166:D169)</f>
        <v>0</v>
      </c>
      <c r="E165" s="79">
        <f t="shared" si="258"/>
        <v>0</v>
      </c>
      <c r="F165" s="176">
        <f>SUM(F166:F169)</f>
        <v>0</v>
      </c>
      <c r="G165" s="232">
        <f t="shared" ref="G165" si="259">SUM(G166:G169)</f>
        <v>0</v>
      </c>
      <c r="H165" s="79">
        <f t="shared" ref="H165:I165" si="260">SUM(H166:H169)</f>
        <v>0</v>
      </c>
      <c r="I165" s="90">
        <f t="shared" si="260"/>
        <v>0</v>
      </c>
      <c r="J165" s="131">
        <f t="shared" ref="J165" si="261">SUM(J166:J169)</f>
        <v>0</v>
      </c>
      <c r="K165" s="79">
        <f t="shared" ref="K165:L165" si="262">SUM(K166:K169)</f>
        <v>0</v>
      </c>
      <c r="L165" s="176">
        <f t="shared" si="262"/>
        <v>0</v>
      </c>
      <c r="M165" s="232">
        <f t="shared" ref="M165" si="263">SUM(M166:M169)</f>
        <v>0</v>
      </c>
      <c r="N165" s="79">
        <f t="shared" ref="N165" si="264">SUM(N166:N169)</f>
        <v>0</v>
      </c>
      <c r="O165" s="155">
        <f t="shared" ref="O165" si="265">SUM(O166:O169)</f>
        <v>0</v>
      </c>
      <c r="P165" s="294"/>
      <c r="Q165" s="296"/>
    </row>
    <row r="166" spans="1:17" ht="24" hidden="1" x14ac:dyDescent="0.25">
      <c r="A166" s="30">
        <v>2512</v>
      </c>
      <c r="B166" s="43" t="s">
        <v>161</v>
      </c>
      <c r="C166" s="189">
        <f t="shared" si="165"/>
        <v>0</v>
      </c>
      <c r="D166" s="263"/>
      <c r="E166" s="45"/>
      <c r="F166" s="95">
        <f t="shared" ref="F166:F171" si="266">D166+E166</f>
        <v>0</v>
      </c>
      <c r="G166" s="229"/>
      <c r="H166" s="45"/>
      <c r="I166" s="91">
        <f t="shared" ref="I166:I171" si="267">G166+H166</f>
        <v>0</v>
      </c>
      <c r="J166" s="263"/>
      <c r="K166" s="45"/>
      <c r="L166" s="95">
        <f t="shared" ref="L166:L171" si="268">J166+K166</f>
        <v>0</v>
      </c>
      <c r="M166" s="229"/>
      <c r="N166" s="45"/>
      <c r="O166" s="91">
        <f t="shared" ref="O166:O171" si="269">M166+N166</f>
        <v>0</v>
      </c>
      <c r="P166" s="290"/>
      <c r="Q166" s="296"/>
    </row>
    <row r="167" spans="1:17" ht="36" hidden="1" x14ac:dyDescent="0.25">
      <c r="A167" s="30">
        <v>2513</v>
      </c>
      <c r="B167" s="43" t="s">
        <v>162</v>
      </c>
      <c r="C167" s="189">
        <f t="shared" si="165"/>
        <v>0</v>
      </c>
      <c r="D167" s="263"/>
      <c r="E167" s="45"/>
      <c r="F167" s="95">
        <f t="shared" si="266"/>
        <v>0</v>
      </c>
      <c r="G167" s="229"/>
      <c r="H167" s="45"/>
      <c r="I167" s="91">
        <f t="shared" si="267"/>
        <v>0</v>
      </c>
      <c r="J167" s="263"/>
      <c r="K167" s="45"/>
      <c r="L167" s="95">
        <f t="shared" si="268"/>
        <v>0</v>
      </c>
      <c r="M167" s="229"/>
      <c r="N167" s="45"/>
      <c r="O167" s="91">
        <f t="shared" si="269"/>
        <v>0</v>
      </c>
      <c r="P167" s="290"/>
      <c r="Q167" s="296"/>
    </row>
    <row r="168" spans="1:17" ht="24" hidden="1" x14ac:dyDescent="0.25">
      <c r="A168" s="30">
        <v>2515</v>
      </c>
      <c r="B168" s="43" t="s">
        <v>163</v>
      </c>
      <c r="C168" s="189">
        <f t="shared" si="165"/>
        <v>0</v>
      </c>
      <c r="D168" s="263"/>
      <c r="E168" s="45"/>
      <c r="F168" s="95">
        <f t="shared" si="266"/>
        <v>0</v>
      </c>
      <c r="G168" s="229"/>
      <c r="H168" s="45"/>
      <c r="I168" s="91">
        <f t="shared" si="267"/>
        <v>0</v>
      </c>
      <c r="J168" s="263"/>
      <c r="K168" s="45"/>
      <c r="L168" s="95">
        <f t="shared" si="268"/>
        <v>0</v>
      </c>
      <c r="M168" s="229"/>
      <c r="N168" s="45"/>
      <c r="O168" s="91">
        <f t="shared" si="269"/>
        <v>0</v>
      </c>
      <c r="P168" s="290"/>
      <c r="Q168" s="296"/>
    </row>
    <row r="169" spans="1:17" ht="24" hidden="1" x14ac:dyDescent="0.25">
      <c r="A169" s="30">
        <v>2519</v>
      </c>
      <c r="B169" s="43" t="s">
        <v>164</v>
      </c>
      <c r="C169" s="189">
        <f t="shared" si="165"/>
        <v>0</v>
      </c>
      <c r="D169" s="263"/>
      <c r="E169" s="45"/>
      <c r="F169" s="95">
        <f t="shared" si="266"/>
        <v>0</v>
      </c>
      <c r="G169" s="229"/>
      <c r="H169" s="45"/>
      <c r="I169" s="91">
        <f t="shared" si="267"/>
        <v>0</v>
      </c>
      <c r="J169" s="263"/>
      <c r="K169" s="45"/>
      <c r="L169" s="95">
        <f t="shared" si="268"/>
        <v>0</v>
      </c>
      <c r="M169" s="229"/>
      <c r="N169" s="45"/>
      <c r="O169" s="91">
        <f t="shared" si="269"/>
        <v>0</v>
      </c>
      <c r="P169" s="290"/>
      <c r="Q169" s="296"/>
    </row>
    <row r="170" spans="1:17" ht="24" hidden="1" x14ac:dyDescent="0.25">
      <c r="A170" s="75">
        <v>2520</v>
      </c>
      <c r="B170" s="43" t="s">
        <v>165</v>
      </c>
      <c r="C170" s="189">
        <f t="shared" si="165"/>
        <v>0</v>
      </c>
      <c r="D170" s="263"/>
      <c r="E170" s="45"/>
      <c r="F170" s="95">
        <f t="shared" si="266"/>
        <v>0</v>
      </c>
      <c r="G170" s="229"/>
      <c r="H170" s="45"/>
      <c r="I170" s="91">
        <f t="shared" si="267"/>
        <v>0</v>
      </c>
      <c r="J170" s="263"/>
      <c r="K170" s="45"/>
      <c r="L170" s="95">
        <f t="shared" si="268"/>
        <v>0</v>
      </c>
      <c r="M170" s="229"/>
      <c r="N170" s="45"/>
      <c r="O170" s="91">
        <f t="shared" si="269"/>
        <v>0</v>
      </c>
      <c r="P170" s="290"/>
      <c r="Q170" s="296"/>
    </row>
    <row r="171" spans="1:17" s="81" customFormat="1" ht="48" hidden="1" x14ac:dyDescent="0.25">
      <c r="A171" s="17">
        <v>2800</v>
      </c>
      <c r="B171" s="40" t="s">
        <v>166</v>
      </c>
      <c r="C171" s="188">
        <f t="shared" si="165"/>
        <v>0</v>
      </c>
      <c r="D171" s="262"/>
      <c r="E171" s="42"/>
      <c r="F171" s="327">
        <f t="shared" si="266"/>
        <v>0</v>
      </c>
      <c r="G171" s="211"/>
      <c r="H171" s="28"/>
      <c r="I171" s="333">
        <f t="shared" si="267"/>
        <v>0</v>
      </c>
      <c r="J171" s="244"/>
      <c r="K171" s="28"/>
      <c r="L171" s="327">
        <f t="shared" si="268"/>
        <v>0</v>
      </c>
      <c r="M171" s="211"/>
      <c r="N171" s="28"/>
      <c r="O171" s="333">
        <f t="shared" si="269"/>
        <v>0</v>
      </c>
      <c r="P171" s="287"/>
      <c r="Q171" s="299"/>
    </row>
    <row r="172" spans="1:17" hidden="1" x14ac:dyDescent="0.25">
      <c r="A172" s="70">
        <v>3000</v>
      </c>
      <c r="B172" s="70" t="s">
        <v>167</v>
      </c>
      <c r="C172" s="199">
        <f t="shared" si="165"/>
        <v>0</v>
      </c>
      <c r="D172" s="137">
        <f t="shared" ref="D172:E172" si="270">SUM(D173,D183)</f>
        <v>0</v>
      </c>
      <c r="E172" s="71">
        <f t="shared" si="270"/>
        <v>0</v>
      </c>
      <c r="F172" s="172">
        <f>SUM(F173,F183)</f>
        <v>0</v>
      </c>
      <c r="G172" s="226">
        <f t="shared" ref="G172" si="271">SUM(G173,G183)</f>
        <v>0</v>
      </c>
      <c r="H172" s="71">
        <f t="shared" ref="H172:I172" si="272">SUM(H173,H183)</f>
        <v>0</v>
      </c>
      <c r="I172" s="125">
        <f t="shared" si="272"/>
        <v>0</v>
      </c>
      <c r="J172" s="137">
        <f t="shared" ref="J172" si="273">SUM(J173,J183)</f>
        <v>0</v>
      </c>
      <c r="K172" s="71">
        <f t="shared" ref="K172:L172" si="274">SUM(K173,K183)</f>
        <v>0</v>
      </c>
      <c r="L172" s="172">
        <f t="shared" si="274"/>
        <v>0</v>
      </c>
      <c r="M172" s="226">
        <f t="shared" ref="M172" si="275">SUM(M173,M183)</f>
        <v>0</v>
      </c>
      <c r="N172" s="71">
        <f t="shared" ref="N172" si="276">SUM(N173,N183)</f>
        <v>0</v>
      </c>
      <c r="O172" s="125">
        <f>SUM(O173,O183)</f>
        <v>0</v>
      </c>
      <c r="P172" s="312"/>
      <c r="Q172" s="296"/>
    </row>
    <row r="173" spans="1:17" ht="24" hidden="1" x14ac:dyDescent="0.25">
      <c r="A173" s="35">
        <v>3200</v>
      </c>
      <c r="B173" s="82" t="s">
        <v>168</v>
      </c>
      <c r="C173" s="187">
        <f t="shared" si="165"/>
        <v>0</v>
      </c>
      <c r="D173" s="130">
        <f t="shared" ref="D173:E173" si="277">SUM(D174,D178)</f>
        <v>0</v>
      </c>
      <c r="E173" s="38">
        <f t="shared" si="277"/>
        <v>0</v>
      </c>
      <c r="F173" s="175">
        <f>SUM(F174,F178)</f>
        <v>0</v>
      </c>
      <c r="G173" s="227">
        <f t="shared" ref="G173" si="278">SUM(G174,G178)</f>
        <v>0</v>
      </c>
      <c r="H173" s="38">
        <f t="shared" ref="H173:I173" si="279">SUM(H174,H178)</f>
        <v>0</v>
      </c>
      <c r="I173" s="123">
        <f t="shared" si="279"/>
        <v>0</v>
      </c>
      <c r="J173" s="130">
        <f t="shared" ref="J173" si="280">SUM(J174,J178)</f>
        <v>0</v>
      </c>
      <c r="K173" s="38">
        <f t="shared" ref="K173:L173" si="281">SUM(K174,K178)</f>
        <v>0</v>
      </c>
      <c r="L173" s="175">
        <f t="shared" si="281"/>
        <v>0</v>
      </c>
      <c r="M173" s="227">
        <f t="shared" ref="M173" si="282">SUM(M174,M178)</f>
        <v>0</v>
      </c>
      <c r="N173" s="38">
        <f t="shared" ref="N173" si="283">SUM(N174,N178)</f>
        <v>0</v>
      </c>
      <c r="O173" s="124">
        <f t="shared" ref="O173" si="284">SUM(O174,O178)</f>
        <v>0</v>
      </c>
      <c r="P173" s="313"/>
      <c r="Q173" s="296"/>
    </row>
    <row r="174" spans="1:17" ht="36" hidden="1" x14ac:dyDescent="0.25">
      <c r="A174" s="78">
        <v>3260</v>
      </c>
      <c r="B174" s="40" t="s">
        <v>169</v>
      </c>
      <c r="C174" s="188">
        <f t="shared" si="165"/>
        <v>0</v>
      </c>
      <c r="D174" s="131">
        <f t="shared" ref="D174:E174" si="285">SUM(D175:D177)</f>
        <v>0</v>
      </c>
      <c r="E174" s="79">
        <f t="shared" si="285"/>
        <v>0</v>
      </c>
      <c r="F174" s="176">
        <f>SUM(F175:F177)</f>
        <v>0</v>
      </c>
      <c r="G174" s="232">
        <f t="shared" ref="G174" si="286">SUM(G175:G177)</f>
        <v>0</v>
      </c>
      <c r="H174" s="79">
        <f t="shared" ref="H174:I174" si="287">SUM(H175:H177)</f>
        <v>0</v>
      </c>
      <c r="I174" s="90">
        <f t="shared" si="287"/>
        <v>0</v>
      </c>
      <c r="J174" s="131">
        <f t="shared" ref="J174" si="288">SUM(J175:J177)</f>
        <v>0</v>
      </c>
      <c r="K174" s="79">
        <f t="shared" ref="K174:L174" si="289">SUM(K175:K177)</f>
        <v>0</v>
      </c>
      <c r="L174" s="176">
        <f t="shared" si="289"/>
        <v>0</v>
      </c>
      <c r="M174" s="232">
        <f t="shared" ref="M174" si="290">SUM(M175:M177)</f>
        <v>0</v>
      </c>
      <c r="N174" s="79">
        <f t="shared" ref="N174" si="291">SUM(N175:N177)</f>
        <v>0</v>
      </c>
      <c r="O174" s="90">
        <f>SUM(O175:O177)</f>
        <v>0</v>
      </c>
      <c r="P174" s="289"/>
      <c r="Q174" s="296"/>
    </row>
    <row r="175" spans="1:17" ht="24" hidden="1" x14ac:dyDescent="0.25">
      <c r="A175" s="30">
        <v>3261</v>
      </c>
      <c r="B175" s="43" t="s">
        <v>170</v>
      </c>
      <c r="C175" s="189">
        <f t="shared" si="165"/>
        <v>0</v>
      </c>
      <c r="D175" s="263"/>
      <c r="E175" s="45"/>
      <c r="F175" s="95">
        <f t="shared" ref="F175:F177" si="292">D175+E175</f>
        <v>0</v>
      </c>
      <c r="G175" s="229"/>
      <c r="H175" s="45"/>
      <c r="I175" s="91">
        <f t="shared" ref="I175:I177" si="293">G175+H175</f>
        <v>0</v>
      </c>
      <c r="J175" s="263"/>
      <c r="K175" s="45"/>
      <c r="L175" s="95">
        <f t="shared" ref="L175:L177" si="294">J175+K175</f>
        <v>0</v>
      </c>
      <c r="M175" s="229"/>
      <c r="N175" s="45"/>
      <c r="O175" s="91">
        <f t="shared" ref="O175:O177" si="295">M175+N175</f>
        <v>0</v>
      </c>
      <c r="P175" s="290"/>
      <c r="Q175" s="296"/>
    </row>
    <row r="176" spans="1:17" ht="36" hidden="1" x14ac:dyDescent="0.25">
      <c r="A176" s="30">
        <v>3262</v>
      </c>
      <c r="B176" s="43" t="s">
        <v>171</v>
      </c>
      <c r="C176" s="189">
        <f t="shared" si="165"/>
        <v>0</v>
      </c>
      <c r="D176" s="263"/>
      <c r="E176" s="45"/>
      <c r="F176" s="95">
        <f t="shared" si="292"/>
        <v>0</v>
      </c>
      <c r="G176" s="229"/>
      <c r="H176" s="45"/>
      <c r="I176" s="91">
        <f t="shared" si="293"/>
        <v>0</v>
      </c>
      <c r="J176" s="263"/>
      <c r="K176" s="45"/>
      <c r="L176" s="95">
        <f t="shared" si="294"/>
        <v>0</v>
      </c>
      <c r="M176" s="229"/>
      <c r="N176" s="45"/>
      <c r="O176" s="91">
        <f t="shared" si="295"/>
        <v>0</v>
      </c>
      <c r="P176" s="290"/>
      <c r="Q176" s="296"/>
    </row>
    <row r="177" spans="1:17" ht="24" hidden="1" x14ac:dyDescent="0.25">
      <c r="A177" s="30">
        <v>3263</v>
      </c>
      <c r="B177" s="43" t="s">
        <v>172</v>
      </c>
      <c r="C177" s="189">
        <f t="shared" ref="C177:C240" si="296">SUM(F177,I177,L177,O177)</f>
        <v>0</v>
      </c>
      <c r="D177" s="263"/>
      <c r="E177" s="45"/>
      <c r="F177" s="95">
        <f t="shared" si="292"/>
        <v>0</v>
      </c>
      <c r="G177" s="229"/>
      <c r="H177" s="45"/>
      <c r="I177" s="91">
        <f t="shared" si="293"/>
        <v>0</v>
      </c>
      <c r="J177" s="263"/>
      <c r="K177" s="45"/>
      <c r="L177" s="95">
        <f t="shared" si="294"/>
        <v>0</v>
      </c>
      <c r="M177" s="229"/>
      <c r="N177" s="45"/>
      <c r="O177" s="91">
        <f t="shared" si="295"/>
        <v>0</v>
      </c>
      <c r="P177" s="290"/>
      <c r="Q177" s="296"/>
    </row>
    <row r="178" spans="1:17" ht="84" hidden="1" x14ac:dyDescent="0.25">
      <c r="A178" s="78">
        <v>3290</v>
      </c>
      <c r="B178" s="40" t="s">
        <v>300</v>
      </c>
      <c r="C178" s="200">
        <f t="shared" si="296"/>
        <v>0</v>
      </c>
      <c r="D178" s="131">
        <f t="shared" ref="D178:E178" si="297">SUM(D179:D182)</f>
        <v>0</v>
      </c>
      <c r="E178" s="79">
        <f t="shared" si="297"/>
        <v>0</v>
      </c>
      <c r="F178" s="176">
        <f>SUM(F179:F182)</f>
        <v>0</v>
      </c>
      <c r="G178" s="232">
        <f t="shared" ref="G178" si="298">SUM(G179:G182)</f>
        <v>0</v>
      </c>
      <c r="H178" s="79">
        <f t="shared" ref="H178:I178" si="299">SUM(H179:H182)</f>
        <v>0</v>
      </c>
      <c r="I178" s="90">
        <f t="shared" si="299"/>
        <v>0</v>
      </c>
      <c r="J178" s="131">
        <f t="shared" ref="J178" si="300">SUM(J179:J182)</f>
        <v>0</v>
      </c>
      <c r="K178" s="79">
        <f t="shared" ref="K178:L178" si="301">SUM(K179:K182)</f>
        <v>0</v>
      </c>
      <c r="L178" s="176">
        <f t="shared" si="301"/>
        <v>0</v>
      </c>
      <c r="M178" s="232">
        <f t="shared" ref="M178" si="302">SUM(M179:M182)</f>
        <v>0</v>
      </c>
      <c r="N178" s="79">
        <f t="shared" ref="N178" si="303">SUM(N179:N182)</f>
        <v>0</v>
      </c>
      <c r="O178" s="156">
        <f t="shared" ref="O178" si="304">SUM(O179:O182)</f>
        <v>0</v>
      </c>
      <c r="P178" s="293"/>
      <c r="Q178" s="296"/>
    </row>
    <row r="179" spans="1:17" ht="72" hidden="1" x14ac:dyDescent="0.25">
      <c r="A179" s="30">
        <v>3291</v>
      </c>
      <c r="B179" s="43" t="s">
        <v>173</v>
      </c>
      <c r="C179" s="189">
        <f t="shared" si="296"/>
        <v>0</v>
      </c>
      <c r="D179" s="263"/>
      <c r="E179" s="45"/>
      <c r="F179" s="95">
        <f t="shared" ref="F179:F182" si="305">D179+E179</f>
        <v>0</v>
      </c>
      <c r="G179" s="229"/>
      <c r="H179" s="45"/>
      <c r="I179" s="91">
        <f t="shared" ref="I179:I182" si="306">G179+H179</f>
        <v>0</v>
      </c>
      <c r="J179" s="263"/>
      <c r="K179" s="45"/>
      <c r="L179" s="95">
        <f t="shared" ref="L179:L182" si="307">J179+K179</f>
        <v>0</v>
      </c>
      <c r="M179" s="229"/>
      <c r="N179" s="45"/>
      <c r="O179" s="91">
        <f t="shared" ref="O179:O182" si="308">M179+N179</f>
        <v>0</v>
      </c>
      <c r="P179" s="290"/>
      <c r="Q179" s="296"/>
    </row>
    <row r="180" spans="1:17" ht="72" hidden="1" x14ac:dyDescent="0.25">
      <c r="A180" s="30">
        <v>3292</v>
      </c>
      <c r="B180" s="43" t="s">
        <v>174</v>
      </c>
      <c r="C180" s="189">
        <f t="shared" si="296"/>
        <v>0</v>
      </c>
      <c r="D180" s="263"/>
      <c r="E180" s="45"/>
      <c r="F180" s="95">
        <f t="shared" si="305"/>
        <v>0</v>
      </c>
      <c r="G180" s="229"/>
      <c r="H180" s="45"/>
      <c r="I180" s="91">
        <f t="shared" si="306"/>
        <v>0</v>
      </c>
      <c r="J180" s="263"/>
      <c r="K180" s="45"/>
      <c r="L180" s="95">
        <f t="shared" si="307"/>
        <v>0</v>
      </c>
      <c r="M180" s="229"/>
      <c r="N180" s="45"/>
      <c r="O180" s="91">
        <f t="shared" si="308"/>
        <v>0</v>
      </c>
      <c r="P180" s="290"/>
      <c r="Q180" s="296"/>
    </row>
    <row r="181" spans="1:17" ht="72" hidden="1" x14ac:dyDescent="0.25">
      <c r="A181" s="30">
        <v>3293</v>
      </c>
      <c r="B181" s="43" t="s">
        <v>175</v>
      </c>
      <c r="C181" s="189">
        <f t="shared" si="296"/>
        <v>0</v>
      </c>
      <c r="D181" s="263"/>
      <c r="E181" s="45"/>
      <c r="F181" s="95">
        <f t="shared" si="305"/>
        <v>0</v>
      </c>
      <c r="G181" s="229"/>
      <c r="H181" s="45"/>
      <c r="I181" s="91">
        <f t="shared" si="306"/>
        <v>0</v>
      </c>
      <c r="J181" s="263"/>
      <c r="K181" s="45"/>
      <c r="L181" s="95">
        <f t="shared" si="307"/>
        <v>0</v>
      </c>
      <c r="M181" s="229"/>
      <c r="N181" s="45"/>
      <c r="O181" s="91">
        <f t="shared" si="308"/>
        <v>0</v>
      </c>
      <c r="P181" s="290"/>
      <c r="Q181" s="296"/>
    </row>
    <row r="182" spans="1:17" ht="60" hidden="1" x14ac:dyDescent="0.25">
      <c r="A182" s="83">
        <v>3294</v>
      </c>
      <c r="B182" s="43" t="s">
        <v>176</v>
      </c>
      <c r="C182" s="200">
        <f t="shared" si="296"/>
        <v>0</v>
      </c>
      <c r="D182" s="264"/>
      <c r="E182" s="84"/>
      <c r="F182" s="331">
        <f t="shared" si="305"/>
        <v>0</v>
      </c>
      <c r="G182" s="234"/>
      <c r="H182" s="84"/>
      <c r="I182" s="156">
        <f t="shared" si="306"/>
        <v>0</v>
      </c>
      <c r="J182" s="264"/>
      <c r="K182" s="84"/>
      <c r="L182" s="331">
        <f t="shared" si="307"/>
        <v>0</v>
      </c>
      <c r="M182" s="234"/>
      <c r="N182" s="84"/>
      <c r="O182" s="156">
        <f t="shared" si="308"/>
        <v>0</v>
      </c>
      <c r="P182" s="293"/>
      <c r="Q182" s="296"/>
    </row>
    <row r="183" spans="1:17" ht="48" hidden="1" x14ac:dyDescent="0.25">
      <c r="A183" s="51">
        <v>3300</v>
      </c>
      <c r="B183" s="82" t="s">
        <v>177</v>
      </c>
      <c r="C183" s="201">
        <f t="shared" si="296"/>
        <v>0</v>
      </c>
      <c r="D183" s="138">
        <f t="shared" ref="D183:E183" si="309">SUM(D184:D185)</f>
        <v>0</v>
      </c>
      <c r="E183" s="85">
        <f t="shared" si="309"/>
        <v>0</v>
      </c>
      <c r="F183" s="173">
        <f>SUM(F184:F185)</f>
        <v>0</v>
      </c>
      <c r="G183" s="235">
        <f t="shared" ref="G183" si="310">SUM(G184:G185)</f>
        <v>0</v>
      </c>
      <c r="H183" s="85">
        <f t="shared" ref="H183:I183" si="311">SUM(H184:H185)</f>
        <v>0</v>
      </c>
      <c r="I183" s="124">
        <f t="shared" si="311"/>
        <v>0</v>
      </c>
      <c r="J183" s="138">
        <f t="shared" ref="J183" si="312">SUM(J184:J185)</f>
        <v>0</v>
      </c>
      <c r="K183" s="85">
        <f t="shared" ref="K183:L183" si="313">SUM(K184:K185)</f>
        <v>0</v>
      </c>
      <c r="L183" s="173">
        <f t="shared" si="313"/>
        <v>0</v>
      </c>
      <c r="M183" s="235">
        <f t="shared" ref="M183" si="314">SUM(M184:M185)</f>
        <v>0</v>
      </c>
      <c r="N183" s="85">
        <f t="shared" ref="N183" si="315">SUM(N184:N185)</f>
        <v>0</v>
      </c>
      <c r="O183" s="124">
        <f t="shared" ref="O183" si="316">SUM(O184:O185)</f>
        <v>0</v>
      </c>
      <c r="P183" s="313"/>
      <c r="Q183" s="296"/>
    </row>
    <row r="184" spans="1:17" ht="48" hidden="1" x14ac:dyDescent="0.25">
      <c r="A184" s="57">
        <v>3310</v>
      </c>
      <c r="B184" s="58" t="s">
        <v>178</v>
      </c>
      <c r="C184" s="194">
        <f t="shared" si="296"/>
        <v>0</v>
      </c>
      <c r="D184" s="260"/>
      <c r="E184" s="77"/>
      <c r="F184" s="174">
        <f t="shared" ref="F184:F185" si="317">D184+E184</f>
        <v>0</v>
      </c>
      <c r="G184" s="231"/>
      <c r="H184" s="77"/>
      <c r="I184" s="154">
        <f t="shared" ref="I184:I185" si="318">G184+H184</f>
        <v>0</v>
      </c>
      <c r="J184" s="260"/>
      <c r="K184" s="77"/>
      <c r="L184" s="174">
        <f t="shared" ref="L184:L185" si="319">J184+K184</f>
        <v>0</v>
      </c>
      <c r="M184" s="231"/>
      <c r="N184" s="77"/>
      <c r="O184" s="154">
        <f t="shared" ref="O184:O185" si="320">M184+N184</f>
        <v>0</v>
      </c>
      <c r="P184" s="291"/>
      <c r="Q184" s="296"/>
    </row>
    <row r="185" spans="1:17" ht="60" hidden="1" x14ac:dyDescent="0.25">
      <c r="A185" s="27">
        <v>3320</v>
      </c>
      <c r="B185" s="40" t="s">
        <v>179</v>
      </c>
      <c r="C185" s="188">
        <f t="shared" si="296"/>
        <v>0</v>
      </c>
      <c r="D185" s="262"/>
      <c r="E185" s="42"/>
      <c r="F185" s="176">
        <f t="shared" si="317"/>
        <v>0</v>
      </c>
      <c r="G185" s="219"/>
      <c r="H185" s="42"/>
      <c r="I185" s="90">
        <f t="shared" si="318"/>
        <v>0</v>
      </c>
      <c r="J185" s="262"/>
      <c r="K185" s="42"/>
      <c r="L185" s="176">
        <f t="shared" si="319"/>
        <v>0</v>
      </c>
      <c r="M185" s="219"/>
      <c r="N185" s="42"/>
      <c r="O185" s="90">
        <f t="shared" si="320"/>
        <v>0</v>
      </c>
      <c r="P185" s="289"/>
      <c r="Q185" s="296"/>
    </row>
    <row r="186" spans="1:17" hidden="1" x14ac:dyDescent="0.25">
      <c r="A186" s="87">
        <v>4000</v>
      </c>
      <c r="B186" s="70" t="s">
        <v>180</v>
      </c>
      <c r="C186" s="199">
        <f t="shared" si="296"/>
        <v>0</v>
      </c>
      <c r="D186" s="137">
        <f t="shared" ref="D186:E186" si="321">SUM(D187,D190)</f>
        <v>0</v>
      </c>
      <c r="E186" s="71">
        <f t="shared" si="321"/>
        <v>0</v>
      </c>
      <c r="F186" s="172">
        <f>SUM(F187,F190)</f>
        <v>0</v>
      </c>
      <c r="G186" s="226">
        <f t="shared" ref="G186" si="322">SUM(G187,G190)</f>
        <v>0</v>
      </c>
      <c r="H186" s="71">
        <f t="shared" ref="H186:I186" si="323">SUM(H187,H190)</f>
        <v>0</v>
      </c>
      <c r="I186" s="125">
        <f t="shared" si="323"/>
        <v>0</v>
      </c>
      <c r="J186" s="137">
        <f t="shared" ref="J186" si="324">SUM(J187,J190)</f>
        <v>0</v>
      </c>
      <c r="K186" s="71">
        <f t="shared" ref="K186:L186" si="325">SUM(K187,K190)</f>
        <v>0</v>
      </c>
      <c r="L186" s="172">
        <f t="shared" si="325"/>
        <v>0</v>
      </c>
      <c r="M186" s="226">
        <f t="shared" ref="M186" si="326">SUM(M187,M190)</f>
        <v>0</v>
      </c>
      <c r="N186" s="71">
        <f t="shared" ref="N186" si="327">SUM(N187,N190)</f>
        <v>0</v>
      </c>
      <c r="O186" s="125">
        <f>SUM(O187,O190)</f>
        <v>0</v>
      </c>
      <c r="P186" s="312"/>
      <c r="Q186" s="296"/>
    </row>
    <row r="187" spans="1:17" ht="24" hidden="1" x14ac:dyDescent="0.25">
      <c r="A187" s="88">
        <v>4200</v>
      </c>
      <c r="B187" s="72" t="s">
        <v>181</v>
      </c>
      <c r="C187" s="187">
        <f t="shared" si="296"/>
        <v>0</v>
      </c>
      <c r="D187" s="130">
        <f t="shared" ref="D187:E187" si="328">SUM(D188,D189)</f>
        <v>0</v>
      </c>
      <c r="E187" s="38">
        <f t="shared" si="328"/>
        <v>0</v>
      </c>
      <c r="F187" s="175">
        <f>SUM(F188,F189)</f>
        <v>0</v>
      </c>
      <c r="G187" s="227">
        <f t="shared" ref="G187" si="329">SUM(G188,G189)</f>
        <v>0</v>
      </c>
      <c r="H187" s="38">
        <f t="shared" ref="H187:I187" si="330">SUM(H188,H189)</f>
        <v>0</v>
      </c>
      <c r="I187" s="123">
        <f t="shared" si="330"/>
        <v>0</v>
      </c>
      <c r="J187" s="130">
        <f t="shared" ref="J187" si="331">SUM(J188,J189)</f>
        <v>0</v>
      </c>
      <c r="K187" s="38">
        <f t="shared" ref="K187:L187" si="332">SUM(K188,K189)</f>
        <v>0</v>
      </c>
      <c r="L187" s="175">
        <f t="shared" si="332"/>
        <v>0</v>
      </c>
      <c r="M187" s="227">
        <f t="shared" ref="M187" si="333">SUM(M188,M189)</f>
        <v>0</v>
      </c>
      <c r="N187" s="38">
        <f t="shared" ref="N187" si="334">SUM(N188,N189)</f>
        <v>0</v>
      </c>
      <c r="O187" s="123">
        <f>SUM(O188,O189)</f>
        <v>0</v>
      </c>
      <c r="P187" s="292"/>
      <c r="Q187" s="296"/>
    </row>
    <row r="188" spans="1:17" ht="36" hidden="1" x14ac:dyDescent="0.25">
      <c r="A188" s="78">
        <v>4240</v>
      </c>
      <c r="B188" s="40" t="s">
        <v>182</v>
      </c>
      <c r="C188" s="188">
        <f t="shared" si="296"/>
        <v>0</v>
      </c>
      <c r="D188" s="262"/>
      <c r="E188" s="42"/>
      <c r="F188" s="176">
        <f t="shared" ref="F188:F189" si="335">D188+E188</f>
        <v>0</v>
      </c>
      <c r="G188" s="219"/>
      <c r="H188" s="42"/>
      <c r="I188" s="90">
        <f t="shared" ref="I188:I189" si="336">G188+H188</f>
        <v>0</v>
      </c>
      <c r="J188" s="262"/>
      <c r="K188" s="42"/>
      <c r="L188" s="176">
        <f t="shared" ref="L188:L189" si="337">J188+K188</f>
        <v>0</v>
      </c>
      <c r="M188" s="219"/>
      <c r="N188" s="42"/>
      <c r="O188" s="90">
        <f t="shared" ref="O188:O189" si="338">M188+N188</f>
        <v>0</v>
      </c>
      <c r="P188" s="289"/>
      <c r="Q188" s="296"/>
    </row>
    <row r="189" spans="1:17" ht="24" hidden="1" x14ac:dyDescent="0.25">
      <c r="A189" s="75">
        <v>4250</v>
      </c>
      <c r="B189" s="43" t="s">
        <v>183</v>
      </c>
      <c r="C189" s="189">
        <f t="shared" si="296"/>
        <v>0</v>
      </c>
      <c r="D189" s="263"/>
      <c r="E189" s="45"/>
      <c r="F189" s="95">
        <f t="shared" si="335"/>
        <v>0</v>
      </c>
      <c r="G189" s="229"/>
      <c r="H189" s="45"/>
      <c r="I189" s="91">
        <f t="shared" si="336"/>
        <v>0</v>
      </c>
      <c r="J189" s="263"/>
      <c r="K189" s="45"/>
      <c r="L189" s="95">
        <f t="shared" si="337"/>
        <v>0</v>
      </c>
      <c r="M189" s="229"/>
      <c r="N189" s="45"/>
      <c r="O189" s="91">
        <f t="shared" si="338"/>
        <v>0</v>
      </c>
      <c r="P189" s="290"/>
      <c r="Q189" s="296"/>
    </row>
    <row r="190" spans="1:17" hidden="1" x14ac:dyDescent="0.25">
      <c r="A190" s="35">
        <v>4300</v>
      </c>
      <c r="B190" s="72" t="s">
        <v>184</v>
      </c>
      <c r="C190" s="187">
        <f t="shared" si="296"/>
        <v>0</v>
      </c>
      <c r="D190" s="130">
        <f t="shared" ref="D190:E190" si="339">SUM(D191)</f>
        <v>0</v>
      </c>
      <c r="E190" s="38">
        <f t="shared" si="339"/>
        <v>0</v>
      </c>
      <c r="F190" s="175">
        <f>SUM(F191)</f>
        <v>0</v>
      </c>
      <c r="G190" s="227">
        <f t="shared" ref="G190" si="340">SUM(G191)</f>
        <v>0</v>
      </c>
      <c r="H190" s="38">
        <f t="shared" ref="H190:I190" si="341">SUM(H191)</f>
        <v>0</v>
      </c>
      <c r="I190" s="123">
        <f t="shared" si="341"/>
        <v>0</v>
      </c>
      <c r="J190" s="130">
        <f t="shared" ref="J190" si="342">SUM(J191)</f>
        <v>0</v>
      </c>
      <c r="K190" s="38">
        <f t="shared" ref="K190:L190" si="343">SUM(K191)</f>
        <v>0</v>
      </c>
      <c r="L190" s="175">
        <f t="shared" si="343"/>
        <v>0</v>
      </c>
      <c r="M190" s="227">
        <f t="shared" ref="M190" si="344">SUM(M191)</f>
        <v>0</v>
      </c>
      <c r="N190" s="38">
        <f t="shared" ref="N190" si="345">SUM(N191)</f>
        <v>0</v>
      </c>
      <c r="O190" s="123">
        <f>SUM(O191)</f>
        <v>0</v>
      </c>
      <c r="P190" s="292"/>
      <c r="Q190" s="296"/>
    </row>
    <row r="191" spans="1:17" ht="24" hidden="1" x14ac:dyDescent="0.25">
      <c r="A191" s="78">
        <v>4310</v>
      </c>
      <c r="B191" s="40" t="s">
        <v>185</v>
      </c>
      <c r="C191" s="188">
        <f t="shared" si="296"/>
        <v>0</v>
      </c>
      <c r="D191" s="131">
        <f t="shared" ref="D191:E191" si="346">SUM(D192:D192)</f>
        <v>0</v>
      </c>
      <c r="E191" s="79">
        <f t="shared" si="346"/>
        <v>0</v>
      </c>
      <c r="F191" s="176">
        <f>SUM(F192:F192)</f>
        <v>0</v>
      </c>
      <c r="G191" s="232">
        <f t="shared" ref="G191" si="347">SUM(G192:G192)</f>
        <v>0</v>
      </c>
      <c r="H191" s="79">
        <f t="shared" ref="H191:I191" si="348">SUM(H192:H192)</f>
        <v>0</v>
      </c>
      <c r="I191" s="90">
        <f t="shared" si="348"/>
        <v>0</v>
      </c>
      <c r="J191" s="131">
        <f t="shared" ref="J191" si="349">SUM(J192:J192)</f>
        <v>0</v>
      </c>
      <c r="K191" s="79">
        <f t="shared" ref="K191:L191" si="350">SUM(K192:K192)</f>
        <v>0</v>
      </c>
      <c r="L191" s="176">
        <f t="shared" si="350"/>
        <v>0</v>
      </c>
      <c r="M191" s="232">
        <f t="shared" ref="M191" si="351">SUM(M192:M192)</f>
        <v>0</v>
      </c>
      <c r="N191" s="79">
        <f t="shared" ref="N191" si="352">SUM(N192:N192)</f>
        <v>0</v>
      </c>
      <c r="O191" s="90">
        <f>SUM(O192:O192)</f>
        <v>0</v>
      </c>
      <c r="P191" s="289"/>
      <c r="Q191" s="296"/>
    </row>
    <row r="192" spans="1:17" ht="36" hidden="1" x14ac:dyDescent="0.25">
      <c r="A192" s="30">
        <v>4311</v>
      </c>
      <c r="B192" s="43" t="s">
        <v>186</v>
      </c>
      <c r="C192" s="189">
        <f t="shared" si="296"/>
        <v>0</v>
      </c>
      <c r="D192" s="263"/>
      <c r="E192" s="45"/>
      <c r="F192" s="95">
        <f>D192+E192</f>
        <v>0</v>
      </c>
      <c r="G192" s="229"/>
      <c r="H192" s="45"/>
      <c r="I192" s="91">
        <f>G192+H192</f>
        <v>0</v>
      </c>
      <c r="J192" s="263"/>
      <c r="K192" s="45"/>
      <c r="L192" s="95">
        <f>J192+K192</f>
        <v>0</v>
      </c>
      <c r="M192" s="229"/>
      <c r="N192" s="45"/>
      <c r="O192" s="91">
        <f>M192+N192</f>
        <v>0</v>
      </c>
      <c r="P192" s="290"/>
      <c r="Q192" s="296"/>
    </row>
    <row r="193" spans="1:17" s="19" customFormat="1" ht="24" x14ac:dyDescent="0.25">
      <c r="A193" s="89"/>
      <c r="B193" s="17" t="s">
        <v>187</v>
      </c>
      <c r="C193" s="198">
        <f t="shared" si="296"/>
        <v>9906</v>
      </c>
      <c r="D193" s="136">
        <f t="shared" ref="D193:E193" si="353">SUM(D194,D229,D268)</f>
        <v>3500</v>
      </c>
      <c r="E193" s="274">
        <f t="shared" si="353"/>
        <v>0</v>
      </c>
      <c r="F193" s="407">
        <f>SUM(F194,F229,F268)</f>
        <v>3500</v>
      </c>
      <c r="G193" s="225">
        <f t="shared" ref="G193" si="354">SUM(G194,G229,G268)</f>
        <v>0</v>
      </c>
      <c r="H193" s="274">
        <f t="shared" ref="H193:I193" si="355">SUM(H194,H229,H268)</f>
        <v>0</v>
      </c>
      <c r="I193" s="407">
        <f t="shared" si="355"/>
        <v>0</v>
      </c>
      <c r="J193" s="136">
        <f t="shared" ref="J193" si="356">SUM(J194,J229,J268)</f>
        <v>6406</v>
      </c>
      <c r="K193" s="69">
        <f t="shared" ref="K193:L193" si="357">SUM(K194,K229,K268)</f>
        <v>0</v>
      </c>
      <c r="L193" s="171">
        <f t="shared" si="357"/>
        <v>6406</v>
      </c>
      <c r="M193" s="225">
        <f t="shared" ref="M193" si="358">SUM(M194,M229,M268)</f>
        <v>0</v>
      </c>
      <c r="N193" s="69">
        <f t="shared" ref="N193" si="359">SUM(N194,N229,N268)</f>
        <v>0</v>
      </c>
      <c r="O193" s="157">
        <f>SUM(O194,O229,O268)</f>
        <v>0</v>
      </c>
      <c r="P193" s="315"/>
      <c r="Q193" s="181"/>
    </row>
    <row r="194" spans="1:17" x14ac:dyDescent="0.25">
      <c r="A194" s="70">
        <v>5000</v>
      </c>
      <c r="B194" s="70" t="s">
        <v>188</v>
      </c>
      <c r="C194" s="199">
        <f t="shared" si="296"/>
        <v>9556</v>
      </c>
      <c r="D194" s="137">
        <f t="shared" ref="D194:E194" si="360">D195+D203</f>
        <v>3500</v>
      </c>
      <c r="E194" s="125">
        <f t="shared" si="360"/>
        <v>0</v>
      </c>
      <c r="F194" s="408">
        <f>F195+F203</f>
        <v>3500</v>
      </c>
      <c r="G194" s="226">
        <f t="shared" ref="G194" si="361">G195+G203</f>
        <v>0</v>
      </c>
      <c r="H194" s="125">
        <f t="shared" ref="H194:I194" si="362">H195+H203</f>
        <v>0</v>
      </c>
      <c r="I194" s="408">
        <f t="shared" si="362"/>
        <v>0</v>
      </c>
      <c r="J194" s="137">
        <f t="shared" ref="J194" si="363">J195+J203</f>
        <v>6056</v>
      </c>
      <c r="K194" s="71">
        <f t="shared" ref="K194:L194" si="364">K195+K203</f>
        <v>0</v>
      </c>
      <c r="L194" s="172">
        <f t="shared" si="364"/>
        <v>6056</v>
      </c>
      <c r="M194" s="226">
        <f t="shared" ref="M194" si="365">M195+M203</f>
        <v>0</v>
      </c>
      <c r="N194" s="71">
        <f t="shared" ref="N194" si="366">N195+N203</f>
        <v>0</v>
      </c>
      <c r="O194" s="125">
        <f>O195+O203</f>
        <v>0</v>
      </c>
      <c r="P194" s="312"/>
      <c r="Q194" s="296"/>
    </row>
    <row r="195" spans="1:17" hidden="1" x14ac:dyDescent="0.25">
      <c r="A195" s="35">
        <v>5100</v>
      </c>
      <c r="B195" s="72" t="s">
        <v>189</v>
      </c>
      <c r="C195" s="187">
        <f t="shared" si="296"/>
        <v>0</v>
      </c>
      <c r="D195" s="130">
        <f t="shared" ref="D195:E195" si="367">D196+D197+D200+D201+D202</f>
        <v>0</v>
      </c>
      <c r="E195" s="38">
        <f t="shared" si="367"/>
        <v>0</v>
      </c>
      <c r="F195" s="175">
        <f>F196+F197+F200+F201+F202</f>
        <v>0</v>
      </c>
      <c r="G195" s="227">
        <f t="shared" ref="G195" si="368">G196+G197+G200+G201+G202</f>
        <v>0</v>
      </c>
      <c r="H195" s="38">
        <f t="shared" ref="H195:I195" si="369">H196+H197+H200+H201+H202</f>
        <v>0</v>
      </c>
      <c r="I195" s="123">
        <f t="shared" si="369"/>
        <v>0</v>
      </c>
      <c r="J195" s="130">
        <f t="shared" ref="J195" si="370">J196+J197+J200+J201+J202</f>
        <v>0</v>
      </c>
      <c r="K195" s="38">
        <f t="shared" ref="K195:L195" si="371">K196+K197+K200+K201+K202</f>
        <v>0</v>
      </c>
      <c r="L195" s="175">
        <f t="shared" si="371"/>
        <v>0</v>
      </c>
      <c r="M195" s="227">
        <f t="shared" ref="M195" si="372">M196+M197+M200+M201+M202</f>
        <v>0</v>
      </c>
      <c r="N195" s="38">
        <f t="shared" ref="N195" si="373">N196+N197+N200+N201+N202</f>
        <v>0</v>
      </c>
      <c r="O195" s="123">
        <f>O196+O197+O200+O201+O202</f>
        <v>0</v>
      </c>
      <c r="P195" s="292"/>
      <c r="Q195" s="296"/>
    </row>
    <row r="196" spans="1:17" hidden="1" x14ac:dyDescent="0.25">
      <c r="A196" s="78">
        <v>5110</v>
      </c>
      <c r="B196" s="40" t="s">
        <v>190</v>
      </c>
      <c r="C196" s="188">
        <f t="shared" si="296"/>
        <v>0</v>
      </c>
      <c r="D196" s="262"/>
      <c r="E196" s="42"/>
      <c r="F196" s="176">
        <f>D196+E196</f>
        <v>0</v>
      </c>
      <c r="G196" s="219"/>
      <c r="H196" s="42"/>
      <c r="I196" s="90">
        <f>G196+H196</f>
        <v>0</v>
      </c>
      <c r="J196" s="262"/>
      <c r="K196" s="42"/>
      <c r="L196" s="176">
        <f>J196+K196</f>
        <v>0</v>
      </c>
      <c r="M196" s="219"/>
      <c r="N196" s="42"/>
      <c r="O196" s="90">
        <f>M196+N196</f>
        <v>0</v>
      </c>
      <c r="P196" s="289"/>
      <c r="Q196" s="296"/>
    </row>
    <row r="197" spans="1:17" ht="24" hidden="1" x14ac:dyDescent="0.25">
      <c r="A197" s="75">
        <v>5120</v>
      </c>
      <c r="B197" s="43" t="s">
        <v>191</v>
      </c>
      <c r="C197" s="189">
        <f t="shared" si="296"/>
        <v>0</v>
      </c>
      <c r="D197" s="132">
        <f t="shared" ref="D197:E197" si="374">D198+D199</f>
        <v>0</v>
      </c>
      <c r="E197" s="76">
        <f t="shared" si="374"/>
        <v>0</v>
      </c>
      <c r="F197" s="95">
        <f>F198+F199</f>
        <v>0</v>
      </c>
      <c r="G197" s="230">
        <f t="shared" ref="G197" si="375">G198+G199</f>
        <v>0</v>
      </c>
      <c r="H197" s="76">
        <f t="shared" ref="H197:I197" si="376">H198+H199</f>
        <v>0</v>
      </c>
      <c r="I197" s="91">
        <f t="shared" si="376"/>
        <v>0</v>
      </c>
      <c r="J197" s="132">
        <f t="shared" ref="J197" si="377">J198+J199</f>
        <v>0</v>
      </c>
      <c r="K197" s="76">
        <f t="shared" ref="K197:L197" si="378">K198+K199</f>
        <v>0</v>
      </c>
      <c r="L197" s="95">
        <f t="shared" si="378"/>
        <v>0</v>
      </c>
      <c r="M197" s="230">
        <f t="shared" ref="M197" si="379">M198+M199</f>
        <v>0</v>
      </c>
      <c r="N197" s="76">
        <f t="shared" ref="N197:O197" si="380">N198+N199</f>
        <v>0</v>
      </c>
      <c r="O197" s="91">
        <f t="shared" si="380"/>
        <v>0</v>
      </c>
      <c r="P197" s="290"/>
      <c r="Q197" s="296"/>
    </row>
    <row r="198" spans="1:17" hidden="1" x14ac:dyDescent="0.25">
      <c r="A198" s="30">
        <v>5121</v>
      </c>
      <c r="B198" s="43" t="s">
        <v>192</v>
      </c>
      <c r="C198" s="189">
        <f t="shared" si="296"/>
        <v>0</v>
      </c>
      <c r="D198" s="263"/>
      <c r="E198" s="45"/>
      <c r="F198" s="95">
        <f t="shared" ref="F198:F202" si="381">D198+E198</f>
        <v>0</v>
      </c>
      <c r="G198" s="229"/>
      <c r="H198" s="45"/>
      <c r="I198" s="91">
        <f t="shared" ref="I198:I202" si="382">G198+H198</f>
        <v>0</v>
      </c>
      <c r="J198" s="263"/>
      <c r="K198" s="45"/>
      <c r="L198" s="95">
        <f t="shared" ref="L198:L202" si="383">J198+K198</f>
        <v>0</v>
      </c>
      <c r="M198" s="229"/>
      <c r="N198" s="45"/>
      <c r="O198" s="91">
        <f t="shared" ref="O198:O202" si="384">M198+N198</f>
        <v>0</v>
      </c>
      <c r="P198" s="290"/>
      <c r="Q198" s="296"/>
    </row>
    <row r="199" spans="1:17" ht="24" hidden="1" x14ac:dyDescent="0.25">
      <c r="A199" s="30">
        <v>5129</v>
      </c>
      <c r="B199" s="43" t="s">
        <v>193</v>
      </c>
      <c r="C199" s="189">
        <f t="shared" si="296"/>
        <v>0</v>
      </c>
      <c r="D199" s="263"/>
      <c r="E199" s="45"/>
      <c r="F199" s="95">
        <f t="shared" si="381"/>
        <v>0</v>
      </c>
      <c r="G199" s="229"/>
      <c r="H199" s="45"/>
      <c r="I199" s="91">
        <f t="shared" si="382"/>
        <v>0</v>
      </c>
      <c r="J199" s="263"/>
      <c r="K199" s="45"/>
      <c r="L199" s="95">
        <f t="shared" si="383"/>
        <v>0</v>
      </c>
      <c r="M199" s="229"/>
      <c r="N199" s="45"/>
      <c r="O199" s="91">
        <f t="shared" si="384"/>
        <v>0</v>
      </c>
      <c r="P199" s="290"/>
      <c r="Q199" s="296"/>
    </row>
    <row r="200" spans="1:17" hidden="1" x14ac:dyDescent="0.25">
      <c r="A200" s="75">
        <v>5130</v>
      </c>
      <c r="B200" s="43" t="s">
        <v>194</v>
      </c>
      <c r="C200" s="189">
        <f t="shared" si="296"/>
        <v>0</v>
      </c>
      <c r="D200" s="263"/>
      <c r="E200" s="45"/>
      <c r="F200" s="95">
        <f t="shared" si="381"/>
        <v>0</v>
      </c>
      <c r="G200" s="229"/>
      <c r="H200" s="45"/>
      <c r="I200" s="91">
        <f t="shared" si="382"/>
        <v>0</v>
      </c>
      <c r="J200" s="263"/>
      <c r="K200" s="45"/>
      <c r="L200" s="95">
        <f t="shared" si="383"/>
        <v>0</v>
      </c>
      <c r="M200" s="229"/>
      <c r="N200" s="45"/>
      <c r="O200" s="91">
        <f t="shared" si="384"/>
        <v>0</v>
      </c>
      <c r="P200" s="290"/>
      <c r="Q200" s="296"/>
    </row>
    <row r="201" spans="1:17" hidden="1" x14ac:dyDescent="0.25">
      <c r="A201" s="75">
        <v>5140</v>
      </c>
      <c r="B201" s="43" t="s">
        <v>195</v>
      </c>
      <c r="C201" s="189">
        <f t="shared" si="296"/>
        <v>0</v>
      </c>
      <c r="D201" s="263"/>
      <c r="E201" s="45"/>
      <c r="F201" s="95">
        <f t="shared" si="381"/>
        <v>0</v>
      </c>
      <c r="G201" s="229"/>
      <c r="H201" s="45"/>
      <c r="I201" s="91">
        <f t="shared" si="382"/>
        <v>0</v>
      </c>
      <c r="J201" s="263"/>
      <c r="K201" s="45"/>
      <c r="L201" s="95">
        <f t="shared" si="383"/>
        <v>0</v>
      </c>
      <c r="M201" s="229"/>
      <c r="N201" s="45"/>
      <c r="O201" s="91">
        <f t="shared" si="384"/>
        <v>0</v>
      </c>
      <c r="P201" s="290"/>
      <c r="Q201" s="296"/>
    </row>
    <row r="202" spans="1:17" ht="24" hidden="1" x14ac:dyDescent="0.25">
      <c r="A202" s="75">
        <v>5170</v>
      </c>
      <c r="B202" s="43" t="s">
        <v>196</v>
      </c>
      <c r="C202" s="189">
        <f t="shared" si="296"/>
        <v>0</v>
      </c>
      <c r="D202" s="263"/>
      <c r="E202" s="45"/>
      <c r="F202" s="95">
        <f t="shared" si="381"/>
        <v>0</v>
      </c>
      <c r="G202" s="229"/>
      <c r="H202" s="45"/>
      <c r="I202" s="91">
        <f t="shared" si="382"/>
        <v>0</v>
      </c>
      <c r="J202" s="263"/>
      <c r="K202" s="45"/>
      <c r="L202" s="95">
        <f t="shared" si="383"/>
        <v>0</v>
      </c>
      <c r="M202" s="229"/>
      <c r="N202" s="45"/>
      <c r="O202" s="91">
        <f t="shared" si="384"/>
        <v>0</v>
      </c>
      <c r="P202" s="290"/>
      <c r="Q202" s="296"/>
    </row>
    <row r="203" spans="1:17" x14ac:dyDescent="0.25">
      <c r="A203" s="35">
        <v>5200</v>
      </c>
      <c r="B203" s="72" t="s">
        <v>197</v>
      </c>
      <c r="C203" s="187">
        <f t="shared" si="296"/>
        <v>9556</v>
      </c>
      <c r="D203" s="130">
        <f t="shared" ref="D203:E203" si="385">D204+D214+D215+D224+D225+D226+D228</f>
        <v>3500</v>
      </c>
      <c r="E203" s="123">
        <f t="shared" si="385"/>
        <v>0</v>
      </c>
      <c r="F203" s="409">
        <f>F204+F214+F215+F224+F225+F226+F228</f>
        <v>3500</v>
      </c>
      <c r="G203" s="227">
        <f t="shared" ref="G203" si="386">G204+G214+G215+G224+G225+G226+G228</f>
        <v>0</v>
      </c>
      <c r="H203" s="123">
        <f t="shared" ref="H203:I203" si="387">H204+H214+H215+H224+H225+H226+H228</f>
        <v>0</v>
      </c>
      <c r="I203" s="409">
        <f t="shared" si="387"/>
        <v>0</v>
      </c>
      <c r="J203" s="130">
        <f t="shared" ref="J203" si="388">J204+J214+J215+J224+J225+J226+J228</f>
        <v>6056</v>
      </c>
      <c r="K203" s="38">
        <f t="shared" ref="K203:L203" si="389">K204+K214+K215+K224+K225+K226+K228</f>
        <v>0</v>
      </c>
      <c r="L203" s="175">
        <f t="shared" si="389"/>
        <v>6056</v>
      </c>
      <c r="M203" s="227">
        <f t="shared" ref="M203" si="390">M204+M214+M215+M224+M225+M226+M228</f>
        <v>0</v>
      </c>
      <c r="N203" s="38">
        <f t="shared" ref="N203:O203" si="391">N204+N214+N215+N224+N225+N226+N228</f>
        <v>0</v>
      </c>
      <c r="O203" s="123">
        <f t="shared" si="391"/>
        <v>0</v>
      </c>
      <c r="P203" s="292"/>
      <c r="Q203" s="296"/>
    </row>
    <row r="204" spans="1:17" hidden="1" x14ac:dyDescent="0.25">
      <c r="A204" s="73">
        <v>5210</v>
      </c>
      <c r="B204" s="58" t="s">
        <v>198</v>
      </c>
      <c r="C204" s="194">
        <f t="shared" si="296"/>
        <v>0</v>
      </c>
      <c r="D204" s="86">
        <f>SUM(D205:D213)</f>
        <v>0</v>
      </c>
      <c r="E204" s="74">
        <f>SUM(E205:E213)</f>
        <v>0</v>
      </c>
      <c r="F204" s="174">
        <f t="shared" ref="F204:N204" si="392">SUM(F205:F213)</f>
        <v>0</v>
      </c>
      <c r="G204" s="228">
        <f t="shared" si="392"/>
        <v>0</v>
      </c>
      <c r="H204" s="74">
        <f t="shared" si="392"/>
        <v>0</v>
      </c>
      <c r="I204" s="154">
        <f t="shared" si="392"/>
        <v>0</v>
      </c>
      <c r="J204" s="86">
        <f t="shared" si="392"/>
        <v>0</v>
      </c>
      <c r="K204" s="74">
        <f t="shared" si="392"/>
        <v>0</v>
      </c>
      <c r="L204" s="174">
        <f t="shared" si="392"/>
        <v>0</v>
      </c>
      <c r="M204" s="228">
        <f t="shared" si="392"/>
        <v>0</v>
      </c>
      <c r="N204" s="74">
        <f t="shared" si="392"/>
        <v>0</v>
      </c>
      <c r="O204" s="154">
        <f>SUM(O205:O213)</f>
        <v>0</v>
      </c>
      <c r="P204" s="291"/>
      <c r="Q204" s="296"/>
    </row>
    <row r="205" spans="1:17" hidden="1" x14ac:dyDescent="0.25">
      <c r="A205" s="27">
        <v>5211</v>
      </c>
      <c r="B205" s="40" t="s">
        <v>199</v>
      </c>
      <c r="C205" s="188">
        <f t="shared" si="296"/>
        <v>0</v>
      </c>
      <c r="D205" s="262"/>
      <c r="E205" s="42"/>
      <c r="F205" s="176">
        <f t="shared" ref="F205:F214" si="393">D205+E205</f>
        <v>0</v>
      </c>
      <c r="G205" s="219"/>
      <c r="H205" s="42"/>
      <c r="I205" s="90">
        <f t="shared" ref="I205:I214" si="394">G205+H205</f>
        <v>0</v>
      </c>
      <c r="J205" s="262"/>
      <c r="K205" s="42"/>
      <c r="L205" s="176">
        <f t="shared" ref="L205:L214" si="395">J205+K205</f>
        <v>0</v>
      </c>
      <c r="M205" s="219"/>
      <c r="N205" s="42"/>
      <c r="O205" s="90">
        <f t="shared" ref="O205:O214" si="396">M205+N205</f>
        <v>0</v>
      </c>
      <c r="P205" s="289"/>
      <c r="Q205" s="296"/>
    </row>
    <row r="206" spans="1:17" hidden="1" x14ac:dyDescent="0.25">
      <c r="A206" s="30">
        <v>5212</v>
      </c>
      <c r="B206" s="43" t="s">
        <v>200</v>
      </c>
      <c r="C206" s="189">
        <f t="shared" si="296"/>
        <v>0</v>
      </c>
      <c r="D206" s="263"/>
      <c r="E206" s="45"/>
      <c r="F206" s="95">
        <f t="shared" si="393"/>
        <v>0</v>
      </c>
      <c r="G206" s="229"/>
      <c r="H206" s="45"/>
      <c r="I206" s="91">
        <f t="shared" si="394"/>
        <v>0</v>
      </c>
      <c r="J206" s="263"/>
      <c r="K206" s="45"/>
      <c r="L206" s="95">
        <f t="shared" si="395"/>
        <v>0</v>
      </c>
      <c r="M206" s="229"/>
      <c r="N206" s="45"/>
      <c r="O206" s="91">
        <f t="shared" si="396"/>
        <v>0</v>
      </c>
      <c r="P206" s="290"/>
      <c r="Q206" s="296"/>
    </row>
    <row r="207" spans="1:17" hidden="1" x14ac:dyDescent="0.25">
      <c r="A207" s="30">
        <v>5213</v>
      </c>
      <c r="B207" s="43" t="s">
        <v>201</v>
      </c>
      <c r="C207" s="189">
        <f t="shared" si="296"/>
        <v>0</v>
      </c>
      <c r="D207" s="263"/>
      <c r="E207" s="45"/>
      <c r="F207" s="95">
        <f t="shared" si="393"/>
        <v>0</v>
      </c>
      <c r="G207" s="229"/>
      <c r="H207" s="45"/>
      <c r="I207" s="91">
        <f t="shared" si="394"/>
        <v>0</v>
      </c>
      <c r="J207" s="263"/>
      <c r="K207" s="45"/>
      <c r="L207" s="95">
        <f t="shared" si="395"/>
        <v>0</v>
      </c>
      <c r="M207" s="229"/>
      <c r="N207" s="45"/>
      <c r="O207" s="91">
        <f t="shared" si="396"/>
        <v>0</v>
      </c>
      <c r="P207" s="290"/>
      <c r="Q207" s="296"/>
    </row>
    <row r="208" spans="1:17" hidden="1" x14ac:dyDescent="0.25">
      <c r="A208" s="30">
        <v>5214</v>
      </c>
      <c r="B208" s="43" t="s">
        <v>202</v>
      </c>
      <c r="C208" s="189">
        <f t="shared" si="296"/>
        <v>0</v>
      </c>
      <c r="D208" s="263"/>
      <c r="E208" s="45"/>
      <c r="F208" s="95">
        <f t="shared" si="393"/>
        <v>0</v>
      </c>
      <c r="G208" s="229"/>
      <c r="H208" s="45"/>
      <c r="I208" s="91">
        <f t="shared" si="394"/>
        <v>0</v>
      </c>
      <c r="J208" s="263"/>
      <c r="K208" s="45"/>
      <c r="L208" s="95">
        <f t="shared" si="395"/>
        <v>0</v>
      </c>
      <c r="M208" s="229"/>
      <c r="N208" s="45"/>
      <c r="O208" s="91">
        <f t="shared" si="396"/>
        <v>0</v>
      </c>
      <c r="P208" s="290"/>
      <c r="Q208" s="296"/>
    </row>
    <row r="209" spans="1:17" hidden="1" x14ac:dyDescent="0.25">
      <c r="A209" s="30">
        <v>5215</v>
      </c>
      <c r="B209" s="43" t="s">
        <v>203</v>
      </c>
      <c r="C209" s="189">
        <f t="shared" si="296"/>
        <v>0</v>
      </c>
      <c r="D209" s="263"/>
      <c r="E209" s="45"/>
      <c r="F209" s="95">
        <f t="shared" si="393"/>
        <v>0</v>
      </c>
      <c r="G209" s="229"/>
      <c r="H209" s="45"/>
      <c r="I209" s="91">
        <f t="shared" si="394"/>
        <v>0</v>
      </c>
      <c r="J209" s="263"/>
      <c r="K209" s="45"/>
      <c r="L209" s="95">
        <f t="shared" si="395"/>
        <v>0</v>
      </c>
      <c r="M209" s="229"/>
      <c r="N209" s="45"/>
      <c r="O209" s="91">
        <f t="shared" si="396"/>
        <v>0</v>
      </c>
      <c r="P209" s="290"/>
      <c r="Q209" s="296"/>
    </row>
    <row r="210" spans="1:17" ht="24" hidden="1" x14ac:dyDescent="0.25">
      <c r="A210" s="30">
        <v>5216</v>
      </c>
      <c r="B210" s="43" t="s">
        <v>204</v>
      </c>
      <c r="C210" s="189">
        <f t="shared" si="296"/>
        <v>0</v>
      </c>
      <c r="D210" s="263"/>
      <c r="E210" s="45"/>
      <c r="F210" s="95">
        <f t="shared" si="393"/>
        <v>0</v>
      </c>
      <c r="G210" s="229"/>
      <c r="H210" s="45"/>
      <c r="I210" s="91">
        <f t="shared" si="394"/>
        <v>0</v>
      </c>
      <c r="J210" s="263"/>
      <c r="K210" s="45"/>
      <c r="L210" s="95">
        <f t="shared" si="395"/>
        <v>0</v>
      </c>
      <c r="M210" s="229"/>
      <c r="N210" s="45"/>
      <c r="O210" s="91">
        <f t="shared" si="396"/>
        <v>0</v>
      </c>
      <c r="P210" s="290"/>
      <c r="Q210" s="296"/>
    </row>
    <row r="211" spans="1:17" hidden="1" x14ac:dyDescent="0.25">
      <c r="A211" s="30">
        <v>5217</v>
      </c>
      <c r="B211" s="43" t="s">
        <v>205</v>
      </c>
      <c r="C211" s="189">
        <f t="shared" si="296"/>
        <v>0</v>
      </c>
      <c r="D211" s="263"/>
      <c r="E211" s="45"/>
      <c r="F211" s="95">
        <f t="shared" si="393"/>
        <v>0</v>
      </c>
      <c r="G211" s="229"/>
      <c r="H211" s="45"/>
      <c r="I211" s="91">
        <f t="shared" si="394"/>
        <v>0</v>
      </c>
      <c r="J211" s="263"/>
      <c r="K211" s="45"/>
      <c r="L211" s="95">
        <f t="shared" si="395"/>
        <v>0</v>
      </c>
      <c r="M211" s="229"/>
      <c r="N211" s="45"/>
      <c r="O211" s="91">
        <f t="shared" si="396"/>
        <v>0</v>
      </c>
      <c r="P211" s="290"/>
      <c r="Q211" s="296"/>
    </row>
    <row r="212" spans="1:17" hidden="1" x14ac:dyDescent="0.25">
      <c r="A212" s="30">
        <v>5218</v>
      </c>
      <c r="B212" s="43" t="s">
        <v>206</v>
      </c>
      <c r="C212" s="189">
        <f t="shared" si="296"/>
        <v>0</v>
      </c>
      <c r="D212" s="263"/>
      <c r="E212" s="45"/>
      <c r="F212" s="95">
        <f t="shared" si="393"/>
        <v>0</v>
      </c>
      <c r="G212" s="229"/>
      <c r="H212" s="45"/>
      <c r="I212" s="91">
        <f t="shared" si="394"/>
        <v>0</v>
      </c>
      <c r="J212" s="263"/>
      <c r="K212" s="45"/>
      <c r="L212" s="95">
        <f t="shared" si="395"/>
        <v>0</v>
      </c>
      <c r="M212" s="229"/>
      <c r="N212" s="45"/>
      <c r="O212" s="91">
        <f t="shared" si="396"/>
        <v>0</v>
      </c>
      <c r="P212" s="290"/>
      <c r="Q212" s="296"/>
    </row>
    <row r="213" spans="1:17" hidden="1" x14ac:dyDescent="0.25">
      <c r="A213" s="30">
        <v>5219</v>
      </c>
      <c r="B213" s="43" t="s">
        <v>207</v>
      </c>
      <c r="C213" s="189">
        <f t="shared" si="296"/>
        <v>0</v>
      </c>
      <c r="D213" s="263"/>
      <c r="E213" s="45"/>
      <c r="F213" s="95">
        <f t="shared" si="393"/>
        <v>0</v>
      </c>
      <c r="G213" s="229"/>
      <c r="H213" s="45"/>
      <c r="I213" s="91">
        <f t="shared" si="394"/>
        <v>0</v>
      </c>
      <c r="J213" s="263"/>
      <c r="K213" s="45"/>
      <c r="L213" s="95">
        <f t="shared" si="395"/>
        <v>0</v>
      </c>
      <c r="M213" s="229"/>
      <c r="N213" s="45"/>
      <c r="O213" s="91">
        <f t="shared" si="396"/>
        <v>0</v>
      </c>
      <c r="P213" s="290"/>
      <c r="Q213" s="296"/>
    </row>
    <row r="214" spans="1:17" ht="13.5" hidden="1" customHeight="1" x14ac:dyDescent="0.25">
      <c r="A214" s="75">
        <v>5220</v>
      </c>
      <c r="B214" s="43" t="s">
        <v>208</v>
      </c>
      <c r="C214" s="189">
        <f t="shared" si="296"/>
        <v>0</v>
      </c>
      <c r="D214" s="263"/>
      <c r="E214" s="45"/>
      <c r="F214" s="95">
        <f t="shared" si="393"/>
        <v>0</v>
      </c>
      <c r="G214" s="229"/>
      <c r="H214" s="45"/>
      <c r="I214" s="91">
        <f t="shared" si="394"/>
        <v>0</v>
      </c>
      <c r="J214" s="263"/>
      <c r="K214" s="45"/>
      <c r="L214" s="95">
        <f t="shared" si="395"/>
        <v>0</v>
      </c>
      <c r="M214" s="229"/>
      <c r="N214" s="45"/>
      <c r="O214" s="91">
        <f t="shared" si="396"/>
        <v>0</v>
      </c>
      <c r="P214" s="290"/>
      <c r="Q214" s="296"/>
    </row>
    <row r="215" spans="1:17" x14ac:dyDescent="0.25">
      <c r="A215" s="75">
        <v>5230</v>
      </c>
      <c r="B215" s="43" t="s">
        <v>209</v>
      </c>
      <c r="C215" s="189">
        <f t="shared" si="296"/>
        <v>9556</v>
      </c>
      <c r="D215" s="132">
        <f t="shared" ref="D215:E215" si="397">SUM(D216:D223)</f>
        <v>3500</v>
      </c>
      <c r="E215" s="91">
        <f t="shared" si="397"/>
        <v>0</v>
      </c>
      <c r="F215" s="411">
        <f>SUM(F216:F223)</f>
        <v>3500</v>
      </c>
      <c r="G215" s="230">
        <f t="shared" ref="G215" si="398">SUM(G216:G223)</f>
        <v>0</v>
      </c>
      <c r="H215" s="91">
        <f t="shared" ref="H215:I215" si="399">SUM(H216:H223)</f>
        <v>0</v>
      </c>
      <c r="I215" s="411">
        <f t="shared" si="399"/>
        <v>0</v>
      </c>
      <c r="J215" s="132">
        <f t="shared" ref="J215" si="400">SUM(J216:J223)</f>
        <v>6056</v>
      </c>
      <c r="K215" s="76">
        <f t="shared" ref="K215:L215" si="401">SUM(K216:K223)</f>
        <v>0</v>
      </c>
      <c r="L215" s="95">
        <f t="shared" si="401"/>
        <v>6056</v>
      </c>
      <c r="M215" s="230">
        <f t="shared" ref="M215" si="402">SUM(M216:M223)</f>
        <v>0</v>
      </c>
      <c r="N215" s="76">
        <f t="shared" ref="N215" si="403">SUM(N216:N223)</f>
        <v>0</v>
      </c>
      <c r="O215" s="91">
        <f>SUM(O216:O223)</f>
        <v>0</v>
      </c>
      <c r="P215" s="290"/>
      <c r="Q215" s="296"/>
    </row>
    <row r="216" spans="1:17" hidden="1" x14ac:dyDescent="0.25">
      <c r="A216" s="30">
        <v>5231</v>
      </c>
      <c r="B216" s="43" t="s">
        <v>210</v>
      </c>
      <c r="C216" s="189">
        <f t="shared" si="296"/>
        <v>0</v>
      </c>
      <c r="D216" s="263"/>
      <c r="E216" s="45"/>
      <c r="F216" s="95">
        <f t="shared" ref="F216:F225" si="404">D216+E216</f>
        <v>0</v>
      </c>
      <c r="G216" s="229"/>
      <c r="H216" s="45"/>
      <c r="I216" s="91">
        <f t="shared" ref="I216:I225" si="405">G216+H216</f>
        <v>0</v>
      </c>
      <c r="J216" s="263"/>
      <c r="K216" s="45"/>
      <c r="L216" s="95">
        <f t="shared" ref="L216:L225" si="406">J216+K216</f>
        <v>0</v>
      </c>
      <c r="M216" s="229"/>
      <c r="N216" s="45"/>
      <c r="O216" s="91">
        <f t="shared" ref="O216:O225" si="407">M216+N216</f>
        <v>0</v>
      </c>
      <c r="P216" s="290"/>
      <c r="Q216" s="296"/>
    </row>
    <row r="217" spans="1:17" x14ac:dyDescent="0.25">
      <c r="A217" s="30">
        <v>5232</v>
      </c>
      <c r="B217" s="43" t="s">
        <v>211</v>
      </c>
      <c r="C217" s="189">
        <f t="shared" si="296"/>
        <v>3500</v>
      </c>
      <c r="D217" s="263">
        <v>3500</v>
      </c>
      <c r="E217" s="393"/>
      <c r="F217" s="411">
        <f t="shared" si="404"/>
        <v>3500</v>
      </c>
      <c r="G217" s="229"/>
      <c r="H217" s="393"/>
      <c r="I217" s="411">
        <f t="shared" si="405"/>
        <v>0</v>
      </c>
      <c r="J217" s="263"/>
      <c r="K217" s="45"/>
      <c r="L217" s="95">
        <f t="shared" si="406"/>
        <v>0</v>
      </c>
      <c r="M217" s="229"/>
      <c r="N217" s="45"/>
      <c r="O217" s="91">
        <f t="shared" si="407"/>
        <v>0</v>
      </c>
      <c r="P217" s="290"/>
      <c r="Q217" s="296"/>
    </row>
    <row r="218" spans="1:17" hidden="1" x14ac:dyDescent="0.25">
      <c r="A218" s="30">
        <v>5233</v>
      </c>
      <c r="B218" s="43" t="s">
        <v>212</v>
      </c>
      <c r="C218" s="189">
        <f t="shared" si="296"/>
        <v>0</v>
      </c>
      <c r="D218" s="263"/>
      <c r="E218" s="45"/>
      <c r="F218" s="95">
        <f t="shared" si="404"/>
        <v>0</v>
      </c>
      <c r="G218" s="229"/>
      <c r="H218" s="45"/>
      <c r="I218" s="91">
        <f t="shared" si="405"/>
        <v>0</v>
      </c>
      <c r="J218" s="263"/>
      <c r="K218" s="45"/>
      <c r="L218" s="95">
        <f t="shared" si="406"/>
        <v>0</v>
      </c>
      <c r="M218" s="229"/>
      <c r="N218" s="45"/>
      <c r="O218" s="91">
        <f t="shared" si="407"/>
        <v>0</v>
      </c>
      <c r="P218" s="290"/>
      <c r="Q218" s="296"/>
    </row>
    <row r="219" spans="1:17" ht="24" hidden="1" x14ac:dyDescent="0.25">
      <c r="A219" s="30">
        <v>5234</v>
      </c>
      <c r="B219" s="43" t="s">
        <v>213</v>
      </c>
      <c r="C219" s="189">
        <f t="shared" si="296"/>
        <v>0</v>
      </c>
      <c r="D219" s="263"/>
      <c r="E219" s="45"/>
      <c r="F219" s="95">
        <f t="shared" si="404"/>
        <v>0</v>
      </c>
      <c r="G219" s="229"/>
      <c r="H219" s="45"/>
      <c r="I219" s="91">
        <f t="shared" si="405"/>
        <v>0</v>
      </c>
      <c r="J219" s="263"/>
      <c r="K219" s="45"/>
      <c r="L219" s="95">
        <f t="shared" si="406"/>
        <v>0</v>
      </c>
      <c r="M219" s="229"/>
      <c r="N219" s="45"/>
      <c r="O219" s="91">
        <f t="shared" si="407"/>
        <v>0</v>
      </c>
      <c r="P219" s="290"/>
      <c r="Q219" s="296"/>
    </row>
    <row r="220" spans="1:17" ht="14.25" hidden="1" customHeight="1" x14ac:dyDescent="0.25">
      <c r="A220" s="30">
        <v>5236</v>
      </c>
      <c r="B220" s="43" t="s">
        <v>214</v>
      </c>
      <c r="C220" s="189">
        <f t="shared" si="296"/>
        <v>0</v>
      </c>
      <c r="D220" s="263"/>
      <c r="E220" s="45"/>
      <c r="F220" s="95">
        <f t="shared" si="404"/>
        <v>0</v>
      </c>
      <c r="G220" s="229"/>
      <c r="H220" s="45"/>
      <c r="I220" s="91">
        <f t="shared" si="405"/>
        <v>0</v>
      </c>
      <c r="J220" s="263"/>
      <c r="K220" s="45"/>
      <c r="L220" s="95">
        <f t="shared" si="406"/>
        <v>0</v>
      </c>
      <c r="M220" s="229"/>
      <c r="N220" s="45"/>
      <c r="O220" s="91">
        <f t="shared" si="407"/>
        <v>0</v>
      </c>
      <c r="P220" s="290"/>
      <c r="Q220" s="296"/>
    </row>
    <row r="221" spans="1:17" ht="14.25" hidden="1" customHeight="1" x14ac:dyDescent="0.25">
      <c r="A221" s="30">
        <v>5237</v>
      </c>
      <c r="B221" s="43" t="s">
        <v>215</v>
      </c>
      <c r="C221" s="189">
        <f t="shared" si="296"/>
        <v>0</v>
      </c>
      <c r="D221" s="263"/>
      <c r="E221" s="45"/>
      <c r="F221" s="95">
        <f t="shared" si="404"/>
        <v>0</v>
      </c>
      <c r="G221" s="229"/>
      <c r="H221" s="45"/>
      <c r="I221" s="91">
        <f t="shared" si="405"/>
        <v>0</v>
      </c>
      <c r="J221" s="263"/>
      <c r="K221" s="45"/>
      <c r="L221" s="95">
        <f t="shared" si="406"/>
        <v>0</v>
      </c>
      <c r="M221" s="229"/>
      <c r="N221" s="45"/>
      <c r="O221" s="91">
        <f t="shared" si="407"/>
        <v>0</v>
      </c>
      <c r="P221" s="290"/>
      <c r="Q221" s="296"/>
    </row>
    <row r="222" spans="1:17" ht="24" hidden="1" x14ac:dyDescent="0.25">
      <c r="A222" s="30">
        <v>5238</v>
      </c>
      <c r="B222" s="43" t="s">
        <v>216</v>
      </c>
      <c r="C222" s="189">
        <f t="shared" si="296"/>
        <v>0</v>
      </c>
      <c r="D222" s="263"/>
      <c r="E222" s="45"/>
      <c r="F222" s="95">
        <f t="shared" si="404"/>
        <v>0</v>
      </c>
      <c r="G222" s="229"/>
      <c r="H222" s="45"/>
      <c r="I222" s="91">
        <f t="shared" si="405"/>
        <v>0</v>
      </c>
      <c r="J222" s="263"/>
      <c r="K222" s="45"/>
      <c r="L222" s="95">
        <f t="shared" si="406"/>
        <v>0</v>
      </c>
      <c r="M222" s="229"/>
      <c r="N222" s="45"/>
      <c r="O222" s="91">
        <f t="shared" si="407"/>
        <v>0</v>
      </c>
      <c r="P222" s="290"/>
      <c r="Q222" s="296"/>
    </row>
    <row r="223" spans="1:17" ht="24" x14ac:dyDescent="0.25">
      <c r="A223" s="30">
        <v>5239</v>
      </c>
      <c r="B223" s="43" t="s">
        <v>217</v>
      </c>
      <c r="C223" s="189">
        <f t="shared" si="296"/>
        <v>6056</v>
      </c>
      <c r="D223" s="263"/>
      <c r="E223" s="393"/>
      <c r="F223" s="411">
        <f t="shared" si="404"/>
        <v>0</v>
      </c>
      <c r="G223" s="229"/>
      <c r="H223" s="393"/>
      <c r="I223" s="411">
        <f t="shared" si="405"/>
        <v>0</v>
      </c>
      <c r="J223" s="263">
        <v>6056</v>
      </c>
      <c r="K223" s="45"/>
      <c r="L223" s="95">
        <f t="shared" si="406"/>
        <v>6056</v>
      </c>
      <c r="M223" s="229"/>
      <c r="N223" s="45"/>
      <c r="O223" s="91">
        <f t="shared" si="407"/>
        <v>0</v>
      </c>
      <c r="P223" s="336"/>
      <c r="Q223" s="296"/>
    </row>
    <row r="224" spans="1:17" ht="24" hidden="1" x14ac:dyDescent="0.25">
      <c r="A224" s="75">
        <v>5240</v>
      </c>
      <c r="B224" s="43" t="s">
        <v>218</v>
      </c>
      <c r="C224" s="189">
        <f t="shared" si="296"/>
        <v>0</v>
      </c>
      <c r="D224" s="263"/>
      <c r="E224" s="45"/>
      <c r="F224" s="95">
        <f t="shared" si="404"/>
        <v>0</v>
      </c>
      <c r="G224" s="229"/>
      <c r="H224" s="45"/>
      <c r="I224" s="91">
        <f t="shared" si="405"/>
        <v>0</v>
      </c>
      <c r="J224" s="263"/>
      <c r="K224" s="45"/>
      <c r="L224" s="95">
        <f t="shared" si="406"/>
        <v>0</v>
      </c>
      <c r="M224" s="229"/>
      <c r="N224" s="45"/>
      <c r="O224" s="91">
        <f t="shared" si="407"/>
        <v>0</v>
      </c>
      <c r="P224" s="290"/>
      <c r="Q224" s="296"/>
    </row>
    <row r="225" spans="1:17" hidden="1" x14ac:dyDescent="0.25">
      <c r="A225" s="75">
        <v>5250</v>
      </c>
      <c r="B225" s="43" t="s">
        <v>219</v>
      </c>
      <c r="C225" s="189">
        <f t="shared" si="296"/>
        <v>0</v>
      </c>
      <c r="D225" s="263"/>
      <c r="E225" s="45"/>
      <c r="F225" s="95">
        <f t="shared" si="404"/>
        <v>0</v>
      </c>
      <c r="G225" s="229"/>
      <c r="H225" s="45"/>
      <c r="I225" s="91">
        <f t="shared" si="405"/>
        <v>0</v>
      </c>
      <c r="J225" s="263"/>
      <c r="K225" s="45"/>
      <c r="L225" s="95">
        <f t="shared" si="406"/>
        <v>0</v>
      </c>
      <c r="M225" s="229"/>
      <c r="N225" s="45"/>
      <c r="O225" s="91">
        <f t="shared" si="407"/>
        <v>0</v>
      </c>
      <c r="P225" s="290"/>
      <c r="Q225" s="296"/>
    </row>
    <row r="226" spans="1:17" hidden="1" x14ac:dyDescent="0.25">
      <c r="A226" s="75">
        <v>5260</v>
      </c>
      <c r="B226" s="43" t="s">
        <v>220</v>
      </c>
      <c r="C226" s="189">
        <f t="shared" si="296"/>
        <v>0</v>
      </c>
      <c r="D226" s="132">
        <f t="shared" ref="D226:E226" si="408">SUM(D227)</f>
        <v>0</v>
      </c>
      <c r="E226" s="76">
        <f t="shared" si="408"/>
        <v>0</v>
      </c>
      <c r="F226" s="95">
        <f>SUM(F227)</f>
        <v>0</v>
      </c>
      <c r="G226" s="230">
        <f t="shared" ref="G226" si="409">SUM(G227)</f>
        <v>0</v>
      </c>
      <c r="H226" s="76">
        <f t="shared" ref="H226:I226" si="410">SUM(H227)</f>
        <v>0</v>
      </c>
      <c r="I226" s="91">
        <f t="shared" si="410"/>
        <v>0</v>
      </c>
      <c r="J226" s="132">
        <f t="shared" ref="J226" si="411">SUM(J227)</f>
        <v>0</v>
      </c>
      <c r="K226" s="76">
        <f t="shared" ref="K226:L226" si="412">SUM(K227)</f>
        <v>0</v>
      </c>
      <c r="L226" s="95">
        <f t="shared" si="412"/>
        <v>0</v>
      </c>
      <c r="M226" s="230">
        <f t="shared" ref="M226" si="413">SUM(M227)</f>
        <v>0</v>
      </c>
      <c r="N226" s="76">
        <f t="shared" ref="N226" si="414">SUM(N227)</f>
        <v>0</v>
      </c>
      <c r="O226" s="91">
        <f>SUM(O227)</f>
        <v>0</v>
      </c>
      <c r="P226" s="290"/>
      <c r="Q226" s="296"/>
    </row>
    <row r="227" spans="1:17" ht="24" hidden="1" x14ac:dyDescent="0.25">
      <c r="A227" s="30">
        <v>5269</v>
      </c>
      <c r="B227" s="43" t="s">
        <v>221</v>
      </c>
      <c r="C227" s="189">
        <f t="shared" si="296"/>
        <v>0</v>
      </c>
      <c r="D227" s="263"/>
      <c r="E227" s="45"/>
      <c r="F227" s="95">
        <f t="shared" ref="F227:F228" si="415">D227+E227</f>
        <v>0</v>
      </c>
      <c r="G227" s="229"/>
      <c r="H227" s="45"/>
      <c r="I227" s="91">
        <f t="shared" ref="I227:I228" si="416">G227+H227</f>
        <v>0</v>
      </c>
      <c r="J227" s="263"/>
      <c r="K227" s="45"/>
      <c r="L227" s="95">
        <f t="shared" ref="L227:L228" si="417">J227+K227</f>
        <v>0</v>
      </c>
      <c r="M227" s="229"/>
      <c r="N227" s="45"/>
      <c r="O227" s="91">
        <f t="shared" ref="O227:O228" si="418">M227+N227</f>
        <v>0</v>
      </c>
      <c r="P227" s="290"/>
      <c r="Q227" s="296"/>
    </row>
    <row r="228" spans="1:17" ht="24" hidden="1" x14ac:dyDescent="0.25">
      <c r="A228" s="73">
        <v>5270</v>
      </c>
      <c r="B228" s="58" t="s">
        <v>222</v>
      </c>
      <c r="C228" s="194">
        <f t="shared" si="296"/>
        <v>0</v>
      </c>
      <c r="D228" s="260"/>
      <c r="E228" s="77"/>
      <c r="F228" s="174">
        <f t="shared" si="415"/>
        <v>0</v>
      </c>
      <c r="G228" s="231"/>
      <c r="H228" s="77"/>
      <c r="I228" s="154">
        <f t="shared" si="416"/>
        <v>0</v>
      </c>
      <c r="J228" s="260"/>
      <c r="K228" s="77"/>
      <c r="L228" s="174">
        <f t="shared" si="417"/>
        <v>0</v>
      </c>
      <c r="M228" s="231"/>
      <c r="N228" s="77"/>
      <c r="O228" s="154">
        <f t="shared" si="418"/>
        <v>0</v>
      </c>
      <c r="P228" s="291"/>
      <c r="Q228" s="296"/>
    </row>
    <row r="229" spans="1:17" hidden="1" x14ac:dyDescent="0.25">
      <c r="A229" s="70">
        <v>6000</v>
      </c>
      <c r="B229" s="70" t="s">
        <v>223</v>
      </c>
      <c r="C229" s="199">
        <f t="shared" si="296"/>
        <v>0</v>
      </c>
      <c r="D229" s="137">
        <f t="shared" ref="D229:E229" si="419">D230+D250+D258</f>
        <v>0</v>
      </c>
      <c r="E229" s="71">
        <f t="shared" si="419"/>
        <v>0</v>
      </c>
      <c r="F229" s="172">
        <f>F230+F250+F258</f>
        <v>0</v>
      </c>
      <c r="G229" s="226">
        <f t="shared" ref="G229" si="420">G230+G250+G258</f>
        <v>0</v>
      </c>
      <c r="H229" s="71">
        <f t="shared" ref="H229:I229" si="421">H230+H250+H258</f>
        <v>0</v>
      </c>
      <c r="I229" s="125">
        <f t="shared" si="421"/>
        <v>0</v>
      </c>
      <c r="J229" s="137">
        <f t="shared" ref="J229" si="422">J230+J250+J258</f>
        <v>0</v>
      </c>
      <c r="K229" s="71">
        <f t="shared" ref="K229:L229" si="423">K230+K250+K258</f>
        <v>0</v>
      </c>
      <c r="L229" s="172">
        <f t="shared" si="423"/>
        <v>0</v>
      </c>
      <c r="M229" s="226">
        <f t="shared" ref="M229" si="424">M230+M250+M258</f>
        <v>0</v>
      </c>
      <c r="N229" s="71">
        <f t="shared" ref="N229" si="425">N230+N250+N258</f>
        <v>0</v>
      </c>
      <c r="O229" s="125">
        <f>O230+O250+O258</f>
        <v>0</v>
      </c>
      <c r="P229" s="312"/>
      <c r="Q229" s="296"/>
    </row>
    <row r="230" spans="1:17" ht="14.25" hidden="1" customHeight="1" x14ac:dyDescent="0.25">
      <c r="A230" s="51">
        <v>6200</v>
      </c>
      <c r="B230" s="82" t="s">
        <v>224</v>
      </c>
      <c r="C230" s="201">
        <f t="shared" si="296"/>
        <v>0</v>
      </c>
      <c r="D230" s="138">
        <f t="shared" ref="D230:E230" si="426">SUM(D231,D232,D234,D237,D243,D244,D245)</f>
        <v>0</v>
      </c>
      <c r="E230" s="85">
        <f t="shared" si="426"/>
        <v>0</v>
      </c>
      <c r="F230" s="173">
        <f>SUM(F231,F232,F234,F237,F243,F244,F245)</f>
        <v>0</v>
      </c>
      <c r="G230" s="235">
        <f t="shared" ref="G230" si="427">SUM(G231,G232,G234,G237,G243,G244,G245)</f>
        <v>0</v>
      </c>
      <c r="H230" s="85">
        <f t="shared" ref="H230:I230" si="428">SUM(H231,H232,H234,H237,H243,H244,H245)</f>
        <v>0</v>
      </c>
      <c r="I230" s="124">
        <f t="shared" si="428"/>
        <v>0</v>
      </c>
      <c r="J230" s="138">
        <f t="shared" ref="J230" si="429">SUM(J231,J232,J234,J237,J243,J244,J245)</f>
        <v>0</v>
      </c>
      <c r="K230" s="85">
        <f t="shared" ref="K230:L230" si="430">SUM(K231,K232,K234,K237,K243,K244,K245)</f>
        <v>0</v>
      </c>
      <c r="L230" s="173">
        <f t="shared" si="430"/>
        <v>0</v>
      </c>
      <c r="M230" s="235">
        <f t="shared" ref="M230" si="431">SUM(M231,M232,M234,M237,M243,M244,M245)</f>
        <v>0</v>
      </c>
      <c r="N230" s="85">
        <f t="shared" ref="N230" si="432">SUM(N231,N232,N234,N237,N243,N244,N245)</f>
        <v>0</v>
      </c>
      <c r="O230" s="124">
        <f>SUM(O231,O232,O234,O237,O243,O244,O245)</f>
        <v>0</v>
      </c>
      <c r="P230" s="313"/>
      <c r="Q230" s="296"/>
    </row>
    <row r="231" spans="1:17" ht="24" hidden="1" x14ac:dyDescent="0.25">
      <c r="A231" s="78">
        <v>6220</v>
      </c>
      <c r="B231" s="40" t="s">
        <v>225</v>
      </c>
      <c r="C231" s="188">
        <f t="shared" si="296"/>
        <v>0</v>
      </c>
      <c r="D231" s="262"/>
      <c r="E231" s="42"/>
      <c r="F231" s="176">
        <f>D231+E231</f>
        <v>0</v>
      </c>
      <c r="G231" s="219"/>
      <c r="H231" s="42"/>
      <c r="I231" s="90">
        <f>G231+H231</f>
        <v>0</v>
      </c>
      <c r="J231" s="262"/>
      <c r="K231" s="42"/>
      <c r="L231" s="176">
        <f>J231+K231</f>
        <v>0</v>
      </c>
      <c r="M231" s="219"/>
      <c r="N231" s="42"/>
      <c r="O231" s="90">
        <f>M231+N231</f>
        <v>0</v>
      </c>
      <c r="P231" s="289"/>
      <c r="Q231" s="296"/>
    </row>
    <row r="232" spans="1:17" hidden="1" x14ac:dyDescent="0.25">
      <c r="A232" s="75">
        <v>6230</v>
      </c>
      <c r="B232" s="43" t="s">
        <v>226</v>
      </c>
      <c r="C232" s="189">
        <f t="shared" si="296"/>
        <v>0</v>
      </c>
      <c r="D232" s="132">
        <f t="shared" ref="D232:O232" si="433">SUM(D233)</f>
        <v>0</v>
      </c>
      <c r="E232" s="76">
        <f t="shared" si="433"/>
        <v>0</v>
      </c>
      <c r="F232" s="95">
        <f t="shared" si="433"/>
        <v>0</v>
      </c>
      <c r="G232" s="230">
        <f t="shared" si="433"/>
        <v>0</v>
      </c>
      <c r="H232" s="76">
        <f t="shared" si="433"/>
        <v>0</v>
      </c>
      <c r="I232" s="91">
        <f t="shared" si="433"/>
        <v>0</v>
      </c>
      <c r="J232" s="132">
        <f t="shared" si="433"/>
        <v>0</v>
      </c>
      <c r="K232" s="76">
        <f t="shared" si="433"/>
        <v>0</v>
      </c>
      <c r="L232" s="95">
        <f t="shared" si="433"/>
        <v>0</v>
      </c>
      <c r="M232" s="230">
        <f t="shared" si="433"/>
        <v>0</v>
      </c>
      <c r="N232" s="76">
        <f t="shared" si="433"/>
        <v>0</v>
      </c>
      <c r="O232" s="91">
        <f t="shared" si="433"/>
        <v>0</v>
      </c>
      <c r="P232" s="290"/>
      <c r="Q232" s="296"/>
    </row>
    <row r="233" spans="1:17" ht="24" hidden="1" x14ac:dyDescent="0.25">
      <c r="A233" s="30">
        <v>6239</v>
      </c>
      <c r="B233" s="40" t="s">
        <v>227</v>
      </c>
      <c r="C233" s="189">
        <f t="shared" si="296"/>
        <v>0</v>
      </c>
      <c r="D233" s="262"/>
      <c r="E233" s="42"/>
      <c r="F233" s="176">
        <f>D233+E233</f>
        <v>0</v>
      </c>
      <c r="G233" s="219"/>
      <c r="H233" s="42"/>
      <c r="I233" s="90">
        <f>G233+H233</f>
        <v>0</v>
      </c>
      <c r="J233" s="262"/>
      <c r="K233" s="42"/>
      <c r="L233" s="176">
        <f>J233+K233</f>
        <v>0</v>
      </c>
      <c r="M233" s="219"/>
      <c r="N233" s="42"/>
      <c r="O233" s="90">
        <f>M233+N233</f>
        <v>0</v>
      </c>
      <c r="P233" s="289"/>
      <c r="Q233" s="296"/>
    </row>
    <row r="234" spans="1:17" ht="24" hidden="1" x14ac:dyDescent="0.25">
      <c r="A234" s="75">
        <v>6240</v>
      </c>
      <c r="B234" s="43" t="s">
        <v>228</v>
      </c>
      <c r="C234" s="189">
        <f t="shared" si="296"/>
        <v>0</v>
      </c>
      <c r="D234" s="132">
        <f t="shared" ref="D234:E234" si="434">SUM(D235:D236)</f>
        <v>0</v>
      </c>
      <c r="E234" s="76">
        <f t="shared" si="434"/>
        <v>0</v>
      </c>
      <c r="F234" s="95">
        <f>SUM(F235:F236)</f>
        <v>0</v>
      </c>
      <c r="G234" s="230">
        <f t="shared" ref="G234" si="435">SUM(G235:G236)</f>
        <v>0</v>
      </c>
      <c r="H234" s="76">
        <f t="shared" ref="H234:I234" si="436">SUM(H235:H236)</f>
        <v>0</v>
      </c>
      <c r="I234" s="91">
        <f t="shared" si="436"/>
        <v>0</v>
      </c>
      <c r="J234" s="132">
        <f t="shared" ref="J234" si="437">SUM(J235:J236)</f>
        <v>0</v>
      </c>
      <c r="K234" s="76">
        <f t="shared" ref="K234:L234" si="438">SUM(K235:K236)</f>
        <v>0</v>
      </c>
      <c r="L234" s="95">
        <f t="shared" si="438"/>
        <v>0</v>
      </c>
      <c r="M234" s="230">
        <f t="shared" ref="M234" si="439">SUM(M235:M236)</f>
        <v>0</v>
      </c>
      <c r="N234" s="76">
        <f t="shared" ref="N234" si="440">SUM(N235:N236)</f>
        <v>0</v>
      </c>
      <c r="O234" s="91">
        <f>SUM(O235:O236)</f>
        <v>0</v>
      </c>
      <c r="P234" s="290"/>
      <c r="Q234" s="296"/>
    </row>
    <row r="235" spans="1:17" hidden="1" x14ac:dyDescent="0.25">
      <c r="A235" s="30">
        <v>6241</v>
      </c>
      <c r="B235" s="43" t="s">
        <v>229</v>
      </c>
      <c r="C235" s="189">
        <f t="shared" si="296"/>
        <v>0</v>
      </c>
      <c r="D235" s="263"/>
      <c r="E235" s="45"/>
      <c r="F235" s="95">
        <f t="shared" ref="F235:F236" si="441">D235+E235</f>
        <v>0</v>
      </c>
      <c r="G235" s="229"/>
      <c r="H235" s="45"/>
      <c r="I235" s="91">
        <f t="shared" ref="I235:I236" si="442">G235+H235</f>
        <v>0</v>
      </c>
      <c r="J235" s="263"/>
      <c r="K235" s="45"/>
      <c r="L235" s="95">
        <f t="shared" ref="L235:L236" si="443">J235+K235</f>
        <v>0</v>
      </c>
      <c r="M235" s="229"/>
      <c r="N235" s="45"/>
      <c r="O235" s="91">
        <f t="shared" ref="O235:O236" si="444">M235+N235</f>
        <v>0</v>
      </c>
      <c r="P235" s="290"/>
      <c r="Q235" s="296"/>
    </row>
    <row r="236" spans="1:17" hidden="1" x14ac:dyDescent="0.25">
      <c r="A236" s="30">
        <v>6242</v>
      </c>
      <c r="B236" s="43" t="s">
        <v>230</v>
      </c>
      <c r="C236" s="189">
        <f t="shared" si="296"/>
        <v>0</v>
      </c>
      <c r="D236" s="263"/>
      <c r="E236" s="45"/>
      <c r="F236" s="95">
        <f t="shared" si="441"/>
        <v>0</v>
      </c>
      <c r="G236" s="229"/>
      <c r="H236" s="45"/>
      <c r="I236" s="91">
        <f t="shared" si="442"/>
        <v>0</v>
      </c>
      <c r="J236" s="263"/>
      <c r="K236" s="45"/>
      <c r="L236" s="95">
        <f t="shared" si="443"/>
        <v>0</v>
      </c>
      <c r="M236" s="229"/>
      <c r="N236" s="45"/>
      <c r="O236" s="91">
        <f t="shared" si="444"/>
        <v>0</v>
      </c>
      <c r="P236" s="290"/>
      <c r="Q236" s="296"/>
    </row>
    <row r="237" spans="1:17" ht="25.5" hidden="1" customHeight="1" x14ac:dyDescent="0.25">
      <c r="A237" s="75">
        <v>6250</v>
      </c>
      <c r="B237" s="43" t="s">
        <v>231</v>
      </c>
      <c r="C237" s="189">
        <f t="shared" si="296"/>
        <v>0</v>
      </c>
      <c r="D237" s="132">
        <f t="shared" ref="D237:E237" si="445">SUM(D238:D242)</f>
        <v>0</v>
      </c>
      <c r="E237" s="76">
        <f t="shared" si="445"/>
        <v>0</v>
      </c>
      <c r="F237" s="95">
        <f>SUM(F238:F242)</f>
        <v>0</v>
      </c>
      <c r="G237" s="230">
        <f t="shared" ref="G237" si="446">SUM(G238:G242)</f>
        <v>0</v>
      </c>
      <c r="H237" s="76">
        <f t="shared" ref="H237:I237" si="447">SUM(H238:H242)</f>
        <v>0</v>
      </c>
      <c r="I237" s="91">
        <f t="shared" si="447"/>
        <v>0</v>
      </c>
      <c r="J237" s="132">
        <f t="shared" ref="J237" si="448">SUM(J238:J242)</f>
        <v>0</v>
      </c>
      <c r="K237" s="76">
        <f t="shared" ref="K237:L237" si="449">SUM(K238:K242)</f>
        <v>0</v>
      </c>
      <c r="L237" s="95">
        <f t="shared" si="449"/>
        <v>0</v>
      </c>
      <c r="M237" s="230">
        <f t="shared" ref="M237" si="450">SUM(M238:M242)</f>
        <v>0</v>
      </c>
      <c r="N237" s="76">
        <f t="shared" ref="N237" si="451">SUM(N238:N242)</f>
        <v>0</v>
      </c>
      <c r="O237" s="91">
        <f>SUM(O238:O242)</f>
        <v>0</v>
      </c>
      <c r="P237" s="290"/>
      <c r="Q237" s="296"/>
    </row>
    <row r="238" spans="1:17" ht="14.25" hidden="1" customHeight="1" x14ac:dyDescent="0.25">
      <c r="A238" s="30">
        <v>6252</v>
      </c>
      <c r="B238" s="43" t="s">
        <v>232</v>
      </c>
      <c r="C238" s="189">
        <f t="shared" si="296"/>
        <v>0</v>
      </c>
      <c r="D238" s="263"/>
      <c r="E238" s="45"/>
      <c r="F238" s="95">
        <f t="shared" ref="F238:F244" si="452">D238+E238</f>
        <v>0</v>
      </c>
      <c r="G238" s="229"/>
      <c r="H238" s="45"/>
      <c r="I238" s="91">
        <f t="shared" ref="I238:I244" si="453">G238+H238</f>
        <v>0</v>
      </c>
      <c r="J238" s="263"/>
      <c r="K238" s="45"/>
      <c r="L238" s="95">
        <f t="shared" ref="L238:L244" si="454">J238+K238</f>
        <v>0</v>
      </c>
      <c r="M238" s="229"/>
      <c r="N238" s="45"/>
      <c r="O238" s="91">
        <f t="shared" ref="O238:O244" si="455">M238+N238</f>
        <v>0</v>
      </c>
      <c r="P238" s="290"/>
      <c r="Q238" s="296"/>
    </row>
    <row r="239" spans="1:17" ht="14.25" hidden="1" customHeight="1" x14ac:dyDescent="0.25">
      <c r="A239" s="30">
        <v>6253</v>
      </c>
      <c r="B239" s="43" t="s">
        <v>233</v>
      </c>
      <c r="C239" s="189">
        <f t="shared" si="296"/>
        <v>0</v>
      </c>
      <c r="D239" s="263"/>
      <c r="E239" s="45"/>
      <c r="F239" s="95">
        <f t="shared" si="452"/>
        <v>0</v>
      </c>
      <c r="G239" s="229"/>
      <c r="H239" s="45"/>
      <c r="I239" s="91">
        <f t="shared" si="453"/>
        <v>0</v>
      </c>
      <c r="J239" s="263"/>
      <c r="K239" s="45"/>
      <c r="L239" s="95">
        <f t="shared" si="454"/>
        <v>0</v>
      </c>
      <c r="M239" s="229"/>
      <c r="N239" s="45"/>
      <c r="O239" s="91">
        <f t="shared" si="455"/>
        <v>0</v>
      </c>
      <c r="P239" s="290"/>
      <c r="Q239" s="296"/>
    </row>
    <row r="240" spans="1:17" ht="24" hidden="1" x14ac:dyDescent="0.25">
      <c r="A240" s="30">
        <v>6254</v>
      </c>
      <c r="B240" s="43" t="s">
        <v>234</v>
      </c>
      <c r="C240" s="189">
        <f t="shared" si="296"/>
        <v>0</v>
      </c>
      <c r="D240" s="263"/>
      <c r="E240" s="45"/>
      <c r="F240" s="95">
        <f t="shared" si="452"/>
        <v>0</v>
      </c>
      <c r="G240" s="229"/>
      <c r="H240" s="45"/>
      <c r="I240" s="91">
        <f t="shared" si="453"/>
        <v>0</v>
      </c>
      <c r="J240" s="263"/>
      <c r="K240" s="45"/>
      <c r="L240" s="95">
        <f t="shared" si="454"/>
        <v>0</v>
      </c>
      <c r="M240" s="229"/>
      <c r="N240" s="45"/>
      <c r="O240" s="91">
        <f t="shared" si="455"/>
        <v>0</v>
      </c>
      <c r="P240" s="290"/>
      <c r="Q240" s="296"/>
    </row>
    <row r="241" spans="1:17" ht="24" hidden="1" x14ac:dyDescent="0.25">
      <c r="A241" s="30">
        <v>6255</v>
      </c>
      <c r="B241" s="43" t="s">
        <v>235</v>
      </c>
      <c r="C241" s="189">
        <f t="shared" ref="C241:C295" si="456">SUM(F241,I241,L241,O241)</f>
        <v>0</v>
      </c>
      <c r="D241" s="263"/>
      <c r="E241" s="45"/>
      <c r="F241" s="95">
        <f t="shared" si="452"/>
        <v>0</v>
      </c>
      <c r="G241" s="229"/>
      <c r="H241" s="45"/>
      <c r="I241" s="91">
        <f t="shared" si="453"/>
        <v>0</v>
      </c>
      <c r="J241" s="263"/>
      <c r="K241" s="45"/>
      <c r="L241" s="95">
        <f t="shared" si="454"/>
        <v>0</v>
      </c>
      <c r="M241" s="229"/>
      <c r="N241" s="45"/>
      <c r="O241" s="91">
        <f t="shared" si="455"/>
        <v>0</v>
      </c>
      <c r="P241" s="290"/>
      <c r="Q241" s="296"/>
    </row>
    <row r="242" spans="1:17" hidden="1" x14ac:dyDescent="0.25">
      <c r="A242" s="30">
        <v>6259</v>
      </c>
      <c r="B242" s="43" t="s">
        <v>236</v>
      </c>
      <c r="C242" s="189">
        <f t="shared" si="456"/>
        <v>0</v>
      </c>
      <c r="D242" s="263"/>
      <c r="E242" s="45"/>
      <c r="F242" s="95">
        <f t="shared" si="452"/>
        <v>0</v>
      </c>
      <c r="G242" s="229"/>
      <c r="H242" s="45"/>
      <c r="I242" s="91">
        <f t="shared" si="453"/>
        <v>0</v>
      </c>
      <c r="J242" s="263"/>
      <c r="K242" s="45"/>
      <c r="L242" s="95">
        <f t="shared" si="454"/>
        <v>0</v>
      </c>
      <c r="M242" s="229"/>
      <c r="N242" s="45"/>
      <c r="O242" s="91">
        <f t="shared" si="455"/>
        <v>0</v>
      </c>
      <c r="P242" s="290"/>
      <c r="Q242" s="296"/>
    </row>
    <row r="243" spans="1:17" ht="24" hidden="1" x14ac:dyDescent="0.25">
      <c r="A243" s="75">
        <v>6260</v>
      </c>
      <c r="B243" s="43" t="s">
        <v>237</v>
      </c>
      <c r="C243" s="189">
        <f t="shared" si="456"/>
        <v>0</v>
      </c>
      <c r="D243" s="263"/>
      <c r="E243" s="45"/>
      <c r="F243" s="95">
        <f t="shared" si="452"/>
        <v>0</v>
      </c>
      <c r="G243" s="229"/>
      <c r="H243" s="45"/>
      <c r="I243" s="91">
        <f t="shared" si="453"/>
        <v>0</v>
      </c>
      <c r="J243" s="263"/>
      <c r="K243" s="45"/>
      <c r="L243" s="95">
        <f t="shared" si="454"/>
        <v>0</v>
      </c>
      <c r="M243" s="229"/>
      <c r="N243" s="45"/>
      <c r="O243" s="91">
        <f t="shared" si="455"/>
        <v>0</v>
      </c>
      <c r="P243" s="290"/>
      <c r="Q243" s="296"/>
    </row>
    <row r="244" spans="1:17" hidden="1" x14ac:dyDescent="0.25">
      <c r="A244" s="75">
        <v>6270</v>
      </c>
      <c r="B244" s="43" t="s">
        <v>238</v>
      </c>
      <c r="C244" s="189">
        <f t="shared" si="456"/>
        <v>0</v>
      </c>
      <c r="D244" s="263"/>
      <c r="E244" s="45"/>
      <c r="F244" s="95">
        <f t="shared" si="452"/>
        <v>0</v>
      </c>
      <c r="G244" s="229"/>
      <c r="H244" s="45"/>
      <c r="I244" s="91">
        <f t="shared" si="453"/>
        <v>0</v>
      </c>
      <c r="J244" s="263"/>
      <c r="K244" s="45"/>
      <c r="L244" s="95">
        <f t="shared" si="454"/>
        <v>0</v>
      </c>
      <c r="M244" s="229"/>
      <c r="N244" s="45"/>
      <c r="O244" s="91">
        <f t="shared" si="455"/>
        <v>0</v>
      </c>
      <c r="P244" s="290"/>
      <c r="Q244" s="296"/>
    </row>
    <row r="245" spans="1:17" ht="24" hidden="1" x14ac:dyDescent="0.25">
      <c r="A245" s="78">
        <v>6290</v>
      </c>
      <c r="B245" s="40" t="s">
        <v>239</v>
      </c>
      <c r="C245" s="200">
        <f t="shared" si="456"/>
        <v>0</v>
      </c>
      <c r="D245" s="131">
        <f t="shared" ref="D245:E245" si="457">SUM(D246:D249)</f>
        <v>0</v>
      </c>
      <c r="E245" s="79">
        <f t="shared" si="457"/>
        <v>0</v>
      </c>
      <c r="F245" s="176">
        <f>SUM(F246:F249)</f>
        <v>0</v>
      </c>
      <c r="G245" s="232">
        <f t="shared" ref="G245" si="458">SUM(G246:G249)</f>
        <v>0</v>
      </c>
      <c r="H245" s="79">
        <f t="shared" ref="H245:I245" si="459">SUM(H246:H249)</f>
        <v>0</v>
      </c>
      <c r="I245" s="90">
        <f t="shared" si="459"/>
        <v>0</v>
      </c>
      <c r="J245" s="131">
        <f t="shared" ref="J245" si="460">SUM(J246:J249)</f>
        <v>0</v>
      </c>
      <c r="K245" s="79">
        <f t="shared" ref="K245:L245" si="461">SUM(K246:K249)</f>
        <v>0</v>
      </c>
      <c r="L245" s="176">
        <f t="shared" si="461"/>
        <v>0</v>
      </c>
      <c r="M245" s="232">
        <f t="shared" ref="M245" si="462">SUM(M246:M249)</f>
        <v>0</v>
      </c>
      <c r="N245" s="79">
        <f t="shared" ref="N245:O245" si="463">SUM(N246:N249)</f>
        <v>0</v>
      </c>
      <c r="O245" s="90">
        <f t="shared" si="463"/>
        <v>0</v>
      </c>
      <c r="P245" s="293"/>
      <c r="Q245" s="296"/>
    </row>
    <row r="246" spans="1:17" hidden="1" x14ac:dyDescent="0.25">
      <c r="A246" s="30">
        <v>6291</v>
      </c>
      <c r="B246" s="43" t="s">
        <v>240</v>
      </c>
      <c r="C246" s="189">
        <f t="shared" si="456"/>
        <v>0</v>
      </c>
      <c r="D246" s="263"/>
      <c r="E246" s="45"/>
      <c r="F246" s="95">
        <f t="shared" ref="F246:F249" si="464">D246+E246</f>
        <v>0</v>
      </c>
      <c r="G246" s="229"/>
      <c r="H246" s="45"/>
      <c r="I246" s="91">
        <f t="shared" ref="I246:I249" si="465">G246+H246</f>
        <v>0</v>
      </c>
      <c r="J246" s="263"/>
      <c r="K246" s="45"/>
      <c r="L246" s="95">
        <f t="shared" ref="L246:L249" si="466">J246+K246</f>
        <v>0</v>
      </c>
      <c r="M246" s="229"/>
      <c r="N246" s="45"/>
      <c r="O246" s="91">
        <f t="shared" ref="O246:O249" si="467">M246+N246</f>
        <v>0</v>
      </c>
      <c r="P246" s="290"/>
      <c r="Q246" s="296"/>
    </row>
    <row r="247" spans="1:17" hidden="1" x14ac:dyDescent="0.25">
      <c r="A247" s="30">
        <v>6292</v>
      </c>
      <c r="B247" s="43" t="s">
        <v>241</v>
      </c>
      <c r="C247" s="189">
        <f t="shared" si="456"/>
        <v>0</v>
      </c>
      <c r="D247" s="263"/>
      <c r="E247" s="45"/>
      <c r="F247" s="95">
        <f t="shared" si="464"/>
        <v>0</v>
      </c>
      <c r="G247" s="229"/>
      <c r="H247" s="45"/>
      <c r="I247" s="91">
        <f t="shared" si="465"/>
        <v>0</v>
      </c>
      <c r="J247" s="263"/>
      <c r="K247" s="45"/>
      <c r="L247" s="95">
        <f t="shared" si="466"/>
        <v>0</v>
      </c>
      <c r="M247" s="229"/>
      <c r="N247" s="45"/>
      <c r="O247" s="91">
        <f t="shared" si="467"/>
        <v>0</v>
      </c>
      <c r="P247" s="290"/>
      <c r="Q247" s="296"/>
    </row>
    <row r="248" spans="1:17" ht="72" hidden="1" x14ac:dyDescent="0.25">
      <c r="A248" s="30">
        <v>6296</v>
      </c>
      <c r="B248" s="43" t="s">
        <v>242</v>
      </c>
      <c r="C248" s="189">
        <f t="shared" si="456"/>
        <v>0</v>
      </c>
      <c r="D248" s="263"/>
      <c r="E248" s="45"/>
      <c r="F248" s="95">
        <f t="shared" si="464"/>
        <v>0</v>
      </c>
      <c r="G248" s="229"/>
      <c r="H248" s="45"/>
      <c r="I248" s="91">
        <f t="shared" si="465"/>
        <v>0</v>
      </c>
      <c r="J248" s="263"/>
      <c r="K248" s="45"/>
      <c r="L248" s="95">
        <f t="shared" si="466"/>
        <v>0</v>
      </c>
      <c r="M248" s="229"/>
      <c r="N248" s="45"/>
      <c r="O248" s="91">
        <f t="shared" si="467"/>
        <v>0</v>
      </c>
      <c r="P248" s="290"/>
      <c r="Q248" s="296"/>
    </row>
    <row r="249" spans="1:17" ht="39.75" hidden="1" customHeight="1" x14ac:dyDescent="0.25">
      <c r="A249" s="30">
        <v>6299</v>
      </c>
      <c r="B249" s="43" t="s">
        <v>243</v>
      </c>
      <c r="C249" s="189">
        <f t="shared" si="456"/>
        <v>0</v>
      </c>
      <c r="D249" s="263"/>
      <c r="E249" s="45"/>
      <c r="F249" s="95">
        <f t="shared" si="464"/>
        <v>0</v>
      </c>
      <c r="G249" s="229"/>
      <c r="H249" s="45"/>
      <c r="I249" s="91">
        <f t="shared" si="465"/>
        <v>0</v>
      </c>
      <c r="J249" s="263"/>
      <c r="K249" s="45"/>
      <c r="L249" s="95">
        <f t="shared" si="466"/>
        <v>0</v>
      </c>
      <c r="M249" s="229"/>
      <c r="N249" s="45"/>
      <c r="O249" s="91">
        <f t="shared" si="467"/>
        <v>0</v>
      </c>
      <c r="P249" s="290"/>
      <c r="Q249" s="296"/>
    </row>
    <row r="250" spans="1:17" hidden="1" x14ac:dyDescent="0.25">
      <c r="A250" s="35">
        <v>6300</v>
      </c>
      <c r="B250" s="72" t="s">
        <v>244</v>
      </c>
      <c r="C250" s="187">
        <f t="shared" si="456"/>
        <v>0</v>
      </c>
      <c r="D250" s="130">
        <f t="shared" ref="D250:E250" si="468">SUM(D251,D256,D257)</f>
        <v>0</v>
      </c>
      <c r="E250" s="38">
        <f t="shared" si="468"/>
        <v>0</v>
      </c>
      <c r="F250" s="175">
        <f>SUM(F251,F256,F257)</f>
        <v>0</v>
      </c>
      <c r="G250" s="227">
        <f t="shared" ref="G250" si="469">SUM(G251,G256,G257)</f>
        <v>0</v>
      </c>
      <c r="H250" s="38">
        <f t="shared" ref="H250:I250" si="470">SUM(H251,H256,H257)</f>
        <v>0</v>
      </c>
      <c r="I250" s="123">
        <f t="shared" si="470"/>
        <v>0</v>
      </c>
      <c r="J250" s="130">
        <f t="shared" ref="J250" si="471">SUM(J251,J256,J257)</f>
        <v>0</v>
      </c>
      <c r="K250" s="38">
        <f t="shared" ref="K250:L250" si="472">SUM(K251,K256,K257)</f>
        <v>0</v>
      </c>
      <c r="L250" s="175">
        <f t="shared" si="472"/>
        <v>0</v>
      </c>
      <c r="M250" s="227">
        <f t="shared" ref="M250" si="473">SUM(M251,M256,M257)</f>
        <v>0</v>
      </c>
      <c r="N250" s="38">
        <f t="shared" ref="N250:O250" si="474">SUM(N251,N256,N257)</f>
        <v>0</v>
      </c>
      <c r="O250" s="123">
        <f t="shared" si="474"/>
        <v>0</v>
      </c>
      <c r="P250" s="314"/>
      <c r="Q250" s="296"/>
    </row>
    <row r="251" spans="1:17" ht="24" hidden="1" x14ac:dyDescent="0.25">
      <c r="A251" s="78">
        <v>6320</v>
      </c>
      <c r="B251" s="40" t="s">
        <v>245</v>
      </c>
      <c r="C251" s="200">
        <f t="shared" si="456"/>
        <v>0</v>
      </c>
      <c r="D251" s="131">
        <f t="shared" ref="D251:E251" si="475">SUM(D252:D255)</f>
        <v>0</v>
      </c>
      <c r="E251" s="79">
        <f t="shared" si="475"/>
        <v>0</v>
      </c>
      <c r="F251" s="176">
        <f>SUM(F252:F255)</f>
        <v>0</v>
      </c>
      <c r="G251" s="232">
        <f t="shared" ref="G251" si="476">SUM(G252:G255)</f>
        <v>0</v>
      </c>
      <c r="H251" s="79">
        <f t="shared" ref="H251:I251" si="477">SUM(H252:H255)</f>
        <v>0</v>
      </c>
      <c r="I251" s="90">
        <f t="shared" si="477"/>
        <v>0</v>
      </c>
      <c r="J251" s="131">
        <f t="shared" ref="J251" si="478">SUM(J252:J255)</f>
        <v>0</v>
      </c>
      <c r="K251" s="79">
        <f t="shared" ref="K251:L251" si="479">SUM(K252:K255)</f>
        <v>0</v>
      </c>
      <c r="L251" s="176">
        <f t="shared" si="479"/>
        <v>0</v>
      </c>
      <c r="M251" s="232">
        <f t="shared" ref="M251" si="480">SUM(M252:M255)</f>
        <v>0</v>
      </c>
      <c r="N251" s="79">
        <f t="shared" ref="N251:O251" si="481">SUM(N252:N255)</f>
        <v>0</v>
      </c>
      <c r="O251" s="90">
        <f t="shared" si="481"/>
        <v>0</v>
      </c>
      <c r="P251" s="289"/>
      <c r="Q251" s="296"/>
    </row>
    <row r="252" spans="1:17" hidden="1" x14ac:dyDescent="0.25">
      <c r="A252" s="30">
        <v>6322</v>
      </c>
      <c r="B252" s="43" t="s">
        <v>246</v>
      </c>
      <c r="C252" s="189">
        <f t="shared" si="456"/>
        <v>0</v>
      </c>
      <c r="D252" s="263"/>
      <c r="E252" s="45"/>
      <c r="F252" s="95">
        <f t="shared" ref="F252:F257" si="482">D252+E252</f>
        <v>0</v>
      </c>
      <c r="G252" s="229"/>
      <c r="H252" s="45"/>
      <c r="I252" s="91">
        <f t="shared" ref="I252:I257" si="483">G252+H252</f>
        <v>0</v>
      </c>
      <c r="J252" s="263"/>
      <c r="K252" s="45"/>
      <c r="L252" s="95">
        <f t="shared" ref="L252:L257" si="484">J252+K252</f>
        <v>0</v>
      </c>
      <c r="M252" s="229"/>
      <c r="N252" s="45"/>
      <c r="O252" s="91">
        <f t="shared" ref="O252:O257" si="485">M252+N252</f>
        <v>0</v>
      </c>
      <c r="P252" s="290"/>
      <c r="Q252" s="296"/>
    </row>
    <row r="253" spans="1:17" ht="24" hidden="1" x14ac:dyDescent="0.25">
      <c r="A253" s="30">
        <v>6323</v>
      </c>
      <c r="B253" s="43" t="s">
        <v>247</v>
      </c>
      <c r="C253" s="189">
        <f t="shared" si="456"/>
        <v>0</v>
      </c>
      <c r="D253" s="263"/>
      <c r="E253" s="45"/>
      <c r="F253" s="95">
        <f t="shared" si="482"/>
        <v>0</v>
      </c>
      <c r="G253" s="229"/>
      <c r="H253" s="45"/>
      <c r="I253" s="91">
        <f t="shared" si="483"/>
        <v>0</v>
      </c>
      <c r="J253" s="263"/>
      <c r="K253" s="45"/>
      <c r="L253" s="95">
        <f t="shared" si="484"/>
        <v>0</v>
      </c>
      <c r="M253" s="229"/>
      <c r="N253" s="45"/>
      <c r="O253" s="91">
        <f t="shared" si="485"/>
        <v>0</v>
      </c>
      <c r="P253" s="290"/>
      <c r="Q253" s="296"/>
    </row>
    <row r="254" spans="1:17" ht="24" hidden="1" x14ac:dyDescent="0.25">
      <c r="A254" s="30">
        <v>6324</v>
      </c>
      <c r="B254" s="43" t="s">
        <v>301</v>
      </c>
      <c r="C254" s="189">
        <f t="shared" si="456"/>
        <v>0</v>
      </c>
      <c r="D254" s="263"/>
      <c r="E254" s="45"/>
      <c r="F254" s="95">
        <f t="shared" si="482"/>
        <v>0</v>
      </c>
      <c r="G254" s="229"/>
      <c r="H254" s="45"/>
      <c r="I254" s="91">
        <f t="shared" si="483"/>
        <v>0</v>
      </c>
      <c r="J254" s="263"/>
      <c r="K254" s="45"/>
      <c r="L254" s="95">
        <f t="shared" si="484"/>
        <v>0</v>
      </c>
      <c r="M254" s="229"/>
      <c r="N254" s="45"/>
      <c r="O254" s="91">
        <f t="shared" si="485"/>
        <v>0</v>
      </c>
      <c r="P254" s="290"/>
      <c r="Q254" s="296"/>
    </row>
    <row r="255" spans="1:17" hidden="1" x14ac:dyDescent="0.25">
      <c r="A255" s="27">
        <v>6329</v>
      </c>
      <c r="B255" s="40" t="s">
        <v>302</v>
      </c>
      <c r="C255" s="188">
        <f t="shared" si="456"/>
        <v>0</v>
      </c>
      <c r="D255" s="262"/>
      <c r="E255" s="42"/>
      <c r="F255" s="176">
        <f t="shared" si="482"/>
        <v>0</v>
      </c>
      <c r="G255" s="219"/>
      <c r="H255" s="42"/>
      <c r="I255" s="90">
        <f t="shared" si="483"/>
        <v>0</v>
      </c>
      <c r="J255" s="262"/>
      <c r="K255" s="42"/>
      <c r="L255" s="176">
        <f t="shared" si="484"/>
        <v>0</v>
      </c>
      <c r="M255" s="219"/>
      <c r="N255" s="42"/>
      <c r="O255" s="90">
        <f t="shared" si="485"/>
        <v>0</v>
      </c>
      <c r="P255" s="289"/>
      <c r="Q255" s="296"/>
    </row>
    <row r="256" spans="1:17" ht="24" hidden="1" x14ac:dyDescent="0.25">
      <c r="A256" s="92">
        <v>6330</v>
      </c>
      <c r="B256" s="93" t="s">
        <v>248</v>
      </c>
      <c r="C256" s="200">
        <f t="shared" si="456"/>
        <v>0</v>
      </c>
      <c r="D256" s="264"/>
      <c r="E256" s="84"/>
      <c r="F256" s="331">
        <f t="shared" si="482"/>
        <v>0</v>
      </c>
      <c r="G256" s="234"/>
      <c r="H256" s="84"/>
      <c r="I256" s="156">
        <f t="shared" si="483"/>
        <v>0</v>
      </c>
      <c r="J256" s="264"/>
      <c r="K256" s="84"/>
      <c r="L256" s="331">
        <f t="shared" si="484"/>
        <v>0</v>
      </c>
      <c r="M256" s="234"/>
      <c r="N256" s="84"/>
      <c r="O256" s="156">
        <f t="shared" si="485"/>
        <v>0</v>
      </c>
      <c r="P256" s="293"/>
      <c r="Q256" s="296"/>
    </row>
    <row r="257" spans="1:17" hidden="1" x14ac:dyDescent="0.25">
      <c r="A257" s="75">
        <v>6360</v>
      </c>
      <c r="B257" s="43" t="s">
        <v>249</v>
      </c>
      <c r="C257" s="189">
        <f t="shared" si="456"/>
        <v>0</v>
      </c>
      <c r="D257" s="263"/>
      <c r="E257" s="45"/>
      <c r="F257" s="95">
        <f t="shared" si="482"/>
        <v>0</v>
      </c>
      <c r="G257" s="229"/>
      <c r="H257" s="45"/>
      <c r="I257" s="91">
        <f t="shared" si="483"/>
        <v>0</v>
      </c>
      <c r="J257" s="263"/>
      <c r="K257" s="45"/>
      <c r="L257" s="95">
        <f t="shared" si="484"/>
        <v>0</v>
      </c>
      <c r="M257" s="229"/>
      <c r="N257" s="45"/>
      <c r="O257" s="91">
        <f t="shared" si="485"/>
        <v>0</v>
      </c>
      <c r="P257" s="290"/>
      <c r="Q257" s="296"/>
    </row>
    <row r="258" spans="1:17" ht="36" hidden="1" x14ac:dyDescent="0.25">
      <c r="A258" s="35">
        <v>6400</v>
      </c>
      <c r="B258" s="72" t="s">
        <v>250</v>
      </c>
      <c r="C258" s="187">
        <f t="shared" si="456"/>
        <v>0</v>
      </c>
      <c r="D258" s="130">
        <f t="shared" ref="D258:E258" si="486">SUM(D259,D263)</f>
        <v>0</v>
      </c>
      <c r="E258" s="38">
        <f t="shared" si="486"/>
        <v>0</v>
      </c>
      <c r="F258" s="175">
        <f>SUM(F259,F263)</f>
        <v>0</v>
      </c>
      <c r="G258" s="227">
        <f t="shared" ref="G258:O258" si="487">SUM(G259,G263)</f>
        <v>0</v>
      </c>
      <c r="H258" s="38">
        <f t="shared" si="487"/>
        <v>0</v>
      </c>
      <c r="I258" s="123">
        <f t="shared" si="487"/>
        <v>0</v>
      </c>
      <c r="J258" s="130">
        <f t="shared" si="487"/>
        <v>0</v>
      </c>
      <c r="K258" s="38">
        <f t="shared" si="487"/>
        <v>0</v>
      </c>
      <c r="L258" s="175">
        <f t="shared" si="487"/>
        <v>0</v>
      </c>
      <c r="M258" s="227">
        <f t="shared" si="487"/>
        <v>0</v>
      </c>
      <c r="N258" s="38">
        <f t="shared" si="487"/>
        <v>0</v>
      </c>
      <c r="O258" s="123">
        <f t="shared" si="487"/>
        <v>0</v>
      </c>
      <c r="P258" s="314"/>
      <c r="Q258" s="296"/>
    </row>
    <row r="259" spans="1:17" ht="24" hidden="1" x14ac:dyDescent="0.25">
      <c r="A259" s="78">
        <v>6410</v>
      </c>
      <c r="B259" s="40" t="s">
        <v>251</v>
      </c>
      <c r="C259" s="188">
        <f t="shared" si="456"/>
        <v>0</v>
      </c>
      <c r="D259" s="131">
        <f t="shared" ref="D259:E259" si="488">SUM(D260:D262)</f>
        <v>0</v>
      </c>
      <c r="E259" s="79">
        <f t="shared" si="488"/>
        <v>0</v>
      </c>
      <c r="F259" s="176">
        <f>SUM(F260:F262)</f>
        <v>0</v>
      </c>
      <c r="G259" s="232">
        <f t="shared" ref="G259" si="489">SUM(G260:G262)</f>
        <v>0</v>
      </c>
      <c r="H259" s="79">
        <f t="shared" ref="H259:I259" si="490">SUM(H260:H262)</f>
        <v>0</v>
      </c>
      <c r="I259" s="90">
        <f t="shared" si="490"/>
        <v>0</v>
      </c>
      <c r="J259" s="131">
        <f t="shared" ref="J259" si="491">SUM(J260:J262)</f>
        <v>0</v>
      </c>
      <c r="K259" s="79">
        <f t="shared" ref="K259:L259" si="492">SUM(K260:K262)</f>
        <v>0</v>
      </c>
      <c r="L259" s="176">
        <f t="shared" si="492"/>
        <v>0</v>
      </c>
      <c r="M259" s="232">
        <f t="shared" ref="M259" si="493">SUM(M260:M262)</f>
        <v>0</v>
      </c>
      <c r="N259" s="79">
        <f t="shared" ref="N259" si="494">SUM(N260:N262)</f>
        <v>0</v>
      </c>
      <c r="O259" s="155">
        <f t="shared" ref="O259" si="495">SUM(O260:O262)</f>
        <v>0</v>
      </c>
      <c r="P259" s="294"/>
      <c r="Q259" s="296"/>
    </row>
    <row r="260" spans="1:17" hidden="1" x14ac:dyDescent="0.25">
      <c r="A260" s="30">
        <v>6411</v>
      </c>
      <c r="B260" s="94" t="s">
        <v>252</v>
      </c>
      <c r="C260" s="189">
        <f t="shared" si="456"/>
        <v>0</v>
      </c>
      <c r="D260" s="263"/>
      <c r="E260" s="45"/>
      <c r="F260" s="95">
        <f t="shared" ref="F260:F262" si="496">D260+E260</f>
        <v>0</v>
      </c>
      <c r="G260" s="229"/>
      <c r="H260" s="45"/>
      <c r="I260" s="91">
        <f t="shared" ref="I260:I262" si="497">G260+H260</f>
        <v>0</v>
      </c>
      <c r="J260" s="263"/>
      <c r="K260" s="45"/>
      <c r="L260" s="95">
        <f t="shared" ref="L260:L262" si="498">J260+K260</f>
        <v>0</v>
      </c>
      <c r="M260" s="229"/>
      <c r="N260" s="45"/>
      <c r="O260" s="91">
        <f t="shared" ref="O260:O262" si="499">M260+N260</f>
        <v>0</v>
      </c>
      <c r="P260" s="290"/>
      <c r="Q260" s="296"/>
    </row>
    <row r="261" spans="1:17" ht="36" hidden="1" x14ac:dyDescent="0.25">
      <c r="A261" s="30">
        <v>6412</v>
      </c>
      <c r="B261" s="43" t="s">
        <v>253</v>
      </c>
      <c r="C261" s="189">
        <f t="shared" si="456"/>
        <v>0</v>
      </c>
      <c r="D261" s="263"/>
      <c r="E261" s="45"/>
      <c r="F261" s="95">
        <f t="shared" si="496"/>
        <v>0</v>
      </c>
      <c r="G261" s="229"/>
      <c r="H261" s="45"/>
      <c r="I261" s="91">
        <f t="shared" si="497"/>
        <v>0</v>
      </c>
      <c r="J261" s="263"/>
      <c r="K261" s="45"/>
      <c r="L261" s="95">
        <f t="shared" si="498"/>
        <v>0</v>
      </c>
      <c r="M261" s="229"/>
      <c r="N261" s="45"/>
      <c r="O261" s="91">
        <f t="shared" si="499"/>
        <v>0</v>
      </c>
      <c r="P261" s="290"/>
      <c r="Q261" s="296"/>
    </row>
    <row r="262" spans="1:17" ht="36" hidden="1" x14ac:dyDescent="0.25">
      <c r="A262" s="30">
        <v>6419</v>
      </c>
      <c r="B262" s="43" t="s">
        <v>254</v>
      </c>
      <c r="C262" s="189">
        <f t="shared" si="456"/>
        <v>0</v>
      </c>
      <c r="D262" s="263"/>
      <c r="E262" s="45"/>
      <c r="F262" s="95">
        <f t="shared" si="496"/>
        <v>0</v>
      </c>
      <c r="G262" s="229"/>
      <c r="H262" s="45"/>
      <c r="I262" s="91">
        <f t="shared" si="497"/>
        <v>0</v>
      </c>
      <c r="J262" s="263"/>
      <c r="K262" s="45"/>
      <c r="L262" s="95">
        <f t="shared" si="498"/>
        <v>0</v>
      </c>
      <c r="M262" s="229"/>
      <c r="N262" s="45"/>
      <c r="O262" s="91">
        <f t="shared" si="499"/>
        <v>0</v>
      </c>
      <c r="P262" s="290"/>
      <c r="Q262" s="296"/>
    </row>
    <row r="263" spans="1:17" ht="36" hidden="1" x14ac:dyDescent="0.25">
      <c r="A263" s="75">
        <v>6420</v>
      </c>
      <c r="B263" s="43" t="s">
        <v>255</v>
      </c>
      <c r="C263" s="189">
        <f t="shared" si="456"/>
        <v>0</v>
      </c>
      <c r="D263" s="132">
        <f t="shared" ref="D263:E263" si="500">SUM(D264:D267)</f>
        <v>0</v>
      </c>
      <c r="E263" s="76">
        <f t="shared" si="500"/>
        <v>0</v>
      </c>
      <c r="F263" s="95">
        <f>SUM(F264:F267)</f>
        <v>0</v>
      </c>
      <c r="G263" s="230">
        <f t="shared" ref="G263" si="501">SUM(G264:G267)</f>
        <v>0</v>
      </c>
      <c r="H263" s="76">
        <f t="shared" ref="H263:I263" si="502">SUM(H264:H267)</f>
        <v>0</v>
      </c>
      <c r="I263" s="91">
        <f t="shared" si="502"/>
        <v>0</v>
      </c>
      <c r="J263" s="132">
        <f t="shared" ref="J263" si="503">SUM(J264:J267)</f>
        <v>0</v>
      </c>
      <c r="K263" s="76">
        <f t="shared" ref="K263:L263" si="504">SUM(K264:K267)</f>
        <v>0</v>
      </c>
      <c r="L263" s="95">
        <f t="shared" si="504"/>
        <v>0</v>
      </c>
      <c r="M263" s="230">
        <f t="shared" ref="M263" si="505">SUM(M264:M267)</f>
        <v>0</v>
      </c>
      <c r="N263" s="76">
        <f t="shared" ref="N263" si="506">SUM(N264:N267)</f>
        <v>0</v>
      </c>
      <c r="O263" s="91">
        <f>SUM(O264:O267)</f>
        <v>0</v>
      </c>
      <c r="P263" s="290"/>
      <c r="Q263" s="296"/>
    </row>
    <row r="264" spans="1:17" hidden="1" x14ac:dyDescent="0.25">
      <c r="A264" s="30">
        <v>6421</v>
      </c>
      <c r="B264" s="43" t="s">
        <v>256</v>
      </c>
      <c r="C264" s="189">
        <f t="shared" si="456"/>
        <v>0</v>
      </c>
      <c r="D264" s="263"/>
      <c r="E264" s="45"/>
      <c r="F264" s="95">
        <f t="shared" ref="F264:F267" si="507">D264+E264</f>
        <v>0</v>
      </c>
      <c r="G264" s="229"/>
      <c r="H264" s="45"/>
      <c r="I264" s="91">
        <f t="shared" ref="I264:I267" si="508">G264+H264</f>
        <v>0</v>
      </c>
      <c r="J264" s="263"/>
      <c r="K264" s="45"/>
      <c r="L264" s="95">
        <f t="shared" ref="L264:L267" si="509">J264+K264</f>
        <v>0</v>
      </c>
      <c r="M264" s="229"/>
      <c r="N264" s="45"/>
      <c r="O264" s="91">
        <f t="shared" ref="O264:O267" si="510">M264+N264</f>
        <v>0</v>
      </c>
      <c r="P264" s="290"/>
      <c r="Q264" s="296"/>
    </row>
    <row r="265" spans="1:17" hidden="1" x14ac:dyDescent="0.25">
      <c r="A265" s="30">
        <v>6422</v>
      </c>
      <c r="B265" s="43" t="s">
        <v>257</v>
      </c>
      <c r="C265" s="189">
        <f t="shared" si="456"/>
        <v>0</v>
      </c>
      <c r="D265" s="263"/>
      <c r="E265" s="45"/>
      <c r="F265" s="95">
        <f t="shared" si="507"/>
        <v>0</v>
      </c>
      <c r="G265" s="229"/>
      <c r="H265" s="45"/>
      <c r="I265" s="91">
        <f t="shared" si="508"/>
        <v>0</v>
      </c>
      <c r="J265" s="263"/>
      <c r="K265" s="45"/>
      <c r="L265" s="95">
        <f t="shared" si="509"/>
        <v>0</v>
      </c>
      <c r="M265" s="229"/>
      <c r="N265" s="45"/>
      <c r="O265" s="91">
        <f t="shared" si="510"/>
        <v>0</v>
      </c>
      <c r="P265" s="290"/>
      <c r="Q265" s="296"/>
    </row>
    <row r="266" spans="1:17" ht="24" hidden="1" x14ac:dyDescent="0.25">
      <c r="A266" s="30">
        <v>6423</v>
      </c>
      <c r="B266" s="43" t="s">
        <v>258</v>
      </c>
      <c r="C266" s="189">
        <f t="shared" si="456"/>
        <v>0</v>
      </c>
      <c r="D266" s="263"/>
      <c r="E266" s="45"/>
      <c r="F266" s="95">
        <f t="shared" si="507"/>
        <v>0</v>
      </c>
      <c r="G266" s="229"/>
      <c r="H266" s="45"/>
      <c r="I266" s="91">
        <f t="shared" si="508"/>
        <v>0</v>
      </c>
      <c r="J266" s="263"/>
      <c r="K266" s="45"/>
      <c r="L266" s="95">
        <f t="shared" si="509"/>
        <v>0</v>
      </c>
      <c r="M266" s="229"/>
      <c r="N266" s="45"/>
      <c r="O266" s="91">
        <f t="shared" si="510"/>
        <v>0</v>
      </c>
      <c r="P266" s="290"/>
      <c r="Q266" s="296"/>
    </row>
    <row r="267" spans="1:17" ht="36" hidden="1" x14ac:dyDescent="0.25">
      <c r="A267" s="30">
        <v>6424</v>
      </c>
      <c r="B267" s="43" t="s">
        <v>259</v>
      </c>
      <c r="C267" s="189">
        <f t="shared" si="456"/>
        <v>0</v>
      </c>
      <c r="D267" s="263"/>
      <c r="E267" s="45"/>
      <c r="F267" s="95">
        <f t="shared" si="507"/>
        <v>0</v>
      </c>
      <c r="G267" s="229"/>
      <c r="H267" s="45"/>
      <c r="I267" s="91">
        <f t="shared" si="508"/>
        <v>0</v>
      </c>
      <c r="J267" s="263"/>
      <c r="K267" s="45"/>
      <c r="L267" s="95">
        <f t="shared" si="509"/>
        <v>0</v>
      </c>
      <c r="M267" s="229"/>
      <c r="N267" s="45"/>
      <c r="O267" s="91">
        <f t="shared" si="510"/>
        <v>0</v>
      </c>
      <c r="P267" s="290"/>
      <c r="Q267" s="296"/>
    </row>
    <row r="268" spans="1:17" ht="36" x14ac:dyDescent="0.25">
      <c r="A268" s="97">
        <v>7000</v>
      </c>
      <c r="B268" s="97" t="s">
        <v>260</v>
      </c>
      <c r="C268" s="202">
        <f>SUM(F268,I268,L268,O268)</f>
        <v>350</v>
      </c>
      <c r="D268" s="139">
        <f t="shared" ref="D268:E268" si="511">SUM(D269,D279)</f>
        <v>0</v>
      </c>
      <c r="E268" s="275">
        <f t="shared" si="511"/>
        <v>0</v>
      </c>
      <c r="F268" s="412">
        <f>SUM(F269,F279)</f>
        <v>0</v>
      </c>
      <c r="G268" s="236">
        <f t="shared" ref="G268" si="512">SUM(G269,G279)</f>
        <v>0</v>
      </c>
      <c r="H268" s="275">
        <f t="shared" ref="H268:I268" si="513">SUM(H269,H279)</f>
        <v>0</v>
      </c>
      <c r="I268" s="412">
        <f t="shared" si="513"/>
        <v>0</v>
      </c>
      <c r="J268" s="139">
        <f t="shared" ref="J268" si="514">SUM(J269,J279)</f>
        <v>350</v>
      </c>
      <c r="K268" s="98">
        <f t="shared" ref="K268:L268" si="515">SUM(K269,K279)</f>
        <v>0</v>
      </c>
      <c r="L268" s="265">
        <f t="shared" si="515"/>
        <v>350</v>
      </c>
      <c r="M268" s="236">
        <f t="shared" ref="M268" si="516">SUM(M269,M279)</f>
        <v>0</v>
      </c>
      <c r="N268" s="98">
        <f t="shared" ref="N268" si="517">SUM(N269,N279)</f>
        <v>0</v>
      </c>
      <c r="O268" s="158">
        <f>SUM(O269,O279)</f>
        <v>0</v>
      </c>
      <c r="P268" s="316"/>
      <c r="Q268" s="296"/>
    </row>
    <row r="269" spans="1:17" ht="24" x14ac:dyDescent="0.25">
      <c r="A269" s="35">
        <v>7200</v>
      </c>
      <c r="B269" s="72" t="s">
        <v>261</v>
      </c>
      <c r="C269" s="187">
        <f t="shared" si="456"/>
        <v>350</v>
      </c>
      <c r="D269" s="130">
        <f t="shared" ref="D269:N269" si="518">SUM(D270,D271,D274,D275,D278)</f>
        <v>0</v>
      </c>
      <c r="E269" s="123">
        <f t="shared" si="518"/>
        <v>0</v>
      </c>
      <c r="F269" s="409">
        <f>SUM(F270,F271,F274,F275,F278)</f>
        <v>0</v>
      </c>
      <c r="G269" s="227">
        <f t="shared" si="518"/>
        <v>0</v>
      </c>
      <c r="H269" s="123">
        <f t="shared" si="518"/>
        <v>0</v>
      </c>
      <c r="I269" s="409">
        <f>SUM(I270,I271,I274,I275,I278)</f>
        <v>0</v>
      </c>
      <c r="J269" s="130">
        <f t="shared" si="518"/>
        <v>350</v>
      </c>
      <c r="K269" s="38">
        <f t="shared" si="518"/>
        <v>0</v>
      </c>
      <c r="L269" s="175">
        <f>SUM(L270,L271,L274,L275,L278)</f>
        <v>350</v>
      </c>
      <c r="M269" s="227">
        <f t="shared" si="518"/>
        <v>0</v>
      </c>
      <c r="N269" s="38">
        <f t="shared" si="518"/>
        <v>0</v>
      </c>
      <c r="O269" s="124">
        <f>SUM(O270,O271,O274,O275,O278)</f>
        <v>0</v>
      </c>
      <c r="P269" s="313"/>
      <c r="Q269" s="296"/>
    </row>
    <row r="270" spans="1:17" ht="24" hidden="1" x14ac:dyDescent="0.25">
      <c r="A270" s="78">
        <v>7210</v>
      </c>
      <c r="B270" s="40" t="s">
        <v>262</v>
      </c>
      <c r="C270" s="188">
        <f t="shared" si="456"/>
        <v>0</v>
      </c>
      <c r="D270" s="262"/>
      <c r="E270" s="42"/>
      <c r="F270" s="176">
        <f>D270+E270</f>
        <v>0</v>
      </c>
      <c r="G270" s="219"/>
      <c r="H270" s="42"/>
      <c r="I270" s="90">
        <f>G270+H270</f>
        <v>0</v>
      </c>
      <c r="J270" s="262"/>
      <c r="K270" s="42"/>
      <c r="L270" s="176">
        <f>J270+K270</f>
        <v>0</v>
      </c>
      <c r="M270" s="219"/>
      <c r="N270" s="42"/>
      <c r="O270" s="90">
        <f>M270+N270</f>
        <v>0</v>
      </c>
      <c r="P270" s="289"/>
      <c r="Q270" s="296"/>
    </row>
    <row r="271" spans="1:17" s="96" customFormat="1" ht="36" hidden="1" x14ac:dyDescent="0.25">
      <c r="A271" s="75">
        <v>7220</v>
      </c>
      <c r="B271" s="43" t="s">
        <v>263</v>
      </c>
      <c r="C271" s="189">
        <f t="shared" si="456"/>
        <v>0</v>
      </c>
      <c r="D271" s="132">
        <f t="shared" ref="D271:E271" si="519">SUM(D272:D273)</f>
        <v>0</v>
      </c>
      <c r="E271" s="76">
        <f t="shared" si="519"/>
        <v>0</v>
      </c>
      <c r="F271" s="95">
        <f>SUM(F272:F273)</f>
        <v>0</v>
      </c>
      <c r="G271" s="230">
        <f t="shared" ref="G271" si="520">SUM(G272:G273)</f>
        <v>0</v>
      </c>
      <c r="H271" s="76">
        <f t="shared" ref="H271:I271" si="521">SUM(H272:H273)</f>
        <v>0</v>
      </c>
      <c r="I271" s="91">
        <f t="shared" si="521"/>
        <v>0</v>
      </c>
      <c r="J271" s="132">
        <f t="shared" ref="J271" si="522">SUM(J272:J273)</f>
        <v>0</v>
      </c>
      <c r="K271" s="76">
        <f t="shared" ref="K271:L271" si="523">SUM(K272:K273)</f>
        <v>0</v>
      </c>
      <c r="L271" s="95">
        <f t="shared" si="523"/>
        <v>0</v>
      </c>
      <c r="M271" s="230">
        <f t="shared" ref="M271" si="524">SUM(M272:M273)</f>
        <v>0</v>
      </c>
      <c r="N271" s="76">
        <f t="shared" ref="N271:O271" si="525">SUM(N272:N273)</f>
        <v>0</v>
      </c>
      <c r="O271" s="91">
        <f t="shared" si="525"/>
        <v>0</v>
      </c>
      <c r="P271" s="290"/>
      <c r="Q271" s="300"/>
    </row>
    <row r="272" spans="1:17" s="96" customFormat="1" ht="36" hidden="1" x14ac:dyDescent="0.25">
      <c r="A272" s="30">
        <v>7221</v>
      </c>
      <c r="B272" s="43" t="s">
        <v>264</v>
      </c>
      <c r="C272" s="189">
        <f t="shared" si="456"/>
        <v>0</v>
      </c>
      <c r="D272" s="263"/>
      <c r="E272" s="45"/>
      <c r="F272" s="95">
        <f t="shared" ref="F272:F274" si="526">D272+E272</f>
        <v>0</v>
      </c>
      <c r="G272" s="229"/>
      <c r="H272" s="45"/>
      <c r="I272" s="91">
        <f t="shared" ref="I272:I274" si="527">G272+H272</f>
        <v>0</v>
      </c>
      <c r="J272" s="263"/>
      <c r="K272" s="45"/>
      <c r="L272" s="95">
        <f t="shared" ref="L272:L274" si="528">J272+K272</f>
        <v>0</v>
      </c>
      <c r="M272" s="229"/>
      <c r="N272" s="45"/>
      <c r="O272" s="91">
        <f t="shared" ref="O272:O274" si="529">M272+N272</f>
        <v>0</v>
      </c>
      <c r="P272" s="290"/>
      <c r="Q272" s="300"/>
    </row>
    <row r="273" spans="1:17" s="96" customFormat="1" ht="36" hidden="1" x14ac:dyDescent="0.25">
      <c r="A273" s="30">
        <v>7222</v>
      </c>
      <c r="B273" s="43" t="s">
        <v>265</v>
      </c>
      <c r="C273" s="189">
        <f t="shared" si="456"/>
        <v>0</v>
      </c>
      <c r="D273" s="263"/>
      <c r="E273" s="45"/>
      <c r="F273" s="95">
        <f t="shared" si="526"/>
        <v>0</v>
      </c>
      <c r="G273" s="229"/>
      <c r="H273" s="45"/>
      <c r="I273" s="91">
        <f t="shared" si="527"/>
        <v>0</v>
      </c>
      <c r="J273" s="263"/>
      <c r="K273" s="45"/>
      <c r="L273" s="95">
        <f t="shared" si="528"/>
        <v>0</v>
      </c>
      <c r="M273" s="229"/>
      <c r="N273" s="45"/>
      <c r="O273" s="91">
        <f t="shared" si="529"/>
        <v>0</v>
      </c>
      <c r="P273" s="290"/>
      <c r="Q273" s="300"/>
    </row>
    <row r="274" spans="1:17" ht="24" x14ac:dyDescent="0.25">
      <c r="A274" s="75">
        <v>7230</v>
      </c>
      <c r="B274" s="43" t="s">
        <v>308</v>
      </c>
      <c r="C274" s="189">
        <f t="shared" si="456"/>
        <v>350</v>
      </c>
      <c r="D274" s="263"/>
      <c r="E274" s="393"/>
      <c r="F274" s="411">
        <f t="shared" si="526"/>
        <v>0</v>
      </c>
      <c r="G274" s="229"/>
      <c r="H274" s="393"/>
      <c r="I274" s="411">
        <f t="shared" si="527"/>
        <v>0</v>
      </c>
      <c r="J274" s="263">
        <v>350</v>
      </c>
      <c r="K274" s="45"/>
      <c r="L274" s="95">
        <f t="shared" si="528"/>
        <v>350</v>
      </c>
      <c r="M274" s="229"/>
      <c r="N274" s="45"/>
      <c r="O274" s="91">
        <f t="shared" si="529"/>
        <v>0</v>
      </c>
      <c r="P274" s="290"/>
      <c r="Q274" s="296"/>
    </row>
    <row r="275" spans="1:17" ht="24" hidden="1" x14ac:dyDescent="0.25">
      <c r="A275" s="75">
        <v>7240</v>
      </c>
      <c r="B275" s="43" t="s">
        <v>266</v>
      </c>
      <c r="C275" s="189">
        <f t="shared" si="456"/>
        <v>0</v>
      </c>
      <c r="D275" s="132">
        <f t="shared" ref="D275:E275" si="530">SUM(D276:D277)</f>
        <v>0</v>
      </c>
      <c r="E275" s="76">
        <f t="shared" si="530"/>
        <v>0</v>
      </c>
      <c r="F275" s="95">
        <f>SUM(F276:F277)</f>
        <v>0</v>
      </c>
      <c r="G275" s="230">
        <f t="shared" ref="G275" si="531">SUM(G276:G277)</f>
        <v>0</v>
      </c>
      <c r="H275" s="76">
        <f t="shared" ref="H275:I275" si="532">SUM(H276:H277)</f>
        <v>0</v>
      </c>
      <c r="I275" s="91">
        <f t="shared" si="532"/>
        <v>0</v>
      </c>
      <c r="J275" s="132">
        <f t="shared" ref="J275" si="533">SUM(J276:J277)</f>
        <v>0</v>
      </c>
      <c r="K275" s="76">
        <f t="shared" ref="K275:L275" si="534">SUM(K276:K277)</f>
        <v>0</v>
      </c>
      <c r="L275" s="95">
        <f t="shared" si="534"/>
        <v>0</v>
      </c>
      <c r="M275" s="230">
        <f t="shared" ref="M275" si="535">SUM(M276:M277)</f>
        <v>0</v>
      </c>
      <c r="N275" s="76">
        <f t="shared" ref="N275:O275" si="536">SUM(N276:N277)</f>
        <v>0</v>
      </c>
      <c r="O275" s="91">
        <f t="shared" si="536"/>
        <v>0</v>
      </c>
      <c r="P275" s="290"/>
      <c r="Q275" s="296"/>
    </row>
    <row r="276" spans="1:17" ht="48" hidden="1" x14ac:dyDescent="0.25">
      <c r="A276" s="30">
        <v>7245</v>
      </c>
      <c r="B276" s="43" t="s">
        <v>267</v>
      </c>
      <c r="C276" s="189">
        <f t="shared" si="456"/>
        <v>0</v>
      </c>
      <c r="D276" s="263"/>
      <c r="E276" s="45"/>
      <c r="F276" s="95">
        <f t="shared" ref="F276:F278" si="537">D276+E276</f>
        <v>0</v>
      </c>
      <c r="G276" s="229"/>
      <c r="H276" s="45"/>
      <c r="I276" s="91">
        <f t="shared" ref="I276:I278" si="538">G276+H276</f>
        <v>0</v>
      </c>
      <c r="J276" s="263"/>
      <c r="K276" s="45"/>
      <c r="L276" s="95">
        <f t="shared" ref="L276:L278" si="539">J276+K276</f>
        <v>0</v>
      </c>
      <c r="M276" s="229"/>
      <c r="N276" s="45"/>
      <c r="O276" s="91">
        <f t="shared" ref="O276:O278" si="540">M276+N276</f>
        <v>0</v>
      </c>
      <c r="P276" s="290"/>
      <c r="Q276" s="296"/>
    </row>
    <row r="277" spans="1:17" ht="96" hidden="1" x14ac:dyDescent="0.25">
      <c r="A277" s="30">
        <v>7246</v>
      </c>
      <c r="B277" s="43" t="s">
        <v>268</v>
      </c>
      <c r="C277" s="189">
        <f t="shared" si="456"/>
        <v>0</v>
      </c>
      <c r="D277" s="263"/>
      <c r="E277" s="45"/>
      <c r="F277" s="95">
        <f t="shared" si="537"/>
        <v>0</v>
      </c>
      <c r="G277" s="229"/>
      <c r="H277" s="45"/>
      <c r="I277" s="91">
        <f t="shared" si="538"/>
        <v>0</v>
      </c>
      <c r="J277" s="263"/>
      <c r="K277" s="45"/>
      <c r="L277" s="95">
        <f t="shared" si="539"/>
        <v>0</v>
      </c>
      <c r="M277" s="229"/>
      <c r="N277" s="45"/>
      <c r="O277" s="91">
        <f t="shared" si="540"/>
        <v>0</v>
      </c>
      <c r="P277" s="290"/>
      <c r="Q277" s="296"/>
    </row>
    <row r="278" spans="1:17" ht="24" hidden="1" x14ac:dyDescent="0.25">
      <c r="A278" s="92">
        <v>7260</v>
      </c>
      <c r="B278" s="40" t="s">
        <v>269</v>
      </c>
      <c r="C278" s="188">
        <f t="shared" si="456"/>
        <v>0</v>
      </c>
      <c r="D278" s="262"/>
      <c r="E278" s="42"/>
      <c r="F278" s="176">
        <f t="shared" si="537"/>
        <v>0</v>
      </c>
      <c r="G278" s="219"/>
      <c r="H278" s="42"/>
      <c r="I278" s="90">
        <f t="shared" si="538"/>
        <v>0</v>
      </c>
      <c r="J278" s="262"/>
      <c r="K278" s="42"/>
      <c r="L278" s="176">
        <f t="shared" si="539"/>
        <v>0</v>
      </c>
      <c r="M278" s="219"/>
      <c r="N278" s="42"/>
      <c r="O278" s="90">
        <f t="shared" si="540"/>
        <v>0</v>
      </c>
      <c r="P278" s="289"/>
      <c r="Q278" s="296"/>
    </row>
    <row r="279" spans="1:17" hidden="1" x14ac:dyDescent="0.25">
      <c r="A279" s="55">
        <v>7700</v>
      </c>
      <c r="B279" s="105" t="s">
        <v>298</v>
      </c>
      <c r="C279" s="203">
        <f t="shared" si="456"/>
        <v>0</v>
      </c>
      <c r="D279" s="140">
        <f t="shared" ref="D279:O279" si="541">D280</f>
        <v>0</v>
      </c>
      <c r="E279" s="106">
        <f t="shared" si="541"/>
        <v>0</v>
      </c>
      <c r="F279" s="177">
        <f t="shared" si="541"/>
        <v>0</v>
      </c>
      <c r="G279" s="237">
        <f t="shared" si="541"/>
        <v>0</v>
      </c>
      <c r="H279" s="106">
        <f t="shared" si="541"/>
        <v>0</v>
      </c>
      <c r="I279" s="276">
        <f t="shared" si="541"/>
        <v>0</v>
      </c>
      <c r="J279" s="140">
        <f t="shared" si="541"/>
        <v>0</v>
      </c>
      <c r="K279" s="106">
        <f t="shared" si="541"/>
        <v>0</v>
      </c>
      <c r="L279" s="177">
        <f t="shared" si="541"/>
        <v>0</v>
      </c>
      <c r="M279" s="237">
        <f t="shared" si="541"/>
        <v>0</v>
      </c>
      <c r="N279" s="106">
        <f t="shared" si="541"/>
        <v>0</v>
      </c>
      <c r="O279" s="276">
        <f t="shared" si="541"/>
        <v>0</v>
      </c>
      <c r="P279" s="314"/>
      <c r="Q279" s="296"/>
    </row>
    <row r="280" spans="1:17" hidden="1" x14ac:dyDescent="0.25">
      <c r="A280" s="73">
        <v>7720</v>
      </c>
      <c r="B280" s="40" t="s">
        <v>299</v>
      </c>
      <c r="C280" s="190">
        <f t="shared" si="456"/>
        <v>0</v>
      </c>
      <c r="D280" s="255"/>
      <c r="E280" s="49"/>
      <c r="F280" s="332">
        <f>D280+E280</f>
        <v>0</v>
      </c>
      <c r="G280" s="238"/>
      <c r="H280" s="49"/>
      <c r="I280" s="155">
        <f>G280+H280</f>
        <v>0</v>
      </c>
      <c r="J280" s="255"/>
      <c r="K280" s="49"/>
      <c r="L280" s="332">
        <f>J280+K280</f>
        <v>0</v>
      </c>
      <c r="M280" s="238"/>
      <c r="N280" s="49"/>
      <c r="O280" s="155">
        <f>M280+N280</f>
        <v>0</v>
      </c>
      <c r="P280" s="294"/>
      <c r="Q280" s="296"/>
    </row>
    <row r="281" spans="1:17" hidden="1" x14ac:dyDescent="0.25">
      <c r="A281" s="94"/>
      <c r="B281" s="43" t="s">
        <v>270</v>
      </c>
      <c r="C281" s="189">
        <f t="shared" si="456"/>
        <v>0</v>
      </c>
      <c r="D281" s="132">
        <f t="shared" ref="D281:E281" si="542">SUM(D282:D283)</f>
        <v>0</v>
      </c>
      <c r="E281" s="76">
        <f t="shared" si="542"/>
        <v>0</v>
      </c>
      <c r="F281" s="95">
        <f>SUM(F282:F283)</f>
        <v>0</v>
      </c>
      <c r="G281" s="230">
        <f t="shared" ref="G281" si="543">SUM(G282:G283)</f>
        <v>0</v>
      </c>
      <c r="H281" s="76">
        <f t="shared" ref="H281:I281" si="544">SUM(H282:H283)</f>
        <v>0</v>
      </c>
      <c r="I281" s="91">
        <f t="shared" si="544"/>
        <v>0</v>
      </c>
      <c r="J281" s="132">
        <f t="shared" ref="J281" si="545">SUM(J282:J283)</f>
        <v>0</v>
      </c>
      <c r="K281" s="76">
        <f t="shared" ref="K281:L281" si="546">SUM(K282:K283)</f>
        <v>0</v>
      </c>
      <c r="L281" s="95">
        <f t="shared" si="546"/>
        <v>0</v>
      </c>
      <c r="M281" s="230">
        <f t="shared" ref="M281" si="547">SUM(M282:M283)</f>
        <v>0</v>
      </c>
      <c r="N281" s="76">
        <f t="shared" ref="N281:O281" si="548">SUM(N282:N283)</f>
        <v>0</v>
      </c>
      <c r="O281" s="91">
        <f t="shared" si="548"/>
        <v>0</v>
      </c>
      <c r="P281" s="290"/>
      <c r="Q281" s="296"/>
    </row>
    <row r="282" spans="1:17" hidden="1" x14ac:dyDescent="0.25">
      <c r="A282" s="94" t="s">
        <v>271</v>
      </c>
      <c r="B282" s="30" t="s">
        <v>272</v>
      </c>
      <c r="C282" s="189">
        <f t="shared" si="456"/>
        <v>0</v>
      </c>
      <c r="D282" s="263"/>
      <c r="E282" s="45"/>
      <c r="F282" s="95">
        <f>E282+D282</f>
        <v>0</v>
      </c>
      <c r="G282" s="229"/>
      <c r="H282" s="45"/>
      <c r="I282" s="91">
        <f>H282+G282</f>
        <v>0</v>
      </c>
      <c r="J282" s="263"/>
      <c r="K282" s="45"/>
      <c r="L282" s="95">
        <f>K282+J282</f>
        <v>0</v>
      </c>
      <c r="M282" s="229"/>
      <c r="N282" s="45"/>
      <c r="O282" s="91">
        <f>N282+M282</f>
        <v>0</v>
      </c>
      <c r="P282" s="290"/>
      <c r="Q282" s="296"/>
    </row>
    <row r="283" spans="1:17" ht="24" hidden="1" x14ac:dyDescent="0.25">
      <c r="A283" s="94" t="s">
        <v>273</v>
      </c>
      <c r="B283" s="99" t="s">
        <v>274</v>
      </c>
      <c r="C283" s="188">
        <f t="shared" si="456"/>
        <v>0</v>
      </c>
      <c r="D283" s="262"/>
      <c r="E283" s="42"/>
      <c r="F283" s="176">
        <f>E283+D283</f>
        <v>0</v>
      </c>
      <c r="G283" s="219"/>
      <c r="H283" s="42"/>
      <c r="I283" s="90">
        <f>H283+G283</f>
        <v>0</v>
      </c>
      <c r="J283" s="262"/>
      <c r="K283" s="42"/>
      <c r="L283" s="176">
        <f>K283+J283</f>
        <v>0</v>
      </c>
      <c r="M283" s="219"/>
      <c r="N283" s="42"/>
      <c r="O283" s="90">
        <f>N283+M283</f>
        <v>0</v>
      </c>
      <c r="P283" s="289"/>
      <c r="Q283" s="296"/>
    </row>
    <row r="284" spans="1:17" ht="12.75" thickBot="1" x14ac:dyDescent="0.3">
      <c r="A284" s="110"/>
      <c r="B284" s="110" t="s">
        <v>275</v>
      </c>
      <c r="C284" s="204">
        <f t="shared" si="456"/>
        <v>896637</v>
      </c>
      <c r="D284" s="141">
        <f t="shared" ref="D284:O284" si="549">SUM(D281,D268,D229,D194,D186,D172,D74,D52)</f>
        <v>854346</v>
      </c>
      <c r="E284" s="277">
        <f t="shared" si="549"/>
        <v>0</v>
      </c>
      <c r="F284" s="413">
        <f t="shared" si="549"/>
        <v>854346</v>
      </c>
      <c r="G284" s="239">
        <f t="shared" si="549"/>
        <v>7986</v>
      </c>
      <c r="H284" s="277">
        <f t="shared" si="549"/>
        <v>0</v>
      </c>
      <c r="I284" s="413">
        <f t="shared" si="549"/>
        <v>7986</v>
      </c>
      <c r="J284" s="141">
        <f t="shared" si="549"/>
        <v>34305</v>
      </c>
      <c r="K284" s="111">
        <f t="shared" si="549"/>
        <v>0</v>
      </c>
      <c r="L284" s="112">
        <f t="shared" si="549"/>
        <v>34305</v>
      </c>
      <c r="M284" s="239">
        <f t="shared" si="549"/>
        <v>0</v>
      </c>
      <c r="N284" s="111">
        <f t="shared" si="549"/>
        <v>0</v>
      </c>
      <c r="O284" s="277">
        <f t="shared" si="549"/>
        <v>0</v>
      </c>
      <c r="P284" s="317"/>
      <c r="Q284" s="296"/>
    </row>
    <row r="285" spans="1:17" s="19" customFormat="1" ht="13.5" thickTop="1" thickBot="1" x14ac:dyDescent="0.3">
      <c r="A285" s="744" t="s">
        <v>276</v>
      </c>
      <c r="B285" s="745"/>
      <c r="C285" s="205">
        <f t="shared" si="456"/>
        <v>-7176</v>
      </c>
      <c r="D285" s="142">
        <f>SUM(D24,D25,D41,D42)-D50</f>
        <v>0</v>
      </c>
      <c r="E285" s="126">
        <f t="shared" ref="E285:F285" si="550">SUM(E24,E25,E41,E42)-E50</f>
        <v>0</v>
      </c>
      <c r="F285" s="414">
        <f t="shared" si="550"/>
        <v>0</v>
      </c>
      <c r="G285" s="240">
        <f>SUM(G24,G42)-G50</f>
        <v>0</v>
      </c>
      <c r="H285" s="126">
        <f t="shared" ref="H285:I285" si="551">SUM(H24,H42)-H50</f>
        <v>0</v>
      </c>
      <c r="I285" s="414">
        <f t="shared" si="551"/>
        <v>0</v>
      </c>
      <c r="J285" s="142">
        <f>SUM(J26,J42)-J50</f>
        <v>-7176</v>
      </c>
      <c r="K285" s="114">
        <f t="shared" ref="K285:L285" si="552">SUM(K26,K42)-K50</f>
        <v>0</v>
      </c>
      <c r="L285" s="115">
        <f t="shared" si="552"/>
        <v>-7176</v>
      </c>
      <c r="M285" s="240">
        <f>SUM(M44)-M50</f>
        <v>0</v>
      </c>
      <c r="N285" s="114">
        <f t="shared" ref="N285:O285" si="553">SUM(N44)-N50</f>
        <v>0</v>
      </c>
      <c r="O285" s="126">
        <f t="shared" si="553"/>
        <v>0</v>
      </c>
      <c r="P285" s="295"/>
      <c r="Q285" s="181"/>
    </row>
    <row r="286" spans="1:17" s="19" customFormat="1" ht="12.75" thickTop="1" x14ac:dyDescent="0.25">
      <c r="A286" s="746" t="s">
        <v>277</v>
      </c>
      <c r="B286" s="747"/>
      <c r="C286" s="206">
        <f t="shared" si="456"/>
        <v>7176</v>
      </c>
      <c r="D286" s="143">
        <f>SUM(D287,D288)-D295+D296</f>
        <v>0</v>
      </c>
      <c r="E286" s="113">
        <f t="shared" ref="E286:O286" si="554">SUM(E287,E288)-E295+E296</f>
        <v>0</v>
      </c>
      <c r="F286" s="415">
        <f t="shared" si="554"/>
        <v>0</v>
      </c>
      <c r="G286" s="241">
        <f t="shared" si="554"/>
        <v>0</v>
      </c>
      <c r="H286" s="113">
        <f t="shared" si="554"/>
        <v>0</v>
      </c>
      <c r="I286" s="415">
        <f t="shared" si="554"/>
        <v>0</v>
      </c>
      <c r="J286" s="143">
        <f t="shared" si="554"/>
        <v>7176</v>
      </c>
      <c r="K286" s="103">
        <f t="shared" si="554"/>
        <v>0</v>
      </c>
      <c r="L286" s="109">
        <f t="shared" si="554"/>
        <v>7176</v>
      </c>
      <c r="M286" s="241">
        <f t="shared" si="554"/>
        <v>0</v>
      </c>
      <c r="N286" s="103">
        <f t="shared" si="554"/>
        <v>0</v>
      </c>
      <c r="O286" s="113">
        <f t="shared" si="554"/>
        <v>0</v>
      </c>
      <c r="P286" s="318"/>
      <c r="Q286" s="181"/>
    </row>
    <row r="287" spans="1:17" s="19" customFormat="1" ht="12.75" thickBot="1" x14ac:dyDescent="0.3">
      <c r="A287" s="63" t="s">
        <v>278</v>
      </c>
      <c r="B287" s="63" t="s">
        <v>279</v>
      </c>
      <c r="C287" s="196">
        <f t="shared" si="456"/>
        <v>7176</v>
      </c>
      <c r="D287" s="134">
        <f t="shared" ref="D287:O287" si="555">D21-D281</f>
        <v>0</v>
      </c>
      <c r="E287" s="117">
        <f t="shared" si="555"/>
        <v>0</v>
      </c>
      <c r="F287" s="405">
        <f t="shared" si="555"/>
        <v>0</v>
      </c>
      <c r="G287" s="223">
        <f t="shared" si="555"/>
        <v>0</v>
      </c>
      <c r="H287" s="117">
        <f t="shared" si="555"/>
        <v>0</v>
      </c>
      <c r="I287" s="405">
        <f t="shared" si="555"/>
        <v>0</v>
      </c>
      <c r="J287" s="134">
        <f t="shared" si="555"/>
        <v>7176</v>
      </c>
      <c r="K287" s="64">
        <f t="shared" si="555"/>
        <v>0</v>
      </c>
      <c r="L287" s="169">
        <f t="shared" si="555"/>
        <v>7176</v>
      </c>
      <c r="M287" s="223">
        <f t="shared" si="555"/>
        <v>0</v>
      </c>
      <c r="N287" s="64">
        <f t="shared" si="555"/>
        <v>0</v>
      </c>
      <c r="O287" s="117">
        <f t="shared" si="555"/>
        <v>0</v>
      </c>
      <c r="P287" s="309"/>
      <c r="Q287" s="181"/>
    </row>
    <row r="288" spans="1:17" s="19" customFormat="1" ht="12.75" hidden="1" thickTop="1" x14ac:dyDescent="0.25">
      <c r="A288" s="116" t="s">
        <v>280</v>
      </c>
      <c r="B288" s="116" t="s">
        <v>281</v>
      </c>
      <c r="C288" s="206">
        <f t="shared" si="456"/>
        <v>0</v>
      </c>
      <c r="D288" s="143">
        <f t="shared" ref="D288:O288" si="556">SUM(D289,D291,D293)-SUM(D290,D292,D294)</f>
        <v>0</v>
      </c>
      <c r="E288" s="103">
        <f t="shared" si="556"/>
        <v>0</v>
      </c>
      <c r="F288" s="109">
        <f t="shared" si="556"/>
        <v>0</v>
      </c>
      <c r="G288" s="241">
        <f t="shared" si="556"/>
        <v>0</v>
      </c>
      <c r="H288" s="103">
        <f t="shared" si="556"/>
        <v>0</v>
      </c>
      <c r="I288" s="113">
        <f t="shared" si="556"/>
        <v>0</v>
      </c>
      <c r="J288" s="143">
        <f t="shared" si="556"/>
        <v>0</v>
      </c>
      <c r="K288" s="103">
        <f t="shared" si="556"/>
        <v>0</v>
      </c>
      <c r="L288" s="109">
        <f t="shared" si="556"/>
        <v>0</v>
      </c>
      <c r="M288" s="241">
        <f t="shared" si="556"/>
        <v>0</v>
      </c>
      <c r="N288" s="103">
        <f t="shared" si="556"/>
        <v>0</v>
      </c>
      <c r="O288" s="113">
        <f t="shared" si="556"/>
        <v>0</v>
      </c>
      <c r="P288" s="318"/>
      <c r="Q288" s="181"/>
    </row>
    <row r="289" spans="1:17" ht="12.75" hidden="1" thickTop="1" x14ac:dyDescent="0.25">
      <c r="A289" s="100" t="s">
        <v>282</v>
      </c>
      <c r="B289" s="60" t="s">
        <v>283</v>
      </c>
      <c r="C289" s="190">
        <f t="shared" si="456"/>
        <v>0</v>
      </c>
      <c r="D289" s="255"/>
      <c r="E289" s="49"/>
      <c r="F289" s="332">
        <f t="shared" ref="F289:F296" si="557">E289+D289</f>
        <v>0</v>
      </c>
      <c r="G289" s="238"/>
      <c r="H289" s="49"/>
      <c r="I289" s="155">
        <f t="shared" ref="I289:I296" si="558">H289+G289</f>
        <v>0</v>
      </c>
      <c r="J289" s="255"/>
      <c r="K289" s="49"/>
      <c r="L289" s="332">
        <f t="shared" ref="L289:L296" si="559">K289+J289</f>
        <v>0</v>
      </c>
      <c r="M289" s="238"/>
      <c r="N289" s="49"/>
      <c r="O289" s="155">
        <f t="shared" ref="O289:O296" si="560">N289+M289</f>
        <v>0</v>
      </c>
      <c r="P289" s="294"/>
      <c r="Q289" s="296"/>
    </row>
    <row r="290" spans="1:17" ht="24.75" hidden="1" thickTop="1" x14ac:dyDescent="0.25">
      <c r="A290" s="94" t="s">
        <v>284</v>
      </c>
      <c r="B290" s="29" t="s">
        <v>285</v>
      </c>
      <c r="C290" s="189">
        <f t="shared" si="456"/>
        <v>0</v>
      </c>
      <c r="D290" s="263"/>
      <c r="E290" s="45"/>
      <c r="F290" s="95">
        <f t="shared" si="557"/>
        <v>0</v>
      </c>
      <c r="G290" s="229"/>
      <c r="H290" s="45"/>
      <c r="I290" s="91">
        <f t="shared" si="558"/>
        <v>0</v>
      </c>
      <c r="J290" s="263"/>
      <c r="K290" s="45"/>
      <c r="L290" s="95">
        <f t="shared" si="559"/>
        <v>0</v>
      </c>
      <c r="M290" s="229"/>
      <c r="N290" s="45"/>
      <c r="O290" s="91">
        <f t="shared" si="560"/>
        <v>0</v>
      </c>
      <c r="P290" s="290"/>
      <c r="Q290" s="296"/>
    </row>
    <row r="291" spans="1:17" ht="12.75" hidden="1" thickTop="1" x14ac:dyDescent="0.25">
      <c r="A291" s="94" t="s">
        <v>286</v>
      </c>
      <c r="B291" s="29" t="s">
        <v>287</v>
      </c>
      <c r="C291" s="189">
        <f t="shared" si="456"/>
        <v>0</v>
      </c>
      <c r="D291" s="263"/>
      <c r="E291" s="45"/>
      <c r="F291" s="95">
        <f t="shared" si="557"/>
        <v>0</v>
      </c>
      <c r="G291" s="229"/>
      <c r="H291" s="45"/>
      <c r="I291" s="91">
        <f t="shared" si="558"/>
        <v>0</v>
      </c>
      <c r="J291" s="263"/>
      <c r="K291" s="45"/>
      <c r="L291" s="95">
        <f t="shared" si="559"/>
        <v>0</v>
      </c>
      <c r="M291" s="229"/>
      <c r="N291" s="45"/>
      <c r="O291" s="91">
        <f t="shared" si="560"/>
        <v>0</v>
      </c>
      <c r="P291" s="290"/>
      <c r="Q291" s="296"/>
    </row>
    <row r="292" spans="1:17" ht="24.75" hidden="1" thickTop="1" x14ac:dyDescent="0.25">
      <c r="A292" s="94" t="s">
        <v>288</v>
      </c>
      <c r="B292" s="29" t="s">
        <v>289</v>
      </c>
      <c r="C292" s="189">
        <f>SUM(F292,I292,L292,O292)</f>
        <v>0</v>
      </c>
      <c r="D292" s="263"/>
      <c r="E292" s="45"/>
      <c r="F292" s="95">
        <f t="shared" si="557"/>
        <v>0</v>
      </c>
      <c r="G292" s="229"/>
      <c r="H292" s="45"/>
      <c r="I292" s="91">
        <f t="shared" si="558"/>
        <v>0</v>
      </c>
      <c r="J292" s="263"/>
      <c r="K292" s="45"/>
      <c r="L292" s="95">
        <f t="shared" si="559"/>
        <v>0</v>
      </c>
      <c r="M292" s="229"/>
      <c r="N292" s="45"/>
      <c r="O292" s="91">
        <f t="shared" si="560"/>
        <v>0</v>
      </c>
      <c r="P292" s="290"/>
      <c r="Q292" s="296"/>
    </row>
    <row r="293" spans="1:17" ht="12.75" hidden="1" thickTop="1" x14ac:dyDescent="0.25">
      <c r="A293" s="94" t="s">
        <v>290</v>
      </c>
      <c r="B293" s="29" t="s">
        <v>291</v>
      </c>
      <c r="C293" s="189">
        <f t="shared" si="456"/>
        <v>0</v>
      </c>
      <c r="D293" s="263"/>
      <c r="E293" s="45"/>
      <c r="F293" s="95">
        <f t="shared" si="557"/>
        <v>0</v>
      </c>
      <c r="G293" s="229"/>
      <c r="H293" s="45"/>
      <c r="I293" s="91">
        <f t="shared" si="558"/>
        <v>0</v>
      </c>
      <c r="J293" s="263"/>
      <c r="K293" s="45"/>
      <c r="L293" s="95">
        <f t="shared" si="559"/>
        <v>0</v>
      </c>
      <c r="M293" s="229"/>
      <c r="N293" s="45"/>
      <c r="O293" s="91">
        <f t="shared" si="560"/>
        <v>0</v>
      </c>
      <c r="P293" s="290"/>
      <c r="Q293" s="296"/>
    </row>
    <row r="294" spans="1:17" ht="24.75" hidden="1" thickTop="1" x14ac:dyDescent="0.25">
      <c r="A294" s="101" t="s">
        <v>292</v>
      </c>
      <c r="B294" s="102" t="s">
        <v>293</v>
      </c>
      <c r="C294" s="200">
        <f t="shared" si="456"/>
        <v>0</v>
      </c>
      <c r="D294" s="264"/>
      <c r="E294" s="84"/>
      <c r="F294" s="331">
        <f t="shared" si="557"/>
        <v>0</v>
      </c>
      <c r="G294" s="234"/>
      <c r="H294" s="84"/>
      <c r="I294" s="156">
        <f t="shared" si="558"/>
        <v>0</v>
      </c>
      <c r="J294" s="264"/>
      <c r="K294" s="84"/>
      <c r="L294" s="331">
        <f t="shared" si="559"/>
        <v>0</v>
      </c>
      <c r="M294" s="234"/>
      <c r="N294" s="84"/>
      <c r="O294" s="156">
        <f t="shared" si="560"/>
        <v>0</v>
      </c>
      <c r="P294" s="293"/>
      <c r="Q294" s="296"/>
    </row>
    <row r="295" spans="1:17" s="19" customFormat="1" ht="13.5" hidden="1" thickTop="1" thickBot="1" x14ac:dyDescent="0.3">
      <c r="A295" s="118" t="s">
        <v>294</v>
      </c>
      <c r="B295" s="118" t="s">
        <v>295</v>
      </c>
      <c r="C295" s="205">
        <f t="shared" si="456"/>
        <v>0</v>
      </c>
      <c r="D295" s="266"/>
      <c r="E295" s="119"/>
      <c r="F295" s="115">
        <f t="shared" si="557"/>
        <v>0</v>
      </c>
      <c r="G295" s="242"/>
      <c r="H295" s="119"/>
      <c r="I295" s="126">
        <f t="shared" si="558"/>
        <v>0</v>
      </c>
      <c r="J295" s="266"/>
      <c r="K295" s="119"/>
      <c r="L295" s="115">
        <f t="shared" si="559"/>
        <v>0</v>
      </c>
      <c r="M295" s="242"/>
      <c r="N295" s="119"/>
      <c r="O295" s="126">
        <f t="shared" si="560"/>
        <v>0</v>
      </c>
      <c r="P295" s="295"/>
      <c r="Q295" s="181"/>
    </row>
    <row r="296" spans="1:17" s="19" customFormat="1" ht="48.75" hidden="1" thickTop="1" x14ac:dyDescent="0.25">
      <c r="A296" s="116" t="s">
        <v>296</v>
      </c>
      <c r="B296" s="104" t="s">
        <v>297</v>
      </c>
      <c r="C296" s="206">
        <f>SUM(F296,I296,L296,O296)</f>
        <v>0</v>
      </c>
      <c r="D296" s="267"/>
      <c r="E296" s="179"/>
      <c r="F296" s="175">
        <f t="shared" si="557"/>
        <v>0</v>
      </c>
      <c r="G296" s="233"/>
      <c r="H296" s="80"/>
      <c r="I296" s="123">
        <f t="shared" si="558"/>
        <v>0</v>
      </c>
      <c r="J296" s="247"/>
      <c r="K296" s="80"/>
      <c r="L296" s="175">
        <f t="shared" si="559"/>
        <v>0</v>
      </c>
      <c r="M296" s="233"/>
      <c r="N296" s="80"/>
      <c r="O296" s="123">
        <f t="shared" si="560"/>
        <v>0</v>
      </c>
      <c r="P296" s="292"/>
      <c r="Q296" s="181"/>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PqimhSZ1OmOOnMv54F8Xjvm2ZiOzKJUMN/tYsxapoOm2J58dBUggT+xmrUDdGQs/o8sPBA4aPwE+8hg93CsG0g==" saltValue="z31BGn0z9ojMxPCDeP5LNA==" spinCount="100000" sheet="1" objects="1" scenarios="1" formatCells="0" formatColumns="0" formatRows="0"/>
  <autoFilter ref="A18:P296">
    <filterColumn colId="2">
      <filters blank="1">
        <filter val="1 220"/>
        <filter val="1 455"/>
        <filter val="1 502"/>
        <filter val="1 606"/>
        <filter val="1 755"/>
        <filter val="109 247"/>
        <filter val="11 213"/>
        <filter val="14 438"/>
        <filter val="14 814"/>
        <filter val="147 852"/>
        <filter val="16 279"/>
        <filter val="181 994"/>
        <filter val="19 779"/>
        <filter val="195"/>
        <filter val="2 008"/>
        <filter val="2 147"/>
        <filter val="2 150"/>
        <filter val="2 438"/>
        <filter val="2 742"/>
        <filter val="2 792"/>
        <filter val="22 869"/>
        <filter val="24 959"/>
        <filter val="250"/>
        <filter val="26 779"/>
        <filter val="3 500"/>
        <filter val="3 555"/>
        <filter val="300"/>
        <filter val="32 790"/>
        <filter val="34 142"/>
        <filter val="350"/>
        <filter val="36 920"/>
        <filter val="38 355"/>
        <filter val="4 796"/>
        <filter val="400"/>
        <filter val="450"/>
        <filter val="5 050"/>
        <filter val="5 409"/>
        <filter val="5 565"/>
        <filter val="5 962"/>
        <filter val="50"/>
        <filter val="557 135"/>
        <filter val="595 490"/>
        <filter val="6 056"/>
        <filter val="6 989"/>
        <filter val="62"/>
        <filter val="67 442"/>
        <filter val="7 000"/>
        <filter val="7 176"/>
        <filter val="-7 176"/>
        <filter val="7 246"/>
        <filter val="777 484"/>
        <filter val="78"/>
        <filter val="84"/>
        <filter val="862 332"/>
        <filter val="886 731"/>
        <filter val="896 637"/>
        <filter val="9 556"/>
        <filter val="9 818"/>
        <filter val="9 906"/>
        <filter val="94 433"/>
        <filter val="96"/>
      </filters>
    </filterColumn>
  </autoFilter>
  <mergeCells count="32">
    <mergeCell ref="C10:P10"/>
    <mergeCell ref="A2:P2"/>
    <mergeCell ref="C6:P6"/>
    <mergeCell ref="C7:P7"/>
    <mergeCell ref="C8:P8"/>
    <mergeCell ref="C9:P9"/>
    <mergeCell ref="M16:M17"/>
    <mergeCell ref="N16:N17"/>
    <mergeCell ref="C11:P11"/>
    <mergeCell ref="C12:P12"/>
    <mergeCell ref="C13:P13"/>
    <mergeCell ref="A1:O1"/>
    <mergeCell ref="A285:B285"/>
    <mergeCell ref="A15:A17"/>
    <mergeCell ref="B15:B17"/>
    <mergeCell ref="C15:O15"/>
    <mergeCell ref="D16:D17"/>
    <mergeCell ref="E16:E17"/>
    <mergeCell ref="G16:G17"/>
    <mergeCell ref="C3:P3"/>
    <mergeCell ref="C4:P4"/>
    <mergeCell ref="C5:P5"/>
    <mergeCell ref="O16:O17"/>
    <mergeCell ref="P16:P17"/>
    <mergeCell ref="H16:H17"/>
    <mergeCell ref="J16:J17"/>
    <mergeCell ref="K16:K17"/>
    <mergeCell ref="A286:B286"/>
    <mergeCell ref="C16:C17"/>
    <mergeCell ref="F16:F17"/>
    <mergeCell ref="I16:I17"/>
    <mergeCell ref="L16:L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97.pielikums Jūrmalas pilsētas domes
2017.gada 26.oktobra saistošajiem noteikumiem Nr.31
(protokols Nr.18, 9.punkts)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showGridLines="0" view="pageLayout" zoomScaleNormal="100" workbookViewId="0">
      <selection activeCell="C4" sqref="C4:P4"/>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9" style="6" hidden="1" customWidth="1" outlineLevel="1"/>
    <col min="8" max="8" width="6.28515625" style="6" hidden="1" customWidth="1" outlineLevel="1"/>
    <col min="9" max="9" width="7.28515625" style="6" customWidth="1" collapsed="1"/>
    <col min="10" max="10" width="8.7109375" style="6" hidden="1" customWidth="1" outlineLevel="1"/>
    <col min="11" max="11" width="8.28515625" style="6" hidden="1" customWidth="1" outlineLevel="1"/>
    <col min="12" max="12" width="9.28515625" style="6" customWidth="1" collapsed="1"/>
    <col min="13" max="13" width="8.7109375" style="6" hidden="1" customWidth="1" outlineLevel="1"/>
    <col min="14" max="14" width="8.4257812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775" t="s">
        <v>480</v>
      </c>
      <c r="B1" s="775"/>
      <c r="C1" s="775"/>
      <c r="D1" s="775"/>
      <c r="E1" s="775"/>
      <c r="F1" s="775"/>
      <c r="G1" s="775"/>
      <c r="H1" s="775"/>
      <c r="I1" s="775"/>
      <c r="J1" s="775"/>
      <c r="K1" s="775"/>
      <c r="L1" s="775"/>
      <c r="M1" s="775"/>
      <c r="N1" s="775"/>
      <c r="O1" s="775"/>
    </row>
    <row r="2" spans="1:17" ht="35.25" customHeight="1" x14ac:dyDescent="0.25">
      <c r="A2" s="776" t="s">
        <v>303</v>
      </c>
      <c r="B2" s="777"/>
      <c r="C2" s="777"/>
      <c r="D2" s="777"/>
      <c r="E2" s="777"/>
      <c r="F2" s="777"/>
      <c r="G2" s="777"/>
      <c r="H2" s="777"/>
      <c r="I2" s="777"/>
      <c r="J2" s="777"/>
      <c r="K2" s="777"/>
      <c r="L2" s="777"/>
      <c r="M2" s="777"/>
      <c r="N2" s="777"/>
      <c r="O2" s="777"/>
      <c r="P2" s="778"/>
      <c r="Q2" s="296"/>
    </row>
    <row r="3" spans="1:17" ht="12.75" customHeight="1" x14ac:dyDescent="0.25">
      <c r="A3" s="4" t="s">
        <v>0</v>
      </c>
      <c r="B3" s="5"/>
      <c r="C3" s="779" t="s">
        <v>481</v>
      </c>
      <c r="D3" s="779"/>
      <c r="E3" s="779"/>
      <c r="F3" s="779"/>
      <c r="G3" s="779"/>
      <c r="H3" s="779"/>
      <c r="I3" s="779"/>
      <c r="J3" s="779"/>
      <c r="K3" s="779"/>
      <c r="L3" s="779"/>
      <c r="M3" s="779"/>
      <c r="N3" s="779"/>
      <c r="O3" s="779"/>
      <c r="P3" s="780"/>
      <c r="Q3" s="296"/>
    </row>
    <row r="4" spans="1:17" ht="12.75" customHeight="1" x14ac:dyDescent="0.25">
      <c r="A4" s="4" t="s">
        <v>1</v>
      </c>
      <c r="B4" s="5"/>
      <c r="C4" s="779" t="s">
        <v>482</v>
      </c>
      <c r="D4" s="779"/>
      <c r="E4" s="779"/>
      <c r="F4" s="779"/>
      <c r="G4" s="779"/>
      <c r="H4" s="779"/>
      <c r="I4" s="779"/>
      <c r="J4" s="779"/>
      <c r="K4" s="779"/>
      <c r="L4" s="779"/>
      <c r="M4" s="779"/>
      <c r="N4" s="779"/>
      <c r="O4" s="779"/>
      <c r="P4" s="780"/>
      <c r="Q4" s="296"/>
    </row>
    <row r="5" spans="1:17" ht="12.75" customHeight="1" x14ac:dyDescent="0.25">
      <c r="A5" s="2" t="s">
        <v>2</v>
      </c>
      <c r="B5" s="3"/>
      <c r="C5" s="754" t="s">
        <v>483</v>
      </c>
      <c r="D5" s="754"/>
      <c r="E5" s="754"/>
      <c r="F5" s="754"/>
      <c r="G5" s="754"/>
      <c r="H5" s="754"/>
      <c r="I5" s="754"/>
      <c r="J5" s="754"/>
      <c r="K5" s="754"/>
      <c r="L5" s="754"/>
      <c r="M5" s="754"/>
      <c r="N5" s="754"/>
      <c r="O5" s="754"/>
      <c r="P5" s="755"/>
      <c r="Q5" s="296"/>
    </row>
    <row r="6" spans="1:17" ht="12.75" customHeight="1" x14ac:dyDescent="0.25">
      <c r="A6" s="2" t="s">
        <v>3</v>
      </c>
      <c r="B6" s="3"/>
      <c r="C6" s="754" t="s">
        <v>484</v>
      </c>
      <c r="D6" s="754"/>
      <c r="E6" s="754"/>
      <c r="F6" s="754"/>
      <c r="G6" s="754"/>
      <c r="H6" s="754"/>
      <c r="I6" s="754"/>
      <c r="J6" s="754"/>
      <c r="K6" s="754"/>
      <c r="L6" s="754"/>
      <c r="M6" s="754"/>
      <c r="N6" s="754"/>
      <c r="O6" s="754"/>
      <c r="P6" s="755"/>
      <c r="Q6" s="296"/>
    </row>
    <row r="7" spans="1:17" x14ac:dyDescent="0.25">
      <c r="A7" s="2" t="s">
        <v>4</v>
      </c>
      <c r="B7" s="3"/>
      <c r="C7" s="779" t="s">
        <v>485</v>
      </c>
      <c r="D7" s="779"/>
      <c r="E7" s="779"/>
      <c r="F7" s="779"/>
      <c r="G7" s="779"/>
      <c r="H7" s="779"/>
      <c r="I7" s="779"/>
      <c r="J7" s="779"/>
      <c r="K7" s="779"/>
      <c r="L7" s="779"/>
      <c r="M7" s="779"/>
      <c r="N7" s="779"/>
      <c r="O7" s="779"/>
      <c r="P7" s="780"/>
      <c r="Q7" s="296"/>
    </row>
    <row r="8" spans="1:17" ht="12.75" customHeight="1" x14ac:dyDescent="0.25">
      <c r="A8" s="7" t="s">
        <v>5</v>
      </c>
      <c r="B8" s="3"/>
      <c r="C8" s="781"/>
      <c r="D8" s="781"/>
      <c r="E8" s="781"/>
      <c r="F8" s="781"/>
      <c r="G8" s="781"/>
      <c r="H8" s="781"/>
      <c r="I8" s="781"/>
      <c r="J8" s="781"/>
      <c r="K8" s="781"/>
      <c r="L8" s="781"/>
      <c r="M8" s="781"/>
      <c r="N8" s="781"/>
      <c r="O8" s="781"/>
      <c r="P8" s="782"/>
      <c r="Q8" s="296"/>
    </row>
    <row r="9" spans="1:17" ht="12.75" customHeight="1" x14ac:dyDescent="0.25">
      <c r="A9" s="2"/>
      <c r="B9" s="3" t="s">
        <v>6</v>
      </c>
      <c r="C9" s="754" t="s">
        <v>486</v>
      </c>
      <c r="D9" s="754"/>
      <c r="E9" s="754"/>
      <c r="F9" s="754"/>
      <c r="G9" s="754"/>
      <c r="H9" s="754"/>
      <c r="I9" s="754"/>
      <c r="J9" s="754"/>
      <c r="K9" s="754"/>
      <c r="L9" s="754"/>
      <c r="M9" s="754"/>
      <c r="N9" s="754"/>
      <c r="O9" s="754"/>
      <c r="P9" s="755"/>
      <c r="Q9" s="296"/>
    </row>
    <row r="10" spans="1:17" ht="12.75" customHeight="1" x14ac:dyDescent="0.25">
      <c r="A10" s="2"/>
      <c r="B10" s="3" t="s">
        <v>7</v>
      </c>
      <c r="C10" s="754"/>
      <c r="D10" s="754"/>
      <c r="E10" s="754"/>
      <c r="F10" s="754"/>
      <c r="G10" s="754"/>
      <c r="H10" s="754"/>
      <c r="I10" s="754"/>
      <c r="J10" s="754"/>
      <c r="K10" s="754"/>
      <c r="L10" s="754"/>
      <c r="M10" s="754"/>
      <c r="N10" s="754"/>
      <c r="O10" s="754"/>
      <c r="P10" s="755"/>
      <c r="Q10" s="296"/>
    </row>
    <row r="11" spans="1:17" ht="12.75" customHeight="1" x14ac:dyDescent="0.25">
      <c r="A11" s="2"/>
      <c r="B11" s="3" t="s">
        <v>8</v>
      </c>
      <c r="C11" s="781"/>
      <c r="D11" s="781"/>
      <c r="E11" s="781"/>
      <c r="F11" s="781"/>
      <c r="G11" s="781"/>
      <c r="H11" s="781"/>
      <c r="I11" s="781"/>
      <c r="J11" s="781"/>
      <c r="K11" s="781"/>
      <c r="L11" s="781"/>
      <c r="M11" s="781"/>
      <c r="N11" s="781"/>
      <c r="O11" s="781"/>
      <c r="P11" s="782"/>
      <c r="Q11" s="296"/>
    </row>
    <row r="12" spans="1:17" ht="12.75" customHeight="1" x14ac:dyDescent="0.25">
      <c r="A12" s="2"/>
      <c r="B12" s="3" t="s">
        <v>9</v>
      </c>
      <c r="C12" s="754" t="s">
        <v>487</v>
      </c>
      <c r="D12" s="754"/>
      <c r="E12" s="754"/>
      <c r="F12" s="754"/>
      <c r="G12" s="754"/>
      <c r="H12" s="754"/>
      <c r="I12" s="754"/>
      <c r="J12" s="754"/>
      <c r="K12" s="754"/>
      <c r="L12" s="754"/>
      <c r="M12" s="754"/>
      <c r="N12" s="754"/>
      <c r="O12" s="754"/>
      <c r="P12" s="755"/>
      <c r="Q12" s="296"/>
    </row>
    <row r="13" spans="1:17" ht="12.75" customHeight="1" x14ac:dyDescent="0.25">
      <c r="A13" s="2"/>
      <c r="B13" s="3" t="s">
        <v>10</v>
      </c>
      <c r="C13" s="754" t="s">
        <v>488</v>
      </c>
      <c r="D13" s="754"/>
      <c r="E13" s="754"/>
      <c r="F13" s="754"/>
      <c r="G13" s="754"/>
      <c r="H13" s="754"/>
      <c r="I13" s="754"/>
      <c r="J13" s="754"/>
      <c r="K13" s="754"/>
      <c r="L13" s="754"/>
      <c r="M13" s="754"/>
      <c r="N13" s="754"/>
      <c r="O13" s="754"/>
      <c r="P13" s="755"/>
      <c r="Q13" s="296"/>
    </row>
    <row r="14" spans="1:17" ht="12.75" customHeight="1" x14ac:dyDescent="0.25">
      <c r="A14" s="8"/>
      <c r="B14" s="9"/>
      <c r="C14" s="10"/>
      <c r="D14" s="10"/>
      <c r="E14" s="10"/>
      <c r="F14" s="10"/>
      <c r="G14" s="10"/>
      <c r="H14" s="10"/>
      <c r="I14" s="10"/>
      <c r="J14" s="10"/>
      <c r="K14" s="10"/>
      <c r="L14" s="10"/>
      <c r="M14" s="10"/>
      <c r="N14" s="10"/>
      <c r="O14" s="10"/>
      <c r="P14" s="11"/>
      <c r="Q14" s="296"/>
    </row>
    <row r="15" spans="1:17" s="12" customFormat="1" ht="12.75" customHeight="1" x14ac:dyDescent="0.25">
      <c r="A15" s="756" t="s">
        <v>11</v>
      </c>
      <c r="B15" s="759" t="s">
        <v>12</v>
      </c>
      <c r="C15" s="761" t="s">
        <v>304</v>
      </c>
      <c r="D15" s="762"/>
      <c r="E15" s="762"/>
      <c r="F15" s="762"/>
      <c r="G15" s="762"/>
      <c r="H15" s="762"/>
      <c r="I15" s="762"/>
      <c r="J15" s="762"/>
      <c r="K15" s="762"/>
      <c r="L15" s="762"/>
      <c r="M15" s="762"/>
      <c r="N15" s="762"/>
      <c r="O15" s="762"/>
      <c r="P15" s="341"/>
      <c r="Q15" s="297"/>
    </row>
    <row r="16" spans="1:17" s="12" customFormat="1" ht="12.75" customHeight="1" x14ac:dyDescent="0.25">
      <c r="A16" s="757"/>
      <c r="B16" s="760"/>
      <c r="C16" s="787" t="s">
        <v>13</v>
      </c>
      <c r="D16" s="785" t="s">
        <v>309</v>
      </c>
      <c r="E16" s="752" t="s">
        <v>311</v>
      </c>
      <c r="F16" s="765" t="s">
        <v>14</v>
      </c>
      <c r="G16" s="767" t="s">
        <v>310</v>
      </c>
      <c r="H16" s="752" t="s">
        <v>317</v>
      </c>
      <c r="I16" s="793" t="s">
        <v>15</v>
      </c>
      <c r="J16" s="785" t="s">
        <v>312</v>
      </c>
      <c r="K16" s="750" t="s">
        <v>313</v>
      </c>
      <c r="L16" s="791" t="s">
        <v>16</v>
      </c>
      <c r="M16" s="773" t="s">
        <v>314</v>
      </c>
      <c r="N16" s="750" t="s">
        <v>315</v>
      </c>
      <c r="O16" s="752" t="s">
        <v>17</v>
      </c>
      <c r="P16" s="757" t="s">
        <v>316</v>
      </c>
      <c r="Q16" s="297"/>
    </row>
    <row r="17" spans="1:17" s="13" customFormat="1" ht="66" customHeight="1" thickBot="1" x14ac:dyDescent="0.3">
      <c r="A17" s="758"/>
      <c r="B17" s="760"/>
      <c r="C17" s="788"/>
      <c r="D17" s="786"/>
      <c r="E17" s="753"/>
      <c r="F17" s="766"/>
      <c r="G17" s="768"/>
      <c r="H17" s="753"/>
      <c r="I17" s="794"/>
      <c r="J17" s="786"/>
      <c r="K17" s="751"/>
      <c r="L17" s="792"/>
      <c r="M17" s="774"/>
      <c r="N17" s="751"/>
      <c r="O17" s="753"/>
      <c r="P17" s="758"/>
      <c r="Q17" s="298"/>
    </row>
    <row r="18" spans="1:17" s="13" customFormat="1" ht="9.75" customHeight="1" thickTop="1" x14ac:dyDescent="0.25">
      <c r="A18" s="14" t="s">
        <v>18</v>
      </c>
      <c r="B18" s="14">
        <v>2</v>
      </c>
      <c r="C18" s="180">
        <v>3</v>
      </c>
      <c r="D18" s="127">
        <v>4</v>
      </c>
      <c r="E18" s="144">
        <v>5</v>
      </c>
      <c r="F18" s="14">
        <v>6</v>
      </c>
      <c r="G18" s="207">
        <v>7</v>
      </c>
      <c r="H18" s="144">
        <v>8</v>
      </c>
      <c r="I18" s="14">
        <v>9</v>
      </c>
      <c r="J18" s="127">
        <v>10</v>
      </c>
      <c r="K18" s="15">
        <v>11</v>
      </c>
      <c r="L18" s="159">
        <v>12</v>
      </c>
      <c r="M18" s="207">
        <v>13</v>
      </c>
      <c r="N18" s="15">
        <v>14</v>
      </c>
      <c r="O18" s="144">
        <v>15</v>
      </c>
      <c r="P18" s="14">
        <v>16</v>
      </c>
      <c r="Q18" s="298"/>
    </row>
    <row r="19" spans="1:17" s="19" customFormat="1" x14ac:dyDescent="0.25">
      <c r="A19" s="16"/>
      <c r="B19" s="17" t="s">
        <v>19</v>
      </c>
      <c r="C19" s="181"/>
      <c r="D19" s="243"/>
      <c r="E19" s="145"/>
      <c r="F19" s="286"/>
      <c r="G19" s="208"/>
      <c r="H19" s="145"/>
      <c r="I19" s="286"/>
      <c r="J19" s="243"/>
      <c r="K19" s="18"/>
      <c r="L19" s="160"/>
      <c r="M19" s="208"/>
      <c r="N19" s="18"/>
      <c r="O19" s="145"/>
      <c r="P19" s="286"/>
      <c r="Q19" s="181"/>
    </row>
    <row r="20" spans="1:17" s="19" customFormat="1" ht="12.75" thickBot="1" x14ac:dyDescent="0.3">
      <c r="A20" s="20"/>
      <c r="B20" s="21" t="s">
        <v>20</v>
      </c>
      <c r="C20" s="182">
        <f>SUM(F20,I20,L20,O20)</f>
        <v>620594</v>
      </c>
      <c r="D20" s="128">
        <f>SUM(D21,D24,D25,D41,D42)</f>
        <v>592745</v>
      </c>
      <c r="E20" s="268">
        <f>SUM(E21,E24,E25,E41,E42)</f>
        <v>0</v>
      </c>
      <c r="F20" s="394">
        <f>SUM(F21,F24,F25,F41,F42)</f>
        <v>592745</v>
      </c>
      <c r="G20" s="209">
        <f>SUM(G21,G24,G42)</f>
        <v>0</v>
      </c>
      <c r="H20" s="268">
        <f t="shared" ref="H20:I20" si="0">SUM(H21,H24,H42)</f>
        <v>0</v>
      </c>
      <c r="I20" s="394">
        <f t="shared" si="0"/>
        <v>0</v>
      </c>
      <c r="J20" s="128">
        <f>SUM(J21,J26,J42)</f>
        <v>27849</v>
      </c>
      <c r="K20" s="22">
        <f t="shared" ref="K20:L20" si="1">SUM(K21,K26,K42)</f>
        <v>0</v>
      </c>
      <c r="L20" s="161">
        <f t="shared" si="1"/>
        <v>27849</v>
      </c>
      <c r="M20" s="209">
        <f>SUM(M21,M44)</f>
        <v>0</v>
      </c>
      <c r="N20" s="22">
        <f t="shared" ref="N20:O20" si="2">SUM(N21,N44)</f>
        <v>0</v>
      </c>
      <c r="O20" s="268">
        <f t="shared" si="2"/>
        <v>0</v>
      </c>
      <c r="P20" s="301"/>
      <c r="Q20" s="181"/>
    </row>
    <row r="21" spans="1:17" ht="12.75" thickTop="1" x14ac:dyDescent="0.25">
      <c r="A21" s="23"/>
      <c r="B21" s="24" t="s">
        <v>21</v>
      </c>
      <c r="C21" s="183">
        <f t="shared" ref="C21" si="3">SUM(F21,I21,L21,O21)</f>
        <v>484</v>
      </c>
      <c r="D21" s="129">
        <f t="shared" ref="D21:E21" si="4">SUM(D22:D23)</f>
        <v>0</v>
      </c>
      <c r="E21" s="269">
        <f t="shared" si="4"/>
        <v>0</v>
      </c>
      <c r="F21" s="395">
        <f>SUM(F22:F23)</f>
        <v>0</v>
      </c>
      <c r="G21" s="210">
        <f t="shared" ref="G21:O21" si="5">SUM(G22:G23)</f>
        <v>0</v>
      </c>
      <c r="H21" s="269">
        <f t="shared" si="5"/>
        <v>0</v>
      </c>
      <c r="I21" s="395">
        <f t="shared" si="5"/>
        <v>0</v>
      </c>
      <c r="J21" s="129">
        <f t="shared" si="5"/>
        <v>484</v>
      </c>
      <c r="K21" s="25">
        <f t="shared" si="5"/>
        <v>0</v>
      </c>
      <c r="L21" s="162">
        <f t="shared" si="5"/>
        <v>484</v>
      </c>
      <c r="M21" s="210">
        <f>SUM(M22:M23)</f>
        <v>0</v>
      </c>
      <c r="N21" s="25">
        <f t="shared" si="5"/>
        <v>0</v>
      </c>
      <c r="O21" s="269">
        <f t="shared" si="5"/>
        <v>0</v>
      </c>
      <c r="P21" s="302"/>
      <c r="Q21" s="296"/>
    </row>
    <row r="22" spans="1:17" hidden="1" x14ac:dyDescent="0.25">
      <c r="A22" s="26"/>
      <c r="B22" s="27" t="s">
        <v>22</v>
      </c>
      <c r="C22" s="184">
        <f>SUM(F22,I22,L22,O22)</f>
        <v>0</v>
      </c>
      <c r="D22" s="244"/>
      <c r="E22" s="28"/>
      <c r="F22" s="327">
        <f>D22+E22</f>
        <v>0</v>
      </c>
      <c r="G22" s="211"/>
      <c r="H22" s="28"/>
      <c r="I22" s="333">
        <f>G22+H22</f>
        <v>0</v>
      </c>
      <c r="J22" s="244"/>
      <c r="K22" s="28"/>
      <c r="L22" s="327">
        <f>J22+K22</f>
        <v>0</v>
      </c>
      <c r="M22" s="211"/>
      <c r="N22" s="28"/>
      <c r="O22" s="333">
        <f t="shared" ref="O22" si="6">M22+N22</f>
        <v>0</v>
      </c>
      <c r="P22" s="287"/>
      <c r="Q22" s="296"/>
    </row>
    <row r="23" spans="1:17" x14ac:dyDescent="0.25">
      <c r="A23" s="29"/>
      <c r="B23" s="30" t="s">
        <v>23</v>
      </c>
      <c r="C23" s="185">
        <f t="shared" ref="C23" si="7">SUM(F23,I23,L23,O23)</f>
        <v>484</v>
      </c>
      <c r="D23" s="245"/>
      <c r="E23" s="387"/>
      <c r="F23" s="396">
        <f t="shared" ref="F23:F24" si="8">D23+E23</f>
        <v>0</v>
      </c>
      <c r="G23" s="212"/>
      <c r="H23" s="387"/>
      <c r="I23" s="396">
        <f>G23+H23</f>
        <v>0</v>
      </c>
      <c r="J23" s="245">
        <v>484</v>
      </c>
      <c r="K23" s="31"/>
      <c r="L23" s="328">
        <f>J23+K23</f>
        <v>484</v>
      </c>
      <c r="M23" s="212"/>
      <c r="N23" s="31"/>
      <c r="O23" s="146">
        <f>M23+N23</f>
        <v>0</v>
      </c>
      <c r="P23" s="463"/>
      <c r="Q23" s="296"/>
    </row>
    <row r="24" spans="1:17" s="19" customFormat="1" ht="24.75" thickBot="1" x14ac:dyDescent="0.3">
      <c r="A24" s="32">
        <v>19300</v>
      </c>
      <c r="B24" s="32" t="s">
        <v>24</v>
      </c>
      <c r="C24" s="186">
        <f>SUM(F24,I24)</f>
        <v>592745</v>
      </c>
      <c r="D24" s="246">
        <v>592745</v>
      </c>
      <c r="E24" s="388"/>
      <c r="F24" s="397">
        <f t="shared" si="8"/>
        <v>592745</v>
      </c>
      <c r="G24" s="213"/>
      <c r="H24" s="388"/>
      <c r="I24" s="397">
        <f t="shared" ref="I24" si="9">G24+H24</f>
        <v>0</v>
      </c>
      <c r="J24" s="285" t="s">
        <v>25</v>
      </c>
      <c r="K24" s="34" t="s">
        <v>25</v>
      </c>
      <c r="L24" s="163" t="s">
        <v>25</v>
      </c>
      <c r="M24" s="278" t="s">
        <v>25</v>
      </c>
      <c r="N24" s="147" t="s">
        <v>25</v>
      </c>
      <c r="O24" s="147" t="s">
        <v>25</v>
      </c>
      <c r="P24" s="356"/>
      <c r="Q24" s="181"/>
    </row>
    <row r="25" spans="1:17" s="19" customFormat="1" ht="24.75" hidden="1" thickTop="1" x14ac:dyDescent="0.25">
      <c r="A25" s="121"/>
      <c r="B25" s="35" t="s">
        <v>26</v>
      </c>
      <c r="C25" s="187">
        <f>SUM(F25)</f>
        <v>0</v>
      </c>
      <c r="D25" s="247"/>
      <c r="E25" s="80"/>
      <c r="F25" s="330">
        <f>D25+E25</f>
        <v>0</v>
      </c>
      <c r="G25" s="214" t="s">
        <v>25</v>
      </c>
      <c r="H25" s="37" t="s">
        <v>25</v>
      </c>
      <c r="I25" s="122" t="s">
        <v>25</v>
      </c>
      <c r="J25" s="248" t="s">
        <v>25</v>
      </c>
      <c r="K25" s="37" t="s">
        <v>25</v>
      </c>
      <c r="L25" s="164" t="s">
        <v>25</v>
      </c>
      <c r="M25" s="279" t="s">
        <v>25</v>
      </c>
      <c r="N25" s="122" t="s">
        <v>25</v>
      </c>
      <c r="O25" s="122" t="s">
        <v>25</v>
      </c>
      <c r="P25" s="303"/>
      <c r="Q25" s="181"/>
    </row>
    <row r="26" spans="1:17" s="19" customFormat="1" ht="35.25" customHeight="1" thickTop="1" x14ac:dyDescent="0.25">
      <c r="A26" s="35">
        <v>21300</v>
      </c>
      <c r="B26" s="35" t="s">
        <v>27</v>
      </c>
      <c r="C26" s="187">
        <f>SUM(L26)</f>
        <v>27365</v>
      </c>
      <c r="D26" s="248" t="s">
        <v>25</v>
      </c>
      <c r="E26" s="122" t="s">
        <v>25</v>
      </c>
      <c r="F26" s="398" t="s">
        <v>25</v>
      </c>
      <c r="G26" s="214" t="s">
        <v>25</v>
      </c>
      <c r="H26" s="122" t="s">
        <v>25</v>
      </c>
      <c r="I26" s="398" t="s">
        <v>25</v>
      </c>
      <c r="J26" s="130">
        <f t="shared" ref="J26:K26" si="10">SUM(J27,J31,J33,J36)</f>
        <v>27365</v>
      </c>
      <c r="K26" s="38">
        <f t="shared" si="10"/>
        <v>0</v>
      </c>
      <c r="L26" s="175">
        <f>SUM(L27,L31,L33,L36)</f>
        <v>27365</v>
      </c>
      <c r="M26" s="279" t="s">
        <v>25</v>
      </c>
      <c r="N26" s="122" t="s">
        <v>25</v>
      </c>
      <c r="O26" s="122" t="s">
        <v>25</v>
      </c>
      <c r="P26" s="303"/>
      <c r="Q26" s="181"/>
    </row>
    <row r="27" spans="1:17" s="19" customFormat="1" ht="24" hidden="1" x14ac:dyDescent="0.25">
      <c r="A27" s="39">
        <v>21350</v>
      </c>
      <c r="B27" s="35" t="s">
        <v>28</v>
      </c>
      <c r="C27" s="187">
        <f t="shared" ref="C27:C40" si="11">SUM(L27)</f>
        <v>0</v>
      </c>
      <c r="D27" s="248" t="s">
        <v>25</v>
      </c>
      <c r="E27" s="37" t="s">
        <v>25</v>
      </c>
      <c r="F27" s="164" t="s">
        <v>25</v>
      </c>
      <c r="G27" s="214" t="s">
        <v>25</v>
      </c>
      <c r="H27" s="37" t="s">
        <v>25</v>
      </c>
      <c r="I27" s="122" t="s">
        <v>25</v>
      </c>
      <c r="J27" s="130">
        <f t="shared" ref="J27:K27" si="12">SUM(J28:J30)</f>
        <v>0</v>
      </c>
      <c r="K27" s="38">
        <f t="shared" si="12"/>
        <v>0</v>
      </c>
      <c r="L27" s="175">
        <f>SUM(L28:L30)</f>
        <v>0</v>
      </c>
      <c r="M27" s="279" t="s">
        <v>25</v>
      </c>
      <c r="N27" s="122" t="s">
        <v>25</v>
      </c>
      <c r="O27" s="122" t="s">
        <v>25</v>
      </c>
      <c r="P27" s="303"/>
      <c r="Q27" s="181"/>
    </row>
    <row r="28" spans="1:17" hidden="1" x14ac:dyDescent="0.25">
      <c r="A28" s="26">
        <v>21351</v>
      </c>
      <c r="B28" s="40" t="s">
        <v>29</v>
      </c>
      <c r="C28" s="188">
        <f t="shared" si="11"/>
        <v>0</v>
      </c>
      <c r="D28" s="249" t="s">
        <v>25</v>
      </c>
      <c r="E28" s="41" t="s">
        <v>25</v>
      </c>
      <c r="F28" s="165" t="s">
        <v>25</v>
      </c>
      <c r="G28" s="215" t="s">
        <v>25</v>
      </c>
      <c r="H28" s="41" t="s">
        <v>25</v>
      </c>
      <c r="I28" s="148" t="s">
        <v>25</v>
      </c>
      <c r="J28" s="319"/>
      <c r="K28" s="320"/>
      <c r="L28" s="176">
        <f t="shared" ref="L28:L30" si="13">J28+K28</f>
        <v>0</v>
      </c>
      <c r="M28" s="280" t="s">
        <v>25</v>
      </c>
      <c r="N28" s="148" t="s">
        <v>25</v>
      </c>
      <c r="O28" s="148" t="s">
        <v>25</v>
      </c>
      <c r="P28" s="304"/>
      <c r="Q28" s="296"/>
    </row>
    <row r="29" spans="1:17" hidden="1" x14ac:dyDescent="0.25">
      <c r="A29" s="29">
        <v>21352</v>
      </c>
      <c r="B29" s="43" t="s">
        <v>30</v>
      </c>
      <c r="C29" s="189">
        <f t="shared" si="11"/>
        <v>0</v>
      </c>
      <c r="D29" s="250" t="s">
        <v>25</v>
      </c>
      <c r="E29" s="44" t="s">
        <v>25</v>
      </c>
      <c r="F29" s="166" t="s">
        <v>25</v>
      </c>
      <c r="G29" s="216" t="s">
        <v>25</v>
      </c>
      <c r="H29" s="44" t="s">
        <v>25</v>
      </c>
      <c r="I29" s="149" t="s">
        <v>25</v>
      </c>
      <c r="J29" s="321"/>
      <c r="K29" s="322"/>
      <c r="L29" s="95">
        <f t="shared" si="13"/>
        <v>0</v>
      </c>
      <c r="M29" s="281" t="s">
        <v>25</v>
      </c>
      <c r="N29" s="149" t="s">
        <v>25</v>
      </c>
      <c r="O29" s="149" t="s">
        <v>25</v>
      </c>
      <c r="P29" s="305"/>
      <c r="Q29" s="296"/>
    </row>
    <row r="30" spans="1:17" ht="24" hidden="1" x14ac:dyDescent="0.25">
      <c r="A30" s="29">
        <v>21359</v>
      </c>
      <c r="B30" s="43" t="s">
        <v>31</v>
      </c>
      <c r="C30" s="189">
        <f t="shared" si="11"/>
        <v>0</v>
      </c>
      <c r="D30" s="250" t="s">
        <v>25</v>
      </c>
      <c r="E30" s="44" t="s">
        <v>25</v>
      </c>
      <c r="F30" s="166" t="s">
        <v>25</v>
      </c>
      <c r="G30" s="216" t="s">
        <v>25</v>
      </c>
      <c r="H30" s="44" t="s">
        <v>25</v>
      </c>
      <c r="I30" s="149" t="s">
        <v>25</v>
      </c>
      <c r="J30" s="321"/>
      <c r="K30" s="322"/>
      <c r="L30" s="95">
        <f t="shared" si="13"/>
        <v>0</v>
      </c>
      <c r="M30" s="281" t="s">
        <v>25</v>
      </c>
      <c r="N30" s="149" t="s">
        <v>25</v>
      </c>
      <c r="O30" s="149" t="s">
        <v>25</v>
      </c>
      <c r="P30" s="305"/>
      <c r="Q30" s="296"/>
    </row>
    <row r="31" spans="1:17" s="19" customFormat="1" ht="36" hidden="1" x14ac:dyDescent="0.25">
      <c r="A31" s="39">
        <v>21370</v>
      </c>
      <c r="B31" s="35" t="s">
        <v>32</v>
      </c>
      <c r="C31" s="187">
        <f t="shared" si="11"/>
        <v>0</v>
      </c>
      <c r="D31" s="248" t="s">
        <v>25</v>
      </c>
      <c r="E31" s="37" t="s">
        <v>25</v>
      </c>
      <c r="F31" s="164" t="s">
        <v>25</v>
      </c>
      <c r="G31" s="214" t="s">
        <v>25</v>
      </c>
      <c r="H31" s="37" t="s">
        <v>25</v>
      </c>
      <c r="I31" s="122" t="s">
        <v>25</v>
      </c>
      <c r="J31" s="130">
        <f t="shared" ref="J31:K31" si="14">SUM(J32)</f>
        <v>0</v>
      </c>
      <c r="K31" s="38">
        <f t="shared" si="14"/>
        <v>0</v>
      </c>
      <c r="L31" s="175">
        <f>SUM(L32)</f>
        <v>0</v>
      </c>
      <c r="M31" s="279" t="s">
        <v>25</v>
      </c>
      <c r="N31" s="122" t="s">
        <v>25</v>
      </c>
      <c r="O31" s="122" t="s">
        <v>25</v>
      </c>
      <c r="P31" s="303"/>
      <c r="Q31" s="181"/>
    </row>
    <row r="32" spans="1:17" ht="36" hidden="1" x14ac:dyDescent="0.25">
      <c r="A32" s="46">
        <v>21379</v>
      </c>
      <c r="B32" s="47" t="s">
        <v>33</v>
      </c>
      <c r="C32" s="190">
        <f t="shared" si="11"/>
        <v>0</v>
      </c>
      <c r="D32" s="251" t="s">
        <v>25</v>
      </c>
      <c r="E32" s="48" t="s">
        <v>25</v>
      </c>
      <c r="F32" s="53" t="s">
        <v>25</v>
      </c>
      <c r="G32" s="217" t="s">
        <v>25</v>
      </c>
      <c r="H32" s="48" t="s">
        <v>25</v>
      </c>
      <c r="I32" s="150" t="s">
        <v>25</v>
      </c>
      <c r="J32" s="323"/>
      <c r="K32" s="324"/>
      <c r="L32" s="332">
        <f>J32+K32</f>
        <v>0</v>
      </c>
      <c r="M32" s="282" t="s">
        <v>25</v>
      </c>
      <c r="N32" s="150" t="s">
        <v>25</v>
      </c>
      <c r="O32" s="150" t="s">
        <v>25</v>
      </c>
      <c r="P32" s="306"/>
      <c r="Q32" s="296"/>
    </row>
    <row r="33" spans="1:17" s="19" customFormat="1" x14ac:dyDescent="0.25">
      <c r="A33" s="39">
        <v>21380</v>
      </c>
      <c r="B33" s="35" t="s">
        <v>34</v>
      </c>
      <c r="C33" s="187">
        <f t="shared" si="11"/>
        <v>27365</v>
      </c>
      <c r="D33" s="248" t="s">
        <v>25</v>
      </c>
      <c r="E33" s="122" t="s">
        <v>25</v>
      </c>
      <c r="F33" s="398" t="s">
        <v>25</v>
      </c>
      <c r="G33" s="214" t="s">
        <v>25</v>
      </c>
      <c r="H33" s="122" t="s">
        <v>25</v>
      </c>
      <c r="I33" s="398" t="s">
        <v>25</v>
      </c>
      <c r="J33" s="130">
        <f t="shared" ref="J33:K33" si="15">SUM(J34:J35)</f>
        <v>27365</v>
      </c>
      <c r="K33" s="38">
        <f t="shared" si="15"/>
        <v>0</v>
      </c>
      <c r="L33" s="175">
        <f>SUM(L34:L35)</f>
        <v>27365</v>
      </c>
      <c r="M33" s="279" t="s">
        <v>25</v>
      </c>
      <c r="N33" s="122" t="s">
        <v>25</v>
      </c>
      <c r="O33" s="122" t="s">
        <v>25</v>
      </c>
      <c r="P33" s="303"/>
      <c r="Q33" s="181"/>
    </row>
    <row r="34" spans="1:17" x14ac:dyDescent="0.25">
      <c r="A34" s="27">
        <v>21381</v>
      </c>
      <c r="B34" s="40" t="s">
        <v>35</v>
      </c>
      <c r="C34" s="188">
        <f t="shared" si="11"/>
        <v>27365</v>
      </c>
      <c r="D34" s="249" t="s">
        <v>25</v>
      </c>
      <c r="E34" s="148" t="s">
        <v>25</v>
      </c>
      <c r="F34" s="399" t="s">
        <v>25</v>
      </c>
      <c r="G34" s="215" t="s">
        <v>25</v>
      </c>
      <c r="H34" s="148" t="s">
        <v>25</v>
      </c>
      <c r="I34" s="399" t="s">
        <v>25</v>
      </c>
      <c r="J34" s="319">
        <v>27365</v>
      </c>
      <c r="K34" s="320"/>
      <c r="L34" s="176">
        <f t="shared" ref="L34:L35" si="16">J34+K34</f>
        <v>27365</v>
      </c>
      <c r="M34" s="280" t="s">
        <v>25</v>
      </c>
      <c r="N34" s="148" t="s">
        <v>25</v>
      </c>
      <c r="O34" s="148" t="s">
        <v>25</v>
      </c>
      <c r="P34" s="304"/>
      <c r="Q34" s="296"/>
    </row>
    <row r="35" spans="1:17" ht="24" hidden="1" x14ac:dyDescent="0.25">
      <c r="A35" s="30">
        <v>21383</v>
      </c>
      <c r="B35" s="43" t="s">
        <v>36</v>
      </c>
      <c r="C35" s="189">
        <f t="shared" si="11"/>
        <v>0</v>
      </c>
      <c r="D35" s="250" t="s">
        <v>25</v>
      </c>
      <c r="E35" s="44" t="s">
        <v>25</v>
      </c>
      <c r="F35" s="166" t="s">
        <v>25</v>
      </c>
      <c r="G35" s="216" t="s">
        <v>25</v>
      </c>
      <c r="H35" s="44" t="s">
        <v>25</v>
      </c>
      <c r="I35" s="149" t="s">
        <v>25</v>
      </c>
      <c r="J35" s="321"/>
      <c r="K35" s="322"/>
      <c r="L35" s="95">
        <f t="shared" si="16"/>
        <v>0</v>
      </c>
      <c r="M35" s="281" t="s">
        <v>25</v>
      </c>
      <c r="N35" s="149" t="s">
        <v>25</v>
      </c>
      <c r="O35" s="149" t="s">
        <v>25</v>
      </c>
      <c r="P35" s="305"/>
      <c r="Q35" s="296"/>
    </row>
    <row r="36" spans="1:17" s="19" customFormat="1" ht="24" hidden="1" x14ac:dyDescent="0.25">
      <c r="A36" s="39">
        <v>21390</v>
      </c>
      <c r="B36" s="35" t="s">
        <v>37</v>
      </c>
      <c r="C36" s="187">
        <f t="shared" si="11"/>
        <v>0</v>
      </c>
      <c r="D36" s="248" t="s">
        <v>25</v>
      </c>
      <c r="E36" s="37" t="s">
        <v>25</v>
      </c>
      <c r="F36" s="164" t="s">
        <v>25</v>
      </c>
      <c r="G36" s="214" t="s">
        <v>25</v>
      </c>
      <c r="H36" s="37" t="s">
        <v>25</v>
      </c>
      <c r="I36" s="122" t="s">
        <v>25</v>
      </c>
      <c r="J36" s="130">
        <f t="shared" ref="J36:K36" si="17">SUM(J37:J40)</f>
        <v>0</v>
      </c>
      <c r="K36" s="38">
        <f t="shared" si="17"/>
        <v>0</v>
      </c>
      <c r="L36" s="175">
        <f>SUM(L37:L40)</f>
        <v>0</v>
      </c>
      <c r="M36" s="279" t="s">
        <v>25</v>
      </c>
      <c r="N36" s="122" t="s">
        <v>25</v>
      </c>
      <c r="O36" s="122" t="s">
        <v>25</v>
      </c>
      <c r="P36" s="303"/>
      <c r="Q36" s="181"/>
    </row>
    <row r="37" spans="1:17" ht="24" hidden="1" x14ac:dyDescent="0.25">
      <c r="A37" s="27">
        <v>21391</v>
      </c>
      <c r="B37" s="40" t="s">
        <v>38</v>
      </c>
      <c r="C37" s="188">
        <f t="shared" si="11"/>
        <v>0</v>
      </c>
      <c r="D37" s="249" t="s">
        <v>25</v>
      </c>
      <c r="E37" s="41" t="s">
        <v>25</v>
      </c>
      <c r="F37" s="165" t="s">
        <v>25</v>
      </c>
      <c r="G37" s="215" t="s">
        <v>25</v>
      </c>
      <c r="H37" s="41" t="s">
        <v>25</v>
      </c>
      <c r="I37" s="148" t="s">
        <v>25</v>
      </c>
      <c r="J37" s="319"/>
      <c r="K37" s="320"/>
      <c r="L37" s="176">
        <f t="shared" ref="L37:L40" si="18">J37+K37</f>
        <v>0</v>
      </c>
      <c r="M37" s="280" t="s">
        <v>25</v>
      </c>
      <c r="N37" s="148" t="s">
        <v>25</v>
      </c>
      <c r="O37" s="148" t="s">
        <v>25</v>
      </c>
      <c r="P37" s="304"/>
      <c r="Q37" s="296"/>
    </row>
    <row r="38" spans="1:17" hidden="1" x14ac:dyDescent="0.25">
      <c r="A38" s="30">
        <v>21393</v>
      </c>
      <c r="B38" s="43" t="s">
        <v>39</v>
      </c>
      <c r="C38" s="189">
        <f t="shared" si="11"/>
        <v>0</v>
      </c>
      <c r="D38" s="250" t="s">
        <v>25</v>
      </c>
      <c r="E38" s="44" t="s">
        <v>25</v>
      </c>
      <c r="F38" s="166" t="s">
        <v>25</v>
      </c>
      <c r="G38" s="216" t="s">
        <v>25</v>
      </c>
      <c r="H38" s="44" t="s">
        <v>25</v>
      </c>
      <c r="I38" s="149" t="s">
        <v>25</v>
      </c>
      <c r="J38" s="321"/>
      <c r="K38" s="322"/>
      <c r="L38" s="95">
        <f t="shared" si="18"/>
        <v>0</v>
      </c>
      <c r="M38" s="281" t="s">
        <v>25</v>
      </c>
      <c r="N38" s="149" t="s">
        <v>25</v>
      </c>
      <c r="O38" s="149" t="s">
        <v>25</v>
      </c>
      <c r="P38" s="305"/>
      <c r="Q38" s="296"/>
    </row>
    <row r="39" spans="1:17" hidden="1" x14ac:dyDescent="0.25">
      <c r="A39" s="30">
        <v>21395</v>
      </c>
      <c r="B39" s="43" t="s">
        <v>40</v>
      </c>
      <c r="C39" s="189">
        <f t="shared" si="11"/>
        <v>0</v>
      </c>
      <c r="D39" s="250" t="s">
        <v>25</v>
      </c>
      <c r="E39" s="44" t="s">
        <v>25</v>
      </c>
      <c r="F39" s="166" t="s">
        <v>25</v>
      </c>
      <c r="G39" s="216" t="s">
        <v>25</v>
      </c>
      <c r="H39" s="44" t="s">
        <v>25</v>
      </c>
      <c r="I39" s="149" t="s">
        <v>25</v>
      </c>
      <c r="J39" s="321"/>
      <c r="K39" s="322"/>
      <c r="L39" s="95">
        <f t="shared" si="18"/>
        <v>0</v>
      </c>
      <c r="M39" s="281" t="s">
        <v>25</v>
      </c>
      <c r="N39" s="149" t="s">
        <v>25</v>
      </c>
      <c r="O39" s="149" t="s">
        <v>25</v>
      </c>
      <c r="P39" s="305"/>
      <c r="Q39" s="296"/>
    </row>
    <row r="40" spans="1:17" ht="24" hidden="1" x14ac:dyDescent="0.25">
      <c r="A40" s="30">
        <v>21399</v>
      </c>
      <c r="B40" s="43" t="s">
        <v>41</v>
      </c>
      <c r="C40" s="189">
        <f t="shared" si="11"/>
        <v>0</v>
      </c>
      <c r="D40" s="250" t="s">
        <v>25</v>
      </c>
      <c r="E40" s="44" t="s">
        <v>25</v>
      </c>
      <c r="F40" s="166" t="s">
        <v>25</v>
      </c>
      <c r="G40" s="216" t="s">
        <v>25</v>
      </c>
      <c r="H40" s="44" t="s">
        <v>25</v>
      </c>
      <c r="I40" s="149" t="s">
        <v>25</v>
      </c>
      <c r="J40" s="321"/>
      <c r="K40" s="322"/>
      <c r="L40" s="95">
        <f t="shared" si="18"/>
        <v>0</v>
      </c>
      <c r="M40" s="281" t="s">
        <v>25</v>
      </c>
      <c r="N40" s="149" t="s">
        <v>25</v>
      </c>
      <c r="O40" s="149" t="s">
        <v>25</v>
      </c>
      <c r="P40" s="305"/>
      <c r="Q40" s="296"/>
    </row>
    <row r="41" spans="1:17" s="19" customFormat="1" ht="36.75" hidden="1" customHeight="1" x14ac:dyDescent="0.25">
      <c r="A41" s="39">
        <v>21420</v>
      </c>
      <c r="B41" s="35" t="s">
        <v>42</v>
      </c>
      <c r="C41" s="191">
        <f>SUM(F41)</f>
        <v>0</v>
      </c>
      <c r="D41" s="252"/>
      <c r="E41" s="36"/>
      <c r="F41" s="330">
        <f>D41+E41</f>
        <v>0</v>
      </c>
      <c r="G41" s="214" t="s">
        <v>25</v>
      </c>
      <c r="H41" s="37" t="s">
        <v>25</v>
      </c>
      <c r="I41" s="122" t="s">
        <v>25</v>
      </c>
      <c r="J41" s="248" t="s">
        <v>25</v>
      </c>
      <c r="K41" s="37" t="s">
        <v>25</v>
      </c>
      <c r="L41" s="164" t="s">
        <v>25</v>
      </c>
      <c r="M41" s="279" t="s">
        <v>25</v>
      </c>
      <c r="N41" s="122" t="s">
        <v>25</v>
      </c>
      <c r="O41" s="122" t="s">
        <v>25</v>
      </c>
      <c r="P41" s="303"/>
      <c r="Q41" s="181"/>
    </row>
    <row r="42" spans="1:17" s="19" customFormat="1" ht="24" hidden="1" x14ac:dyDescent="0.25">
      <c r="A42" s="50">
        <v>21490</v>
      </c>
      <c r="B42" s="51" t="s">
        <v>43</v>
      </c>
      <c r="C42" s="191">
        <f>SUM(F42,I42,L42)</f>
        <v>0</v>
      </c>
      <c r="D42" s="253">
        <f t="shared" ref="D42:E42" si="19">D43</f>
        <v>0</v>
      </c>
      <c r="E42" s="52">
        <f t="shared" si="19"/>
        <v>0</v>
      </c>
      <c r="F42" s="254">
        <f>F43</f>
        <v>0</v>
      </c>
      <c r="G42" s="218">
        <f t="shared" ref="G42:K42" si="20">G43</f>
        <v>0</v>
      </c>
      <c r="H42" s="52">
        <f t="shared" si="20"/>
        <v>0</v>
      </c>
      <c r="I42" s="270">
        <f t="shared" si="20"/>
        <v>0</v>
      </c>
      <c r="J42" s="253">
        <f t="shared" si="20"/>
        <v>0</v>
      </c>
      <c r="K42" s="52">
        <f t="shared" si="20"/>
        <v>0</v>
      </c>
      <c r="L42" s="254">
        <f>L43</f>
        <v>0</v>
      </c>
      <c r="M42" s="279" t="s">
        <v>25</v>
      </c>
      <c r="N42" s="122" t="s">
        <v>25</v>
      </c>
      <c r="O42" s="122" t="s">
        <v>25</v>
      </c>
      <c r="P42" s="303"/>
      <c r="Q42" s="181"/>
    </row>
    <row r="43" spans="1:17" s="19" customFormat="1" ht="24" hidden="1" x14ac:dyDescent="0.25">
      <c r="A43" s="30">
        <v>21499</v>
      </c>
      <c r="B43" s="43" t="s">
        <v>44</v>
      </c>
      <c r="C43" s="192">
        <f>SUM(F43,I43,L43)</f>
        <v>0</v>
      </c>
      <c r="D43" s="255"/>
      <c r="E43" s="49"/>
      <c r="F43" s="176">
        <f>D43+E43</f>
        <v>0</v>
      </c>
      <c r="G43" s="219"/>
      <c r="H43" s="42"/>
      <c r="I43" s="90">
        <f>G43+H43</f>
        <v>0</v>
      </c>
      <c r="J43" s="262"/>
      <c r="K43" s="42"/>
      <c r="L43" s="176">
        <f>J43+K43</f>
        <v>0</v>
      </c>
      <c r="M43" s="282" t="s">
        <v>25</v>
      </c>
      <c r="N43" s="150" t="s">
        <v>25</v>
      </c>
      <c r="O43" s="150" t="s">
        <v>25</v>
      </c>
      <c r="P43" s="306"/>
      <c r="Q43" s="181"/>
    </row>
    <row r="44" spans="1:17" ht="24" hidden="1" x14ac:dyDescent="0.25">
      <c r="A44" s="54">
        <v>23000</v>
      </c>
      <c r="B44" s="55" t="s">
        <v>45</v>
      </c>
      <c r="C44" s="191">
        <f>SUM(O44)</f>
        <v>0</v>
      </c>
      <c r="D44" s="256" t="s">
        <v>25</v>
      </c>
      <c r="E44" s="56" t="s">
        <v>25</v>
      </c>
      <c r="F44" s="257" t="s">
        <v>25</v>
      </c>
      <c r="G44" s="220" t="s">
        <v>25</v>
      </c>
      <c r="H44" s="56" t="s">
        <v>25</v>
      </c>
      <c r="I44" s="271" t="s">
        <v>25</v>
      </c>
      <c r="J44" s="256" t="s">
        <v>25</v>
      </c>
      <c r="K44" s="56" t="s">
        <v>25</v>
      </c>
      <c r="L44" s="257" t="s">
        <v>25</v>
      </c>
      <c r="M44" s="283">
        <f t="shared" ref="M44:N44" si="21">SUM(M45:M46)</f>
        <v>0</v>
      </c>
      <c r="N44" s="151">
        <f t="shared" si="21"/>
        <v>0</v>
      </c>
      <c r="O44" s="151">
        <f>SUM(O45:O46)</f>
        <v>0</v>
      </c>
      <c r="P44" s="307"/>
      <c r="Q44" s="296"/>
    </row>
    <row r="45" spans="1:17" ht="24" hidden="1" x14ac:dyDescent="0.25">
      <c r="A45" s="57">
        <v>23410</v>
      </c>
      <c r="B45" s="58" t="s">
        <v>46</v>
      </c>
      <c r="C45" s="193">
        <f t="shared" ref="C45:C46" si="22">SUM(O45)</f>
        <v>0</v>
      </c>
      <c r="D45" s="258" t="s">
        <v>25</v>
      </c>
      <c r="E45" s="59" t="s">
        <v>25</v>
      </c>
      <c r="F45" s="259" t="s">
        <v>25</v>
      </c>
      <c r="G45" s="221" t="s">
        <v>25</v>
      </c>
      <c r="H45" s="59" t="s">
        <v>25</v>
      </c>
      <c r="I45" s="272" t="s">
        <v>25</v>
      </c>
      <c r="J45" s="258" t="s">
        <v>25</v>
      </c>
      <c r="K45" s="59" t="s">
        <v>25</v>
      </c>
      <c r="L45" s="259" t="s">
        <v>25</v>
      </c>
      <c r="M45" s="325"/>
      <c r="N45" s="326"/>
      <c r="O45" s="152">
        <f t="shared" ref="O45:O46" si="23">M45+N45</f>
        <v>0</v>
      </c>
      <c r="P45" s="288"/>
      <c r="Q45" s="296"/>
    </row>
    <row r="46" spans="1:17" ht="24" hidden="1" x14ac:dyDescent="0.25">
      <c r="A46" s="57">
        <v>23510</v>
      </c>
      <c r="B46" s="58" t="s">
        <v>47</v>
      </c>
      <c r="C46" s="193">
        <f t="shared" si="22"/>
        <v>0</v>
      </c>
      <c r="D46" s="258" t="s">
        <v>25</v>
      </c>
      <c r="E46" s="59" t="s">
        <v>25</v>
      </c>
      <c r="F46" s="259" t="s">
        <v>25</v>
      </c>
      <c r="G46" s="221" t="s">
        <v>25</v>
      </c>
      <c r="H46" s="59" t="s">
        <v>25</v>
      </c>
      <c r="I46" s="272" t="s">
        <v>25</v>
      </c>
      <c r="J46" s="258" t="s">
        <v>25</v>
      </c>
      <c r="K46" s="59" t="s">
        <v>25</v>
      </c>
      <c r="L46" s="259" t="s">
        <v>25</v>
      </c>
      <c r="M46" s="325"/>
      <c r="N46" s="326"/>
      <c r="O46" s="152">
        <f t="shared" si="23"/>
        <v>0</v>
      </c>
      <c r="P46" s="288"/>
      <c r="Q46" s="296"/>
    </row>
    <row r="47" spans="1:17" x14ac:dyDescent="0.25">
      <c r="A47" s="60"/>
      <c r="B47" s="58"/>
      <c r="C47" s="194"/>
      <c r="D47" s="260"/>
      <c r="E47" s="391"/>
      <c r="F47" s="403"/>
      <c r="G47" s="221"/>
      <c r="H47" s="272"/>
      <c r="I47" s="403"/>
      <c r="J47" s="258"/>
      <c r="K47" s="59"/>
      <c r="L47" s="167"/>
      <c r="M47" s="284"/>
      <c r="N47" s="107"/>
      <c r="O47" s="152"/>
      <c r="P47" s="288"/>
      <c r="Q47" s="296"/>
    </row>
    <row r="48" spans="1:17" s="19" customFormat="1" x14ac:dyDescent="0.25">
      <c r="A48" s="61"/>
      <c r="B48" s="62" t="s">
        <v>48</v>
      </c>
      <c r="C48" s="195"/>
      <c r="D48" s="261"/>
      <c r="E48" s="392"/>
      <c r="F48" s="404"/>
      <c r="G48" s="222"/>
      <c r="H48" s="153"/>
      <c r="I48" s="404"/>
      <c r="J48" s="133"/>
      <c r="K48" s="108"/>
      <c r="L48" s="168"/>
      <c r="M48" s="222"/>
      <c r="N48" s="108"/>
      <c r="O48" s="153"/>
      <c r="P48" s="308"/>
      <c r="Q48" s="181"/>
    </row>
    <row r="49" spans="1:17" s="19" customFormat="1" ht="12.75" thickBot="1" x14ac:dyDescent="0.3">
      <c r="A49" s="63"/>
      <c r="B49" s="20" t="s">
        <v>49</v>
      </c>
      <c r="C49" s="196">
        <f t="shared" ref="C49:C112" si="24">SUM(F49,I49,L49,O49)</f>
        <v>620594</v>
      </c>
      <c r="D49" s="134">
        <f t="shared" ref="D49:E49" si="25">SUM(D50,D281)</f>
        <v>592745</v>
      </c>
      <c r="E49" s="117">
        <f t="shared" si="25"/>
        <v>0</v>
      </c>
      <c r="F49" s="405">
        <f>SUM(F50,F281)</f>
        <v>592745</v>
      </c>
      <c r="G49" s="223">
        <f t="shared" ref="G49:O49" si="26">SUM(G50,G281)</f>
        <v>0</v>
      </c>
      <c r="H49" s="117">
        <f t="shared" si="26"/>
        <v>0</v>
      </c>
      <c r="I49" s="405">
        <f t="shared" si="26"/>
        <v>0</v>
      </c>
      <c r="J49" s="134">
        <f t="shared" si="26"/>
        <v>27849</v>
      </c>
      <c r="K49" s="64">
        <f t="shared" si="26"/>
        <v>0</v>
      </c>
      <c r="L49" s="169">
        <f t="shared" si="26"/>
        <v>27849</v>
      </c>
      <c r="M49" s="223">
        <f t="shared" si="26"/>
        <v>0</v>
      </c>
      <c r="N49" s="64">
        <f t="shared" si="26"/>
        <v>0</v>
      </c>
      <c r="O49" s="117">
        <f t="shared" si="26"/>
        <v>0</v>
      </c>
      <c r="P49" s="309"/>
      <c r="Q49" s="181"/>
    </row>
    <row r="50" spans="1:17" s="19" customFormat="1" ht="36.75" thickTop="1" x14ac:dyDescent="0.25">
      <c r="A50" s="65"/>
      <c r="B50" s="66" t="s">
        <v>50</v>
      </c>
      <c r="C50" s="197">
        <f t="shared" si="24"/>
        <v>620594</v>
      </c>
      <c r="D50" s="135">
        <f t="shared" ref="D50:E50" si="27">SUM(D51,D193)</f>
        <v>592745</v>
      </c>
      <c r="E50" s="273">
        <f t="shared" si="27"/>
        <v>0</v>
      </c>
      <c r="F50" s="406">
        <f>SUM(F51,F193)</f>
        <v>592745</v>
      </c>
      <c r="G50" s="224">
        <f t="shared" ref="G50:O50" si="28">SUM(G51,G193)</f>
        <v>0</v>
      </c>
      <c r="H50" s="273">
        <f t="shared" si="28"/>
        <v>0</v>
      </c>
      <c r="I50" s="406">
        <f t="shared" si="28"/>
        <v>0</v>
      </c>
      <c r="J50" s="135">
        <f t="shared" si="28"/>
        <v>27849</v>
      </c>
      <c r="K50" s="67">
        <f t="shared" si="28"/>
        <v>0</v>
      </c>
      <c r="L50" s="170">
        <f t="shared" si="28"/>
        <v>27849</v>
      </c>
      <c r="M50" s="224">
        <f t="shared" si="28"/>
        <v>0</v>
      </c>
      <c r="N50" s="67">
        <f t="shared" si="28"/>
        <v>0</v>
      </c>
      <c r="O50" s="273">
        <f t="shared" si="28"/>
        <v>0</v>
      </c>
      <c r="P50" s="310"/>
      <c r="Q50" s="181"/>
    </row>
    <row r="51" spans="1:17" s="19" customFormat="1" ht="24" x14ac:dyDescent="0.25">
      <c r="A51" s="68"/>
      <c r="B51" s="16" t="s">
        <v>51</v>
      </c>
      <c r="C51" s="198">
        <f t="shared" si="24"/>
        <v>614294</v>
      </c>
      <c r="D51" s="136">
        <f t="shared" ref="D51:E51" si="29">SUM(D52,D74,D172,D186)</f>
        <v>586445</v>
      </c>
      <c r="E51" s="274">
        <f t="shared" si="29"/>
        <v>0</v>
      </c>
      <c r="F51" s="407">
        <f>SUM(F52,F74,F172,F186)</f>
        <v>586445</v>
      </c>
      <c r="G51" s="225">
        <f t="shared" ref="G51:O51" si="30">SUM(G52,G74,G172,G186)</f>
        <v>0</v>
      </c>
      <c r="H51" s="274">
        <f t="shared" si="30"/>
        <v>0</v>
      </c>
      <c r="I51" s="407">
        <f t="shared" si="30"/>
        <v>0</v>
      </c>
      <c r="J51" s="136">
        <f t="shared" si="30"/>
        <v>27849</v>
      </c>
      <c r="K51" s="69">
        <f t="shared" si="30"/>
        <v>0</v>
      </c>
      <c r="L51" s="171">
        <f t="shared" si="30"/>
        <v>27849</v>
      </c>
      <c r="M51" s="225">
        <f t="shared" si="30"/>
        <v>0</v>
      </c>
      <c r="N51" s="69">
        <f t="shared" si="30"/>
        <v>0</v>
      </c>
      <c r="O51" s="274">
        <f t="shared" si="30"/>
        <v>0</v>
      </c>
      <c r="P51" s="311"/>
      <c r="Q51" s="181"/>
    </row>
    <row r="52" spans="1:17" s="19" customFormat="1" x14ac:dyDescent="0.25">
      <c r="A52" s="70">
        <v>1000</v>
      </c>
      <c r="B52" s="70" t="s">
        <v>52</v>
      </c>
      <c r="C52" s="199">
        <f t="shared" si="24"/>
        <v>571513</v>
      </c>
      <c r="D52" s="137">
        <f t="shared" ref="D52:E52" si="31">SUM(D53,D66)</f>
        <v>570861</v>
      </c>
      <c r="E52" s="125">
        <f t="shared" si="31"/>
        <v>0</v>
      </c>
      <c r="F52" s="408">
        <f>SUM(F53,F66)</f>
        <v>570861</v>
      </c>
      <c r="G52" s="226">
        <f t="shared" ref="G52:O52" si="32">SUM(G53,G66)</f>
        <v>0</v>
      </c>
      <c r="H52" s="125">
        <f t="shared" si="32"/>
        <v>0</v>
      </c>
      <c r="I52" s="408">
        <f t="shared" si="32"/>
        <v>0</v>
      </c>
      <c r="J52" s="137">
        <f t="shared" si="32"/>
        <v>652</v>
      </c>
      <c r="K52" s="71">
        <f t="shared" si="32"/>
        <v>0</v>
      </c>
      <c r="L52" s="172">
        <f t="shared" si="32"/>
        <v>652</v>
      </c>
      <c r="M52" s="226">
        <f t="shared" si="32"/>
        <v>0</v>
      </c>
      <c r="N52" s="71">
        <f t="shared" si="32"/>
        <v>0</v>
      </c>
      <c r="O52" s="125">
        <f t="shared" si="32"/>
        <v>0</v>
      </c>
      <c r="P52" s="312"/>
      <c r="Q52" s="181"/>
    </row>
    <row r="53" spans="1:17" x14ac:dyDescent="0.25">
      <c r="A53" s="35">
        <v>1100</v>
      </c>
      <c r="B53" s="72" t="s">
        <v>53</v>
      </c>
      <c r="C53" s="187">
        <f t="shared" si="24"/>
        <v>434061</v>
      </c>
      <c r="D53" s="130">
        <f t="shared" ref="D53:E53" si="33">SUM(D54,D57,D65)</f>
        <v>435798</v>
      </c>
      <c r="E53" s="123">
        <f t="shared" si="33"/>
        <v>-1737</v>
      </c>
      <c r="F53" s="409">
        <f>SUM(F54,F57,F65)</f>
        <v>434061</v>
      </c>
      <c r="G53" s="227">
        <f t="shared" ref="G53:N53" si="34">SUM(G54,G57,G65)</f>
        <v>0</v>
      </c>
      <c r="H53" s="123">
        <f t="shared" si="34"/>
        <v>0</v>
      </c>
      <c r="I53" s="409">
        <f t="shared" si="34"/>
        <v>0</v>
      </c>
      <c r="J53" s="130">
        <f t="shared" si="34"/>
        <v>0</v>
      </c>
      <c r="K53" s="38">
        <f t="shared" si="34"/>
        <v>0</v>
      </c>
      <c r="L53" s="175">
        <f t="shared" si="34"/>
        <v>0</v>
      </c>
      <c r="M53" s="227">
        <f t="shared" si="34"/>
        <v>0</v>
      </c>
      <c r="N53" s="38">
        <f t="shared" si="34"/>
        <v>0</v>
      </c>
      <c r="O53" s="123">
        <f>SUM(O54,O57,O65)</f>
        <v>0</v>
      </c>
      <c r="P53" s="313"/>
      <c r="Q53" s="296"/>
    </row>
    <row r="54" spans="1:17" x14ac:dyDescent="0.25">
      <c r="A54" s="73">
        <v>1110</v>
      </c>
      <c r="B54" s="58" t="s">
        <v>54</v>
      </c>
      <c r="C54" s="194">
        <f>SUM(F54,I54,L54,O54)</f>
        <v>394574</v>
      </c>
      <c r="D54" s="86">
        <f>SUM(D55:D56)</f>
        <v>394574</v>
      </c>
      <c r="E54" s="154">
        <f>SUM(E55:E56)</f>
        <v>0</v>
      </c>
      <c r="F54" s="410">
        <f>SUM(F55:F56)</f>
        <v>394574</v>
      </c>
      <c r="G54" s="228">
        <f t="shared" ref="G54:H54" si="35">SUM(G55:G56)</f>
        <v>0</v>
      </c>
      <c r="H54" s="154">
        <f t="shared" si="35"/>
        <v>0</v>
      </c>
      <c r="I54" s="410">
        <f>SUM(I55:I56)</f>
        <v>0</v>
      </c>
      <c r="J54" s="86">
        <f t="shared" ref="J54:K54" si="36">SUM(J55:J56)</f>
        <v>0</v>
      </c>
      <c r="K54" s="74">
        <f t="shared" si="36"/>
        <v>0</v>
      </c>
      <c r="L54" s="174">
        <f>SUM(L55:L56)</f>
        <v>0</v>
      </c>
      <c r="M54" s="228">
        <f t="shared" ref="M54:N54" si="37">SUM(M55:M56)</f>
        <v>0</v>
      </c>
      <c r="N54" s="74">
        <f t="shared" si="37"/>
        <v>0</v>
      </c>
      <c r="O54" s="154">
        <f>SUM(O55:O56)</f>
        <v>0</v>
      </c>
      <c r="P54" s="291"/>
      <c r="Q54" s="296"/>
    </row>
    <row r="55" spans="1:17" hidden="1" x14ac:dyDescent="0.25">
      <c r="A55" s="27">
        <v>1111</v>
      </c>
      <c r="B55" s="40" t="s">
        <v>55</v>
      </c>
      <c r="C55" s="188">
        <f t="shared" si="24"/>
        <v>0</v>
      </c>
      <c r="D55" s="262"/>
      <c r="E55" s="42"/>
      <c r="F55" s="176">
        <f>D55+E55</f>
        <v>0</v>
      </c>
      <c r="G55" s="219"/>
      <c r="H55" s="42"/>
      <c r="I55" s="90">
        <f>G55+H55</f>
        <v>0</v>
      </c>
      <c r="J55" s="262"/>
      <c r="K55" s="42"/>
      <c r="L55" s="176">
        <f>J55+K55</f>
        <v>0</v>
      </c>
      <c r="M55" s="219"/>
      <c r="N55" s="42"/>
      <c r="O55" s="90">
        <f>M55+N55</f>
        <v>0</v>
      </c>
      <c r="P55" s="289"/>
      <c r="Q55" s="296"/>
    </row>
    <row r="56" spans="1:17" ht="24" customHeight="1" x14ac:dyDescent="0.25">
      <c r="A56" s="30">
        <v>1119</v>
      </c>
      <c r="B56" s="43" t="s">
        <v>56</v>
      </c>
      <c r="C56" s="189">
        <f t="shared" si="24"/>
        <v>394574</v>
      </c>
      <c r="D56" s="263">
        <v>394574</v>
      </c>
      <c r="E56" s="393"/>
      <c r="F56" s="411">
        <f>D56+E56</f>
        <v>394574</v>
      </c>
      <c r="G56" s="229"/>
      <c r="H56" s="393"/>
      <c r="I56" s="411">
        <f>G56+H56</f>
        <v>0</v>
      </c>
      <c r="J56" s="263"/>
      <c r="K56" s="45"/>
      <c r="L56" s="95">
        <f>J56+K56</f>
        <v>0</v>
      </c>
      <c r="M56" s="229"/>
      <c r="N56" s="45"/>
      <c r="O56" s="91">
        <f>M56+N56</f>
        <v>0</v>
      </c>
      <c r="P56" s="290"/>
      <c r="Q56" s="296"/>
    </row>
    <row r="57" spans="1:17" ht="23.25" customHeight="1" x14ac:dyDescent="0.25">
      <c r="A57" s="75">
        <v>1140</v>
      </c>
      <c r="B57" s="43" t="s">
        <v>57</v>
      </c>
      <c r="C57" s="189">
        <f t="shared" si="24"/>
        <v>36937</v>
      </c>
      <c r="D57" s="132">
        <f t="shared" ref="D57:E57" si="38">SUM(D58:D64)</f>
        <v>38674</v>
      </c>
      <c r="E57" s="91">
        <f t="shared" si="38"/>
        <v>-1737</v>
      </c>
      <c r="F57" s="411">
        <f>SUM(F58:F64)</f>
        <v>36937</v>
      </c>
      <c r="G57" s="230">
        <f t="shared" ref="G57:N57" si="39">SUM(G58:G64)</f>
        <v>0</v>
      </c>
      <c r="H57" s="91">
        <f t="shared" si="39"/>
        <v>0</v>
      </c>
      <c r="I57" s="411">
        <f t="shared" si="39"/>
        <v>0</v>
      </c>
      <c r="J57" s="132">
        <f t="shared" si="39"/>
        <v>0</v>
      </c>
      <c r="K57" s="76">
        <f t="shared" si="39"/>
        <v>0</v>
      </c>
      <c r="L57" s="95">
        <f t="shared" si="39"/>
        <v>0</v>
      </c>
      <c r="M57" s="230">
        <f t="shared" si="39"/>
        <v>0</v>
      </c>
      <c r="N57" s="76">
        <f t="shared" si="39"/>
        <v>0</v>
      </c>
      <c r="O57" s="91">
        <f>SUM(O58:O64)</f>
        <v>0</v>
      </c>
      <c r="P57" s="290"/>
      <c r="Q57" s="296"/>
    </row>
    <row r="58" spans="1:17" x14ac:dyDescent="0.25">
      <c r="A58" s="30">
        <v>1141</v>
      </c>
      <c r="B58" s="43" t="s">
        <v>58</v>
      </c>
      <c r="C58" s="189">
        <f t="shared" si="24"/>
        <v>3709</v>
      </c>
      <c r="D58" s="263">
        <v>3709</v>
      </c>
      <c r="E58" s="393"/>
      <c r="F58" s="411">
        <f t="shared" ref="F58:F65" si="40">D58+E58</f>
        <v>3709</v>
      </c>
      <c r="G58" s="229"/>
      <c r="H58" s="393"/>
      <c r="I58" s="411">
        <f t="shared" ref="I58:I65" si="41">G58+H58</f>
        <v>0</v>
      </c>
      <c r="J58" s="263"/>
      <c r="K58" s="45"/>
      <c r="L58" s="95">
        <f t="shared" ref="L58:L65" si="42">J58+K58</f>
        <v>0</v>
      </c>
      <c r="M58" s="229"/>
      <c r="N58" s="45"/>
      <c r="O58" s="91">
        <f t="shared" ref="O58:O65" si="43">M58+N58</f>
        <v>0</v>
      </c>
      <c r="P58" s="290"/>
      <c r="Q58" s="296"/>
    </row>
    <row r="59" spans="1:17" ht="24.75" customHeight="1" x14ac:dyDescent="0.25">
      <c r="A59" s="30">
        <v>1142</v>
      </c>
      <c r="B59" s="43" t="s">
        <v>59</v>
      </c>
      <c r="C59" s="189">
        <f t="shared" si="24"/>
        <v>9833</v>
      </c>
      <c r="D59" s="263">
        <v>9833</v>
      </c>
      <c r="E59" s="393"/>
      <c r="F59" s="411">
        <f t="shared" si="40"/>
        <v>9833</v>
      </c>
      <c r="G59" s="229"/>
      <c r="H59" s="393"/>
      <c r="I59" s="411">
        <f t="shared" si="41"/>
        <v>0</v>
      </c>
      <c r="J59" s="263"/>
      <c r="K59" s="45"/>
      <c r="L59" s="95">
        <f t="shared" si="42"/>
        <v>0</v>
      </c>
      <c r="M59" s="229"/>
      <c r="N59" s="45"/>
      <c r="O59" s="91">
        <f t="shared" si="43"/>
        <v>0</v>
      </c>
      <c r="P59" s="290"/>
      <c r="Q59" s="296"/>
    </row>
    <row r="60" spans="1:17" ht="24" hidden="1" x14ac:dyDescent="0.25">
      <c r="A60" s="30">
        <v>1145</v>
      </c>
      <c r="B60" s="43" t="s">
        <v>60</v>
      </c>
      <c r="C60" s="189">
        <f t="shared" si="24"/>
        <v>0</v>
      </c>
      <c r="D60" s="263"/>
      <c r="E60" s="45"/>
      <c r="F60" s="95">
        <f t="shared" si="40"/>
        <v>0</v>
      </c>
      <c r="G60" s="229"/>
      <c r="H60" s="45"/>
      <c r="I60" s="91">
        <f t="shared" si="41"/>
        <v>0</v>
      </c>
      <c r="J60" s="263"/>
      <c r="K60" s="45"/>
      <c r="L60" s="95">
        <f t="shared" si="42"/>
        <v>0</v>
      </c>
      <c r="M60" s="229"/>
      <c r="N60" s="45"/>
      <c r="O60" s="91">
        <f t="shared" si="43"/>
        <v>0</v>
      </c>
      <c r="P60" s="290"/>
      <c r="Q60" s="296"/>
    </row>
    <row r="61" spans="1:17" ht="27.75" hidden="1" customHeight="1" x14ac:dyDescent="0.25">
      <c r="A61" s="30">
        <v>1146</v>
      </c>
      <c r="B61" s="43" t="s">
        <v>61</v>
      </c>
      <c r="C61" s="189">
        <f t="shared" si="24"/>
        <v>0</v>
      </c>
      <c r="D61" s="263"/>
      <c r="E61" s="45"/>
      <c r="F61" s="95">
        <f t="shared" si="40"/>
        <v>0</v>
      </c>
      <c r="G61" s="229"/>
      <c r="H61" s="45"/>
      <c r="I61" s="91">
        <f t="shared" si="41"/>
        <v>0</v>
      </c>
      <c r="J61" s="263"/>
      <c r="K61" s="45"/>
      <c r="L61" s="95">
        <f t="shared" si="42"/>
        <v>0</v>
      </c>
      <c r="M61" s="229"/>
      <c r="N61" s="45"/>
      <c r="O61" s="91">
        <f t="shared" si="43"/>
        <v>0</v>
      </c>
      <c r="P61" s="290"/>
      <c r="Q61" s="296"/>
    </row>
    <row r="62" spans="1:17" ht="36" x14ac:dyDescent="0.25">
      <c r="A62" s="30">
        <v>1147</v>
      </c>
      <c r="B62" s="43" t="s">
        <v>62</v>
      </c>
      <c r="C62" s="189">
        <f t="shared" si="24"/>
        <v>4369</v>
      </c>
      <c r="D62" s="263">
        <v>6106</v>
      </c>
      <c r="E62" s="393">
        <f>-380-1357</f>
        <v>-1737</v>
      </c>
      <c r="F62" s="411">
        <f t="shared" si="40"/>
        <v>4369</v>
      </c>
      <c r="G62" s="229"/>
      <c r="H62" s="393"/>
      <c r="I62" s="411">
        <f t="shared" si="41"/>
        <v>0</v>
      </c>
      <c r="J62" s="263"/>
      <c r="K62" s="45"/>
      <c r="L62" s="95">
        <f t="shared" si="42"/>
        <v>0</v>
      </c>
      <c r="M62" s="229"/>
      <c r="N62" s="45"/>
      <c r="O62" s="91">
        <f t="shared" si="43"/>
        <v>0</v>
      </c>
      <c r="P62" s="336" t="s">
        <v>489</v>
      </c>
      <c r="Q62" s="296"/>
    </row>
    <row r="63" spans="1:17" x14ac:dyDescent="0.25">
      <c r="A63" s="30">
        <v>1148</v>
      </c>
      <c r="B63" s="43" t="s">
        <v>63</v>
      </c>
      <c r="C63" s="189">
        <f t="shared" si="24"/>
        <v>19026</v>
      </c>
      <c r="D63" s="263">
        <v>19026</v>
      </c>
      <c r="E63" s="393"/>
      <c r="F63" s="411">
        <f t="shared" si="40"/>
        <v>19026</v>
      </c>
      <c r="G63" s="229"/>
      <c r="H63" s="393"/>
      <c r="I63" s="411">
        <f t="shared" si="41"/>
        <v>0</v>
      </c>
      <c r="J63" s="263"/>
      <c r="K63" s="45"/>
      <c r="L63" s="95">
        <f t="shared" si="42"/>
        <v>0</v>
      </c>
      <c r="M63" s="229"/>
      <c r="N63" s="45"/>
      <c r="O63" s="91">
        <f t="shared" si="43"/>
        <v>0</v>
      </c>
      <c r="P63" s="290"/>
      <c r="Q63" s="296"/>
    </row>
    <row r="64" spans="1:17" ht="36" hidden="1" x14ac:dyDescent="0.25">
      <c r="A64" s="30">
        <v>1149</v>
      </c>
      <c r="B64" s="43" t="s">
        <v>64</v>
      </c>
      <c r="C64" s="189">
        <f t="shared" si="24"/>
        <v>0</v>
      </c>
      <c r="D64" s="263"/>
      <c r="E64" s="45"/>
      <c r="F64" s="95">
        <f t="shared" si="40"/>
        <v>0</v>
      </c>
      <c r="G64" s="229"/>
      <c r="H64" s="45"/>
      <c r="I64" s="91">
        <f t="shared" si="41"/>
        <v>0</v>
      </c>
      <c r="J64" s="263"/>
      <c r="K64" s="45"/>
      <c r="L64" s="95">
        <f t="shared" si="42"/>
        <v>0</v>
      </c>
      <c r="M64" s="229"/>
      <c r="N64" s="45"/>
      <c r="O64" s="91">
        <f t="shared" si="43"/>
        <v>0</v>
      </c>
      <c r="P64" s="290"/>
      <c r="Q64" s="296"/>
    </row>
    <row r="65" spans="1:17" ht="36" x14ac:dyDescent="0.25">
      <c r="A65" s="73">
        <v>1150</v>
      </c>
      <c r="B65" s="58" t="s">
        <v>65</v>
      </c>
      <c r="C65" s="194">
        <f t="shared" si="24"/>
        <v>2550</v>
      </c>
      <c r="D65" s="260">
        <v>2550</v>
      </c>
      <c r="E65" s="391"/>
      <c r="F65" s="410">
        <f t="shared" si="40"/>
        <v>2550</v>
      </c>
      <c r="G65" s="231"/>
      <c r="H65" s="391"/>
      <c r="I65" s="410">
        <f t="shared" si="41"/>
        <v>0</v>
      </c>
      <c r="J65" s="260"/>
      <c r="K65" s="77"/>
      <c r="L65" s="174">
        <f t="shared" si="42"/>
        <v>0</v>
      </c>
      <c r="M65" s="231"/>
      <c r="N65" s="77"/>
      <c r="O65" s="154">
        <f t="shared" si="43"/>
        <v>0</v>
      </c>
      <c r="P65" s="291"/>
      <c r="Q65" s="296"/>
    </row>
    <row r="66" spans="1:17" ht="36" x14ac:dyDescent="0.25">
      <c r="A66" s="35">
        <v>1200</v>
      </c>
      <c r="B66" s="72" t="s">
        <v>66</v>
      </c>
      <c r="C66" s="187">
        <f t="shared" si="24"/>
        <v>137452</v>
      </c>
      <c r="D66" s="130">
        <f t="shared" ref="D66:E66" si="44">SUM(D67:D68)</f>
        <v>135063</v>
      </c>
      <c r="E66" s="123">
        <f t="shared" si="44"/>
        <v>1737</v>
      </c>
      <c r="F66" s="409">
        <f>SUM(F67:F68)</f>
        <v>136800</v>
      </c>
      <c r="G66" s="227">
        <f t="shared" ref="G66:N66" si="45">SUM(G67:G68)</f>
        <v>0</v>
      </c>
      <c r="H66" s="123">
        <f t="shared" si="45"/>
        <v>0</v>
      </c>
      <c r="I66" s="409">
        <f t="shared" si="45"/>
        <v>0</v>
      </c>
      <c r="J66" s="130">
        <f t="shared" si="45"/>
        <v>652</v>
      </c>
      <c r="K66" s="38">
        <f t="shared" si="45"/>
        <v>0</v>
      </c>
      <c r="L66" s="175">
        <f t="shared" si="45"/>
        <v>652</v>
      </c>
      <c r="M66" s="227">
        <f t="shared" si="45"/>
        <v>0</v>
      </c>
      <c r="N66" s="38">
        <f t="shared" si="45"/>
        <v>0</v>
      </c>
      <c r="O66" s="123">
        <f>SUM(O67:O68)</f>
        <v>0</v>
      </c>
      <c r="P66" s="292"/>
      <c r="Q66" s="296"/>
    </row>
    <row r="67" spans="1:17" ht="24" x14ac:dyDescent="0.25">
      <c r="A67" s="340">
        <v>1210</v>
      </c>
      <c r="B67" s="40" t="s">
        <v>67</v>
      </c>
      <c r="C67" s="188">
        <f t="shared" si="24"/>
        <v>107273</v>
      </c>
      <c r="D67" s="262">
        <v>107273</v>
      </c>
      <c r="E67" s="390"/>
      <c r="F67" s="402">
        <f>D67+E67</f>
        <v>107273</v>
      </c>
      <c r="G67" s="219"/>
      <c r="H67" s="390"/>
      <c r="I67" s="402">
        <f>G67+H67</f>
        <v>0</v>
      </c>
      <c r="J67" s="262"/>
      <c r="K67" s="42"/>
      <c r="L67" s="176">
        <f>J67+K67</f>
        <v>0</v>
      </c>
      <c r="M67" s="219"/>
      <c r="N67" s="42"/>
      <c r="O67" s="90">
        <f>M67+N67</f>
        <v>0</v>
      </c>
      <c r="P67" s="289"/>
      <c r="Q67" s="296"/>
    </row>
    <row r="68" spans="1:17" ht="24" x14ac:dyDescent="0.25">
      <c r="A68" s="75">
        <v>1220</v>
      </c>
      <c r="B68" s="43" t="s">
        <v>68</v>
      </c>
      <c r="C68" s="189">
        <f t="shared" si="24"/>
        <v>30179</v>
      </c>
      <c r="D68" s="132">
        <f t="shared" ref="D68:E68" si="46">SUM(D69:D73)</f>
        <v>27790</v>
      </c>
      <c r="E68" s="91">
        <f t="shared" si="46"/>
        <v>1737</v>
      </c>
      <c r="F68" s="411">
        <f>SUM(F69:F73)</f>
        <v>29527</v>
      </c>
      <c r="G68" s="230">
        <f t="shared" ref="G68:O68" si="47">SUM(G69:G73)</f>
        <v>0</v>
      </c>
      <c r="H68" s="91">
        <f t="shared" si="47"/>
        <v>0</v>
      </c>
      <c r="I68" s="411">
        <f t="shared" si="47"/>
        <v>0</v>
      </c>
      <c r="J68" s="132">
        <f t="shared" si="47"/>
        <v>652</v>
      </c>
      <c r="K68" s="76">
        <f t="shared" si="47"/>
        <v>0</v>
      </c>
      <c r="L68" s="95">
        <f t="shared" si="47"/>
        <v>652</v>
      </c>
      <c r="M68" s="230">
        <f t="shared" si="47"/>
        <v>0</v>
      </c>
      <c r="N68" s="76">
        <f t="shared" si="47"/>
        <v>0</v>
      </c>
      <c r="O68" s="91">
        <f t="shared" si="47"/>
        <v>0</v>
      </c>
      <c r="P68" s="290"/>
      <c r="Q68" s="296"/>
    </row>
    <row r="69" spans="1:17" ht="121.5" customHeight="1" x14ac:dyDescent="0.25">
      <c r="A69" s="30">
        <v>1221</v>
      </c>
      <c r="B69" s="43" t="s">
        <v>69</v>
      </c>
      <c r="C69" s="189">
        <f t="shared" si="24"/>
        <v>19710</v>
      </c>
      <c r="D69" s="263">
        <v>18187</v>
      </c>
      <c r="E69" s="393">
        <f>166+1357</f>
        <v>1523</v>
      </c>
      <c r="F69" s="411">
        <f t="shared" ref="F69:F73" si="48">D69+E69</f>
        <v>19710</v>
      </c>
      <c r="G69" s="229"/>
      <c r="H69" s="393"/>
      <c r="I69" s="411">
        <f t="shared" ref="I69:I73" si="49">G69+H69</f>
        <v>0</v>
      </c>
      <c r="J69" s="263"/>
      <c r="K69" s="45"/>
      <c r="L69" s="95">
        <f t="shared" ref="L69:L73" si="50">J69+K69</f>
        <v>0</v>
      </c>
      <c r="M69" s="229"/>
      <c r="N69" s="45"/>
      <c r="O69" s="91">
        <f t="shared" ref="O69:O73" si="51">M69+N69</f>
        <v>0</v>
      </c>
      <c r="P69" s="336" t="s">
        <v>490</v>
      </c>
      <c r="Q69" s="296"/>
    </row>
    <row r="70" spans="1:17" hidden="1" x14ac:dyDescent="0.25">
      <c r="A70" s="30">
        <v>1223</v>
      </c>
      <c r="B70" s="43" t="s">
        <v>70</v>
      </c>
      <c r="C70" s="189">
        <f t="shared" si="24"/>
        <v>0</v>
      </c>
      <c r="D70" s="263"/>
      <c r="E70" s="45"/>
      <c r="F70" s="95">
        <f t="shared" si="48"/>
        <v>0</v>
      </c>
      <c r="G70" s="229"/>
      <c r="H70" s="45"/>
      <c r="I70" s="91">
        <f t="shared" si="49"/>
        <v>0</v>
      </c>
      <c r="J70" s="263"/>
      <c r="K70" s="45"/>
      <c r="L70" s="95">
        <f t="shared" si="50"/>
        <v>0</v>
      </c>
      <c r="M70" s="229"/>
      <c r="N70" s="45"/>
      <c r="O70" s="91">
        <f t="shared" si="51"/>
        <v>0</v>
      </c>
      <c r="P70" s="290"/>
      <c r="Q70" s="296"/>
    </row>
    <row r="71" spans="1:17" hidden="1" x14ac:dyDescent="0.25">
      <c r="A71" s="30">
        <v>1225</v>
      </c>
      <c r="B71" s="43" t="s">
        <v>71</v>
      </c>
      <c r="C71" s="189">
        <f t="shared" si="24"/>
        <v>0</v>
      </c>
      <c r="D71" s="263"/>
      <c r="E71" s="45"/>
      <c r="F71" s="95">
        <f t="shared" si="48"/>
        <v>0</v>
      </c>
      <c r="G71" s="229"/>
      <c r="H71" s="45"/>
      <c r="I71" s="91">
        <f t="shared" si="49"/>
        <v>0</v>
      </c>
      <c r="J71" s="263"/>
      <c r="K71" s="45"/>
      <c r="L71" s="95">
        <f t="shared" si="50"/>
        <v>0</v>
      </c>
      <c r="M71" s="229"/>
      <c r="N71" s="45"/>
      <c r="O71" s="91">
        <f t="shared" si="51"/>
        <v>0</v>
      </c>
      <c r="P71" s="290"/>
      <c r="Q71" s="296"/>
    </row>
    <row r="72" spans="1:17" ht="36" x14ac:dyDescent="0.25">
      <c r="A72" s="30">
        <v>1227</v>
      </c>
      <c r="B72" s="43" t="s">
        <v>72</v>
      </c>
      <c r="C72" s="189">
        <f t="shared" si="24"/>
        <v>8748</v>
      </c>
      <c r="D72" s="263">
        <v>8748</v>
      </c>
      <c r="E72" s="393"/>
      <c r="F72" s="411">
        <f t="shared" si="48"/>
        <v>8748</v>
      </c>
      <c r="G72" s="229"/>
      <c r="H72" s="393"/>
      <c r="I72" s="411">
        <f t="shared" si="49"/>
        <v>0</v>
      </c>
      <c r="J72" s="263"/>
      <c r="K72" s="45"/>
      <c r="L72" s="95">
        <f t="shared" si="50"/>
        <v>0</v>
      </c>
      <c r="M72" s="229"/>
      <c r="N72" s="45"/>
      <c r="O72" s="91">
        <f t="shared" si="51"/>
        <v>0</v>
      </c>
      <c r="P72" s="290"/>
      <c r="Q72" s="296"/>
    </row>
    <row r="73" spans="1:17" ht="72" x14ac:dyDescent="0.25">
      <c r="A73" s="30">
        <v>1228</v>
      </c>
      <c r="B73" s="43" t="s">
        <v>73</v>
      </c>
      <c r="C73" s="189">
        <f t="shared" si="24"/>
        <v>1721</v>
      </c>
      <c r="D73" s="263">
        <v>855</v>
      </c>
      <c r="E73" s="393">
        <v>214</v>
      </c>
      <c r="F73" s="411">
        <f t="shared" si="48"/>
        <v>1069</v>
      </c>
      <c r="G73" s="229"/>
      <c r="H73" s="393"/>
      <c r="I73" s="411">
        <f t="shared" si="49"/>
        <v>0</v>
      </c>
      <c r="J73" s="263">
        <v>652</v>
      </c>
      <c r="K73" s="45"/>
      <c r="L73" s="95">
        <f t="shared" si="50"/>
        <v>652</v>
      </c>
      <c r="M73" s="229"/>
      <c r="N73" s="45"/>
      <c r="O73" s="91">
        <f t="shared" si="51"/>
        <v>0</v>
      </c>
      <c r="P73" s="336" t="s">
        <v>491</v>
      </c>
      <c r="Q73" s="296"/>
    </row>
    <row r="74" spans="1:17" x14ac:dyDescent="0.25">
      <c r="A74" s="70">
        <v>2000</v>
      </c>
      <c r="B74" s="70" t="s">
        <v>74</v>
      </c>
      <c r="C74" s="199">
        <f t="shared" si="24"/>
        <v>42781</v>
      </c>
      <c r="D74" s="137">
        <f t="shared" ref="D74:E74" si="52">SUM(D75,D82,D129,D163,D164,D171)</f>
        <v>15584</v>
      </c>
      <c r="E74" s="125">
        <f t="shared" si="52"/>
        <v>0</v>
      </c>
      <c r="F74" s="408">
        <f>SUM(F75,F82,F129,F163,F164,F171)</f>
        <v>15584</v>
      </c>
      <c r="G74" s="226">
        <f t="shared" ref="G74:O74" si="53">SUM(G75,G82,G129,G163,G164,G171)</f>
        <v>0</v>
      </c>
      <c r="H74" s="125">
        <f t="shared" si="53"/>
        <v>0</v>
      </c>
      <c r="I74" s="408">
        <f t="shared" si="53"/>
        <v>0</v>
      </c>
      <c r="J74" s="137">
        <f t="shared" si="53"/>
        <v>27197</v>
      </c>
      <c r="K74" s="71">
        <f t="shared" si="53"/>
        <v>0</v>
      </c>
      <c r="L74" s="172">
        <f t="shared" si="53"/>
        <v>27197</v>
      </c>
      <c r="M74" s="226">
        <f t="shared" si="53"/>
        <v>0</v>
      </c>
      <c r="N74" s="71">
        <f t="shared" si="53"/>
        <v>0</v>
      </c>
      <c r="O74" s="125">
        <f t="shared" si="53"/>
        <v>0</v>
      </c>
      <c r="P74" s="312"/>
      <c r="Q74" s="296"/>
    </row>
    <row r="75" spans="1:17" ht="24" hidden="1" x14ac:dyDescent="0.25">
      <c r="A75" s="35">
        <v>2100</v>
      </c>
      <c r="B75" s="72" t="s">
        <v>75</v>
      </c>
      <c r="C75" s="187">
        <f t="shared" si="24"/>
        <v>0</v>
      </c>
      <c r="D75" s="130">
        <f t="shared" ref="D75:E75" si="54">SUM(D76,D79)</f>
        <v>0</v>
      </c>
      <c r="E75" s="38">
        <f t="shared" si="54"/>
        <v>0</v>
      </c>
      <c r="F75" s="175">
        <f>SUM(F76,F79)</f>
        <v>0</v>
      </c>
      <c r="G75" s="227">
        <f t="shared" ref="G75:O75" si="55">SUM(G76,G79)</f>
        <v>0</v>
      </c>
      <c r="H75" s="38">
        <f t="shared" si="55"/>
        <v>0</v>
      </c>
      <c r="I75" s="123">
        <f t="shared" si="55"/>
        <v>0</v>
      </c>
      <c r="J75" s="130">
        <f t="shared" si="55"/>
        <v>0</v>
      </c>
      <c r="K75" s="38">
        <f t="shared" si="55"/>
        <v>0</v>
      </c>
      <c r="L75" s="175">
        <f t="shared" si="55"/>
        <v>0</v>
      </c>
      <c r="M75" s="227">
        <f t="shared" si="55"/>
        <v>0</v>
      </c>
      <c r="N75" s="38">
        <f t="shared" si="55"/>
        <v>0</v>
      </c>
      <c r="O75" s="123">
        <f t="shared" si="55"/>
        <v>0</v>
      </c>
      <c r="P75" s="292"/>
      <c r="Q75" s="296"/>
    </row>
    <row r="76" spans="1:17" ht="24" hidden="1" x14ac:dyDescent="0.25">
      <c r="A76" s="340">
        <v>2110</v>
      </c>
      <c r="B76" s="40" t="s">
        <v>76</v>
      </c>
      <c r="C76" s="188">
        <f t="shared" si="24"/>
        <v>0</v>
      </c>
      <c r="D76" s="131">
        <f t="shared" ref="D76:E76" si="56">SUM(D77:D78)</f>
        <v>0</v>
      </c>
      <c r="E76" s="79">
        <f t="shared" si="56"/>
        <v>0</v>
      </c>
      <c r="F76" s="176">
        <f>SUM(F77:F78)</f>
        <v>0</v>
      </c>
      <c r="G76" s="232">
        <f t="shared" ref="G76:O76" si="57">SUM(G77:G78)</f>
        <v>0</v>
      </c>
      <c r="H76" s="79">
        <f t="shared" si="57"/>
        <v>0</v>
      </c>
      <c r="I76" s="90">
        <f t="shared" si="57"/>
        <v>0</v>
      </c>
      <c r="J76" s="131">
        <f t="shared" si="57"/>
        <v>0</v>
      </c>
      <c r="K76" s="79">
        <f t="shared" si="57"/>
        <v>0</v>
      </c>
      <c r="L76" s="176">
        <f t="shared" si="57"/>
        <v>0</v>
      </c>
      <c r="M76" s="232">
        <f t="shared" si="57"/>
        <v>0</v>
      </c>
      <c r="N76" s="79">
        <f t="shared" si="57"/>
        <v>0</v>
      </c>
      <c r="O76" s="90">
        <f t="shared" si="57"/>
        <v>0</v>
      </c>
      <c r="P76" s="289"/>
      <c r="Q76" s="296"/>
    </row>
    <row r="77" spans="1:17" hidden="1" x14ac:dyDescent="0.25">
      <c r="A77" s="30">
        <v>2111</v>
      </c>
      <c r="B77" s="43" t="s">
        <v>77</v>
      </c>
      <c r="C77" s="189">
        <f t="shared" si="24"/>
        <v>0</v>
      </c>
      <c r="D77" s="263"/>
      <c r="E77" s="45"/>
      <c r="F77" s="95">
        <f t="shared" ref="F77:F78" si="58">D77+E77</f>
        <v>0</v>
      </c>
      <c r="G77" s="229"/>
      <c r="H77" s="45"/>
      <c r="I77" s="91">
        <f t="shared" ref="I77:I78" si="59">G77+H77</f>
        <v>0</v>
      </c>
      <c r="J77" s="263"/>
      <c r="K77" s="45"/>
      <c r="L77" s="95">
        <f t="shared" ref="L77:L78" si="60">J77+K77</f>
        <v>0</v>
      </c>
      <c r="M77" s="229"/>
      <c r="N77" s="45"/>
      <c r="O77" s="91">
        <f t="shared" ref="O77:O78" si="61">M77+N77</f>
        <v>0</v>
      </c>
      <c r="P77" s="290"/>
      <c r="Q77" s="296"/>
    </row>
    <row r="78" spans="1:17" ht="24" hidden="1" x14ac:dyDescent="0.25">
      <c r="A78" s="30">
        <v>2112</v>
      </c>
      <c r="B78" s="43" t="s">
        <v>78</v>
      </c>
      <c r="C78" s="189">
        <f t="shared" si="24"/>
        <v>0</v>
      </c>
      <c r="D78" s="263"/>
      <c r="E78" s="45"/>
      <c r="F78" s="95">
        <f t="shared" si="58"/>
        <v>0</v>
      </c>
      <c r="G78" s="229"/>
      <c r="H78" s="45"/>
      <c r="I78" s="91">
        <f t="shared" si="59"/>
        <v>0</v>
      </c>
      <c r="J78" s="263"/>
      <c r="K78" s="45"/>
      <c r="L78" s="95">
        <f t="shared" si="60"/>
        <v>0</v>
      </c>
      <c r="M78" s="229"/>
      <c r="N78" s="45"/>
      <c r="O78" s="91">
        <f t="shared" si="61"/>
        <v>0</v>
      </c>
      <c r="P78" s="290"/>
      <c r="Q78" s="296"/>
    </row>
    <row r="79" spans="1:17" ht="24" hidden="1" x14ac:dyDescent="0.25">
      <c r="A79" s="75">
        <v>2120</v>
      </c>
      <c r="B79" s="43" t="s">
        <v>79</v>
      </c>
      <c r="C79" s="189">
        <f t="shared" si="24"/>
        <v>0</v>
      </c>
      <c r="D79" s="132">
        <f t="shared" ref="D79:E79" si="62">SUM(D80:D81)</f>
        <v>0</v>
      </c>
      <c r="E79" s="76">
        <f t="shared" si="62"/>
        <v>0</v>
      </c>
      <c r="F79" s="95">
        <f>SUM(F80:F81)</f>
        <v>0</v>
      </c>
      <c r="G79" s="230">
        <f t="shared" ref="G79:O79" si="63">SUM(G80:G81)</f>
        <v>0</v>
      </c>
      <c r="H79" s="76">
        <f t="shared" si="63"/>
        <v>0</v>
      </c>
      <c r="I79" s="91">
        <f t="shared" si="63"/>
        <v>0</v>
      </c>
      <c r="J79" s="132">
        <f t="shared" si="63"/>
        <v>0</v>
      </c>
      <c r="K79" s="76">
        <f t="shared" si="63"/>
        <v>0</v>
      </c>
      <c r="L79" s="95">
        <f t="shared" si="63"/>
        <v>0</v>
      </c>
      <c r="M79" s="230">
        <f t="shared" si="63"/>
        <v>0</v>
      </c>
      <c r="N79" s="76">
        <f t="shared" si="63"/>
        <v>0</v>
      </c>
      <c r="O79" s="91">
        <f t="shared" si="63"/>
        <v>0</v>
      </c>
      <c r="P79" s="290"/>
      <c r="Q79" s="296"/>
    </row>
    <row r="80" spans="1:17" hidden="1" x14ac:dyDescent="0.25">
      <c r="A80" s="30">
        <v>2121</v>
      </c>
      <c r="B80" s="43" t="s">
        <v>77</v>
      </c>
      <c r="C80" s="189">
        <f t="shared" si="24"/>
        <v>0</v>
      </c>
      <c r="D80" s="263"/>
      <c r="E80" s="45"/>
      <c r="F80" s="95">
        <f t="shared" ref="F80:F81" si="64">D80+E80</f>
        <v>0</v>
      </c>
      <c r="G80" s="229"/>
      <c r="H80" s="45"/>
      <c r="I80" s="91">
        <f t="shared" ref="I80:I81" si="65">G80+H80</f>
        <v>0</v>
      </c>
      <c r="J80" s="263"/>
      <c r="K80" s="45"/>
      <c r="L80" s="95">
        <f t="shared" ref="L80:L81" si="66">J80+K80</f>
        <v>0</v>
      </c>
      <c r="M80" s="229"/>
      <c r="N80" s="45"/>
      <c r="O80" s="91">
        <f t="shared" ref="O80:O81" si="67">M80+N80</f>
        <v>0</v>
      </c>
      <c r="P80" s="290"/>
      <c r="Q80" s="296"/>
    </row>
    <row r="81" spans="1:17" ht="24" hidden="1" x14ac:dyDescent="0.25">
      <c r="A81" s="30">
        <v>2122</v>
      </c>
      <c r="B81" s="43" t="s">
        <v>78</v>
      </c>
      <c r="C81" s="189">
        <f t="shared" si="24"/>
        <v>0</v>
      </c>
      <c r="D81" s="263"/>
      <c r="E81" s="45"/>
      <c r="F81" s="95">
        <f t="shared" si="64"/>
        <v>0</v>
      </c>
      <c r="G81" s="229"/>
      <c r="H81" s="45"/>
      <c r="I81" s="91">
        <f t="shared" si="65"/>
        <v>0</v>
      </c>
      <c r="J81" s="263"/>
      <c r="K81" s="45"/>
      <c r="L81" s="95">
        <f t="shared" si="66"/>
        <v>0</v>
      </c>
      <c r="M81" s="229"/>
      <c r="N81" s="45"/>
      <c r="O81" s="91">
        <f t="shared" si="67"/>
        <v>0</v>
      </c>
      <c r="P81" s="290"/>
      <c r="Q81" s="296"/>
    </row>
    <row r="82" spans="1:17" x14ac:dyDescent="0.25">
      <c r="A82" s="35">
        <v>2200</v>
      </c>
      <c r="B82" s="72" t="s">
        <v>80</v>
      </c>
      <c r="C82" s="187">
        <f t="shared" si="24"/>
        <v>13979</v>
      </c>
      <c r="D82" s="130">
        <f t="shared" ref="D82:E82" si="68">SUM(D83,D88,D94,D102,D111,D115,D121,D127)</f>
        <v>10524</v>
      </c>
      <c r="E82" s="123">
        <f t="shared" si="68"/>
        <v>0</v>
      </c>
      <c r="F82" s="409">
        <f>SUM(F83,F88,F94,F102,F111,F115,F121,F127)</f>
        <v>10524</v>
      </c>
      <c r="G82" s="227">
        <f t="shared" ref="G82:O82" si="69">SUM(G83,G88,G94,G102,G111,G115,G121,G127)</f>
        <v>0</v>
      </c>
      <c r="H82" s="123">
        <f t="shared" si="69"/>
        <v>0</v>
      </c>
      <c r="I82" s="409">
        <f t="shared" si="69"/>
        <v>0</v>
      </c>
      <c r="J82" s="130">
        <f t="shared" si="69"/>
        <v>3455</v>
      </c>
      <c r="K82" s="38">
        <f t="shared" si="69"/>
        <v>0</v>
      </c>
      <c r="L82" s="175">
        <f t="shared" si="69"/>
        <v>3455</v>
      </c>
      <c r="M82" s="227">
        <f t="shared" si="69"/>
        <v>0</v>
      </c>
      <c r="N82" s="38">
        <f t="shared" si="69"/>
        <v>0</v>
      </c>
      <c r="O82" s="123">
        <f t="shared" si="69"/>
        <v>0</v>
      </c>
      <c r="P82" s="314"/>
      <c r="Q82" s="296"/>
    </row>
    <row r="83" spans="1:17" ht="24" x14ac:dyDescent="0.25">
      <c r="A83" s="73">
        <v>2210</v>
      </c>
      <c r="B83" s="58" t="s">
        <v>81</v>
      </c>
      <c r="C83" s="194">
        <f t="shared" si="24"/>
        <v>5712</v>
      </c>
      <c r="D83" s="86">
        <f t="shared" ref="D83:E83" si="70">SUM(D84:D87)</f>
        <v>3789</v>
      </c>
      <c r="E83" s="154">
        <f t="shared" si="70"/>
        <v>0</v>
      </c>
      <c r="F83" s="410">
        <f>SUM(F84:F87)</f>
        <v>3789</v>
      </c>
      <c r="G83" s="228">
        <f t="shared" ref="G83:O83" si="71">SUM(G84:G87)</f>
        <v>0</v>
      </c>
      <c r="H83" s="154">
        <f t="shared" si="71"/>
        <v>0</v>
      </c>
      <c r="I83" s="410">
        <f t="shared" si="71"/>
        <v>0</v>
      </c>
      <c r="J83" s="86">
        <f t="shared" si="71"/>
        <v>1923</v>
      </c>
      <c r="K83" s="74">
        <f t="shared" si="71"/>
        <v>0</v>
      </c>
      <c r="L83" s="174">
        <f t="shared" si="71"/>
        <v>1923</v>
      </c>
      <c r="M83" s="228">
        <f t="shared" si="71"/>
        <v>0</v>
      </c>
      <c r="N83" s="74">
        <f t="shared" si="71"/>
        <v>0</v>
      </c>
      <c r="O83" s="154">
        <f t="shared" si="71"/>
        <v>0</v>
      </c>
      <c r="P83" s="291"/>
      <c r="Q83" s="296"/>
    </row>
    <row r="84" spans="1:17" ht="24" hidden="1" x14ac:dyDescent="0.25">
      <c r="A84" s="27">
        <v>2211</v>
      </c>
      <c r="B84" s="40" t="s">
        <v>82</v>
      </c>
      <c r="C84" s="188">
        <f t="shared" si="24"/>
        <v>0</v>
      </c>
      <c r="D84" s="262"/>
      <c r="E84" s="42"/>
      <c r="F84" s="176">
        <f t="shared" ref="F84:F87" si="72">D84+E84</f>
        <v>0</v>
      </c>
      <c r="G84" s="219"/>
      <c r="H84" s="42"/>
      <c r="I84" s="90">
        <f t="shared" ref="I84:I87" si="73">G84+H84</f>
        <v>0</v>
      </c>
      <c r="J84" s="262"/>
      <c r="K84" s="42"/>
      <c r="L84" s="176">
        <f t="shared" ref="L84:L87" si="74">J84+K84</f>
        <v>0</v>
      </c>
      <c r="M84" s="219"/>
      <c r="N84" s="42"/>
      <c r="O84" s="90">
        <f t="shared" ref="O84:O87" si="75">M84+N84</f>
        <v>0</v>
      </c>
      <c r="P84" s="289"/>
      <c r="Q84" s="296"/>
    </row>
    <row r="85" spans="1:17" ht="36" x14ac:dyDescent="0.2">
      <c r="A85" s="30">
        <v>2212</v>
      </c>
      <c r="B85" s="43" t="s">
        <v>83</v>
      </c>
      <c r="C85" s="189">
        <f t="shared" si="24"/>
        <v>4806</v>
      </c>
      <c r="D85" s="263">
        <v>3297</v>
      </c>
      <c r="E85" s="393"/>
      <c r="F85" s="411">
        <f t="shared" si="72"/>
        <v>3297</v>
      </c>
      <c r="G85" s="229"/>
      <c r="H85" s="393"/>
      <c r="I85" s="411">
        <f t="shared" si="73"/>
        <v>0</v>
      </c>
      <c r="J85" s="263">
        <v>1509</v>
      </c>
      <c r="K85" s="45"/>
      <c r="L85" s="95">
        <f t="shared" si="74"/>
        <v>1509</v>
      </c>
      <c r="M85" s="229"/>
      <c r="N85" s="45"/>
      <c r="O85" s="91">
        <f t="shared" si="75"/>
        <v>0</v>
      </c>
      <c r="P85" s="565"/>
      <c r="Q85" s="296"/>
    </row>
    <row r="86" spans="1:17" ht="24" x14ac:dyDescent="0.25">
      <c r="A86" s="30">
        <v>2214</v>
      </c>
      <c r="B86" s="43" t="s">
        <v>84</v>
      </c>
      <c r="C86" s="189">
        <f t="shared" si="24"/>
        <v>696</v>
      </c>
      <c r="D86" s="263">
        <v>492</v>
      </c>
      <c r="E86" s="393"/>
      <c r="F86" s="411">
        <f t="shared" si="72"/>
        <v>492</v>
      </c>
      <c r="G86" s="229"/>
      <c r="H86" s="393"/>
      <c r="I86" s="411">
        <f t="shared" si="73"/>
        <v>0</v>
      </c>
      <c r="J86" s="263">
        <v>204</v>
      </c>
      <c r="K86" s="45"/>
      <c r="L86" s="95">
        <f t="shared" si="74"/>
        <v>204</v>
      </c>
      <c r="M86" s="229"/>
      <c r="N86" s="45"/>
      <c r="O86" s="91">
        <f t="shared" si="75"/>
        <v>0</v>
      </c>
      <c r="P86" s="290"/>
      <c r="Q86" s="296"/>
    </row>
    <row r="87" spans="1:17" x14ac:dyDescent="0.25">
      <c r="A87" s="30">
        <v>2219</v>
      </c>
      <c r="B87" s="43" t="s">
        <v>85</v>
      </c>
      <c r="C87" s="189">
        <f t="shared" si="24"/>
        <v>210</v>
      </c>
      <c r="D87" s="263"/>
      <c r="E87" s="393"/>
      <c r="F87" s="411">
        <f t="shared" si="72"/>
        <v>0</v>
      </c>
      <c r="G87" s="229"/>
      <c r="H87" s="393"/>
      <c r="I87" s="411">
        <f t="shared" si="73"/>
        <v>0</v>
      </c>
      <c r="J87" s="263">
        <v>210</v>
      </c>
      <c r="K87" s="45"/>
      <c r="L87" s="95">
        <f t="shared" si="74"/>
        <v>210</v>
      </c>
      <c r="M87" s="229"/>
      <c r="N87" s="45"/>
      <c r="O87" s="91">
        <f t="shared" si="75"/>
        <v>0</v>
      </c>
      <c r="P87" s="290"/>
      <c r="Q87" s="296"/>
    </row>
    <row r="88" spans="1:17" ht="24" x14ac:dyDescent="0.25">
      <c r="A88" s="75">
        <v>2220</v>
      </c>
      <c r="B88" s="43" t="s">
        <v>86</v>
      </c>
      <c r="C88" s="189">
        <f t="shared" si="24"/>
        <v>5766</v>
      </c>
      <c r="D88" s="132">
        <f t="shared" ref="D88:E88" si="76">SUM(D89:D93)</f>
        <v>5742</v>
      </c>
      <c r="E88" s="91">
        <f t="shared" si="76"/>
        <v>0</v>
      </c>
      <c r="F88" s="411">
        <f>SUM(F89:F93)</f>
        <v>5742</v>
      </c>
      <c r="G88" s="230">
        <f t="shared" ref="G88:O88" si="77">SUM(G89:G93)</f>
        <v>0</v>
      </c>
      <c r="H88" s="91">
        <f t="shared" si="77"/>
        <v>0</v>
      </c>
      <c r="I88" s="411">
        <f t="shared" si="77"/>
        <v>0</v>
      </c>
      <c r="J88" s="132">
        <f t="shared" si="77"/>
        <v>24</v>
      </c>
      <c r="K88" s="76">
        <f t="shared" si="77"/>
        <v>0</v>
      </c>
      <c r="L88" s="95">
        <f t="shared" si="77"/>
        <v>24</v>
      </c>
      <c r="M88" s="230">
        <f t="shared" si="77"/>
        <v>0</v>
      </c>
      <c r="N88" s="76">
        <f t="shared" si="77"/>
        <v>0</v>
      </c>
      <c r="O88" s="91">
        <f t="shared" si="77"/>
        <v>0</v>
      </c>
      <c r="P88" s="290"/>
      <c r="Q88" s="296"/>
    </row>
    <row r="89" spans="1:17" ht="24" x14ac:dyDescent="0.25">
      <c r="A89" s="30">
        <v>2221</v>
      </c>
      <c r="B89" s="43" t="s">
        <v>305</v>
      </c>
      <c r="C89" s="189">
        <f t="shared" si="24"/>
        <v>3169</v>
      </c>
      <c r="D89" s="263">
        <v>3169</v>
      </c>
      <c r="E89" s="393"/>
      <c r="F89" s="411">
        <f t="shared" ref="F89:F93" si="78">D89+E89</f>
        <v>3169</v>
      </c>
      <c r="G89" s="229"/>
      <c r="H89" s="393"/>
      <c r="I89" s="411">
        <f t="shared" ref="I89:I93" si="79">G89+H89</f>
        <v>0</v>
      </c>
      <c r="J89" s="263"/>
      <c r="K89" s="45"/>
      <c r="L89" s="95">
        <f t="shared" ref="L89:L93" si="80">J89+K89</f>
        <v>0</v>
      </c>
      <c r="M89" s="229"/>
      <c r="N89" s="45"/>
      <c r="O89" s="91">
        <f t="shared" ref="O89:O93" si="81">M89+N89</f>
        <v>0</v>
      </c>
      <c r="P89" s="290"/>
      <c r="Q89" s="296"/>
    </row>
    <row r="90" spans="1:17" x14ac:dyDescent="0.25">
      <c r="A90" s="30">
        <v>2222</v>
      </c>
      <c r="B90" s="43" t="s">
        <v>87</v>
      </c>
      <c r="C90" s="189">
        <f t="shared" si="24"/>
        <v>332</v>
      </c>
      <c r="D90" s="263">
        <v>332</v>
      </c>
      <c r="E90" s="393"/>
      <c r="F90" s="411">
        <f t="shared" si="78"/>
        <v>332</v>
      </c>
      <c r="G90" s="229"/>
      <c r="H90" s="393"/>
      <c r="I90" s="411">
        <f t="shared" si="79"/>
        <v>0</v>
      </c>
      <c r="J90" s="263"/>
      <c r="K90" s="45"/>
      <c r="L90" s="95">
        <f t="shared" si="80"/>
        <v>0</v>
      </c>
      <c r="M90" s="229"/>
      <c r="N90" s="45"/>
      <c r="O90" s="91">
        <f t="shared" si="81"/>
        <v>0</v>
      </c>
      <c r="P90" s="290"/>
      <c r="Q90" s="296"/>
    </row>
    <row r="91" spans="1:17" x14ac:dyDescent="0.25">
      <c r="A91" s="30">
        <v>2223</v>
      </c>
      <c r="B91" s="43" t="s">
        <v>88</v>
      </c>
      <c r="C91" s="189">
        <f t="shared" si="24"/>
        <v>2136</v>
      </c>
      <c r="D91" s="263">
        <v>2136</v>
      </c>
      <c r="E91" s="393"/>
      <c r="F91" s="411">
        <f t="shared" si="78"/>
        <v>2136</v>
      </c>
      <c r="G91" s="229"/>
      <c r="H91" s="393"/>
      <c r="I91" s="411">
        <f t="shared" si="79"/>
        <v>0</v>
      </c>
      <c r="J91" s="263"/>
      <c r="K91" s="45"/>
      <c r="L91" s="95">
        <f t="shared" si="80"/>
        <v>0</v>
      </c>
      <c r="M91" s="229"/>
      <c r="N91" s="45"/>
      <c r="O91" s="91">
        <f t="shared" si="81"/>
        <v>0</v>
      </c>
      <c r="P91" s="336"/>
      <c r="Q91" s="296"/>
    </row>
    <row r="92" spans="1:17" ht="48" x14ac:dyDescent="0.25">
      <c r="A92" s="30">
        <v>2224</v>
      </c>
      <c r="B92" s="43" t="s">
        <v>89</v>
      </c>
      <c r="C92" s="189">
        <f t="shared" si="24"/>
        <v>129</v>
      </c>
      <c r="D92" s="263">
        <v>105</v>
      </c>
      <c r="E92" s="393"/>
      <c r="F92" s="411">
        <f t="shared" si="78"/>
        <v>105</v>
      </c>
      <c r="G92" s="229"/>
      <c r="H92" s="393"/>
      <c r="I92" s="411">
        <f t="shared" si="79"/>
        <v>0</v>
      </c>
      <c r="J92" s="263">
        <v>24</v>
      </c>
      <c r="K92" s="45"/>
      <c r="L92" s="95">
        <f t="shared" si="80"/>
        <v>24</v>
      </c>
      <c r="M92" s="229"/>
      <c r="N92" s="45"/>
      <c r="O92" s="91">
        <f t="shared" si="81"/>
        <v>0</v>
      </c>
      <c r="P92" s="336"/>
      <c r="Q92" s="296"/>
    </row>
    <row r="93" spans="1:17" ht="24" hidden="1" x14ac:dyDescent="0.25">
      <c r="A93" s="30">
        <v>2229</v>
      </c>
      <c r="B93" s="43" t="s">
        <v>90</v>
      </c>
      <c r="C93" s="189">
        <f t="shared" si="24"/>
        <v>0</v>
      </c>
      <c r="D93" s="263"/>
      <c r="E93" s="45"/>
      <c r="F93" s="95">
        <f t="shared" si="78"/>
        <v>0</v>
      </c>
      <c r="G93" s="229"/>
      <c r="H93" s="45"/>
      <c r="I93" s="91">
        <f t="shared" si="79"/>
        <v>0</v>
      </c>
      <c r="J93" s="263"/>
      <c r="K93" s="45"/>
      <c r="L93" s="95">
        <f t="shared" si="80"/>
        <v>0</v>
      </c>
      <c r="M93" s="229"/>
      <c r="N93" s="45"/>
      <c r="O93" s="91">
        <f t="shared" si="81"/>
        <v>0</v>
      </c>
      <c r="P93" s="290"/>
      <c r="Q93" s="296"/>
    </row>
    <row r="94" spans="1:17" ht="36" x14ac:dyDescent="0.25">
      <c r="A94" s="75">
        <v>2230</v>
      </c>
      <c r="B94" s="43" t="s">
        <v>91</v>
      </c>
      <c r="C94" s="189">
        <f t="shared" si="24"/>
        <v>1802</v>
      </c>
      <c r="D94" s="132">
        <f t="shared" ref="D94:E94" si="82">SUM(D95:D101)</f>
        <v>494</v>
      </c>
      <c r="E94" s="91">
        <f t="shared" si="82"/>
        <v>0</v>
      </c>
      <c r="F94" s="411">
        <f>SUM(F95:F101)</f>
        <v>494</v>
      </c>
      <c r="G94" s="230">
        <f t="shared" ref="G94:N94" si="83">SUM(G95:G101)</f>
        <v>0</v>
      </c>
      <c r="H94" s="91">
        <f t="shared" si="83"/>
        <v>0</v>
      </c>
      <c r="I94" s="411">
        <f t="shared" si="83"/>
        <v>0</v>
      </c>
      <c r="J94" s="132">
        <f t="shared" si="83"/>
        <v>1308</v>
      </c>
      <c r="K94" s="76">
        <f t="shared" si="83"/>
        <v>0</v>
      </c>
      <c r="L94" s="95">
        <f t="shared" si="83"/>
        <v>1308</v>
      </c>
      <c r="M94" s="230">
        <f t="shared" si="83"/>
        <v>0</v>
      </c>
      <c r="N94" s="76">
        <f t="shared" si="83"/>
        <v>0</v>
      </c>
      <c r="O94" s="91">
        <f>SUM(O95:O101)</f>
        <v>0</v>
      </c>
      <c r="P94" s="290"/>
      <c r="Q94" s="296"/>
    </row>
    <row r="95" spans="1:17" ht="24" hidden="1" x14ac:dyDescent="0.25">
      <c r="A95" s="30">
        <v>2231</v>
      </c>
      <c r="B95" s="43" t="s">
        <v>92</v>
      </c>
      <c r="C95" s="189">
        <f t="shared" si="24"/>
        <v>0</v>
      </c>
      <c r="D95" s="263"/>
      <c r="E95" s="45"/>
      <c r="F95" s="95">
        <f t="shared" ref="F95:F101" si="84">D95+E95</f>
        <v>0</v>
      </c>
      <c r="G95" s="229"/>
      <c r="H95" s="45"/>
      <c r="I95" s="91">
        <f t="shared" ref="I95:I101" si="85">G95+H95</f>
        <v>0</v>
      </c>
      <c r="J95" s="263"/>
      <c r="K95" s="45"/>
      <c r="L95" s="95">
        <f t="shared" ref="L95:L101" si="86">J95+K95</f>
        <v>0</v>
      </c>
      <c r="M95" s="229"/>
      <c r="N95" s="45"/>
      <c r="O95" s="91">
        <f t="shared" ref="O95:O101" si="87">M95+N95</f>
        <v>0</v>
      </c>
      <c r="P95" s="290"/>
      <c r="Q95" s="296"/>
    </row>
    <row r="96" spans="1:17" ht="36" hidden="1" x14ac:dyDescent="0.25">
      <c r="A96" s="30">
        <v>2232</v>
      </c>
      <c r="B96" s="43" t="s">
        <v>93</v>
      </c>
      <c r="C96" s="189">
        <f t="shared" si="24"/>
        <v>0</v>
      </c>
      <c r="D96" s="263"/>
      <c r="E96" s="45"/>
      <c r="F96" s="95">
        <f t="shared" si="84"/>
        <v>0</v>
      </c>
      <c r="G96" s="229"/>
      <c r="H96" s="45"/>
      <c r="I96" s="91">
        <f t="shared" si="85"/>
        <v>0</v>
      </c>
      <c r="J96" s="263"/>
      <c r="K96" s="45"/>
      <c r="L96" s="95">
        <f t="shared" si="86"/>
        <v>0</v>
      </c>
      <c r="M96" s="229"/>
      <c r="N96" s="45"/>
      <c r="O96" s="91">
        <f t="shared" si="87"/>
        <v>0</v>
      </c>
      <c r="P96" s="290"/>
      <c r="Q96" s="296"/>
    </row>
    <row r="97" spans="1:17" ht="24" hidden="1" x14ac:dyDescent="0.25">
      <c r="A97" s="27">
        <v>2233</v>
      </c>
      <c r="B97" s="40" t="s">
        <v>94</v>
      </c>
      <c r="C97" s="188">
        <f t="shared" si="24"/>
        <v>0</v>
      </c>
      <c r="D97" s="262"/>
      <c r="E97" s="42"/>
      <c r="F97" s="176">
        <f t="shared" si="84"/>
        <v>0</v>
      </c>
      <c r="G97" s="219"/>
      <c r="H97" s="42"/>
      <c r="I97" s="90">
        <f t="shared" si="85"/>
        <v>0</v>
      </c>
      <c r="J97" s="262"/>
      <c r="K97" s="42"/>
      <c r="L97" s="176">
        <f t="shared" si="86"/>
        <v>0</v>
      </c>
      <c r="M97" s="219"/>
      <c r="N97" s="42"/>
      <c r="O97" s="90">
        <f t="shared" si="87"/>
        <v>0</v>
      </c>
      <c r="P97" s="289"/>
      <c r="Q97" s="296"/>
    </row>
    <row r="98" spans="1:17" ht="36" hidden="1" x14ac:dyDescent="0.25">
      <c r="A98" s="30">
        <v>2234</v>
      </c>
      <c r="B98" s="43" t="s">
        <v>95</v>
      </c>
      <c r="C98" s="189">
        <f t="shared" si="24"/>
        <v>0</v>
      </c>
      <c r="D98" s="263"/>
      <c r="E98" s="45"/>
      <c r="F98" s="95">
        <f t="shared" si="84"/>
        <v>0</v>
      </c>
      <c r="G98" s="229"/>
      <c r="H98" s="45"/>
      <c r="I98" s="91">
        <f t="shared" si="85"/>
        <v>0</v>
      </c>
      <c r="J98" s="263"/>
      <c r="K98" s="45"/>
      <c r="L98" s="95">
        <f t="shared" si="86"/>
        <v>0</v>
      </c>
      <c r="M98" s="229"/>
      <c r="N98" s="45"/>
      <c r="O98" s="91">
        <f t="shared" si="87"/>
        <v>0</v>
      </c>
      <c r="P98" s="290"/>
      <c r="Q98" s="296"/>
    </row>
    <row r="99" spans="1:17" ht="24" x14ac:dyDescent="0.25">
      <c r="A99" s="30">
        <v>2235</v>
      </c>
      <c r="B99" s="43" t="s">
        <v>96</v>
      </c>
      <c r="C99" s="189">
        <f t="shared" si="24"/>
        <v>227</v>
      </c>
      <c r="D99" s="263"/>
      <c r="E99" s="393"/>
      <c r="F99" s="411">
        <f t="shared" si="84"/>
        <v>0</v>
      </c>
      <c r="G99" s="229"/>
      <c r="H99" s="393"/>
      <c r="I99" s="411">
        <f t="shared" si="85"/>
        <v>0</v>
      </c>
      <c r="J99" s="263">
        <v>227</v>
      </c>
      <c r="K99" s="45"/>
      <c r="L99" s="95">
        <f t="shared" si="86"/>
        <v>227</v>
      </c>
      <c r="M99" s="229"/>
      <c r="N99" s="45"/>
      <c r="O99" s="91">
        <f t="shared" si="87"/>
        <v>0</v>
      </c>
      <c r="P99" s="290"/>
      <c r="Q99" s="296"/>
    </row>
    <row r="100" spans="1:17" x14ac:dyDescent="0.25">
      <c r="A100" s="30">
        <v>2236</v>
      </c>
      <c r="B100" s="43" t="s">
        <v>97</v>
      </c>
      <c r="C100" s="189">
        <f t="shared" si="24"/>
        <v>544</v>
      </c>
      <c r="D100" s="263">
        <v>78</v>
      </c>
      <c r="E100" s="393"/>
      <c r="F100" s="411">
        <f t="shared" si="84"/>
        <v>78</v>
      </c>
      <c r="G100" s="229"/>
      <c r="H100" s="393"/>
      <c r="I100" s="411">
        <f t="shared" si="85"/>
        <v>0</v>
      </c>
      <c r="J100" s="263">
        <v>466</v>
      </c>
      <c r="K100" s="45"/>
      <c r="L100" s="95">
        <f t="shared" si="86"/>
        <v>466</v>
      </c>
      <c r="M100" s="229"/>
      <c r="N100" s="45"/>
      <c r="O100" s="91">
        <f t="shared" si="87"/>
        <v>0</v>
      </c>
      <c r="P100" s="290"/>
      <c r="Q100" s="296"/>
    </row>
    <row r="101" spans="1:17" ht="24" x14ac:dyDescent="0.25">
      <c r="A101" s="30">
        <v>2239</v>
      </c>
      <c r="B101" s="43" t="s">
        <v>98</v>
      </c>
      <c r="C101" s="189">
        <f t="shared" si="24"/>
        <v>1031</v>
      </c>
      <c r="D101" s="263">
        <v>416</v>
      </c>
      <c r="E101" s="393"/>
      <c r="F101" s="411">
        <f t="shared" si="84"/>
        <v>416</v>
      </c>
      <c r="G101" s="229"/>
      <c r="H101" s="393"/>
      <c r="I101" s="411">
        <f t="shared" si="85"/>
        <v>0</v>
      </c>
      <c r="J101" s="263">
        <v>615</v>
      </c>
      <c r="K101" s="45"/>
      <c r="L101" s="95">
        <f t="shared" si="86"/>
        <v>615</v>
      </c>
      <c r="M101" s="229"/>
      <c r="N101" s="45"/>
      <c r="O101" s="91">
        <f t="shared" si="87"/>
        <v>0</v>
      </c>
      <c r="P101" s="290"/>
      <c r="Q101" s="296"/>
    </row>
    <row r="102" spans="1:17" ht="36" x14ac:dyDescent="0.25">
      <c r="A102" s="75">
        <v>2240</v>
      </c>
      <c r="B102" s="43" t="s">
        <v>99</v>
      </c>
      <c r="C102" s="189">
        <f t="shared" si="24"/>
        <v>690</v>
      </c>
      <c r="D102" s="132">
        <f t="shared" ref="D102:E102" si="88">SUM(D103:D110)</f>
        <v>490</v>
      </c>
      <c r="E102" s="91">
        <f t="shared" si="88"/>
        <v>0</v>
      </c>
      <c r="F102" s="411">
        <f>SUM(F103:F110)</f>
        <v>490</v>
      </c>
      <c r="G102" s="230">
        <f t="shared" ref="G102:N102" si="89">SUM(G103:G110)</f>
        <v>0</v>
      </c>
      <c r="H102" s="91">
        <f t="shared" si="89"/>
        <v>0</v>
      </c>
      <c r="I102" s="411">
        <f t="shared" si="89"/>
        <v>0</v>
      </c>
      <c r="J102" s="132">
        <f t="shared" si="89"/>
        <v>200</v>
      </c>
      <c r="K102" s="76">
        <f t="shared" si="89"/>
        <v>0</v>
      </c>
      <c r="L102" s="95">
        <f t="shared" si="89"/>
        <v>200</v>
      </c>
      <c r="M102" s="230">
        <f t="shared" si="89"/>
        <v>0</v>
      </c>
      <c r="N102" s="76">
        <f t="shared" si="89"/>
        <v>0</v>
      </c>
      <c r="O102" s="91">
        <f>SUM(O103:O110)</f>
        <v>0</v>
      </c>
      <c r="P102" s="290"/>
      <c r="Q102" s="296"/>
    </row>
    <row r="103" spans="1:17" hidden="1" x14ac:dyDescent="0.25">
      <c r="A103" s="30">
        <v>2241</v>
      </c>
      <c r="B103" s="43" t="s">
        <v>100</v>
      </c>
      <c r="C103" s="189">
        <f t="shared" si="24"/>
        <v>0</v>
      </c>
      <c r="D103" s="263"/>
      <c r="E103" s="45"/>
      <c r="F103" s="95">
        <f t="shared" ref="F103:F110" si="90">D103+E103</f>
        <v>0</v>
      </c>
      <c r="G103" s="229"/>
      <c r="H103" s="45"/>
      <c r="I103" s="91">
        <f t="shared" ref="I103:I110" si="91">G103+H103</f>
        <v>0</v>
      </c>
      <c r="J103" s="263"/>
      <c r="K103" s="45"/>
      <c r="L103" s="95">
        <f t="shared" ref="L103:L110" si="92">J103+K103</f>
        <v>0</v>
      </c>
      <c r="M103" s="229"/>
      <c r="N103" s="45"/>
      <c r="O103" s="91">
        <f t="shared" ref="O103:O110" si="93">M103+N103</f>
        <v>0</v>
      </c>
      <c r="P103" s="290"/>
      <c r="Q103" s="296"/>
    </row>
    <row r="104" spans="1:17" ht="24" hidden="1" x14ac:dyDescent="0.25">
      <c r="A104" s="30">
        <v>2242</v>
      </c>
      <c r="B104" s="43" t="s">
        <v>101</v>
      </c>
      <c r="C104" s="189">
        <f t="shared" si="24"/>
        <v>0</v>
      </c>
      <c r="D104" s="263"/>
      <c r="E104" s="45"/>
      <c r="F104" s="95">
        <f t="shared" si="90"/>
        <v>0</v>
      </c>
      <c r="G104" s="229"/>
      <c r="H104" s="45"/>
      <c r="I104" s="91">
        <f t="shared" si="91"/>
        <v>0</v>
      </c>
      <c r="J104" s="263"/>
      <c r="K104" s="45"/>
      <c r="L104" s="95">
        <f t="shared" si="92"/>
        <v>0</v>
      </c>
      <c r="M104" s="229"/>
      <c r="N104" s="45"/>
      <c r="O104" s="91">
        <f t="shared" si="93"/>
        <v>0</v>
      </c>
      <c r="P104" s="290"/>
      <c r="Q104" s="296"/>
    </row>
    <row r="105" spans="1:17" ht="24" x14ac:dyDescent="0.25">
      <c r="A105" s="30">
        <v>2243</v>
      </c>
      <c r="B105" s="43" t="s">
        <v>102</v>
      </c>
      <c r="C105" s="189">
        <f t="shared" si="24"/>
        <v>200</v>
      </c>
      <c r="D105" s="263"/>
      <c r="E105" s="393"/>
      <c r="F105" s="411">
        <f t="shared" si="90"/>
        <v>0</v>
      </c>
      <c r="G105" s="229"/>
      <c r="H105" s="393"/>
      <c r="I105" s="411">
        <f t="shared" si="91"/>
        <v>0</v>
      </c>
      <c r="J105" s="263">
        <v>200</v>
      </c>
      <c r="K105" s="45"/>
      <c r="L105" s="95">
        <f t="shared" si="92"/>
        <v>200</v>
      </c>
      <c r="M105" s="229"/>
      <c r="N105" s="45"/>
      <c r="O105" s="91">
        <f t="shared" si="93"/>
        <v>0</v>
      </c>
      <c r="P105" s="290"/>
      <c r="Q105" s="296"/>
    </row>
    <row r="106" spans="1:17" x14ac:dyDescent="0.25">
      <c r="A106" s="30">
        <v>2244</v>
      </c>
      <c r="B106" s="43" t="s">
        <v>103</v>
      </c>
      <c r="C106" s="189">
        <f t="shared" si="24"/>
        <v>490</v>
      </c>
      <c r="D106" s="263">
        <v>490</v>
      </c>
      <c r="E106" s="393"/>
      <c r="F106" s="411">
        <f t="shared" si="90"/>
        <v>490</v>
      </c>
      <c r="G106" s="229"/>
      <c r="H106" s="393"/>
      <c r="I106" s="411">
        <f t="shared" si="91"/>
        <v>0</v>
      </c>
      <c r="J106" s="263"/>
      <c r="K106" s="45"/>
      <c r="L106" s="95">
        <f t="shared" si="92"/>
        <v>0</v>
      </c>
      <c r="M106" s="229"/>
      <c r="N106" s="45"/>
      <c r="O106" s="91">
        <f t="shared" si="93"/>
        <v>0</v>
      </c>
      <c r="P106" s="336"/>
      <c r="Q106" s="296"/>
    </row>
    <row r="107" spans="1:17" ht="24" hidden="1" x14ac:dyDescent="0.25">
      <c r="A107" s="30">
        <v>2246</v>
      </c>
      <c r="B107" s="43" t="s">
        <v>104</v>
      </c>
      <c r="C107" s="189">
        <f t="shared" si="24"/>
        <v>0</v>
      </c>
      <c r="D107" s="263"/>
      <c r="E107" s="45"/>
      <c r="F107" s="95">
        <f t="shared" si="90"/>
        <v>0</v>
      </c>
      <c r="G107" s="229"/>
      <c r="H107" s="45"/>
      <c r="I107" s="91">
        <f t="shared" si="91"/>
        <v>0</v>
      </c>
      <c r="J107" s="263"/>
      <c r="K107" s="45"/>
      <c r="L107" s="95">
        <f t="shared" si="92"/>
        <v>0</v>
      </c>
      <c r="M107" s="229"/>
      <c r="N107" s="45"/>
      <c r="O107" s="91">
        <f t="shared" si="93"/>
        <v>0</v>
      </c>
      <c r="P107" s="290"/>
      <c r="Q107" s="296"/>
    </row>
    <row r="108" spans="1:17" hidden="1" x14ac:dyDescent="0.25">
      <c r="A108" s="30">
        <v>2247</v>
      </c>
      <c r="B108" s="43" t="s">
        <v>105</v>
      </c>
      <c r="C108" s="189">
        <f t="shared" si="24"/>
        <v>0</v>
      </c>
      <c r="D108" s="263"/>
      <c r="E108" s="45"/>
      <c r="F108" s="95">
        <f t="shared" si="90"/>
        <v>0</v>
      </c>
      <c r="G108" s="229"/>
      <c r="H108" s="45"/>
      <c r="I108" s="91">
        <f t="shared" si="91"/>
        <v>0</v>
      </c>
      <c r="J108" s="263"/>
      <c r="K108" s="45"/>
      <c r="L108" s="95">
        <f t="shared" si="92"/>
        <v>0</v>
      </c>
      <c r="M108" s="229"/>
      <c r="N108" s="45"/>
      <c r="O108" s="91">
        <f t="shared" si="93"/>
        <v>0</v>
      </c>
      <c r="P108" s="290"/>
      <c r="Q108" s="296"/>
    </row>
    <row r="109" spans="1:17" ht="24" hidden="1" x14ac:dyDescent="0.25">
      <c r="A109" s="30">
        <v>2248</v>
      </c>
      <c r="B109" s="43" t="s">
        <v>106</v>
      </c>
      <c r="C109" s="189">
        <f t="shared" si="24"/>
        <v>0</v>
      </c>
      <c r="D109" s="263"/>
      <c r="E109" s="45"/>
      <c r="F109" s="95">
        <f t="shared" si="90"/>
        <v>0</v>
      </c>
      <c r="G109" s="229"/>
      <c r="H109" s="45"/>
      <c r="I109" s="91">
        <f t="shared" si="91"/>
        <v>0</v>
      </c>
      <c r="J109" s="263"/>
      <c r="K109" s="45"/>
      <c r="L109" s="95">
        <f t="shared" si="92"/>
        <v>0</v>
      </c>
      <c r="M109" s="229"/>
      <c r="N109" s="45"/>
      <c r="O109" s="91">
        <f t="shared" si="93"/>
        <v>0</v>
      </c>
      <c r="P109" s="290"/>
      <c r="Q109" s="296"/>
    </row>
    <row r="110" spans="1:17" ht="24" hidden="1" x14ac:dyDescent="0.25">
      <c r="A110" s="30">
        <v>2249</v>
      </c>
      <c r="B110" s="43" t="s">
        <v>107</v>
      </c>
      <c r="C110" s="189">
        <f t="shared" si="24"/>
        <v>0</v>
      </c>
      <c r="D110" s="263"/>
      <c r="E110" s="45"/>
      <c r="F110" s="95">
        <f t="shared" si="90"/>
        <v>0</v>
      </c>
      <c r="G110" s="229"/>
      <c r="H110" s="45"/>
      <c r="I110" s="91">
        <f t="shared" si="91"/>
        <v>0</v>
      </c>
      <c r="J110" s="263"/>
      <c r="K110" s="45"/>
      <c r="L110" s="95">
        <f t="shared" si="92"/>
        <v>0</v>
      </c>
      <c r="M110" s="229"/>
      <c r="N110" s="45"/>
      <c r="O110" s="91">
        <f t="shared" si="93"/>
        <v>0</v>
      </c>
      <c r="P110" s="290"/>
      <c r="Q110" s="296"/>
    </row>
    <row r="111" spans="1:17" hidden="1" x14ac:dyDescent="0.25">
      <c r="A111" s="75">
        <v>2250</v>
      </c>
      <c r="B111" s="43" t="s">
        <v>108</v>
      </c>
      <c r="C111" s="189">
        <f t="shared" si="24"/>
        <v>0</v>
      </c>
      <c r="D111" s="132">
        <f t="shared" ref="D111:E111" si="94">SUM(D112:D114)</f>
        <v>0</v>
      </c>
      <c r="E111" s="76">
        <f t="shared" si="94"/>
        <v>0</v>
      </c>
      <c r="F111" s="95">
        <f>SUM(F112:F114)</f>
        <v>0</v>
      </c>
      <c r="G111" s="230">
        <f t="shared" ref="G111:N111" si="95">SUM(G112:G114)</f>
        <v>0</v>
      </c>
      <c r="H111" s="76">
        <f t="shared" si="95"/>
        <v>0</v>
      </c>
      <c r="I111" s="91">
        <f t="shared" si="95"/>
        <v>0</v>
      </c>
      <c r="J111" s="132">
        <f t="shared" si="95"/>
        <v>0</v>
      </c>
      <c r="K111" s="76">
        <f t="shared" si="95"/>
        <v>0</v>
      </c>
      <c r="L111" s="95">
        <f t="shared" si="95"/>
        <v>0</v>
      </c>
      <c r="M111" s="230">
        <f t="shared" si="95"/>
        <v>0</v>
      </c>
      <c r="N111" s="76">
        <f t="shared" si="95"/>
        <v>0</v>
      </c>
      <c r="O111" s="91">
        <f>SUM(O112:O114)</f>
        <v>0</v>
      </c>
      <c r="P111" s="290"/>
      <c r="Q111" s="296"/>
    </row>
    <row r="112" spans="1:17" hidden="1" x14ac:dyDescent="0.25">
      <c r="A112" s="30">
        <v>2251</v>
      </c>
      <c r="B112" s="43" t="s">
        <v>109</v>
      </c>
      <c r="C112" s="189">
        <f t="shared" si="24"/>
        <v>0</v>
      </c>
      <c r="D112" s="263"/>
      <c r="E112" s="45"/>
      <c r="F112" s="95">
        <f t="shared" ref="F112:F114" si="96">D112+E112</f>
        <v>0</v>
      </c>
      <c r="G112" s="229"/>
      <c r="H112" s="45"/>
      <c r="I112" s="91">
        <f t="shared" ref="I112:I114" si="97">G112+H112</f>
        <v>0</v>
      </c>
      <c r="J112" s="263"/>
      <c r="K112" s="45"/>
      <c r="L112" s="95">
        <f t="shared" ref="L112:L114" si="98">J112+K112</f>
        <v>0</v>
      </c>
      <c r="M112" s="229"/>
      <c r="N112" s="45"/>
      <c r="O112" s="91">
        <f t="shared" ref="O112:O114" si="99">M112+N112</f>
        <v>0</v>
      </c>
      <c r="P112" s="290"/>
      <c r="Q112" s="296"/>
    </row>
    <row r="113" spans="1:17" ht="24" hidden="1" x14ac:dyDescent="0.25">
      <c r="A113" s="30">
        <v>2252</v>
      </c>
      <c r="B113" s="43" t="s">
        <v>110</v>
      </c>
      <c r="C113" s="189">
        <f t="shared" ref="C113:C176" si="100">SUM(F113,I113,L113,O113)</f>
        <v>0</v>
      </c>
      <c r="D113" s="263"/>
      <c r="E113" s="45"/>
      <c r="F113" s="95">
        <f t="shared" si="96"/>
        <v>0</v>
      </c>
      <c r="G113" s="229"/>
      <c r="H113" s="45"/>
      <c r="I113" s="91">
        <f t="shared" si="97"/>
        <v>0</v>
      </c>
      <c r="J113" s="263"/>
      <c r="K113" s="45"/>
      <c r="L113" s="95">
        <f t="shared" si="98"/>
        <v>0</v>
      </c>
      <c r="M113" s="229"/>
      <c r="N113" s="45"/>
      <c r="O113" s="91">
        <f t="shared" si="99"/>
        <v>0</v>
      </c>
      <c r="P113" s="290"/>
      <c r="Q113" s="296"/>
    </row>
    <row r="114" spans="1:17" ht="24" hidden="1" x14ac:dyDescent="0.25">
      <c r="A114" s="30">
        <v>2259</v>
      </c>
      <c r="B114" s="43" t="s">
        <v>111</v>
      </c>
      <c r="C114" s="189">
        <f t="shared" si="100"/>
        <v>0</v>
      </c>
      <c r="D114" s="263"/>
      <c r="E114" s="45"/>
      <c r="F114" s="95">
        <f t="shared" si="96"/>
        <v>0</v>
      </c>
      <c r="G114" s="229"/>
      <c r="H114" s="45"/>
      <c r="I114" s="91">
        <f t="shared" si="97"/>
        <v>0</v>
      </c>
      <c r="J114" s="263"/>
      <c r="K114" s="45"/>
      <c r="L114" s="95">
        <f t="shared" si="98"/>
        <v>0</v>
      </c>
      <c r="M114" s="229"/>
      <c r="N114" s="45"/>
      <c r="O114" s="91">
        <f t="shared" si="99"/>
        <v>0</v>
      </c>
      <c r="P114" s="290"/>
      <c r="Q114" s="296"/>
    </row>
    <row r="115" spans="1:17" x14ac:dyDescent="0.25">
      <c r="A115" s="75">
        <v>2260</v>
      </c>
      <c r="B115" s="43" t="s">
        <v>112</v>
      </c>
      <c r="C115" s="189">
        <f t="shared" si="100"/>
        <v>9</v>
      </c>
      <c r="D115" s="132">
        <f t="shared" ref="D115:E115" si="101">SUM(D116:D120)</f>
        <v>9</v>
      </c>
      <c r="E115" s="91">
        <f t="shared" si="101"/>
        <v>0</v>
      </c>
      <c r="F115" s="411">
        <f>SUM(F116:F120)</f>
        <v>9</v>
      </c>
      <c r="G115" s="230">
        <f t="shared" ref="G115:N115" si="102">SUM(G116:G120)</f>
        <v>0</v>
      </c>
      <c r="H115" s="91">
        <f t="shared" si="102"/>
        <v>0</v>
      </c>
      <c r="I115" s="411">
        <f t="shared" si="102"/>
        <v>0</v>
      </c>
      <c r="J115" s="132">
        <f t="shared" si="102"/>
        <v>0</v>
      </c>
      <c r="K115" s="76">
        <f t="shared" si="102"/>
        <v>0</v>
      </c>
      <c r="L115" s="95">
        <f t="shared" si="102"/>
        <v>0</v>
      </c>
      <c r="M115" s="230">
        <f t="shared" si="102"/>
        <v>0</v>
      </c>
      <c r="N115" s="76">
        <f t="shared" si="102"/>
        <v>0</v>
      </c>
      <c r="O115" s="91">
        <f>SUM(O116:O120)</f>
        <v>0</v>
      </c>
      <c r="P115" s="290"/>
      <c r="Q115" s="296"/>
    </row>
    <row r="116" spans="1:17" hidden="1" x14ac:dyDescent="0.25">
      <c r="A116" s="30">
        <v>2261</v>
      </c>
      <c r="B116" s="43" t="s">
        <v>113</v>
      </c>
      <c r="C116" s="189">
        <f t="shared" si="100"/>
        <v>0</v>
      </c>
      <c r="D116" s="263"/>
      <c r="E116" s="45"/>
      <c r="F116" s="95">
        <f t="shared" ref="F116:F120" si="103">D116+E116</f>
        <v>0</v>
      </c>
      <c r="G116" s="229"/>
      <c r="H116" s="45"/>
      <c r="I116" s="91">
        <f t="shared" ref="I116:I120" si="104">G116+H116</f>
        <v>0</v>
      </c>
      <c r="J116" s="263"/>
      <c r="K116" s="45"/>
      <c r="L116" s="95">
        <f t="shared" ref="L116:L120" si="105">J116+K116</f>
        <v>0</v>
      </c>
      <c r="M116" s="229"/>
      <c r="N116" s="45"/>
      <c r="O116" s="91">
        <f t="shared" ref="O116:O120" si="106">M116+N116</f>
        <v>0</v>
      </c>
      <c r="P116" s="290"/>
      <c r="Q116" s="296"/>
    </row>
    <row r="117" spans="1:17" hidden="1" x14ac:dyDescent="0.25">
      <c r="A117" s="30">
        <v>2262</v>
      </c>
      <c r="B117" s="43" t="s">
        <v>114</v>
      </c>
      <c r="C117" s="189">
        <f t="shared" si="100"/>
        <v>0</v>
      </c>
      <c r="D117" s="263"/>
      <c r="E117" s="45"/>
      <c r="F117" s="95">
        <f t="shared" si="103"/>
        <v>0</v>
      </c>
      <c r="G117" s="229"/>
      <c r="H117" s="45"/>
      <c r="I117" s="91">
        <f t="shared" si="104"/>
        <v>0</v>
      </c>
      <c r="J117" s="263"/>
      <c r="K117" s="45"/>
      <c r="L117" s="95">
        <f t="shared" si="105"/>
        <v>0</v>
      </c>
      <c r="M117" s="229"/>
      <c r="N117" s="45"/>
      <c r="O117" s="91">
        <f t="shared" si="106"/>
        <v>0</v>
      </c>
      <c r="P117" s="290"/>
      <c r="Q117" s="296"/>
    </row>
    <row r="118" spans="1:17" hidden="1" x14ac:dyDescent="0.25">
      <c r="A118" s="30">
        <v>2263</v>
      </c>
      <c r="B118" s="43" t="s">
        <v>115</v>
      </c>
      <c r="C118" s="189">
        <f t="shared" si="100"/>
        <v>0</v>
      </c>
      <c r="D118" s="263"/>
      <c r="E118" s="45"/>
      <c r="F118" s="95">
        <f t="shared" si="103"/>
        <v>0</v>
      </c>
      <c r="G118" s="229"/>
      <c r="H118" s="45"/>
      <c r="I118" s="91">
        <f t="shared" si="104"/>
        <v>0</v>
      </c>
      <c r="J118" s="263"/>
      <c r="K118" s="45"/>
      <c r="L118" s="95">
        <f t="shared" si="105"/>
        <v>0</v>
      </c>
      <c r="M118" s="229"/>
      <c r="N118" s="45"/>
      <c r="O118" s="91">
        <f t="shared" si="106"/>
        <v>0</v>
      </c>
      <c r="P118" s="290"/>
      <c r="Q118" s="296"/>
    </row>
    <row r="119" spans="1:17" ht="24" hidden="1" x14ac:dyDescent="0.25">
      <c r="A119" s="30">
        <v>2264</v>
      </c>
      <c r="B119" s="43" t="s">
        <v>116</v>
      </c>
      <c r="C119" s="189">
        <f t="shared" si="100"/>
        <v>0</v>
      </c>
      <c r="D119" s="263"/>
      <c r="E119" s="45"/>
      <c r="F119" s="95">
        <f t="shared" si="103"/>
        <v>0</v>
      </c>
      <c r="G119" s="229"/>
      <c r="H119" s="45"/>
      <c r="I119" s="91">
        <f t="shared" si="104"/>
        <v>0</v>
      </c>
      <c r="J119" s="263"/>
      <c r="K119" s="45"/>
      <c r="L119" s="95">
        <f t="shared" si="105"/>
        <v>0</v>
      </c>
      <c r="M119" s="229"/>
      <c r="N119" s="45"/>
      <c r="O119" s="91">
        <f t="shared" si="106"/>
        <v>0</v>
      </c>
      <c r="P119" s="290"/>
      <c r="Q119" s="296"/>
    </row>
    <row r="120" spans="1:17" x14ac:dyDescent="0.25">
      <c r="A120" s="30">
        <v>2269</v>
      </c>
      <c r="B120" s="43" t="s">
        <v>117</v>
      </c>
      <c r="C120" s="189">
        <f t="shared" si="100"/>
        <v>9</v>
      </c>
      <c r="D120" s="263">
        <v>9</v>
      </c>
      <c r="E120" s="393"/>
      <c r="F120" s="411">
        <f t="shared" si="103"/>
        <v>9</v>
      </c>
      <c r="G120" s="229"/>
      <c r="H120" s="393"/>
      <c r="I120" s="411">
        <f t="shared" si="104"/>
        <v>0</v>
      </c>
      <c r="J120" s="263"/>
      <c r="K120" s="45"/>
      <c r="L120" s="95">
        <f t="shared" si="105"/>
        <v>0</v>
      </c>
      <c r="M120" s="229"/>
      <c r="N120" s="45"/>
      <c r="O120" s="91">
        <f t="shared" si="106"/>
        <v>0</v>
      </c>
      <c r="P120" s="290"/>
      <c r="Q120" s="296"/>
    </row>
    <row r="121" spans="1:17" hidden="1" x14ac:dyDescent="0.25">
      <c r="A121" s="75">
        <v>2270</v>
      </c>
      <c r="B121" s="43" t="s">
        <v>118</v>
      </c>
      <c r="C121" s="189">
        <f t="shared" si="100"/>
        <v>0</v>
      </c>
      <c r="D121" s="132">
        <f t="shared" ref="D121:E121" si="107">SUM(D122:D126)</f>
        <v>0</v>
      </c>
      <c r="E121" s="76">
        <f t="shared" si="107"/>
        <v>0</v>
      </c>
      <c r="F121" s="95">
        <f>SUM(F122:F126)</f>
        <v>0</v>
      </c>
      <c r="G121" s="230">
        <f t="shared" ref="G121:N121" si="108">SUM(G122:G126)</f>
        <v>0</v>
      </c>
      <c r="H121" s="76">
        <f t="shared" si="108"/>
        <v>0</v>
      </c>
      <c r="I121" s="91">
        <f t="shared" si="108"/>
        <v>0</v>
      </c>
      <c r="J121" s="132">
        <f t="shared" si="108"/>
        <v>0</v>
      </c>
      <c r="K121" s="76">
        <f t="shared" si="108"/>
        <v>0</v>
      </c>
      <c r="L121" s="95">
        <f t="shared" si="108"/>
        <v>0</v>
      </c>
      <c r="M121" s="230">
        <f t="shared" si="108"/>
        <v>0</v>
      </c>
      <c r="N121" s="76">
        <f t="shared" si="108"/>
        <v>0</v>
      </c>
      <c r="O121" s="91">
        <f>SUM(O122:O126)</f>
        <v>0</v>
      </c>
      <c r="P121" s="374"/>
      <c r="Q121" s="296"/>
    </row>
    <row r="122" spans="1:17" hidden="1" x14ac:dyDescent="0.25">
      <c r="A122" s="30">
        <v>2272</v>
      </c>
      <c r="B122" s="94" t="s">
        <v>119</v>
      </c>
      <c r="C122" s="189">
        <f t="shared" si="100"/>
        <v>0</v>
      </c>
      <c r="D122" s="263"/>
      <c r="E122" s="45"/>
      <c r="F122" s="95">
        <f t="shared" ref="F122:F126" si="109">D122+E122</f>
        <v>0</v>
      </c>
      <c r="G122" s="229"/>
      <c r="H122" s="45"/>
      <c r="I122" s="91">
        <f t="shared" ref="I122:I126" si="110">G122+H122</f>
        <v>0</v>
      </c>
      <c r="J122" s="263"/>
      <c r="K122" s="45"/>
      <c r="L122" s="95">
        <f t="shared" ref="L122:L126" si="111">J122+K122</f>
        <v>0</v>
      </c>
      <c r="M122" s="229"/>
      <c r="N122" s="45"/>
      <c r="O122" s="91">
        <f t="shared" ref="O122:O126" si="112">M122+N122</f>
        <v>0</v>
      </c>
      <c r="P122" s="290"/>
      <c r="Q122" s="296"/>
    </row>
    <row r="123" spans="1:17" ht="24" hidden="1" x14ac:dyDescent="0.25">
      <c r="A123" s="30">
        <v>2274</v>
      </c>
      <c r="B123" s="120" t="s">
        <v>306</v>
      </c>
      <c r="C123" s="189">
        <f t="shared" si="100"/>
        <v>0</v>
      </c>
      <c r="D123" s="263"/>
      <c r="E123" s="45"/>
      <c r="F123" s="95">
        <f t="shared" si="109"/>
        <v>0</v>
      </c>
      <c r="G123" s="229"/>
      <c r="H123" s="45"/>
      <c r="I123" s="91">
        <f t="shared" si="110"/>
        <v>0</v>
      </c>
      <c r="J123" s="263"/>
      <c r="K123" s="45"/>
      <c r="L123" s="95">
        <f t="shared" si="111"/>
        <v>0</v>
      </c>
      <c r="M123" s="229"/>
      <c r="N123" s="45"/>
      <c r="O123" s="91">
        <f t="shared" si="112"/>
        <v>0</v>
      </c>
      <c r="P123" s="290"/>
      <c r="Q123" s="296"/>
    </row>
    <row r="124" spans="1:17" ht="24" hidden="1" x14ac:dyDescent="0.25">
      <c r="A124" s="30">
        <v>2275</v>
      </c>
      <c r="B124" s="43" t="s">
        <v>120</v>
      </c>
      <c r="C124" s="189">
        <f t="shared" si="100"/>
        <v>0</v>
      </c>
      <c r="D124" s="263"/>
      <c r="E124" s="45"/>
      <c r="F124" s="95">
        <f t="shared" si="109"/>
        <v>0</v>
      </c>
      <c r="G124" s="229"/>
      <c r="H124" s="45"/>
      <c r="I124" s="91">
        <f t="shared" si="110"/>
        <v>0</v>
      </c>
      <c r="J124" s="263"/>
      <c r="K124" s="45"/>
      <c r="L124" s="95">
        <f t="shared" si="111"/>
        <v>0</v>
      </c>
      <c r="M124" s="229"/>
      <c r="N124" s="45"/>
      <c r="O124" s="91">
        <f t="shared" si="112"/>
        <v>0</v>
      </c>
      <c r="P124" s="336"/>
      <c r="Q124" s="296"/>
    </row>
    <row r="125" spans="1:17" ht="36" hidden="1" x14ac:dyDescent="0.25">
      <c r="A125" s="30">
        <v>2276</v>
      </c>
      <c r="B125" s="43" t="s">
        <v>121</v>
      </c>
      <c r="C125" s="189">
        <f t="shared" si="100"/>
        <v>0</v>
      </c>
      <c r="D125" s="263"/>
      <c r="E125" s="45"/>
      <c r="F125" s="95">
        <f t="shared" si="109"/>
        <v>0</v>
      </c>
      <c r="G125" s="229"/>
      <c r="H125" s="45"/>
      <c r="I125" s="91">
        <f t="shared" si="110"/>
        <v>0</v>
      </c>
      <c r="J125" s="263"/>
      <c r="K125" s="45"/>
      <c r="L125" s="95">
        <f t="shared" si="111"/>
        <v>0</v>
      </c>
      <c r="M125" s="229"/>
      <c r="N125" s="45"/>
      <c r="O125" s="91">
        <f t="shared" si="112"/>
        <v>0</v>
      </c>
      <c r="P125" s="290"/>
      <c r="Q125" s="296"/>
    </row>
    <row r="126" spans="1:17" ht="24" hidden="1" x14ac:dyDescent="0.25">
      <c r="A126" s="30">
        <v>2279</v>
      </c>
      <c r="B126" s="43" t="s">
        <v>122</v>
      </c>
      <c r="C126" s="189">
        <f t="shared" si="100"/>
        <v>0</v>
      </c>
      <c r="D126" s="263"/>
      <c r="E126" s="45"/>
      <c r="F126" s="95">
        <f t="shared" si="109"/>
        <v>0</v>
      </c>
      <c r="G126" s="229"/>
      <c r="H126" s="45"/>
      <c r="I126" s="91">
        <f t="shared" si="110"/>
        <v>0</v>
      </c>
      <c r="J126" s="263"/>
      <c r="K126" s="45"/>
      <c r="L126" s="95">
        <f t="shared" si="111"/>
        <v>0</v>
      </c>
      <c r="M126" s="229"/>
      <c r="N126" s="45"/>
      <c r="O126" s="91">
        <f t="shared" si="112"/>
        <v>0</v>
      </c>
      <c r="P126" s="290"/>
      <c r="Q126" s="296"/>
    </row>
    <row r="127" spans="1:17" ht="24" hidden="1" x14ac:dyDescent="0.25">
      <c r="A127" s="340">
        <v>2280</v>
      </c>
      <c r="B127" s="40" t="s">
        <v>123</v>
      </c>
      <c r="C127" s="188">
        <f t="shared" si="100"/>
        <v>0</v>
      </c>
      <c r="D127" s="131">
        <f t="shared" ref="D127:O127" si="113">SUM(D128)</f>
        <v>0</v>
      </c>
      <c r="E127" s="79">
        <f>SUM(E128)</f>
        <v>0</v>
      </c>
      <c r="F127" s="176">
        <f t="shared" si="113"/>
        <v>0</v>
      </c>
      <c r="G127" s="232">
        <f t="shared" si="113"/>
        <v>0</v>
      </c>
      <c r="H127" s="79">
        <f t="shared" si="113"/>
        <v>0</v>
      </c>
      <c r="I127" s="90">
        <f t="shared" si="113"/>
        <v>0</v>
      </c>
      <c r="J127" s="131">
        <f t="shared" si="113"/>
        <v>0</v>
      </c>
      <c r="K127" s="79">
        <f t="shared" si="113"/>
        <v>0</v>
      </c>
      <c r="L127" s="176">
        <f t="shared" si="113"/>
        <v>0</v>
      </c>
      <c r="M127" s="232">
        <f t="shared" si="113"/>
        <v>0</v>
      </c>
      <c r="N127" s="79">
        <f t="shared" si="113"/>
        <v>0</v>
      </c>
      <c r="O127" s="91">
        <f t="shared" si="113"/>
        <v>0</v>
      </c>
      <c r="P127" s="290"/>
      <c r="Q127" s="296"/>
    </row>
    <row r="128" spans="1:17" ht="24" hidden="1" x14ac:dyDescent="0.25">
      <c r="A128" s="30">
        <v>2283</v>
      </c>
      <c r="B128" s="43" t="s">
        <v>124</v>
      </c>
      <c r="C128" s="189">
        <f t="shared" si="100"/>
        <v>0</v>
      </c>
      <c r="D128" s="263"/>
      <c r="E128" s="45"/>
      <c r="F128" s="95">
        <f>D128+E128</f>
        <v>0</v>
      </c>
      <c r="G128" s="229"/>
      <c r="H128" s="45"/>
      <c r="I128" s="91">
        <f>G128+H128</f>
        <v>0</v>
      </c>
      <c r="J128" s="263"/>
      <c r="K128" s="45"/>
      <c r="L128" s="95">
        <f>J128+K128</f>
        <v>0</v>
      </c>
      <c r="M128" s="229"/>
      <c r="N128" s="45"/>
      <c r="O128" s="91">
        <f>M128+N128</f>
        <v>0</v>
      </c>
      <c r="P128" s="290"/>
      <c r="Q128" s="296"/>
    </row>
    <row r="129" spans="1:17" ht="38.25" customHeight="1" x14ac:dyDescent="0.25">
      <c r="A129" s="35">
        <v>2300</v>
      </c>
      <c r="B129" s="72" t="s">
        <v>125</v>
      </c>
      <c r="C129" s="187">
        <f t="shared" si="100"/>
        <v>18659</v>
      </c>
      <c r="D129" s="130">
        <f t="shared" ref="D129:E129" si="114">SUM(D130,D135,D139,D140,D143,D150,D158,D159,D162)</f>
        <v>4917</v>
      </c>
      <c r="E129" s="123">
        <f t="shared" si="114"/>
        <v>0</v>
      </c>
      <c r="F129" s="409">
        <f>SUM(F130,F135,F139,F140,F143,F150,F158,F159,F162)</f>
        <v>4917</v>
      </c>
      <c r="G129" s="227">
        <f t="shared" ref="G129:N129" si="115">SUM(G130,G135,G139,G140,G143,G150,G158,G159,G162)</f>
        <v>0</v>
      </c>
      <c r="H129" s="123">
        <f t="shared" si="115"/>
        <v>0</v>
      </c>
      <c r="I129" s="409">
        <f t="shared" si="115"/>
        <v>0</v>
      </c>
      <c r="J129" s="130">
        <f t="shared" si="115"/>
        <v>13742</v>
      </c>
      <c r="K129" s="38">
        <f t="shared" si="115"/>
        <v>0</v>
      </c>
      <c r="L129" s="175">
        <f t="shared" si="115"/>
        <v>13742</v>
      </c>
      <c r="M129" s="227">
        <f t="shared" si="115"/>
        <v>0</v>
      </c>
      <c r="N129" s="38">
        <f t="shared" si="115"/>
        <v>0</v>
      </c>
      <c r="O129" s="123">
        <f>SUM(O130,O135,O139,O140,O143,O150,O158,O159,O162)</f>
        <v>0</v>
      </c>
      <c r="P129" s="292"/>
      <c r="Q129" s="296"/>
    </row>
    <row r="130" spans="1:17" ht="24" x14ac:dyDescent="0.25">
      <c r="A130" s="340">
        <v>2310</v>
      </c>
      <c r="B130" s="40" t="s">
        <v>126</v>
      </c>
      <c r="C130" s="188">
        <f t="shared" si="100"/>
        <v>1525</v>
      </c>
      <c r="D130" s="131">
        <f t="shared" ref="D130:O130" si="116">SUM(D131:D134)</f>
        <v>860</v>
      </c>
      <c r="E130" s="90">
        <f t="shared" si="116"/>
        <v>0</v>
      </c>
      <c r="F130" s="402">
        <f t="shared" si="116"/>
        <v>860</v>
      </c>
      <c r="G130" s="232">
        <f t="shared" si="116"/>
        <v>0</v>
      </c>
      <c r="H130" s="90">
        <f t="shared" si="116"/>
        <v>0</v>
      </c>
      <c r="I130" s="402">
        <f t="shared" si="116"/>
        <v>0</v>
      </c>
      <c r="J130" s="131">
        <f t="shared" si="116"/>
        <v>665</v>
      </c>
      <c r="K130" s="79">
        <f t="shared" si="116"/>
        <v>0</v>
      </c>
      <c r="L130" s="176">
        <f t="shared" si="116"/>
        <v>665</v>
      </c>
      <c r="M130" s="232">
        <f t="shared" si="116"/>
        <v>0</v>
      </c>
      <c r="N130" s="79">
        <f t="shared" si="116"/>
        <v>0</v>
      </c>
      <c r="O130" s="90">
        <f t="shared" si="116"/>
        <v>0</v>
      </c>
      <c r="P130" s="289"/>
      <c r="Q130" s="296"/>
    </row>
    <row r="131" spans="1:17" x14ac:dyDescent="0.25">
      <c r="A131" s="30">
        <v>2311</v>
      </c>
      <c r="B131" s="43" t="s">
        <v>127</v>
      </c>
      <c r="C131" s="189">
        <f t="shared" si="100"/>
        <v>1125</v>
      </c>
      <c r="D131" s="263">
        <v>560</v>
      </c>
      <c r="E131" s="393"/>
      <c r="F131" s="411">
        <f t="shared" ref="F131:F134" si="117">D131+E131</f>
        <v>560</v>
      </c>
      <c r="G131" s="229"/>
      <c r="H131" s="393"/>
      <c r="I131" s="411">
        <f t="shared" ref="I131:I134" si="118">G131+H131</f>
        <v>0</v>
      </c>
      <c r="J131" s="263">
        <v>565</v>
      </c>
      <c r="K131" s="45"/>
      <c r="L131" s="95">
        <f t="shared" ref="L131:L134" si="119">J131+K131</f>
        <v>565</v>
      </c>
      <c r="M131" s="229"/>
      <c r="N131" s="45"/>
      <c r="O131" s="91">
        <f t="shared" ref="O131:O134" si="120">M131+N131</f>
        <v>0</v>
      </c>
      <c r="P131" s="290"/>
      <c r="Q131" s="296"/>
    </row>
    <row r="132" spans="1:17" x14ac:dyDescent="0.25">
      <c r="A132" s="30">
        <v>2312</v>
      </c>
      <c r="B132" s="43" t="s">
        <v>128</v>
      </c>
      <c r="C132" s="189">
        <f t="shared" si="100"/>
        <v>300</v>
      </c>
      <c r="D132" s="263">
        <v>300</v>
      </c>
      <c r="E132" s="393"/>
      <c r="F132" s="411">
        <f t="shared" si="117"/>
        <v>300</v>
      </c>
      <c r="G132" s="229"/>
      <c r="H132" s="393"/>
      <c r="I132" s="411">
        <f t="shared" si="118"/>
        <v>0</v>
      </c>
      <c r="J132" s="263"/>
      <c r="K132" s="45"/>
      <c r="L132" s="95">
        <f t="shared" si="119"/>
        <v>0</v>
      </c>
      <c r="M132" s="229"/>
      <c r="N132" s="45"/>
      <c r="O132" s="91">
        <f t="shared" si="120"/>
        <v>0</v>
      </c>
      <c r="P132" s="336"/>
      <c r="Q132" s="296"/>
    </row>
    <row r="133" spans="1:17" hidden="1" x14ac:dyDescent="0.25">
      <c r="A133" s="30">
        <v>2313</v>
      </c>
      <c r="B133" s="43" t="s">
        <v>129</v>
      </c>
      <c r="C133" s="189">
        <f t="shared" si="100"/>
        <v>0</v>
      </c>
      <c r="D133" s="263"/>
      <c r="E133" s="45"/>
      <c r="F133" s="95">
        <f t="shared" si="117"/>
        <v>0</v>
      </c>
      <c r="G133" s="229"/>
      <c r="H133" s="45"/>
      <c r="I133" s="91">
        <f t="shared" si="118"/>
        <v>0</v>
      </c>
      <c r="J133" s="263"/>
      <c r="K133" s="45"/>
      <c r="L133" s="95">
        <f t="shared" si="119"/>
        <v>0</v>
      </c>
      <c r="M133" s="229"/>
      <c r="N133" s="45"/>
      <c r="O133" s="91">
        <f t="shared" si="120"/>
        <v>0</v>
      </c>
      <c r="P133" s="290"/>
      <c r="Q133" s="296"/>
    </row>
    <row r="134" spans="1:17" ht="47.25" customHeight="1" x14ac:dyDescent="0.25">
      <c r="A134" s="30">
        <v>2314</v>
      </c>
      <c r="B134" s="43" t="s">
        <v>307</v>
      </c>
      <c r="C134" s="189">
        <f t="shared" si="100"/>
        <v>100</v>
      </c>
      <c r="D134" s="263"/>
      <c r="E134" s="393"/>
      <c r="F134" s="411">
        <f t="shared" si="117"/>
        <v>0</v>
      </c>
      <c r="G134" s="229"/>
      <c r="H134" s="393"/>
      <c r="I134" s="411">
        <f t="shared" si="118"/>
        <v>0</v>
      </c>
      <c r="J134" s="263">
        <v>100</v>
      </c>
      <c r="K134" s="45"/>
      <c r="L134" s="95">
        <f t="shared" si="119"/>
        <v>100</v>
      </c>
      <c r="M134" s="229"/>
      <c r="N134" s="45"/>
      <c r="O134" s="91">
        <f t="shared" si="120"/>
        <v>0</v>
      </c>
      <c r="P134" s="290"/>
      <c r="Q134" s="296"/>
    </row>
    <row r="135" spans="1:17" x14ac:dyDescent="0.25">
      <c r="A135" s="75">
        <v>2320</v>
      </c>
      <c r="B135" s="43" t="s">
        <v>130</v>
      </c>
      <c r="C135" s="189">
        <f t="shared" si="100"/>
        <v>3134</v>
      </c>
      <c r="D135" s="132">
        <f t="shared" ref="D135" si="121">SUM(D136:D138)</f>
        <v>0</v>
      </c>
      <c r="E135" s="91">
        <f>SUM(E136:E138)</f>
        <v>0</v>
      </c>
      <c r="F135" s="411">
        <f>SUM(F136:F138)</f>
        <v>0</v>
      </c>
      <c r="G135" s="230">
        <f t="shared" ref="G135" si="122">SUM(G136:G138)</f>
        <v>0</v>
      </c>
      <c r="H135" s="91">
        <f>SUM(H136:H138)</f>
        <v>0</v>
      </c>
      <c r="I135" s="411">
        <f t="shared" ref="I135:N135" si="123">SUM(I136:I138)</f>
        <v>0</v>
      </c>
      <c r="J135" s="132">
        <f t="shared" si="123"/>
        <v>3134</v>
      </c>
      <c r="K135" s="76">
        <f t="shared" si="123"/>
        <v>0</v>
      </c>
      <c r="L135" s="95">
        <f t="shared" si="123"/>
        <v>3134</v>
      </c>
      <c r="M135" s="230">
        <f t="shared" si="123"/>
        <v>0</v>
      </c>
      <c r="N135" s="76">
        <f t="shared" si="123"/>
        <v>0</v>
      </c>
      <c r="O135" s="91">
        <f>SUM(O136:O138)</f>
        <v>0</v>
      </c>
      <c r="P135" s="290"/>
      <c r="Q135" s="296"/>
    </row>
    <row r="136" spans="1:17" hidden="1" x14ac:dyDescent="0.25">
      <c r="A136" s="30">
        <v>2321</v>
      </c>
      <c r="B136" s="43" t="s">
        <v>131</v>
      </c>
      <c r="C136" s="189">
        <f t="shared" si="100"/>
        <v>0</v>
      </c>
      <c r="D136" s="263"/>
      <c r="E136" s="45"/>
      <c r="F136" s="95">
        <f t="shared" ref="F136:F139" si="124">D136+E136</f>
        <v>0</v>
      </c>
      <c r="G136" s="229"/>
      <c r="H136" s="45"/>
      <c r="I136" s="91">
        <f t="shared" ref="I136:I139" si="125">G136+H136</f>
        <v>0</v>
      </c>
      <c r="J136" s="263"/>
      <c r="K136" s="45"/>
      <c r="L136" s="95">
        <f t="shared" ref="L136:L139" si="126">J136+K136</f>
        <v>0</v>
      </c>
      <c r="M136" s="229"/>
      <c r="N136" s="45"/>
      <c r="O136" s="91">
        <f t="shared" ref="O136:O139" si="127">M136+N136</f>
        <v>0</v>
      </c>
      <c r="P136" s="290"/>
      <c r="Q136" s="296"/>
    </row>
    <row r="137" spans="1:17" x14ac:dyDescent="0.25">
      <c r="A137" s="30">
        <v>2322</v>
      </c>
      <c r="B137" s="43" t="s">
        <v>132</v>
      </c>
      <c r="C137" s="189">
        <f t="shared" si="100"/>
        <v>3134</v>
      </c>
      <c r="D137" s="263"/>
      <c r="E137" s="393"/>
      <c r="F137" s="411">
        <f t="shared" si="124"/>
        <v>0</v>
      </c>
      <c r="G137" s="229"/>
      <c r="H137" s="393"/>
      <c r="I137" s="411">
        <f t="shared" si="125"/>
        <v>0</v>
      </c>
      <c r="J137" s="263">
        <v>3134</v>
      </c>
      <c r="K137" s="45"/>
      <c r="L137" s="95">
        <f t="shared" si="126"/>
        <v>3134</v>
      </c>
      <c r="M137" s="229"/>
      <c r="N137" s="45"/>
      <c r="O137" s="91">
        <f t="shared" si="127"/>
        <v>0</v>
      </c>
      <c r="P137" s="290"/>
      <c r="Q137" s="296"/>
    </row>
    <row r="138" spans="1:17" ht="10.5" hidden="1" customHeight="1" x14ac:dyDescent="0.25">
      <c r="A138" s="30">
        <v>2329</v>
      </c>
      <c r="B138" s="43" t="s">
        <v>133</v>
      </c>
      <c r="C138" s="189">
        <f t="shared" si="100"/>
        <v>0</v>
      </c>
      <c r="D138" s="263"/>
      <c r="E138" s="45"/>
      <c r="F138" s="95">
        <f t="shared" si="124"/>
        <v>0</v>
      </c>
      <c r="G138" s="229"/>
      <c r="H138" s="45"/>
      <c r="I138" s="91">
        <f t="shared" si="125"/>
        <v>0</v>
      </c>
      <c r="J138" s="263"/>
      <c r="K138" s="45"/>
      <c r="L138" s="95">
        <f t="shared" si="126"/>
        <v>0</v>
      </c>
      <c r="M138" s="229"/>
      <c r="N138" s="45"/>
      <c r="O138" s="91">
        <f t="shared" si="127"/>
        <v>0</v>
      </c>
      <c r="P138" s="290"/>
      <c r="Q138" s="296"/>
    </row>
    <row r="139" spans="1:17" hidden="1" x14ac:dyDescent="0.25">
      <c r="A139" s="75">
        <v>2330</v>
      </c>
      <c r="B139" s="43" t="s">
        <v>134</v>
      </c>
      <c r="C139" s="189">
        <f t="shared" si="100"/>
        <v>0</v>
      </c>
      <c r="D139" s="263"/>
      <c r="E139" s="45"/>
      <c r="F139" s="95">
        <f t="shared" si="124"/>
        <v>0</v>
      </c>
      <c r="G139" s="229"/>
      <c r="H139" s="45"/>
      <c r="I139" s="91">
        <f t="shared" si="125"/>
        <v>0</v>
      </c>
      <c r="J139" s="263"/>
      <c r="K139" s="45"/>
      <c r="L139" s="95">
        <f t="shared" si="126"/>
        <v>0</v>
      </c>
      <c r="M139" s="229"/>
      <c r="N139" s="45"/>
      <c r="O139" s="91">
        <f t="shared" si="127"/>
        <v>0</v>
      </c>
      <c r="P139" s="290"/>
      <c r="Q139" s="296"/>
    </row>
    <row r="140" spans="1:17" ht="48" x14ac:dyDescent="0.25">
      <c r="A140" s="75">
        <v>2340</v>
      </c>
      <c r="B140" s="43" t="s">
        <v>135</v>
      </c>
      <c r="C140" s="189">
        <f t="shared" si="100"/>
        <v>200</v>
      </c>
      <c r="D140" s="132">
        <f t="shared" ref="D140" si="128">SUM(D141:D142)</f>
        <v>0</v>
      </c>
      <c r="E140" s="91">
        <f>SUM(E141:E142)</f>
        <v>0</v>
      </c>
      <c r="F140" s="411">
        <f>SUM(F141:F142)</f>
        <v>0</v>
      </c>
      <c r="G140" s="230">
        <f t="shared" ref="G140:N140" si="129">SUM(G141:G142)</f>
        <v>0</v>
      </c>
      <c r="H140" s="91">
        <f t="shared" si="129"/>
        <v>0</v>
      </c>
      <c r="I140" s="411">
        <f t="shared" si="129"/>
        <v>0</v>
      </c>
      <c r="J140" s="132">
        <f t="shared" si="129"/>
        <v>200</v>
      </c>
      <c r="K140" s="76">
        <f t="shared" si="129"/>
        <v>0</v>
      </c>
      <c r="L140" s="95">
        <f t="shared" si="129"/>
        <v>200</v>
      </c>
      <c r="M140" s="230">
        <f t="shared" si="129"/>
        <v>0</v>
      </c>
      <c r="N140" s="76">
        <f t="shared" si="129"/>
        <v>0</v>
      </c>
      <c r="O140" s="91">
        <f>SUM(O141:O142)</f>
        <v>0</v>
      </c>
      <c r="P140" s="290"/>
      <c r="Q140" s="296"/>
    </row>
    <row r="141" spans="1:17" x14ac:dyDescent="0.25">
      <c r="A141" s="30">
        <v>2341</v>
      </c>
      <c r="B141" s="43" t="s">
        <v>136</v>
      </c>
      <c r="C141" s="189">
        <f t="shared" si="100"/>
        <v>200</v>
      </c>
      <c r="D141" s="263"/>
      <c r="E141" s="393"/>
      <c r="F141" s="411">
        <f t="shared" ref="F141:F142" si="130">D141+E141</f>
        <v>0</v>
      </c>
      <c r="G141" s="229"/>
      <c r="H141" s="393"/>
      <c r="I141" s="411">
        <f t="shared" ref="I141:I142" si="131">G141+H141</f>
        <v>0</v>
      </c>
      <c r="J141" s="263">
        <v>200</v>
      </c>
      <c r="K141" s="45"/>
      <c r="L141" s="95">
        <f t="shared" ref="L141:L142" si="132">J141+K141</f>
        <v>200</v>
      </c>
      <c r="M141" s="229"/>
      <c r="N141" s="45"/>
      <c r="O141" s="91">
        <f t="shared" ref="O141:O142" si="133">M141+N141</f>
        <v>0</v>
      </c>
      <c r="P141" s="290"/>
      <c r="Q141" s="296"/>
    </row>
    <row r="142" spans="1:17" ht="24" hidden="1" x14ac:dyDescent="0.25">
      <c r="A142" s="30">
        <v>2344</v>
      </c>
      <c r="B142" s="43" t="s">
        <v>137</v>
      </c>
      <c r="C142" s="189">
        <f t="shared" si="100"/>
        <v>0</v>
      </c>
      <c r="D142" s="263"/>
      <c r="E142" s="45"/>
      <c r="F142" s="95">
        <f t="shared" si="130"/>
        <v>0</v>
      </c>
      <c r="G142" s="229"/>
      <c r="H142" s="45"/>
      <c r="I142" s="91">
        <f t="shared" si="131"/>
        <v>0</v>
      </c>
      <c r="J142" s="263"/>
      <c r="K142" s="45"/>
      <c r="L142" s="95">
        <f t="shared" si="132"/>
        <v>0</v>
      </c>
      <c r="M142" s="229"/>
      <c r="N142" s="45"/>
      <c r="O142" s="91">
        <f t="shared" si="133"/>
        <v>0</v>
      </c>
      <c r="P142" s="290"/>
      <c r="Q142" s="296"/>
    </row>
    <row r="143" spans="1:17" ht="24" x14ac:dyDescent="0.25">
      <c r="A143" s="73">
        <v>2350</v>
      </c>
      <c r="B143" s="58" t="s">
        <v>138</v>
      </c>
      <c r="C143" s="194">
        <f t="shared" si="100"/>
        <v>13800</v>
      </c>
      <c r="D143" s="86">
        <f t="shared" ref="D143" si="134">SUM(D144:D149)</f>
        <v>4057</v>
      </c>
      <c r="E143" s="154">
        <f>SUM(E144:E149)</f>
        <v>0</v>
      </c>
      <c r="F143" s="410">
        <f>SUM(F144:F149)</f>
        <v>4057</v>
      </c>
      <c r="G143" s="228">
        <f t="shared" ref="G143:N143" si="135">SUM(G144:G149)</f>
        <v>0</v>
      </c>
      <c r="H143" s="154">
        <f t="shared" si="135"/>
        <v>0</v>
      </c>
      <c r="I143" s="410">
        <f t="shared" si="135"/>
        <v>0</v>
      </c>
      <c r="J143" s="86">
        <f t="shared" si="135"/>
        <v>9743</v>
      </c>
      <c r="K143" s="74">
        <f t="shared" si="135"/>
        <v>0</v>
      </c>
      <c r="L143" s="174">
        <f t="shared" si="135"/>
        <v>9743</v>
      </c>
      <c r="M143" s="228">
        <f t="shared" si="135"/>
        <v>0</v>
      </c>
      <c r="N143" s="74">
        <f t="shared" si="135"/>
        <v>0</v>
      </c>
      <c r="O143" s="154">
        <f>SUM(O144:O149)</f>
        <v>0</v>
      </c>
      <c r="P143" s="291"/>
      <c r="Q143" s="296"/>
    </row>
    <row r="144" spans="1:17" x14ac:dyDescent="0.25">
      <c r="A144" s="27">
        <v>2351</v>
      </c>
      <c r="B144" s="40" t="s">
        <v>139</v>
      </c>
      <c r="C144" s="188">
        <f t="shared" si="100"/>
        <v>1365</v>
      </c>
      <c r="D144" s="262">
        <v>100</v>
      </c>
      <c r="E144" s="390"/>
      <c r="F144" s="402">
        <f t="shared" ref="F144:F149" si="136">D144+E144</f>
        <v>100</v>
      </c>
      <c r="G144" s="219"/>
      <c r="H144" s="390"/>
      <c r="I144" s="402">
        <f t="shared" ref="I144:I149" si="137">G144+H144</f>
        <v>0</v>
      </c>
      <c r="J144" s="262">
        <v>1265</v>
      </c>
      <c r="K144" s="42"/>
      <c r="L144" s="176">
        <f t="shared" ref="L144:L149" si="138">J144+K144</f>
        <v>1265</v>
      </c>
      <c r="M144" s="219"/>
      <c r="N144" s="42"/>
      <c r="O144" s="90">
        <f t="shared" ref="O144:O149" si="139">M144+N144</f>
        <v>0</v>
      </c>
      <c r="P144" s="337"/>
      <c r="Q144" s="296"/>
    </row>
    <row r="145" spans="1:17" x14ac:dyDescent="0.25">
      <c r="A145" s="30">
        <v>2352</v>
      </c>
      <c r="B145" s="43" t="s">
        <v>140</v>
      </c>
      <c r="C145" s="189">
        <f t="shared" si="100"/>
        <v>12335</v>
      </c>
      <c r="D145" s="263">
        <v>3957</v>
      </c>
      <c r="E145" s="393"/>
      <c r="F145" s="411">
        <f t="shared" si="136"/>
        <v>3957</v>
      </c>
      <c r="G145" s="229"/>
      <c r="H145" s="393"/>
      <c r="I145" s="411">
        <f t="shared" si="137"/>
        <v>0</v>
      </c>
      <c r="J145" s="263">
        <v>8378</v>
      </c>
      <c r="K145" s="45"/>
      <c r="L145" s="95">
        <f t="shared" si="138"/>
        <v>8378</v>
      </c>
      <c r="M145" s="229"/>
      <c r="N145" s="45"/>
      <c r="O145" s="91">
        <f t="shared" si="139"/>
        <v>0</v>
      </c>
      <c r="P145" s="290"/>
      <c r="Q145" s="296"/>
    </row>
    <row r="146" spans="1:17" ht="24" hidden="1" x14ac:dyDescent="0.25">
      <c r="A146" s="30">
        <v>2353</v>
      </c>
      <c r="B146" s="43" t="s">
        <v>141</v>
      </c>
      <c r="C146" s="189">
        <f t="shared" si="100"/>
        <v>0</v>
      </c>
      <c r="D146" s="263"/>
      <c r="E146" s="45"/>
      <c r="F146" s="95">
        <f t="shared" si="136"/>
        <v>0</v>
      </c>
      <c r="G146" s="229"/>
      <c r="H146" s="45"/>
      <c r="I146" s="91">
        <f t="shared" si="137"/>
        <v>0</v>
      </c>
      <c r="J146" s="263"/>
      <c r="K146" s="45"/>
      <c r="L146" s="95">
        <f t="shared" si="138"/>
        <v>0</v>
      </c>
      <c r="M146" s="229"/>
      <c r="N146" s="45"/>
      <c r="O146" s="91">
        <f t="shared" si="139"/>
        <v>0</v>
      </c>
      <c r="P146" s="290"/>
      <c r="Q146" s="296"/>
    </row>
    <row r="147" spans="1:17" ht="24" hidden="1" x14ac:dyDescent="0.25">
      <c r="A147" s="30">
        <v>2354</v>
      </c>
      <c r="B147" s="43" t="s">
        <v>142</v>
      </c>
      <c r="C147" s="189">
        <f t="shared" si="100"/>
        <v>0</v>
      </c>
      <c r="D147" s="263"/>
      <c r="E147" s="45"/>
      <c r="F147" s="95">
        <f t="shared" si="136"/>
        <v>0</v>
      </c>
      <c r="G147" s="229"/>
      <c r="H147" s="45"/>
      <c r="I147" s="91">
        <f t="shared" si="137"/>
        <v>0</v>
      </c>
      <c r="J147" s="263"/>
      <c r="K147" s="45"/>
      <c r="L147" s="95">
        <f t="shared" si="138"/>
        <v>0</v>
      </c>
      <c r="M147" s="229"/>
      <c r="N147" s="45"/>
      <c r="O147" s="91">
        <f t="shared" si="139"/>
        <v>0</v>
      </c>
      <c r="P147" s="290"/>
      <c r="Q147" s="296"/>
    </row>
    <row r="148" spans="1:17" ht="24" x14ac:dyDescent="0.25">
      <c r="A148" s="30">
        <v>2355</v>
      </c>
      <c r="B148" s="43" t="s">
        <v>143</v>
      </c>
      <c r="C148" s="189">
        <f t="shared" si="100"/>
        <v>100</v>
      </c>
      <c r="D148" s="263"/>
      <c r="E148" s="393"/>
      <c r="F148" s="411">
        <f t="shared" si="136"/>
        <v>0</v>
      </c>
      <c r="G148" s="229"/>
      <c r="H148" s="393"/>
      <c r="I148" s="411">
        <f t="shared" si="137"/>
        <v>0</v>
      </c>
      <c r="J148" s="263">
        <v>100</v>
      </c>
      <c r="K148" s="45"/>
      <c r="L148" s="95">
        <f t="shared" si="138"/>
        <v>100</v>
      </c>
      <c r="M148" s="229"/>
      <c r="N148" s="45"/>
      <c r="O148" s="91">
        <f t="shared" si="139"/>
        <v>0</v>
      </c>
      <c r="P148" s="290"/>
      <c r="Q148" s="296"/>
    </row>
    <row r="149" spans="1:17" ht="24" hidden="1" x14ac:dyDescent="0.25">
      <c r="A149" s="30">
        <v>2359</v>
      </c>
      <c r="B149" s="43" t="s">
        <v>144</v>
      </c>
      <c r="C149" s="189">
        <f t="shared" si="100"/>
        <v>0</v>
      </c>
      <c r="D149" s="263"/>
      <c r="E149" s="45"/>
      <c r="F149" s="95">
        <f t="shared" si="136"/>
        <v>0</v>
      </c>
      <c r="G149" s="229"/>
      <c r="H149" s="45"/>
      <c r="I149" s="91">
        <f t="shared" si="137"/>
        <v>0</v>
      </c>
      <c r="J149" s="263"/>
      <c r="K149" s="45"/>
      <c r="L149" s="95">
        <f t="shared" si="138"/>
        <v>0</v>
      </c>
      <c r="M149" s="229"/>
      <c r="N149" s="45"/>
      <c r="O149" s="91">
        <f t="shared" si="139"/>
        <v>0</v>
      </c>
      <c r="P149" s="290"/>
      <c r="Q149" s="296"/>
    </row>
    <row r="150" spans="1:17" ht="24.75" hidden="1" customHeight="1" x14ac:dyDescent="0.25">
      <c r="A150" s="75">
        <v>2360</v>
      </c>
      <c r="B150" s="43" t="s">
        <v>145</v>
      </c>
      <c r="C150" s="189">
        <f t="shared" si="100"/>
        <v>0</v>
      </c>
      <c r="D150" s="132">
        <f t="shared" ref="D150" si="140">SUM(D151:D157)</f>
        <v>0</v>
      </c>
      <c r="E150" s="76">
        <f>SUM(E151:E157)</f>
        <v>0</v>
      </c>
      <c r="F150" s="95">
        <f>SUM(F151:F157)</f>
        <v>0</v>
      </c>
      <c r="G150" s="230">
        <f t="shared" ref="G150:N150" si="141">SUM(G151:G157)</f>
        <v>0</v>
      </c>
      <c r="H150" s="76">
        <f t="shared" si="141"/>
        <v>0</v>
      </c>
      <c r="I150" s="91">
        <f t="shared" si="141"/>
        <v>0</v>
      </c>
      <c r="J150" s="132">
        <f t="shared" si="141"/>
        <v>0</v>
      </c>
      <c r="K150" s="76">
        <f t="shared" si="141"/>
        <v>0</v>
      </c>
      <c r="L150" s="95">
        <f t="shared" si="141"/>
        <v>0</v>
      </c>
      <c r="M150" s="230">
        <f t="shared" si="141"/>
        <v>0</v>
      </c>
      <c r="N150" s="76">
        <f t="shared" si="141"/>
        <v>0</v>
      </c>
      <c r="O150" s="91">
        <f>SUM(O151:O157)</f>
        <v>0</v>
      </c>
      <c r="P150" s="290"/>
      <c r="Q150" s="296"/>
    </row>
    <row r="151" spans="1:17" hidden="1" x14ac:dyDescent="0.25">
      <c r="A151" s="29">
        <v>2361</v>
      </c>
      <c r="B151" s="43" t="s">
        <v>146</v>
      </c>
      <c r="C151" s="189">
        <f t="shared" si="100"/>
        <v>0</v>
      </c>
      <c r="D151" s="263"/>
      <c r="E151" s="45"/>
      <c r="F151" s="95">
        <f t="shared" ref="F151:F158" si="142">D151+E151</f>
        <v>0</v>
      </c>
      <c r="G151" s="229"/>
      <c r="H151" s="45"/>
      <c r="I151" s="91">
        <f t="shared" ref="I151:I158" si="143">G151+H151</f>
        <v>0</v>
      </c>
      <c r="J151" s="263"/>
      <c r="K151" s="45"/>
      <c r="L151" s="95">
        <f t="shared" ref="L151:L158" si="144">J151+K151</f>
        <v>0</v>
      </c>
      <c r="M151" s="229"/>
      <c r="N151" s="45"/>
      <c r="O151" s="91">
        <f t="shared" ref="O151:O158" si="145">M151+N151</f>
        <v>0</v>
      </c>
      <c r="P151" s="290"/>
      <c r="Q151" s="296"/>
    </row>
    <row r="152" spans="1:17" ht="24" hidden="1" x14ac:dyDescent="0.25">
      <c r="A152" s="29">
        <v>2362</v>
      </c>
      <c r="B152" s="43" t="s">
        <v>147</v>
      </c>
      <c r="C152" s="189">
        <f t="shared" si="100"/>
        <v>0</v>
      </c>
      <c r="D152" s="263"/>
      <c r="E152" s="45"/>
      <c r="F152" s="95">
        <f t="shared" si="142"/>
        <v>0</v>
      </c>
      <c r="G152" s="229"/>
      <c r="H152" s="45"/>
      <c r="I152" s="91">
        <f t="shared" si="143"/>
        <v>0</v>
      </c>
      <c r="J152" s="263"/>
      <c r="K152" s="45"/>
      <c r="L152" s="95">
        <f t="shared" si="144"/>
        <v>0</v>
      </c>
      <c r="M152" s="229"/>
      <c r="N152" s="45"/>
      <c r="O152" s="91">
        <f t="shared" si="145"/>
        <v>0</v>
      </c>
      <c r="P152" s="290"/>
      <c r="Q152" s="296"/>
    </row>
    <row r="153" spans="1:17" hidden="1" x14ac:dyDescent="0.25">
      <c r="A153" s="29">
        <v>2363</v>
      </c>
      <c r="B153" s="43" t="s">
        <v>148</v>
      </c>
      <c r="C153" s="189">
        <f t="shared" si="100"/>
        <v>0</v>
      </c>
      <c r="D153" s="263"/>
      <c r="E153" s="45"/>
      <c r="F153" s="95">
        <f t="shared" si="142"/>
        <v>0</v>
      </c>
      <c r="G153" s="229"/>
      <c r="H153" s="45"/>
      <c r="I153" s="91">
        <f t="shared" si="143"/>
        <v>0</v>
      </c>
      <c r="J153" s="263"/>
      <c r="K153" s="45"/>
      <c r="L153" s="95">
        <f t="shared" si="144"/>
        <v>0</v>
      </c>
      <c r="M153" s="229"/>
      <c r="N153" s="45"/>
      <c r="O153" s="91">
        <f t="shared" si="145"/>
        <v>0</v>
      </c>
      <c r="P153" s="290"/>
      <c r="Q153" s="296"/>
    </row>
    <row r="154" spans="1:17" hidden="1" x14ac:dyDescent="0.25">
      <c r="A154" s="29">
        <v>2364</v>
      </c>
      <c r="B154" s="43" t="s">
        <v>149</v>
      </c>
      <c r="C154" s="189">
        <f t="shared" si="100"/>
        <v>0</v>
      </c>
      <c r="D154" s="263"/>
      <c r="E154" s="45"/>
      <c r="F154" s="95">
        <f t="shared" si="142"/>
        <v>0</v>
      </c>
      <c r="G154" s="229"/>
      <c r="H154" s="45"/>
      <c r="I154" s="91">
        <f t="shared" si="143"/>
        <v>0</v>
      </c>
      <c r="J154" s="263"/>
      <c r="K154" s="45"/>
      <c r="L154" s="95">
        <f t="shared" si="144"/>
        <v>0</v>
      </c>
      <c r="M154" s="229"/>
      <c r="N154" s="45"/>
      <c r="O154" s="91">
        <f t="shared" si="145"/>
        <v>0</v>
      </c>
      <c r="P154" s="290"/>
      <c r="Q154" s="296"/>
    </row>
    <row r="155" spans="1:17" ht="12.75" hidden="1" customHeight="1" x14ac:dyDescent="0.25">
      <c r="A155" s="29">
        <v>2365</v>
      </c>
      <c r="B155" s="43" t="s">
        <v>150</v>
      </c>
      <c r="C155" s="189">
        <f t="shared" si="100"/>
        <v>0</v>
      </c>
      <c r="D155" s="263"/>
      <c r="E155" s="45"/>
      <c r="F155" s="95">
        <f t="shared" si="142"/>
        <v>0</v>
      </c>
      <c r="G155" s="229"/>
      <c r="H155" s="45"/>
      <c r="I155" s="91">
        <f t="shared" si="143"/>
        <v>0</v>
      </c>
      <c r="J155" s="263"/>
      <c r="K155" s="45"/>
      <c r="L155" s="95">
        <f t="shared" si="144"/>
        <v>0</v>
      </c>
      <c r="M155" s="229"/>
      <c r="N155" s="45"/>
      <c r="O155" s="91">
        <f t="shared" si="145"/>
        <v>0</v>
      </c>
      <c r="P155" s="290"/>
      <c r="Q155" s="296"/>
    </row>
    <row r="156" spans="1:17" ht="36" hidden="1" x14ac:dyDescent="0.25">
      <c r="A156" s="29">
        <v>2366</v>
      </c>
      <c r="B156" s="43" t="s">
        <v>151</v>
      </c>
      <c r="C156" s="189">
        <f t="shared" si="100"/>
        <v>0</v>
      </c>
      <c r="D156" s="263"/>
      <c r="E156" s="45"/>
      <c r="F156" s="95">
        <f t="shared" si="142"/>
        <v>0</v>
      </c>
      <c r="G156" s="229"/>
      <c r="H156" s="45"/>
      <c r="I156" s="91">
        <f t="shared" si="143"/>
        <v>0</v>
      </c>
      <c r="J156" s="263"/>
      <c r="K156" s="45"/>
      <c r="L156" s="95">
        <f t="shared" si="144"/>
        <v>0</v>
      </c>
      <c r="M156" s="229"/>
      <c r="N156" s="45"/>
      <c r="O156" s="91">
        <f t="shared" si="145"/>
        <v>0</v>
      </c>
      <c r="P156" s="290"/>
      <c r="Q156" s="296"/>
    </row>
    <row r="157" spans="1:17" ht="48" hidden="1" x14ac:dyDescent="0.25">
      <c r="A157" s="29">
        <v>2369</v>
      </c>
      <c r="B157" s="43" t="s">
        <v>152</v>
      </c>
      <c r="C157" s="189">
        <f t="shared" si="100"/>
        <v>0</v>
      </c>
      <c r="D157" s="263"/>
      <c r="E157" s="45"/>
      <c r="F157" s="95">
        <f t="shared" si="142"/>
        <v>0</v>
      </c>
      <c r="G157" s="229"/>
      <c r="H157" s="45"/>
      <c r="I157" s="91">
        <f t="shared" si="143"/>
        <v>0</v>
      </c>
      <c r="J157" s="263"/>
      <c r="K157" s="45"/>
      <c r="L157" s="95">
        <f t="shared" si="144"/>
        <v>0</v>
      </c>
      <c r="M157" s="229"/>
      <c r="N157" s="45"/>
      <c r="O157" s="91">
        <f t="shared" si="145"/>
        <v>0</v>
      </c>
      <c r="P157" s="290"/>
      <c r="Q157" s="296"/>
    </row>
    <row r="158" spans="1:17" hidden="1" x14ac:dyDescent="0.25">
      <c r="A158" s="73">
        <v>2370</v>
      </c>
      <c r="B158" s="58" t="s">
        <v>153</v>
      </c>
      <c r="C158" s="194">
        <f t="shared" si="100"/>
        <v>0</v>
      </c>
      <c r="D158" s="260"/>
      <c r="E158" s="77"/>
      <c r="F158" s="174">
        <f t="shared" si="142"/>
        <v>0</v>
      </c>
      <c r="G158" s="231"/>
      <c r="H158" s="77"/>
      <c r="I158" s="154">
        <f t="shared" si="143"/>
        <v>0</v>
      </c>
      <c r="J158" s="260"/>
      <c r="K158" s="77"/>
      <c r="L158" s="174">
        <f t="shared" si="144"/>
        <v>0</v>
      </c>
      <c r="M158" s="231"/>
      <c r="N158" s="77"/>
      <c r="O158" s="154">
        <f t="shared" si="145"/>
        <v>0</v>
      </c>
      <c r="P158" s="291"/>
      <c r="Q158" s="296"/>
    </row>
    <row r="159" spans="1:17" hidden="1" x14ac:dyDescent="0.25">
      <c r="A159" s="73">
        <v>2380</v>
      </c>
      <c r="B159" s="58" t="s">
        <v>154</v>
      </c>
      <c r="C159" s="194">
        <f t="shared" si="100"/>
        <v>0</v>
      </c>
      <c r="D159" s="86">
        <f t="shared" ref="D159:E159" si="146">SUM(D160:D161)</f>
        <v>0</v>
      </c>
      <c r="E159" s="74">
        <f t="shared" si="146"/>
        <v>0</v>
      </c>
      <c r="F159" s="174">
        <f>SUM(F160:F161)</f>
        <v>0</v>
      </c>
      <c r="G159" s="228">
        <f t="shared" ref="G159:N159" si="147">SUM(G160:G161)</f>
        <v>0</v>
      </c>
      <c r="H159" s="74">
        <f t="shared" si="147"/>
        <v>0</v>
      </c>
      <c r="I159" s="154">
        <f t="shared" si="147"/>
        <v>0</v>
      </c>
      <c r="J159" s="86">
        <f t="shared" si="147"/>
        <v>0</v>
      </c>
      <c r="K159" s="74">
        <f t="shared" si="147"/>
        <v>0</v>
      </c>
      <c r="L159" s="174">
        <f t="shared" si="147"/>
        <v>0</v>
      </c>
      <c r="M159" s="228">
        <f t="shared" si="147"/>
        <v>0</v>
      </c>
      <c r="N159" s="74">
        <f t="shared" si="147"/>
        <v>0</v>
      </c>
      <c r="O159" s="154">
        <f>SUM(O160:O161)</f>
        <v>0</v>
      </c>
      <c r="P159" s="291"/>
      <c r="Q159" s="296"/>
    </row>
    <row r="160" spans="1:17" hidden="1" x14ac:dyDescent="0.25">
      <c r="A160" s="26">
        <v>2381</v>
      </c>
      <c r="B160" s="40" t="s">
        <v>155</v>
      </c>
      <c r="C160" s="188">
        <f t="shared" si="100"/>
        <v>0</v>
      </c>
      <c r="D160" s="262"/>
      <c r="E160" s="42"/>
      <c r="F160" s="176">
        <f t="shared" ref="F160:F163" si="148">D160+E160</f>
        <v>0</v>
      </c>
      <c r="G160" s="219"/>
      <c r="H160" s="42"/>
      <c r="I160" s="90">
        <f t="shared" ref="I160:I163" si="149">G160+H160</f>
        <v>0</v>
      </c>
      <c r="J160" s="262"/>
      <c r="K160" s="42"/>
      <c r="L160" s="176">
        <f t="shared" ref="L160:L163" si="150">J160+K160</f>
        <v>0</v>
      </c>
      <c r="M160" s="219"/>
      <c r="N160" s="42"/>
      <c r="O160" s="90">
        <f t="shared" ref="O160:O163" si="151">M160+N160</f>
        <v>0</v>
      </c>
      <c r="P160" s="289"/>
      <c r="Q160" s="296"/>
    </row>
    <row r="161" spans="1:17" ht="24" hidden="1" x14ac:dyDescent="0.25">
      <c r="A161" s="29">
        <v>2389</v>
      </c>
      <c r="B161" s="43" t="s">
        <v>156</v>
      </c>
      <c r="C161" s="189">
        <f t="shared" si="100"/>
        <v>0</v>
      </c>
      <c r="D161" s="263"/>
      <c r="E161" s="45"/>
      <c r="F161" s="95">
        <f t="shared" si="148"/>
        <v>0</v>
      </c>
      <c r="G161" s="229"/>
      <c r="H161" s="45"/>
      <c r="I161" s="91">
        <f t="shared" si="149"/>
        <v>0</v>
      </c>
      <c r="J161" s="263"/>
      <c r="K161" s="45"/>
      <c r="L161" s="95">
        <f t="shared" si="150"/>
        <v>0</v>
      </c>
      <c r="M161" s="229"/>
      <c r="N161" s="45"/>
      <c r="O161" s="91">
        <f t="shared" si="151"/>
        <v>0</v>
      </c>
      <c r="P161" s="290"/>
      <c r="Q161" s="296"/>
    </row>
    <row r="162" spans="1:17" hidden="1" x14ac:dyDescent="0.25">
      <c r="A162" s="73">
        <v>2390</v>
      </c>
      <c r="B162" s="58" t="s">
        <v>157</v>
      </c>
      <c r="C162" s="194">
        <f t="shared" si="100"/>
        <v>0</v>
      </c>
      <c r="D162" s="260"/>
      <c r="E162" s="77"/>
      <c r="F162" s="174">
        <f t="shared" si="148"/>
        <v>0</v>
      </c>
      <c r="G162" s="231"/>
      <c r="H162" s="77"/>
      <c r="I162" s="154">
        <f t="shared" si="149"/>
        <v>0</v>
      </c>
      <c r="J162" s="260"/>
      <c r="K162" s="77"/>
      <c r="L162" s="174">
        <f t="shared" si="150"/>
        <v>0</v>
      </c>
      <c r="M162" s="231"/>
      <c r="N162" s="77"/>
      <c r="O162" s="154">
        <f t="shared" si="151"/>
        <v>0</v>
      </c>
      <c r="P162" s="291"/>
      <c r="Q162" s="296"/>
    </row>
    <row r="163" spans="1:17" hidden="1" x14ac:dyDescent="0.25">
      <c r="A163" s="35">
        <v>2400</v>
      </c>
      <c r="B163" s="72" t="s">
        <v>158</v>
      </c>
      <c r="C163" s="187">
        <f t="shared" si="100"/>
        <v>0</v>
      </c>
      <c r="D163" s="247"/>
      <c r="E163" s="80"/>
      <c r="F163" s="175">
        <f t="shared" si="148"/>
        <v>0</v>
      </c>
      <c r="G163" s="233"/>
      <c r="H163" s="80"/>
      <c r="I163" s="123">
        <f t="shared" si="149"/>
        <v>0</v>
      </c>
      <c r="J163" s="247"/>
      <c r="K163" s="80"/>
      <c r="L163" s="175">
        <f t="shared" si="150"/>
        <v>0</v>
      </c>
      <c r="M163" s="233"/>
      <c r="N163" s="80"/>
      <c r="O163" s="123">
        <f t="shared" si="151"/>
        <v>0</v>
      </c>
      <c r="P163" s="292"/>
      <c r="Q163" s="296"/>
    </row>
    <row r="164" spans="1:17" ht="24" x14ac:dyDescent="0.25">
      <c r="A164" s="35">
        <v>2500</v>
      </c>
      <c r="B164" s="72" t="s">
        <v>159</v>
      </c>
      <c r="C164" s="187">
        <f t="shared" si="100"/>
        <v>10143</v>
      </c>
      <c r="D164" s="130">
        <f t="shared" ref="D164:E164" si="152">SUM(D165,D170)</f>
        <v>143</v>
      </c>
      <c r="E164" s="123">
        <f t="shared" si="152"/>
        <v>0</v>
      </c>
      <c r="F164" s="409">
        <f>SUM(F165,F170)</f>
        <v>143</v>
      </c>
      <c r="G164" s="227">
        <f t="shared" ref="G164:O164" si="153">SUM(G165,G170)</f>
        <v>0</v>
      </c>
      <c r="H164" s="123">
        <f t="shared" si="153"/>
        <v>0</v>
      </c>
      <c r="I164" s="409">
        <f t="shared" si="153"/>
        <v>0</v>
      </c>
      <c r="J164" s="130">
        <f t="shared" si="153"/>
        <v>10000</v>
      </c>
      <c r="K164" s="38">
        <f t="shared" si="153"/>
        <v>0</v>
      </c>
      <c r="L164" s="175">
        <f t="shared" si="153"/>
        <v>10000</v>
      </c>
      <c r="M164" s="227">
        <f t="shared" si="153"/>
        <v>0</v>
      </c>
      <c r="N164" s="38">
        <f t="shared" si="153"/>
        <v>0</v>
      </c>
      <c r="O164" s="123">
        <f t="shared" si="153"/>
        <v>0</v>
      </c>
      <c r="P164" s="313"/>
      <c r="Q164" s="296"/>
    </row>
    <row r="165" spans="1:17" ht="16.5" customHeight="1" x14ac:dyDescent="0.25">
      <c r="A165" s="340">
        <v>2510</v>
      </c>
      <c r="B165" s="40" t="s">
        <v>160</v>
      </c>
      <c r="C165" s="188">
        <f t="shared" si="100"/>
        <v>10143</v>
      </c>
      <c r="D165" s="131">
        <f t="shared" ref="D165:E165" si="154">SUM(D166:D169)</f>
        <v>143</v>
      </c>
      <c r="E165" s="90">
        <f t="shared" si="154"/>
        <v>0</v>
      </c>
      <c r="F165" s="402">
        <f>SUM(F166:F169)</f>
        <v>143</v>
      </c>
      <c r="G165" s="232">
        <f t="shared" ref="G165:O165" si="155">SUM(G166:G169)</f>
        <v>0</v>
      </c>
      <c r="H165" s="90">
        <f t="shared" si="155"/>
        <v>0</v>
      </c>
      <c r="I165" s="402">
        <f t="shared" si="155"/>
        <v>0</v>
      </c>
      <c r="J165" s="131">
        <f t="shared" si="155"/>
        <v>10000</v>
      </c>
      <c r="K165" s="79">
        <f t="shared" si="155"/>
        <v>0</v>
      </c>
      <c r="L165" s="176">
        <f t="shared" si="155"/>
        <v>10000</v>
      </c>
      <c r="M165" s="232">
        <f t="shared" si="155"/>
        <v>0</v>
      </c>
      <c r="N165" s="79">
        <f t="shared" si="155"/>
        <v>0</v>
      </c>
      <c r="O165" s="155">
        <f t="shared" si="155"/>
        <v>0</v>
      </c>
      <c r="P165" s="294"/>
      <c r="Q165" s="296"/>
    </row>
    <row r="166" spans="1:17" ht="24" x14ac:dyDescent="0.25">
      <c r="A166" s="30">
        <v>2512</v>
      </c>
      <c r="B166" s="43" t="s">
        <v>161</v>
      </c>
      <c r="C166" s="189">
        <f t="shared" si="100"/>
        <v>10000</v>
      </c>
      <c r="D166" s="263"/>
      <c r="E166" s="393"/>
      <c r="F166" s="411">
        <f t="shared" ref="F166:F171" si="156">D166+E166</f>
        <v>0</v>
      </c>
      <c r="G166" s="229"/>
      <c r="H166" s="393"/>
      <c r="I166" s="411">
        <f t="shared" ref="I166:I171" si="157">G166+H166</f>
        <v>0</v>
      </c>
      <c r="J166" s="263">
        <v>10000</v>
      </c>
      <c r="K166" s="45"/>
      <c r="L166" s="95">
        <f t="shared" ref="L166:L171" si="158">J166+K166</f>
        <v>10000</v>
      </c>
      <c r="M166" s="229"/>
      <c r="N166" s="45"/>
      <c r="O166" s="91">
        <f t="shared" ref="O166:O171" si="159">M166+N166</f>
        <v>0</v>
      </c>
      <c r="P166" s="290"/>
      <c r="Q166" s="296"/>
    </row>
    <row r="167" spans="1:17" ht="36" hidden="1" x14ac:dyDescent="0.25">
      <c r="A167" s="30">
        <v>2513</v>
      </c>
      <c r="B167" s="43" t="s">
        <v>162</v>
      </c>
      <c r="C167" s="189">
        <f t="shared" si="100"/>
        <v>0</v>
      </c>
      <c r="D167" s="263"/>
      <c r="E167" s="45"/>
      <c r="F167" s="95">
        <f t="shared" si="156"/>
        <v>0</v>
      </c>
      <c r="G167" s="229"/>
      <c r="H167" s="45"/>
      <c r="I167" s="91">
        <f t="shared" si="157"/>
        <v>0</v>
      </c>
      <c r="J167" s="263"/>
      <c r="K167" s="45"/>
      <c r="L167" s="95">
        <f t="shared" si="158"/>
        <v>0</v>
      </c>
      <c r="M167" s="229"/>
      <c r="N167" s="45"/>
      <c r="O167" s="91">
        <f t="shared" si="159"/>
        <v>0</v>
      </c>
      <c r="P167" s="290"/>
      <c r="Q167" s="296"/>
    </row>
    <row r="168" spans="1:17" ht="24" x14ac:dyDescent="0.25">
      <c r="A168" s="30">
        <v>2515</v>
      </c>
      <c r="B168" s="43" t="s">
        <v>163</v>
      </c>
      <c r="C168" s="189">
        <f t="shared" si="100"/>
        <v>143</v>
      </c>
      <c r="D168" s="263">
        <v>143</v>
      </c>
      <c r="E168" s="393"/>
      <c r="F168" s="411">
        <f t="shared" si="156"/>
        <v>143</v>
      </c>
      <c r="G168" s="229"/>
      <c r="H168" s="393"/>
      <c r="I168" s="411">
        <f t="shared" si="157"/>
        <v>0</v>
      </c>
      <c r="J168" s="263"/>
      <c r="K168" s="45"/>
      <c r="L168" s="95">
        <f t="shared" si="158"/>
        <v>0</v>
      </c>
      <c r="M168" s="229"/>
      <c r="N168" s="45"/>
      <c r="O168" s="91">
        <f t="shared" si="159"/>
        <v>0</v>
      </c>
      <c r="P168" s="290"/>
      <c r="Q168" s="296"/>
    </row>
    <row r="169" spans="1:17" ht="24" hidden="1" x14ac:dyDescent="0.25">
      <c r="A169" s="30">
        <v>2519</v>
      </c>
      <c r="B169" s="43" t="s">
        <v>164</v>
      </c>
      <c r="C169" s="189">
        <f t="shared" si="100"/>
        <v>0</v>
      </c>
      <c r="D169" s="263"/>
      <c r="E169" s="45"/>
      <c r="F169" s="95">
        <f t="shared" si="156"/>
        <v>0</v>
      </c>
      <c r="G169" s="229"/>
      <c r="H169" s="45"/>
      <c r="I169" s="91">
        <f t="shared" si="157"/>
        <v>0</v>
      </c>
      <c r="J169" s="263"/>
      <c r="K169" s="45"/>
      <c r="L169" s="95">
        <f t="shared" si="158"/>
        <v>0</v>
      </c>
      <c r="M169" s="229"/>
      <c r="N169" s="45"/>
      <c r="O169" s="91">
        <f t="shared" si="159"/>
        <v>0</v>
      </c>
      <c r="P169" s="290"/>
      <c r="Q169" s="296"/>
    </row>
    <row r="170" spans="1:17" ht="24" hidden="1" x14ac:dyDescent="0.25">
      <c r="A170" s="75">
        <v>2520</v>
      </c>
      <c r="B170" s="43" t="s">
        <v>165</v>
      </c>
      <c r="C170" s="189">
        <f t="shared" si="100"/>
        <v>0</v>
      </c>
      <c r="D170" s="263"/>
      <c r="E170" s="45"/>
      <c r="F170" s="95">
        <f t="shared" si="156"/>
        <v>0</v>
      </c>
      <c r="G170" s="229"/>
      <c r="H170" s="45"/>
      <c r="I170" s="91">
        <f t="shared" si="157"/>
        <v>0</v>
      </c>
      <c r="J170" s="263"/>
      <c r="K170" s="45"/>
      <c r="L170" s="95">
        <f t="shared" si="158"/>
        <v>0</v>
      </c>
      <c r="M170" s="229"/>
      <c r="N170" s="45"/>
      <c r="O170" s="91">
        <f t="shared" si="159"/>
        <v>0</v>
      </c>
      <c r="P170" s="290"/>
      <c r="Q170" s="296"/>
    </row>
    <row r="171" spans="1:17" s="81" customFormat="1" ht="48" hidden="1" x14ac:dyDescent="0.25">
      <c r="A171" s="17">
        <v>2800</v>
      </c>
      <c r="B171" s="40" t="s">
        <v>166</v>
      </c>
      <c r="C171" s="188">
        <f t="shared" si="100"/>
        <v>0</v>
      </c>
      <c r="D171" s="262"/>
      <c r="E171" s="42"/>
      <c r="F171" s="327">
        <f t="shared" si="156"/>
        <v>0</v>
      </c>
      <c r="G171" s="211"/>
      <c r="H171" s="28"/>
      <c r="I171" s="333">
        <f t="shared" si="157"/>
        <v>0</v>
      </c>
      <c r="J171" s="244"/>
      <c r="K171" s="28"/>
      <c r="L171" s="327">
        <f t="shared" si="158"/>
        <v>0</v>
      </c>
      <c r="M171" s="211"/>
      <c r="N171" s="28"/>
      <c r="O171" s="333">
        <f t="shared" si="159"/>
        <v>0</v>
      </c>
      <c r="P171" s="287"/>
      <c r="Q171" s="299"/>
    </row>
    <row r="172" spans="1:17" hidden="1" x14ac:dyDescent="0.25">
      <c r="A172" s="70">
        <v>3000</v>
      </c>
      <c r="B172" s="70" t="s">
        <v>167</v>
      </c>
      <c r="C172" s="199">
        <f t="shared" si="100"/>
        <v>0</v>
      </c>
      <c r="D172" s="137">
        <f t="shared" ref="D172:E172" si="160">SUM(D173,D183)</f>
        <v>0</v>
      </c>
      <c r="E172" s="71">
        <f t="shared" si="160"/>
        <v>0</v>
      </c>
      <c r="F172" s="172">
        <f>SUM(F173,F183)</f>
        <v>0</v>
      </c>
      <c r="G172" s="226">
        <f t="shared" ref="G172:N172" si="161">SUM(G173,G183)</f>
        <v>0</v>
      </c>
      <c r="H172" s="71">
        <f t="shared" si="161"/>
        <v>0</v>
      </c>
      <c r="I172" s="125">
        <f t="shared" si="161"/>
        <v>0</v>
      </c>
      <c r="J172" s="137">
        <f t="shared" si="161"/>
        <v>0</v>
      </c>
      <c r="K172" s="71">
        <f t="shared" si="161"/>
        <v>0</v>
      </c>
      <c r="L172" s="172">
        <f t="shared" si="161"/>
        <v>0</v>
      </c>
      <c r="M172" s="226">
        <f t="shared" si="161"/>
        <v>0</v>
      </c>
      <c r="N172" s="71">
        <f t="shared" si="161"/>
        <v>0</v>
      </c>
      <c r="O172" s="125">
        <f>SUM(O173,O183)</f>
        <v>0</v>
      </c>
      <c r="P172" s="312"/>
      <c r="Q172" s="296"/>
    </row>
    <row r="173" spans="1:17" ht="24" hidden="1" x14ac:dyDescent="0.25">
      <c r="A173" s="35">
        <v>3200</v>
      </c>
      <c r="B173" s="82" t="s">
        <v>168</v>
      </c>
      <c r="C173" s="187">
        <f t="shared" si="100"/>
        <v>0</v>
      </c>
      <c r="D173" s="130">
        <f t="shared" ref="D173:E173" si="162">SUM(D174,D178)</f>
        <v>0</v>
      </c>
      <c r="E173" s="38">
        <f t="shared" si="162"/>
        <v>0</v>
      </c>
      <c r="F173" s="175">
        <f>SUM(F174,F178)</f>
        <v>0</v>
      </c>
      <c r="G173" s="227">
        <f t="shared" ref="G173:O173" si="163">SUM(G174,G178)</f>
        <v>0</v>
      </c>
      <c r="H173" s="38">
        <f t="shared" si="163"/>
        <v>0</v>
      </c>
      <c r="I173" s="123">
        <f t="shared" si="163"/>
        <v>0</v>
      </c>
      <c r="J173" s="130">
        <f t="shared" si="163"/>
        <v>0</v>
      </c>
      <c r="K173" s="38">
        <f t="shared" si="163"/>
        <v>0</v>
      </c>
      <c r="L173" s="175">
        <f t="shared" si="163"/>
        <v>0</v>
      </c>
      <c r="M173" s="227">
        <f t="shared" si="163"/>
        <v>0</v>
      </c>
      <c r="N173" s="38">
        <f t="shared" si="163"/>
        <v>0</v>
      </c>
      <c r="O173" s="124">
        <f t="shared" si="163"/>
        <v>0</v>
      </c>
      <c r="P173" s="313"/>
      <c r="Q173" s="296"/>
    </row>
    <row r="174" spans="1:17" ht="36" hidden="1" x14ac:dyDescent="0.25">
      <c r="A174" s="340">
        <v>3260</v>
      </c>
      <c r="B174" s="40" t="s">
        <v>169</v>
      </c>
      <c r="C174" s="188">
        <f t="shared" si="100"/>
        <v>0</v>
      </c>
      <c r="D174" s="131">
        <f t="shared" ref="D174:E174" si="164">SUM(D175:D177)</f>
        <v>0</v>
      </c>
      <c r="E174" s="79">
        <f t="shared" si="164"/>
        <v>0</v>
      </c>
      <c r="F174" s="176">
        <f>SUM(F175:F177)</f>
        <v>0</v>
      </c>
      <c r="G174" s="232">
        <f t="shared" ref="G174:N174" si="165">SUM(G175:G177)</f>
        <v>0</v>
      </c>
      <c r="H174" s="79">
        <f t="shared" si="165"/>
        <v>0</v>
      </c>
      <c r="I174" s="90">
        <f t="shared" si="165"/>
        <v>0</v>
      </c>
      <c r="J174" s="131">
        <f t="shared" si="165"/>
        <v>0</v>
      </c>
      <c r="K174" s="79">
        <f t="shared" si="165"/>
        <v>0</v>
      </c>
      <c r="L174" s="176">
        <f t="shared" si="165"/>
        <v>0</v>
      </c>
      <c r="M174" s="232">
        <f t="shared" si="165"/>
        <v>0</v>
      </c>
      <c r="N174" s="79">
        <f t="shared" si="165"/>
        <v>0</v>
      </c>
      <c r="O174" s="90">
        <f>SUM(O175:O177)</f>
        <v>0</v>
      </c>
      <c r="P174" s="289"/>
      <c r="Q174" s="296"/>
    </row>
    <row r="175" spans="1:17" ht="24" hidden="1" x14ac:dyDescent="0.25">
      <c r="A175" s="30">
        <v>3261</v>
      </c>
      <c r="B175" s="43" t="s">
        <v>170</v>
      </c>
      <c r="C175" s="189">
        <f t="shared" si="100"/>
        <v>0</v>
      </c>
      <c r="D175" s="263"/>
      <c r="E175" s="45"/>
      <c r="F175" s="95">
        <f t="shared" ref="F175:F177" si="166">D175+E175</f>
        <v>0</v>
      </c>
      <c r="G175" s="229"/>
      <c r="H175" s="45"/>
      <c r="I175" s="91">
        <f t="shared" ref="I175:I177" si="167">G175+H175</f>
        <v>0</v>
      </c>
      <c r="J175" s="263"/>
      <c r="K175" s="45"/>
      <c r="L175" s="95">
        <f t="shared" ref="L175:L177" si="168">J175+K175</f>
        <v>0</v>
      </c>
      <c r="M175" s="229"/>
      <c r="N175" s="45"/>
      <c r="O175" s="91">
        <f t="shared" ref="O175:O177" si="169">M175+N175</f>
        <v>0</v>
      </c>
      <c r="P175" s="290"/>
      <c r="Q175" s="296"/>
    </row>
    <row r="176" spans="1:17" ht="36" hidden="1" x14ac:dyDescent="0.25">
      <c r="A176" s="30">
        <v>3262</v>
      </c>
      <c r="B176" s="43" t="s">
        <v>171</v>
      </c>
      <c r="C176" s="189">
        <f t="shared" si="100"/>
        <v>0</v>
      </c>
      <c r="D176" s="263"/>
      <c r="E176" s="45"/>
      <c r="F176" s="95">
        <f t="shared" si="166"/>
        <v>0</v>
      </c>
      <c r="G176" s="229"/>
      <c r="H176" s="45"/>
      <c r="I176" s="91">
        <f t="shared" si="167"/>
        <v>0</v>
      </c>
      <c r="J176" s="263"/>
      <c r="K176" s="45"/>
      <c r="L176" s="95">
        <f t="shared" si="168"/>
        <v>0</v>
      </c>
      <c r="M176" s="229"/>
      <c r="N176" s="45"/>
      <c r="O176" s="91">
        <f t="shared" si="169"/>
        <v>0</v>
      </c>
      <c r="P176" s="290"/>
      <c r="Q176" s="296"/>
    </row>
    <row r="177" spans="1:17" ht="24" hidden="1" x14ac:dyDescent="0.25">
      <c r="A177" s="30">
        <v>3263</v>
      </c>
      <c r="B177" s="43" t="s">
        <v>172</v>
      </c>
      <c r="C177" s="189">
        <f t="shared" ref="C177:C240" si="170">SUM(F177,I177,L177,O177)</f>
        <v>0</v>
      </c>
      <c r="D177" s="263"/>
      <c r="E177" s="45"/>
      <c r="F177" s="95">
        <f t="shared" si="166"/>
        <v>0</v>
      </c>
      <c r="G177" s="229"/>
      <c r="H177" s="45"/>
      <c r="I177" s="91">
        <f t="shared" si="167"/>
        <v>0</v>
      </c>
      <c r="J177" s="263"/>
      <c r="K177" s="45"/>
      <c r="L177" s="95">
        <f t="shared" si="168"/>
        <v>0</v>
      </c>
      <c r="M177" s="229"/>
      <c r="N177" s="45"/>
      <c r="O177" s="91">
        <f t="shared" si="169"/>
        <v>0</v>
      </c>
      <c r="P177" s="290"/>
      <c r="Q177" s="296"/>
    </row>
    <row r="178" spans="1:17" ht="84" hidden="1" x14ac:dyDescent="0.25">
      <c r="A178" s="340">
        <v>3290</v>
      </c>
      <c r="B178" s="40" t="s">
        <v>300</v>
      </c>
      <c r="C178" s="200">
        <f t="shared" si="170"/>
        <v>0</v>
      </c>
      <c r="D178" s="131">
        <f t="shared" ref="D178:E178" si="171">SUM(D179:D182)</f>
        <v>0</v>
      </c>
      <c r="E178" s="79">
        <f t="shared" si="171"/>
        <v>0</v>
      </c>
      <c r="F178" s="176">
        <f>SUM(F179:F182)</f>
        <v>0</v>
      </c>
      <c r="G178" s="232">
        <f t="shared" ref="G178:O178" si="172">SUM(G179:G182)</f>
        <v>0</v>
      </c>
      <c r="H178" s="79">
        <f t="shared" si="172"/>
        <v>0</v>
      </c>
      <c r="I178" s="90">
        <f t="shared" si="172"/>
        <v>0</v>
      </c>
      <c r="J178" s="131">
        <f t="shared" si="172"/>
        <v>0</v>
      </c>
      <c r="K178" s="79">
        <f t="shared" si="172"/>
        <v>0</v>
      </c>
      <c r="L178" s="176">
        <f t="shared" si="172"/>
        <v>0</v>
      </c>
      <c r="M178" s="232">
        <f t="shared" si="172"/>
        <v>0</v>
      </c>
      <c r="N178" s="79">
        <f t="shared" si="172"/>
        <v>0</v>
      </c>
      <c r="O178" s="156">
        <f t="shared" si="172"/>
        <v>0</v>
      </c>
      <c r="P178" s="293"/>
      <c r="Q178" s="296"/>
    </row>
    <row r="179" spans="1:17" ht="72" hidden="1" x14ac:dyDescent="0.25">
      <c r="A179" s="30">
        <v>3291</v>
      </c>
      <c r="B179" s="43" t="s">
        <v>173</v>
      </c>
      <c r="C179" s="189">
        <f t="shared" si="170"/>
        <v>0</v>
      </c>
      <c r="D179" s="263"/>
      <c r="E179" s="45"/>
      <c r="F179" s="95">
        <f t="shared" ref="F179:F182" si="173">D179+E179</f>
        <v>0</v>
      </c>
      <c r="G179" s="229"/>
      <c r="H179" s="45"/>
      <c r="I179" s="91">
        <f t="shared" ref="I179:I182" si="174">G179+H179</f>
        <v>0</v>
      </c>
      <c r="J179" s="263"/>
      <c r="K179" s="45"/>
      <c r="L179" s="95">
        <f t="shared" ref="L179:L182" si="175">J179+K179</f>
        <v>0</v>
      </c>
      <c r="M179" s="229"/>
      <c r="N179" s="45"/>
      <c r="O179" s="91">
        <f t="shared" ref="O179:O182" si="176">M179+N179</f>
        <v>0</v>
      </c>
      <c r="P179" s="290"/>
      <c r="Q179" s="296"/>
    </row>
    <row r="180" spans="1:17" ht="72" hidden="1" x14ac:dyDescent="0.25">
      <c r="A180" s="30">
        <v>3292</v>
      </c>
      <c r="B180" s="43" t="s">
        <v>174</v>
      </c>
      <c r="C180" s="189">
        <f t="shared" si="170"/>
        <v>0</v>
      </c>
      <c r="D180" s="263"/>
      <c r="E180" s="45"/>
      <c r="F180" s="95">
        <f t="shared" si="173"/>
        <v>0</v>
      </c>
      <c r="G180" s="229"/>
      <c r="H180" s="45"/>
      <c r="I180" s="91">
        <f t="shared" si="174"/>
        <v>0</v>
      </c>
      <c r="J180" s="263"/>
      <c r="K180" s="45"/>
      <c r="L180" s="95">
        <f t="shared" si="175"/>
        <v>0</v>
      </c>
      <c r="M180" s="229"/>
      <c r="N180" s="45"/>
      <c r="O180" s="91">
        <f t="shared" si="176"/>
        <v>0</v>
      </c>
      <c r="P180" s="290"/>
      <c r="Q180" s="296"/>
    </row>
    <row r="181" spans="1:17" ht="72" hidden="1" x14ac:dyDescent="0.25">
      <c r="A181" s="30">
        <v>3293</v>
      </c>
      <c r="B181" s="43" t="s">
        <v>175</v>
      </c>
      <c r="C181" s="189">
        <f t="shared" si="170"/>
        <v>0</v>
      </c>
      <c r="D181" s="263"/>
      <c r="E181" s="45"/>
      <c r="F181" s="95">
        <f t="shared" si="173"/>
        <v>0</v>
      </c>
      <c r="G181" s="229"/>
      <c r="H181" s="45"/>
      <c r="I181" s="91">
        <f t="shared" si="174"/>
        <v>0</v>
      </c>
      <c r="J181" s="263"/>
      <c r="K181" s="45"/>
      <c r="L181" s="95">
        <f t="shared" si="175"/>
        <v>0</v>
      </c>
      <c r="M181" s="229"/>
      <c r="N181" s="45"/>
      <c r="O181" s="91">
        <f t="shared" si="176"/>
        <v>0</v>
      </c>
      <c r="P181" s="290"/>
      <c r="Q181" s="296"/>
    </row>
    <row r="182" spans="1:17" ht="60" hidden="1" x14ac:dyDescent="0.25">
      <c r="A182" s="83">
        <v>3294</v>
      </c>
      <c r="B182" s="43" t="s">
        <v>176</v>
      </c>
      <c r="C182" s="200">
        <f t="shared" si="170"/>
        <v>0</v>
      </c>
      <c r="D182" s="264"/>
      <c r="E182" s="84"/>
      <c r="F182" s="331">
        <f t="shared" si="173"/>
        <v>0</v>
      </c>
      <c r="G182" s="234"/>
      <c r="H182" s="84"/>
      <c r="I182" s="156">
        <f t="shared" si="174"/>
        <v>0</v>
      </c>
      <c r="J182" s="264"/>
      <c r="K182" s="84"/>
      <c r="L182" s="331">
        <f t="shared" si="175"/>
        <v>0</v>
      </c>
      <c r="M182" s="234"/>
      <c r="N182" s="84"/>
      <c r="O182" s="156">
        <f t="shared" si="176"/>
        <v>0</v>
      </c>
      <c r="P182" s="293"/>
      <c r="Q182" s="296"/>
    </row>
    <row r="183" spans="1:17" ht="48" hidden="1" x14ac:dyDescent="0.25">
      <c r="A183" s="51">
        <v>3300</v>
      </c>
      <c r="B183" s="82" t="s">
        <v>177</v>
      </c>
      <c r="C183" s="201">
        <f t="shared" si="170"/>
        <v>0</v>
      </c>
      <c r="D183" s="138">
        <f t="shared" ref="D183:E183" si="177">SUM(D184:D185)</f>
        <v>0</v>
      </c>
      <c r="E183" s="85">
        <f t="shared" si="177"/>
        <v>0</v>
      </c>
      <c r="F183" s="173">
        <f>SUM(F184:F185)</f>
        <v>0</v>
      </c>
      <c r="G183" s="235">
        <f t="shared" ref="G183:O183" si="178">SUM(G184:G185)</f>
        <v>0</v>
      </c>
      <c r="H183" s="85">
        <f t="shared" si="178"/>
        <v>0</v>
      </c>
      <c r="I183" s="124">
        <f t="shared" si="178"/>
        <v>0</v>
      </c>
      <c r="J183" s="138">
        <f t="shared" si="178"/>
        <v>0</v>
      </c>
      <c r="K183" s="85">
        <f t="shared" si="178"/>
        <v>0</v>
      </c>
      <c r="L183" s="173">
        <f t="shared" si="178"/>
        <v>0</v>
      </c>
      <c r="M183" s="235">
        <f t="shared" si="178"/>
        <v>0</v>
      </c>
      <c r="N183" s="85">
        <f t="shared" si="178"/>
        <v>0</v>
      </c>
      <c r="O183" s="124">
        <f t="shared" si="178"/>
        <v>0</v>
      </c>
      <c r="P183" s="313"/>
      <c r="Q183" s="296"/>
    </row>
    <row r="184" spans="1:17" ht="48" hidden="1" x14ac:dyDescent="0.25">
      <c r="A184" s="57">
        <v>3310</v>
      </c>
      <c r="B184" s="58" t="s">
        <v>178</v>
      </c>
      <c r="C184" s="194">
        <f t="shared" si="170"/>
        <v>0</v>
      </c>
      <c r="D184" s="260"/>
      <c r="E184" s="77"/>
      <c r="F184" s="174">
        <f t="shared" ref="F184:F185" si="179">D184+E184</f>
        <v>0</v>
      </c>
      <c r="G184" s="231"/>
      <c r="H184" s="77"/>
      <c r="I184" s="154">
        <f t="shared" ref="I184:I185" si="180">G184+H184</f>
        <v>0</v>
      </c>
      <c r="J184" s="260"/>
      <c r="K184" s="77"/>
      <c r="L184" s="174">
        <f t="shared" ref="L184:L185" si="181">J184+K184</f>
        <v>0</v>
      </c>
      <c r="M184" s="231"/>
      <c r="N184" s="77"/>
      <c r="O184" s="154">
        <f t="shared" ref="O184:O185" si="182">M184+N184</f>
        <v>0</v>
      </c>
      <c r="P184" s="291"/>
      <c r="Q184" s="296"/>
    </row>
    <row r="185" spans="1:17" ht="60" hidden="1" x14ac:dyDescent="0.25">
      <c r="A185" s="27">
        <v>3320</v>
      </c>
      <c r="B185" s="40" t="s">
        <v>179</v>
      </c>
      <c r="C185" s="188">
        <f t="shared" si="170"/>
        <v>0</v>
      </c>
      <c r="D185" s="262"/>
      <c r="E185" s="42"/>
      <c r="F185" s="176">
        <f t="shared" si="179"/>
        <v>0</v>
      </c>
      <c r="G185" s="219"/>
      <c r="H185" s="42"/>
      <c r="I185" s="90">
        <f t="shared" si="180"/>
        <v>0</v>
      </c>
      <c r="J185" s="262"/>
      <c r="K185" s="42"/>
      <c r="L185" s="176">
        <f t="shared" si="181"/>
        <v>0</v>
      </c>
      <c r="M185" s="219"/>
      <c r="N185" s="42"/>
      <c r="O185" s="90">
        <f t="shared" si="182"/>
        <v>0</v>
      </c>
      <c r="P185" s="289"/>
      <c r="Q185" s="296"/>
    </row>
    <row r="186" spans="1:17" hidden="1" x14ac:dyDescent="0.25">
      <c r="A186" s="87">
        <v>4000</v>
      </c>
      <c r="B186" s="70" t="s">
        <v>180</v>
      </c>
      <c r="C186" s="199">
        <f t="shared" si="170"/>
        <v>0</v>
      </c>
      <c r="D186" s="137">
        <f t="shared" ref="D186:E186" si="183">SUM(D187,D190)</f>
        <v>0</v>
      </c>
      <c r="E186" s="71">
        <f t="shared" si="183"/>
        <v>0</v>
      </c>
      <c r="F186" s="172">
        <f>SUM(F187,F190)</f>
        <v>0</v>
      </c>
      <c r="G186" s="226">
        <f t="shared" ref="G186:N186" si="184">SUM(G187,G190)</f>
        <v>0</v>
      </c>
      <c r="H186" s="71">
        <f t="shared" si="184"/>
        <v>0</v>
      </c>
      <c r="I186" s="125">
        <f t="shared" si="184"/>
        <v>0</v>
      </c>
      <c r="J186" s="137">
        <f t="shared" si="184"/>
        <v>0</v>
      </c>
      <c r="K186" s="71">
        <f t="shared" si="184"/>
        <v>0</v>
      </c>
      <c r="L186" s="172">
        <f t="shared" si="184"/>
        <v>0</v>
      </c>
      <c r="M186" s="226">
        <f t="shared" si="184"/>
        <v>0</v>
      </c>
      <c r="N186" s="71">
        <f t="shared" si="184"/>
        <v>0</v>
      </c>
      <c r="O186" s="125">
        <f>SUM(O187,O190)</f>
        <v>0</v>
      </c>
      <c r="P186" s="312"/>
      <c r="Q186" s="296"/>
    </row>
    <row r="187" spans="1:17" ht="24" hidden="1" x14ac:dyDescent="0.25">
      <c r="A187" s="88">
        <v>4200</v>
      </c>
      <c r="B187" s="72" t="s">
        <v>181</v>
      </c>
      <c r="C187" s="187">
        <f t="shared" si="170"/>
        <v>0</v>
      </c>
      <c r="D187" s="130">
        <f t="shared" ref="D187:E187" si="185">SUM(D188,D189)</f>
        <v>0</v>
      </c>
      <c r="E187" s="38">
        <f t="shared" si="185"/>
        <v>0</v>
      </c>
      <c r="F187" s="175">
        <f>SUM(F188,F189)</f>
        <v>0</v>
      </c>
      <c r="G187" s="227">
        <f t="shared" ref="G187:N187" si="186">SUM(G188,G189)</f>
        <v>0</v>
      </c>
      <c r="H187" s="38">
        <f t="shared" si="186"/>
        <v>0</v>
      </c>
      <c r="I187" s="123">
        <f t="shared" si="186"/>
        <v>0</v>
      </c>
      <c r="J187" s="130">
        <f t="shared" si="186"/>
        <v>0</v>
      </c>
      <c r="K187" s="38">
        <f t="shared" si="186"/>
        <v>0</v>
      </c>
      <c r="L187" s="175">
        <f t="shared" si="186"/>
        <v>0</v>
      </c>
      <c r="M187" s="227">
        <f t="shared" si="186"/>
        <v>0</v>
      </c>
      <c r="N187" s="38">
        <f t="shared" si="186"/>
        <v>0</v>
      </c>
      <c r="O187" s="123">
        <f>SUM(O188,O189)</f>
        <v>0</v>
      </c>
      <c r="P187" s="292"/>
      <c r="Q187" s="296"/>
    </row>
    <row r="188" spans="1:17" ht="36" hidden="1" x14ac:dyDescent="0.25">
      <c r="A188" s="340">
        <v>4240</v>
      </c>
      <c r="B188" s="40" t="s">
        <v>182</v>
      </c>
      <c r="C188" s="188">
        <f t="shared" si="170"/>
        <v>0</v>
      </c>
      <c r="D188" s="262"/>
      <c r="E188" s="42"/>
      <c r="F188" s="176">
        <f t="shared" ref="F188:F189" si="187">D188+E188</f>
        <v>0</v>
      </c>
      <c r="G188" s="219"/>
      <c r="H188" s="42"/>
      <c r="I188" s="90">
        <f t="shared" ref="I188:I189" si="188">G188+H188</f>
        <v>0</v>
      </c>
      <c r="J188" s="262"/>
      <c r="K188" s="42"/>
      <c r="L188" s="176">
        <f t="shared" ref="L188:L189" si="189">J188+K188</f>
        <v>0</v>
      </c>
      <c r="M188" s="219"/>
      <c r="N188" s="42"/>
      <c r="O188" s="90">
        <f t="shared" ref="O188:O189" si="190">M188+N188</f>
        <v>0</v>
      </c>
      <c r="P188" s="289"/>
      <c r="Q188" s="296"/>
    </row>
    <row r="189" spans="1:17" ht="24" hidden="1" x14ac:dyDescent="0.25">
      <c r="A189" s="75">
        <v>4250</v>
      </c>
      <c r="B189" s="43" t="s">
        <v>183</v>
      </c>
      <c r="C189" s="189">
        <f t="shared" si="170"/>
        <v>0</v>
      </c>
      <c r="D189" s="263"/>
      <c r="E189" s="45"/>
      <c r="F189" s="95">
        <f t="shared" si="187"/>
        <v>0</v>
      </c>
      <c r="G189" s="229"/>
      <c r="H189" s="45"/>
      <c r="I189" s="91">
        <f t="shared" si="188"/>
        <v>0</v>
      </c>
      <c r="J189" s="263"/>
      <c r="K189" s="45"/>
      <c r="L189" s="95">
        <f t="shared" si="189"/>
        <v>0</v>
      </c>
      <c r="M189" s="229"/>
      <c r="N189" s="45"/>
      <c r="O189" s="91">
        <f t="shared" si="190"/>
        <v>0</v>
      </c>
      <c r="P189" s="290"/>
      <c r="Q189" s="296"/>
    </row>
    <row r="190" spans="1:17" hidden="1" x14ac:dyDescent="0.25">
      <c r="A190" s="35">
        <v>4300</v>
      </c>
      <c r="B190" s="72" t="s">
        <v>184</v>
      </c>
      <c r="C190" s="187">
        <f t="shared" si="170"/>
        <v>0</v>
      </c>
      <c r="D190" s="130">
        <f t="shared" ref="D190:E190" si="191">SUM(D191)</f>
        <v>0</v>
      </c>
      <c r="E190" s="38">
        <f t="shared" si="191"/>
        <v>0</v>
      </c>
      <c r="F190" s="175">
        <f>SUM(F191)</f>
        <v>0</v>
      </c>
      <c r="G190" s="227">
        <f t="shared" ref="G190:N190" si="192">SUM(G191)</f>
        <v>0</v>
      </c>
      <c r="H190" s="38">
        <f t="shared" si="192"/>
        <v>0</v>
      </c>
      <c r="I190" s="123">
        <f t="shared" si="192"/>
        <v>0</v>
      </c>
      <c r="J190" s="130">
        <f t="shared" si="192"/>
        <v>0</v>
      </c>
      <c r="K190" s="38">
        <f t="shared" si="192"/>
        <v>0</v>
      </c>
      <c r="L190" s="175">
        <f t="shared" si="192"/>
        <v>0</v>
      </c>
      <c r="M190" s="227">
        <f t="shared" si="192"/>
        <v>0</v>
      </c>
      <c r="N190" s="38">
        <f t="shared" si="192"/>
        <v>0</v>
      </c>
      <c r="O190" s="123">
        <f>SUM(O191)</f>
        <v>0</v>
      </c>
      <c r="P190" s="292"/>
      <c r="Q190" s="296"/>
    </row>
    <row r="191" spans="1:17" ht="24" hidden="1" x14ac:dyDescent="0.25">
      <c r="A191" s="340">
        <v>4310</v>
      </c>
      <c r="B191" s="40" t="s">
        <v>185</v>
      </c>
      <c r="C191" s="188">
        <f t="shared" si="170"/>
        <v>0</v>
      </c>
      <c r="D191" s="131">
        <f t="shared" ref="D191:E191" si="193">SUM(D192:D192)</f>
        <v>0</v>
      </c>
      <c r="E191" s="79">
        <f t="shared" si="193"/>
        <v>0</v>
      </c>
      <c r="F191" s="176">
        <f>SUM(F192:F192)</f>
        <v>0</v>
      </c>
      <c r="G191" s="232">
        <f t="shared" ref="G191:N191" si="194">SUM(G192:G192)</f>
        <v>0</v>
      </c>
      <c r="H191" s="79">
        <f t="shared" si="194"/>
        <v>0</v>
      </c>
      <c r="I191" s="90">
        <f t="shared" si="194"/>
        <v>0</v>
      </c>
      <c r="J191" s="131">
        <f t="shared" si="194"/>
        <v>0</v>
      </c>
      <c r="K191" s="79">
        <f t="shared" si="194"/>
        <v>0</v>
      </c>
      <c r="L191" s="176">
        <f t="shared" si="194"/>
        <v>0</v>
      </c>
      <c r="M191" s="232">
        <f t="shared" si="194"/>
        <v>0</v>
      </c>
      <c r="N191" s="79">
        <f t="shared" si="194"/>
        <v>0</v>
      </c>
      <c r="O191" s="90">
        <f>SUM(O192:O192)</f>
        <v>0</v>
      </c>
      <c r="P191" s="289"/>
      <c r="Q191" s="296"/>
    </row>
    <row r="192" spans="1:17" ht="36" hidden="1" x14ac:dyDescent="0.25">
      <c r="A192" s="30">
        <v>4311</v>
      </c>
      <c r="B192" s="43" t="s">
        <v>186</v>
      </c>
      <c r="C192" s="189">
        <f t="shared" si="170"/>
        <v>0</v>
      </c>
      <c r="D192" s="263"/>
      <c r="E192" s="45"/>
      <c r="F192" s="95">
        <f>D192+E192</f>
        <v>0</v>
      </c>
      <c r="G192" s="229"/>
      <c r="H192" s="45"/>
      <c r="I192" s="91">
        <f>G192+H192</f>
        <v>0</v>
      </c>
      <c r="J192" s="263"/>
      <c r="K192" s="45"/>
      <c r="L192" s="95">
        <f>J192+K192</f>
        <v>0</v>
      </c>
      <c r="M192" s="229"/>
      <c r="N192" s="45"/>
      <c r="O192" s="91">
        <f>M192+N192</f>
        <v>0</v>
      </c>
      <c r="P192" s="290"/>
      <c r="Q192" s="296"/>
    </row>
    <row r="193" spans="1:17" s="19" customFormat="1" ht="24" x14ac:dyDescent="0.25">
      <c r="A193" s="89"/>
      <c r="B193" s="17" t="s">
        <v>187</v>
      </c>
      <c r="C193" s="198">
        <f t="shared" si="170"/>
        <v>6300</v>
      </c>
      <c r="D193" s="136">
        <f t="shared" ref="D193:E193" si="195">SUM(D194,D229,D268)</f>
        <v>6300</v>
      </c>
      <c r="E193" s="274">
        <f t="shared" si="195"/>
        <v>0</v>
      </c>
      <c r="F193" s="407">
        <f>SUM(F194,F229,F268)</f>
        <v>6300</v>
      </c>
      <c r="G193" s="225">
        <f t="shared" ref="G193:N193" si="196">SUM(G194,G229,G268)</f>
        <v>0</v>
      </c>
      <c r="H193" s="274">
        <f t="shared" si="196"/>
        <v>0</v>
      </c>
      <c r="I193" s="407">
        <f t="shared" si="196"/>
        <v>0</v>
      </c>
      <c r="J193" s="136">
        <f t="shared" si="196"/>
        <v>0</v>
      </c>
      <c r="K193" s="69">
        <f t="shared" si="196"/>
        <v>0</v>
      </c>
      <c r="L193" s="171">
        <f t="shared" si="196"/>
        <v>0</v>
      </c>
      <c r="M193" s="225">
        <f t="shared" si="196"/>
        <v>0</v>
      </c>
      <c r="N193" s="69">
        <f t="shared" si="196"/>
        <v>0</v>
      </c>
      <c r="O193" s="157">
        <f>SUM(O194,O229,O268)</f>
        <v>0</v>
      </c>
      <c r="P193" s="315"/>
      <c r="Q193" s="181"/>
    </row>
    <row r="194" spans="1:17" x14ac:dyDescent="0.25">
      <c r="A194" s="70">
        <v>5000</v>
      </c>
      <c r="B194" s="70" t="s">
        <v>188</v>
      </c>
      <c r="C194" s="199">
        <f t="shared" si="170"/>
        <v>6300</v>
      </c>
      <c r="D194" s="137">
        <f t="shared" ref="D194:E194" si="197">D195+D203</f>
        <v>6300</v>
      </c>
      <c r="E194" s="125">
        <f t="shared" si="197"/>
        <v>0</v>
      </c>
      <c r="F194" s="408">
        <f>F195+F203</f>
        <v>6300</v>
      </c>
      <c r="G194" s="226">
        <f t="shared" ref="G194:N194" si="198">G195+G203</f>
        <v>0</v>
      </c>
      <c r="H194" s="125">
        <f t="shared" si="198"/>
        <v>0</v>
      </c>
      <c r="I194" s="408">
        <f t="shared" si="198"/>
        <v>0</v>
      </c>
      <c r="J194" s="137">
        <f t="shared" si="198"/>
        <v>0</v>
      </c>
      <c r="K194" s="71">
        <f t="shared" si="198"/>
        <v>0</v>
      </c>
      <c r="L194" s="172">
        <f t="shared" si="198"/>
        <v>0</v>
      </c>
      <c r="M194" s="226">
        <f t="shared" si="198"/>
        <v>0</v>
      </c>
      <c r="N194" s="71">
        <f t="shared" si="198"/>
        <v>0</v>
      </c>
      <c r="O194" s="125">
        <f>O195+O203</f>
        <v>0</v>
      </c>
      <c r="P194" s="312"/>
      <c r="Q194" s="296"/>
    </row>
    <row r="195" spans="1:17" x14ac:dyDescent="0.25">
      <c r="A195" s="35">
        <v>5100</v>
      </c>
      <c r="B195" s="72" t="s">
        <v>189</v>
      </c>
      <c r="C195" s="187">
        <f t="shared" si="170"/>
        <v>900</v>
      </c>
      <c r="D195" s="130">
        <f t="shared" ref="D195:E195" si="199">D196+D197+D200+D201+D202</f>
        <v>900</v>
      </c>
      <c r="E195" s="123">
        <f t="shared" si="199"/>
        <v>0</v>
      </c>
      <c r="F195" s="409">
        <f>F196+F197+F200+F201+F202</f>
        <v>900</v>
      </c>
      <c r="G195" s="227">
        <f t="shared" ref="G195:N195" si="200">G196+G197+G200+G201+G202</f>
        <v>0</v>
      </c>
      <c r="H195" s="123">
        <f t="shared" si="200"/>
        <v>0</v>
      </c>
      <c r="I195" s="409">
        <f t="shared" si="200"/>
        <v>0</v>
      </c>
      <c r="J195" s="130">
        <f t="shared" si="200"/>
        <v>0</v>
      </c>
      <c r="K195" s="38">
        <f t="shared" si="200"/>
        <v>0</v>
      </c>
      <c r="L195" s="175">
        <f t="shared" si="200"/>
        <v>0</v>
      </c>
      <c r="M195" s="227">
        <f t="shared" si="200"/>
        <v>0</v>
      </c>
      <c r="N195" s="38">
        <f t="shared" si="200"/>
        <v>0</v>
      </c>
      <c r="O195" s="123">
        <f>O196+O197+O200+O201+O202</f>
        <v>0</v>
      </c>
      <c r="P195" s="292"/>
      <c r="Q195" s="296"/>
    </row>
    <row r="196" spans="1:17" hidden="1" x14ac:dyDescent="0.25">
      <c r="A196" s="340">
        <v>5110</v>
      </c>
      <c r="B196" s="40" t="s">
        <v>190</v>
      </c>
      <c r="C196" s="188">
        <f t="shared" si="170"/>
        <v>0</v>
      </c>
      <c r="D196" s="262"/>
      <c r="E196" s="42"/>
      <c r="F196" s="176">
        <f>D196+E196</f>
        <v>0</v>
      </c>
      <c r="G196" s="219"/>
      <c r="H196" s="42"/>
      <c r="I196" s="90">
        <f>G196+H196</f>
        <v>0</v>
      </c>
      <c r="J196" s="262"/>
      <c r="K196" s="42"/>
      <c r="L196" s="176">
        <f>J196+K196</f>
        <v>0</v>
      </c>
      <c r="M196" s="219"/>
      <c r="N196" s="42"/>
      <c r="O196" s="90">
        <f>M196+N196</f>
        <v>0</v>
      </c>
      <c r="P196" s="289"/>
      <c r="Q196" s="296"/>
    </row>
    <row r="197" spans="1:17" ht="24" x14ac:dyDescent="0.25">
      <c r="A197" s="75">
        <v>5120</v>
      </c>
      <c r="B197" s="43" t="s">
        <v>191</v>
      </c>
      <c r="C197" s="189">
        <f t="shared" si="170"/>
        <v>900</v>
      </c>
      <c r="D197" s="132">
        <f t="shared" ref="D197:E197" si="201">D198+D199</f>
        <v>900</v>
      </c>
      <c r="E197" s="91">
        <f t="shared" si="201"/>
        <v>0</v>
      </c>
      <c r="F197" s="411">
        <f>F198+F199</f>
        <v>900</v>
      </c>
      <c r="G197" s="230">
        <f t="shared" ref="G197:O197" si="202">G198+G199</f>
        <v>0</v>
      </c>
      <c r="H197" s="91">
        <f t="shared" si="202"/>
        <v>0</v>
      </c>
      <c r="I197" s="411">
        <f t="shared" si="202"/>
        <v>0</v>
      </c>
      <c r="J197" s="132">
        <f t="shared" si="202"/>
        <v>0</v>
      </c>
      <c r="K197" s="76">
        <f t="shared" si="202"/>
        <v>0</v>
      </c>
      <c r="L197" s="95">
        <f t="shared" si="202"/>
        <v>0</v>
      </c>
      <c r="M197" s="230">
        <f t="shared" si="202"/>
        <v>0</v>
      </c>
      <c r="N197" s="76">
        <f t="shared" si="202"/>
        <v>0</v>
      </c>
      <c r="O197" s="91">
        <f t="shared" si="202"/>
        <v>0</v>
      </c>
      <c r="P197" s="290"/>
      <c r="Q197" s="296"/>
    </row>
    <row r="198" spans="1:17" x14ac:dyDescent="0.25">
      <c r="A198" s="30">
        <v>5121</v>
      </c>
      <c r="B198" s="43" t="s">
        <v>192</v>
      </c>
      <c r="C198" s="189">
        <f t="shared" si="170"/>
        <v>900</v>
      </c>
      <c r="D198" s="263">
        <v>900</v>
      </c>
      <c r="E198" s="393"/>
      <c r="F198" s="411">
        <f t="shared" ref="F198:F202" si="203">D198+E198</f>
        <v>900</v>
      </c>
      <c r="G198" s="229"/>
      <c r="H198" s="393"/>
      <c r="I198" s="411">
        <f t="shared" ref="I198:I202" si="204">G198+H198</f>
        <v>0</v>
      </c>
      <c r="J198" s="263"/>
      <c r="K198" s="45"/>
      <c r="L198" s="95">
        <f t="shared" ref="L198:L202" si="205">J198+K198</f>
        <v>0</v>
      </c>
      <c r="M198" s="229"/>
      <c r="N198" s="45"/>
      <c r="O198" s="91">
        <f t="shared" ref="O198:O202" si="206">M198+N198</f>
        <v>0</v>
      </c>
      <c r="P198" s="290"/>
      <c r="Q198" s="296"/>
    </row>
    <row r="199" spans="1:17" ht="24" hidden="1" x14ac:dyDescent="0.25">
      <c r="A199" s="30">
        <v>5129</v>
      </c>
      <c r="B199" s="43" t="s">
        <v>193</v>
      </c>
      <c r="C199" s="189">
        <f t="shared" si="170"/>
        <v>0</v>
      </c>
      <c r="D199" s="263"/>
      <c r="E199" s="45"/>
      <c r="F199" s="95">
        <f t="shared" si="203"/>
        <v>0</v>
      </c>
      <c r="G199" s="229"/>
      <c r="H199" s="45"/>
      <c r="I199" s="91">
        <f t="shared" si="204"/>
        <v>0</v>
      </c>
      <c r="J199" s="263"/>
      <c r="K199" s="45"/>
      <c r="L199" s="95">
        <f t="shared" si="205"/>
        <v>0</v>
      </c>
      <c r="M199" s="229"/>
      <c r="N199" s="45"/>
      <c r="O199" s="91">
        <f t="shared" si="206"/>
        <v>0</v>
      </c>
      <c r="P199" s="290"/>
      <c r="Q199" s="296"/>
    </row>
    <row r="200" spans="1:17" hidden="1" x14ac:dyDescent="0.25">
      <c r="A200" s="75">
        <v>5130</v>
      </c>
      <c r="B200" s="43" t="s">
        <v>194</v>
      </c>
      <c r="C200" s="189">
        <f t="shared" si="170"/>
        <v>0</v>
      </c>
      <c r="D200" s="263"/>
      <c r="E200" s="45"/>
      <c r="F200" s="95">
        <f t="shared" si="203"/>
        <v>0</v>
      </c>
      <c r="G200" s="229"/>
      <c r="H200" s="45"/>
      <c r="I200" s="91">
        <f t="shared" si="204"/>
        <v>0</v>
      </c>
      <c r="J200" s="263"/>
      <c r="K200" s="45"/>
      <c r="L200" s="95">
        <f t="shared" si="205"/>
        <v>0</v>
      </c>
      <c r="M200" s="229"/>
      <c r="N200" s="45"/>
      <c r="O200" s="91">
        <f t="shared" si="206"/>
        <v>0</v>
      </c>
      <c r="P200" s="290"/>
      <c r="Q200" s="296"/>
    </row>
    <row r="201" spans="1:17" hidden="1" x14ac:dyDescent="0.25">
      <c r="A201" s="75">
        <v>5140</v>
      </c>
      <c r="B201" s="43" t="s">
        <v>195</v>
      </c>
      <c r="C201" s="189">
        <f t="shared" si="170"/>
        <v>0</v>
      </c>
      <c r="D201" s="263"/>
      <c r="E201" s="45"/>
      <c r="F201" s="95">
        <f t="shared" si="203"/>
        <v>0</v>
      </c>
      <c r="G201" s="229"/>
      <c r="H201" s="45"/>
      <c r="I201" s="91">
        <f t="shared" si="204"/>
        <v>0</v>
      </c>
      <c r="J201" s="263"/>
      <c r="K201" s="45"/>
      <c r="L201" s="95">
        <f t="shared" si="205"/>
        <v>0</v>
      </c>
      <c r="M201" s="229"/>
      <c r="N201" s="45"/>
      <c r="O201" s="91">
        <f t="shared" si="206"/>
        <v>0</v>
      </c>
      <c r="P201" s="290"/>
      <c r="Q201" s="296"/>
    </row>
    <row r="202" spans="1:17" ht="24" hidden="1" x14ac:dyDescent="0.25">
      <c r="A202" s="75">
        <v>5170</v>
      </c>
      <c r="B202" s="43" t="s">
        <v>196</v>
      </c>
      <c r="C202" s="189">
        <f t="shared" si="170"/>
        <v>0</v>
      </c>
      <c r="D202" s="263"/>
      <c r="E202" s="45"/>
      <c r="F202" s="95">
        <f t="shared" si="203"/>
        <v>0</v>
      </c>
      <c r="G202" s="229"/>
      <c r="H202" s="45"/>
      <c r="I202" s="91">
        <f t="shared" si="204"/>
        <v>0</v>
      </c>
      <c r="J202" s="263"/>
      <c r="K202" s="45"/>
      <c r="L202" s="95">
        <f t="shared" si="205"/>
        <v>0</v>
      </c>
      <c r="M202" s="229"/>
      <c r="N202" s="45"/>
      <c r="O202" s="91">
        <f t="shared" si="206"/>
        <v>0</v>
      </c>
      <c r="P202" s="290"/>
      <c r="Q202" s="296"/>
    </row>
    <row r="203" spans="1:17" x14ac:dyDescent="0.25">
      <c r="A203" s="35">
        <v>5200</v>
      </c>
      <c r="B203" s="72" t="s">
        <v>197</v>
      </c>
      <c r="C203" s="187">
        <f t="shared" si="170"/>
        <v>5400</v>
      </c>
      <c r="D203" s="130">
        <f t="shared" ref="D203:E203" si="207">D204+D214+D215+D224+D225+D226+D228</f>
        <v>5400</v>
      </c>
      <c r="E203" s="123">
        <f t="shared" si="207"/>
        <v>0</v>
      </c>
      <c r="F203" s="409">
        <f>F204+F214+F215+F224+F225+F226+F228</f>
        <v>5400</v>
      </c>
      <c r="G203" s="227">
        <f t="shared" ref="G203:O203" si="208">G204+G214+G215+G224+G225+G226+G228</f>
        <v>0</v>
      </c>
      <c r="H203" s="123">
        <f t="shared" si="208"/>
        <v>0</v>
      </c>
      <c r="I203" s="409">
        <f t="shared" si="208"/>
        <v>0</v>
      </c>
      <c r="J203" s="130">
        <f t="shared" si="208"/>
        <v>0</v>
      </c>
      <c r="K203" s="38">
        <f t="shared" si="208"/>
        <v>0</v>
      </c>
      <c r="L203" s="175">
        <f t="shared" si="208"/>
        <v>0</v>
      </c>
      <c r="M203" s="227">
        <f t="shared" si="208"/>
        <v>0</v>
      </c>
      <c r="N203" s="38">
        <f t="shared" si="208"/>
        <v>0</v>
      </c>
      <c r="O203" s="123">
        <f t="shared" si="208"/>
        <v>0</v>
      </c>
      <c r="P203" s="292"/>
      <c r="Q203" s="296"/>
    </row>
    <row r="204" spans="1:17" hidden="1" x14ac:dyDescent="0.25">
      <c r="A204" s="73">
        <v>5210</v>
      </c>
      <c r="B204" s="58" t="s">
        <v>198</v>
      </c>
      <c r="C204" s="194">
        <f t="shared" si="170"/>
        <v>0</v>
      </c>
      <c r="D204" s="86">
        <f>SUM(D205:D213)</f>
        <v>0</v>
      </c>
      <c r="E204" s="74">
        <f>SUM(E205:E213)</f>
        <v>0</v>
      </c>
      <c r="F204" s="174">
        <f t="shared" ref="F204:N204" si="209">SUM(F205:F213)</f>
        <v>0</v>
      </c>
      <c r="G204" s="228">
        <f t="shared" si="209"/>
        <v>0</v>
      </c>
      <c r="H204" s="74">
        <f t="shared" si="209"/>
        <v>0</v>
      </c>
      <c r="I204" s="154">
        <f t="shared" si="209"/>
        <v>0</v>
      </c>
      <c r="J204" s="86">
        <f t="shared" si="209"/>
        <v>0</v>
      </c>
      <c r="K204" s="74">
        <f t="shared" si="209"/>
        <v>0</v>
      </c>
      <c r="L204" s="174">
        <f t="shared" si="209"/>
        <v>0</v>
      </c>
      <c r="M204" s="228">
        <f t="shared" si="209"/>
        <v>0</v>
      </c>
      <c r="N204" s="74">
        <f t="shared" si="209"/>
        <v>0</v>
      </c>
      <c r="O204" s="154">
        <f>SUM(O205:O213)</f>
        <v>0</v>
      </c>
      <c r="P204" s="291"/>
      <c r="Q204" s="296"/>
    </row>
    <row r="205" spans="1:17" hidden="1" x14ac:dyDescent="0.25">
      <c r="A205" s="27">
        <v>5211</v>
      </c>
      <c r="B205" s="40" t="s">
        <v>199</v>
      </c>
      <c r="C205" s="188">
        <f t="shared" si="170"/>
        <v>0</v>
      </c>
      <c r="D205" s="262"/>
      <c r="E205" s="42"/>
      <c r="F205" s="176">
        <f t="shared" ref="F205:F214" si="210">D205+E205</f>
        <v>0</v>
      </c>
      <c r="G205" s="219"/>
      <c r="H205" s="42"/>
      <c r="I205" s="90">
        <f t="shared" ref="I205:I214" si="211">G205+H205</f>
        <v>0</v>
      </c>
      <c r="J205" s="262"/>
      <c r="K205" s="42"/>
      <c r="L205" s="176">
        <f t="shared" ref="L205:L214" si="212">J205+K205</f>
        <v>0</v>
      </c>
      <c r="M205" s="219"/>
      <c r="N205" s="42"/>
      <c r="O205" s="90">
        <f t="shared" ref="O205:O214" si="213">M205+N205</f>
        <v>0</v>
      </c>
      <c r="P205" s="289"/>
      <c r="Q205" s="296"/>
    </row>
    <row r="206" spans="1:17" hidden="1" x14ac:dyDescent="0.25">
      <c r="A206" s="30">
        <v>5212</v>
      </c>
      <c r="B206" s="43" t="s">
        <v>200</v>
      </c>
      <c r="C206" s="189">
        <f t="shared" si="170"/>
        <v>0</v>
      </c>
      <c r="D206" s="263"/>
      <c r="E206" s="45"/>
      <c r="F206" s="95">
        <f t="shared" si="210"/>
        <v>0</v>
      </c>
      <c r="G206" s="229"/>
      <c r="H206" s="45"/>
      <c r="I206" s="91">
        <f t="shared" si="211"/>
        <v>0</v>
      </c>
      <c r="J206" s="263"/>
      <c r="K206" s="45"/>
      <c r="L206" s="95">
        <f t="shared" si="212"/>
        <v>0</v>
      </c>
      <c r="M206" s="229"/>
      <c r="N206" s="45"/>
      <c r="O206" s="91">
        <f t="shared" si="213"/>
        <v>0</v>
      </c>
      <c r="P206" s="290"/>
      <c r="Q206" s="296"/>
    </row>
    <row r="207" spans="1:17" hidden="1" x14ac:dyDescent="0.25">
      <c r="A207" s="30">
        <v>5213</v>
      </c>
      <c r="B207" s="43" t="s">
        <v>201</v>
      </c>
      <c r="C207" s="189">
        <f t="shared" si="170"/>
        <v>0</v>
      </c>
      <c r="D207" s="263"/>
      <c r="E207" s="45"/>
      <c r="F207" s="95">
        <f t="shared" si="210"/>
        <v>0</v>
      </c>
      <c r="G207" s="229"/>
      <c r="H207" s="45"/>
      <c r="I207" s="91">
        <f t="shared" si="211"/>
        <v>0</v>
      </c>
      <c r="J207" s="263"/>
      <c r="K207" s="45"/>
      <c r="L207" s="95">
        <f t="shared" si="212"/>
        <v>0</v>
      </c>
      <c r="M207" s="229"/>
      <c r="N207" s="45"/>
      <c r="O207" s="91">
        <f t="shared" si="213"/>
        <v>0</v>
      </c>
      <c r="P207" s="290"/>
      <c r="Q207" s="296"/>
    </row>
    <row r="208" spans="1:17" hidden="1" x14ac:dyDescent="0.25">
      <c r="A208" s="30">
        <v>5214</v>
      </c>
      <c r="B208" s="43" t="s">
        <v>202</v>
      </c>
      <c r="C208" s="189">
        <f t="shared" si="170"/>
        <v>0</v>
      </c>
      <c r="D208" s="263"/>
      <c r="E208" s="45"/>
      <c r="F208" s="95">
        <f t="shared" si="210"/>
        <v>0</v>
      </c>
      <c r="G208" s="229"/>
      <c r="H208" s="45"/>
      <c r="I208" s="91">
        <f t="shared" si="211"/>
        <v>0</v>
      </c>
      <c r="J208" s="263"/>
      <c r="K208" s="45"/>
      <c r="L208" s="95">
        <f t="shared" si="212"/>
        <v>0</v>
      </c>
      <c r="M208" s="229"/>
      <c r="N208" s="45"/>
      <c r="O208" s="91">
        <f t="shared" si="213"/>
        <v>0</v>
      </c>
      <c r="P208" s="290"/>
      <c r="Q208" s="296"/>
    </row>
    <row r="209" spans="1:17" hidden="1" x14ac:dyDescent="0.25">
      <c r="A209" s="30">
        <v>5215</v>
      </c>
      <c r="B209" s="43" t="s">
        <v>203</v>
      </c>
      <c r="C209" s="189">
        <f t="shared" si="170"/>
        <v>0</v>
      </c>
      <c r="D209" s="263"/>
      <c r="E209" s="45"/>
      <c r="F209" s="95">
        <f t="shared" si="210"/>
        <v>0</v>
      </c>
      <c r="G209" s="229"/>
      <c r="H209" s="45"/>
      <c r="I209" s="91">
        <f t="shared" si="211"/>
        <v>0</v>
      </c>
      <c r="J209" s="263"/>
      <c r="K209" s="45"/>
      <c r="L209" s="95">
        <f t="shared" si="212"/>
        <v>0</v>
      </c>
      <c r="M209" s="229"/>
      <c r="N209" s="45"/>
      <c r="O209" s="91">
        <f t="shared" si="213"/>
        <v>0</v>
      </c>
      <c r="P209" s="290"/>
      <c r="Q209" s="296"/>
    </row>
    <row r="210" spans="1:17" ht="24" hidden="1" x14ac:dyDescent="0.25">
      <c r="A210" s="30">
        <v>5216</v>
      </c>
      <c r="B210" s="43" t="s">
        <v>204</v>
      </c>
      <c r="C210" s="189">
        <f t="shared" si="170"/>
        <v>0</v>
      </c>
      <c r="D210" s="263"/>
      <c r="E210" s="45"/>
      <c r="F210" s="95">
        <f t="shared" si="210"/>
        <v>0</v>
      </c>
      <c r="G210" s="229"/>
      <c r="H210" s="45"/>
      <c r="I210" s="91">
        <f t="shared" si="211"/>
        <v>0</v>
      </c>
      <c r="J210" s="263"/>
      <c r="K210" s="45"/>
      <c r="L210" s="95">
        <f t="shared" si="212"/>
        <v>0</v>
      </c>
      <c r="M210" s="229"/>
      <c r="N210" s="45"/>
      <c r="O210" s="91">
        <f t="shared" si="213"/>
        <v>0</v>
      </c>
      <c r="P210" s="290"/>
      <c r="Q210" s="296"/>
    </row>
    <row r="211" spans="1:17" hidden="1" x14ac:dyDescent="0.25">
      <c r="A211" s="30">
        <v>5217</v>
      </c>
      <c r="B211" s="43" t="s">
        <v>205</v>
      </c>
      <c r="C211" s="189">
        <f t="shared" si="170"/>
        <v>0</v>
      </c>
      <c r="D211" s="263"/>
      <c r="E211" s="45"/>
      <c r="F211" s="95">
        <f t="shared" si="210"/>
        <v>0</v>
      </c>
      <c r="G211" s="229"/>
      <c r="H211" s="45"/>
      <c r="I211" s="91">
        <f t="shared" si="211"/>
        <v>0</v>
      </c>
      <c r="J211" s="263"/>
      <c r="K211" s="45"/>
      <c r="L211" s="95">
        <f t="shared" si="212"/>
        <v>0</v>
      </c>
      <c r="M211" s="229"/>
      <c r="N211" s="45"/>
      <c r="O211" s="91">
        <f t="shared" si="213"/>
        <v>0</v>
      </c>
      <c r="P211" s="290"/>
      <c r="Q211" s="296"/>
    </row>
    <row r="212" spans="1:17" hidden="1" x14ac:dyDescent="0.25">
      <c r="A212" s="30">
        <v>5218</v>
      </c>
      <c r="B212" s="43" t="s">
        <v>206</v>
      </c>
      <c r="C212" s="189">
        <f t="shared" si="170"/>
        <v>0</v>
      </c>
      <c r="D212" s="263"/>
      <c r="E212" s="45"/>
      <c r="F212" s="95">
        <f t="shared" si="210"/>
        <v>0</v>
      </c>
      <c r="G212" s="229"/>
      <c r="H212" s="45"/>
      <c r="I212" s="91">
        <f t="shared" si="211"/>
        <v>0</v>
      </c>
      <c r="J212" s="263"/>
      <c r="K212" s="45"/>
      <c r="L212" s="95">
        <f t="shared" si="212"/>
        <v>0</v>
      </c>
      <c r="M212" s="229"/>
      <c r="N212" s="45"/>
      <c r="O212" s="91">
        <f t="shared" si="213"/>
        <v>0</v>
      </c>
      <c r="P212" s="290"/>
      <c r="Q212" s="296"/>
    </row>
    <row r="213" spans="1:17" hidden="1" x14ac:dyDescent="0.25">
      <c r="A213" s="30">
        <v>5219</v>
      </c>
      <c r="B213" s="43" t="s">
        <v>207</v>
      </c>
      <c r="C213" s="189">
        <f t="shared" si="170"/>
        <v>0</v>
      </c>
      <c r="D213" s="263"/>
      <c r="E213" s="45"/>
      <c r="F213" s="95">
        <f t="shared" si="210"/>
        <v>0</v>
      </c>
      <c r="G213" s="229"/>
      <c r="H213" s="45"/>
      <c r="I213" s="91">
        <f t="shared" si="211"/>
        <v>0</v>
      </c>
      <c r="J213" s="263"/>
      <c r="K213" s="45"/>
      <c r="L213" s="95">
        <f t="shared" si="212"/>
        <v>0</v>
      </c>
      <c r="M213" s="229"/>
      <c r="N213" s="45"/>
      <c r="O213" s="91">
        <f t="shared" si="213"/>
        <v>0</v>
      </c>
      <c r="P213" s="290"/>
      <c r="Q213" s="296"/>
    </row>
    <row r="214" spans="1:17" ht="13.5" hidden="1" customHeight="1" x14ac:dyDescent="0.25">
      <c r="A214" s="75">
        <v>5220</v>
      </c>
      <c r="B214" s="43" t="s">
        <v>208</v>
      </c>
      <c r="C214" s="189">
        <f t="shared" si="170"/>
        <v>0</v>
      </c>
      <c r="D214" s="263"/>
      <c r="E214" s="45"/>
      <c r="F214" s="95">
        <f t="shared" si="210"/>
        <v>0</v>
      </c>
      <c r="G214" s="229"/>
      <c r="H214" s="45"/>
      <c r="I214" s="91">
        <f t="shared" si="211"/>
        <v>0</v>
      </c>
      <c r="J214" s="263"/>
      <c r="K214" s="45"/>
      <c r="L214" s="95">
        <f t="shared" si="212"/>
        <v>0</v>
      </c>
      <c r="M214" s="229"/>
      <c r="N214" s="45"/>
      <c r="O214" s="91">
        <f t="shared" si="213"/>
        <v>0</v>
      </c>
      <c r="P214" s="290"/>
      <c r="Q214" s="296"/>
    </row>
    <row r="215" spans="1:17" x14ac:dyDescent="0.25">
      <c r="A215" s="75">
        <v>5230</v>
      </c>
      <c r="B215" s="43" t="s">
        <v>209</v>
      </c>
      <c r="C215" s="189">
        <f t="shared" si="170"/>
        <v>5400</v>
      </c>
      <c r="D215" s="132">
        <f t="shared" ref="D215:E215" si="214">SUM(D216:D223)</f>
        <v>5400</v>
      </c>
      <c r="E215" s="91">
        <f t="shared" si="214"/>
        <v>0</v>
      </c>
      <c r="F215" s="411">
        <f>SUM(F216:F223)</f>
        <v>5400</v>
      </c>
      <c r="G215" s="230">
        <f t="shared" ref="G215:N215" si="215">SUM(G216:G223)</f>
        <v>0</v>
      </c>
      <c r="H215" s="91">
        <f t="shared" si="215"/>
        <v>0</v>
      </c>
      <c r="I215" s="411">
        <f t="shared" si="215"/>
        <v>0</v>
      </c>
      <c r="J215" s="132">
        <f t="shared" si="215"/>
        <v>0</v>
      </c>
      <c r="K215" s="76">
        <f t="shared" si="215"/>
        <v>0</v>
      </c>
      <c r="L215" s="95">
        <f t="shared" si="215"/>
        <v>0</v>
      </c>
      <c r="M215" s="230">
        <f t="shared" si="215"/>
        <v>0</v>
      </c>
      <c r="N215" s="76">
        <f t="shared" si="215"/>
        <v>0</v>
      </c>
      <c r="O215" s="91">
        <f>SUM(O216:O223)</f>
        <v>0</v>
      </c>
      <c r="P215" s="290"/>
      <c r="Q215" s="296"/>
    </row>
    <row r="216" spans="1:17" hidden="1" x14ac:dyDescent="0.25">
      <c r="A216" s="30">
        <v>5231</v>
      </c>
      <c r="B216" s="43" t="s">
        <v>210</v>
      </c>
      <c r="C216" s="189">
        <f t="shared" si="170"/>
        <v>0</v>
      </c>
      <c r="D216" s="263"/>
      <c r="E216" s="45"/>
      <c r="F216" s="95">
        <f t="shared" ref="F216:F225" si="216">D216+E216</f>
        <v>0</v>
      </c>
      <c r="G216" s="229"/>
      <c r="H216" s="45"/>
      <c r="I216" s="91">
        <f t="shared" ref="I216:I225" si="217">G216+H216</f>
        <v>0</v>
      </c>
      <c r="J216" s="263"/>
      <c r="K216" s="45"/>
      <c r="L216" s="95">
        <f t="shared" ref="L216:L225" si="218">J216+K216</f>
        <v>0</v>
      </c>
      <c r="M216" s="229"/>
      <c r="N216" s="45"/>
      <c r="O216" s="91">
        <f t="shared" ref="O216:O225" si="219">M216+N216</f>
        <v>0</v>
      </c>
      <c r="P216" s="290"/>
      <c r="Q216" s="296"/>
    </row>
    <row r="217" spans="1:17" hidden="1" x14ac:dyDescent="0.25">
      <c r="A217" s="30">
        <v>5232</v>
      </c>
      <c r="B217" s="43" t="s">
        <v>211</v>
      </c>
      <c r="C217" s="189">
        <f t="shared" si="170"/>
        <v>0</v>
      </c>
      <c r="D217" s="263"/>
      <c r="E217" s="45"/>
      <c r="F217" s="95">
        <f t="shared" si="216"/>
        <v>0</v>
      </c>
      <c r="G217" s="229"/>
      <c r="H217" s="45"/>
      <c r="I217" s="91">
        <f t="shared" si="217"/>
        <v>0</v>
      </c>
      <c r="J217" s="263"/>
      <c r="K217" s="45"/>
      <c r="L217" s="95">
        <f t="shared" si="218"/>
        <v>0</v>
      </c>
      <c r="M217" s="229"/>
      <c r="N217" s="45"/>
      <c r="O217" s="91">
        <f t="shared" si="219"/>
        <v>0</v>
      </c>
      <c r="P217" s="290"/>
      <c r="Q217" s="296"/>
    </row>
    <row r="218" spans="1:17" hidden="1" x14ac:dyDescent="0.25">
      <c r="A218" s="30">
        <v>5233</v>
      </c>
      <c r="B218" s="43" t="s">
        <v>212</v>
      </c>
      <c r="C218" s="189">
        <f t="shared" si="170"/>
        <v>0</v>
      </c>
      <c r="D218" s="263"/>
      <c r="E218" s="45"/>
      <c r="F218" s="95">
        <f t="shared" si="216"/>
        <v>0</v>
      </c>
      <c r="G218" s="229"/>
      <c r="H218" s="45"/>
      <c r="I218" s="91">
        <f t="shared" si="217"/>
        <v>0</v>
      </c>
      <c r="J218" s="263"/>
      <c r="K218" s="45"/>
      <c r="L218" s="95">
        <f t="shared" si="218"/>
        <v>0</v>
      </c>
      <c r="M218" s="229"/>
      <c r="N218" s="45"/>
      <c r="O218" s="91">
        <f t="shared" si="219"/>
        <v>0</v>
      </c>
      <c r="P218" s="290"/>
      <c r="Q218" s="296"/>
    </row>
    <row r="219" spans="1:17" ht="24" hidden="1" x14ac:dyDescent="0.25">
      <c r="A219" s="30">
        <v>5234</v>
      </c>
      <c r="B219" s="43" t="s">
        <v>213</v>
      </c>
      <c r="C219" s="189">
        <f t="shared" si="170"/>
        <v>0</v>
      </c>
      <c r="D219" s="263"/>
      <c r="E219" s="45"/>
      <c r="F219" s="95">
        <f t="shared" si="216"/>
        <v>0</v>
      </c>
      <c r="G219" s="229"/>
      <c r="H219" s="45"/>
      <c r="I219" s="91">
        <f t="shared" si="217"/>
        <v>0</v>
      </c>
      <c r="J219" s="263"/>
      <c r="K219" s="45"/>
      <c r="L219" s="95">
        <f t="shared" si="218"/>
        <v>0</v>
      </c>
      <c r="M219" s="229"/>
      <c r="N219" s="45"/>
      <c r="O219" s="91">
        <f t="shared" si="219"/>
        <v>0</v>
      </c>
      <c r="P219" s="290"/>
      <c r="Q219" s="296"/>
    </row>
    <row r="220" spans="1:17" ht="14.25" hidden="1" customHeight="1" x14ac:dyDescent="0.25">
      <c r="A220" s="30">
        <v>5236</v>
      </c>
      <c r="B220" s="43" t="s">
        <v>214</v>
      </c>
      <c r="C220" s="189">
        <f t="shared" si="170"/>
        <v>0</v>
      </c>
      <c r="D220" s="263"/>
      <c r="E220" s="45"/>
      <c r="F220" s="95">
        <f t="shared" si="216"/>
        <v>0</v>
      </c>
      <c r="G220" s="229"/>
      <c r="H220" s="45"/>
      <c r="I220" s="91">
        <f t="shared" si="217"/>
        <v>0</v>
      </c>
      <c r="J220" s="263"/>
      <c r="K220" s="45"/>
      <c r="L220" s="95">
        <f t="shared" si="218"/>
        <v>0</v>
      </c>
      <c r="M220" s="229"/>
      <c r="N220" s="45"/>
      <c r="O220" s="91">
        <f t="shared" si="219"/>
        <v>0</v>
      </c>
      <c r="P220" s="290"/>
      <c r="Q220" s="296"/>
    </row>
    <row r="221" spans="1:17" ht="14.25" hidden="1" customHeight="1" x14ac:dyDescent="0.25">
      <c r="A221" s="30">
        <v>5237</v>
      </c>
      <c r="B221" s="43" t="s">
        <v>215</v>
      </c>
      <c r="C221" s="189">
        <f t="shared" si="170"/>
        <v>0</v>
      </c>
      <c r="D221" s="263"/>
      <c r="E221" s="45"/>
      <c r="F221" s="95">
        <f t="shared" si="216"/>
        <v>0</v>
      </c>
      <c r="G221" s="229"/>
      <c r="H221" s="45"/>
      <c r="I221" s="91">
        <f t="shared" si="217"/>
        <v>0</v>
      </c>
      <c r="J221" s="263"/>
      <c r="K221" s="45"/>
      <c r="L221" s="95">
        <f t="shared" si="218"/>
        <v>0</v>
      </c>
      <c r="M221" s="229"/>
      <c r="N221" s="45"/>
      <c r="O221" s="91">
        <f t="shared" si="219"/>
        <v>0</v>
      </c>
      <c r="P221" s="290"/>
      <c r="Q221" s="296"/>
    </row>
    <row r="222" spans="1:17" ht="27" customHeight="1" x14ac:dyDescent="0.25">
      <c r="A222" s="30">
        <v>5238</v>
      </c>
      <c r="B222" s="43" t="s">
        <v>216</v>
      </c>
      <c r="C222" s="189">
        <f t="shared" si="170"/>
        <v>5400</v>
      </c>
      <c r="D222" s="263">
        <v>5400</v>
      </c>
      <c r="E222" s="393"/>
      <c r="F222" s="411">
        <f t="shared" si="216"/>
        <v>5400</v>
      </c>
      <c r="G222" s="229"/>
      <c r="H222" s="393"/>
      <c r="I222" s="411">
        <f t="shared" si="217"/>
        <v>0</v>
      </c>
      <c r="J222" s="263"/>
      <c r="K222" s="45"/>
      <c r="L222" s="95">
        <f t="shared" si="218"/>
        <v>0</v>
      </c>
      <c r="M222" s="229"/>
      <c r="N222" s="45"/>
      <c r="O222" s="91">
        <f t="shared" si="219"/>
        <v>0</v>
      </c>
      <c r="P222" s="336"/>
      <c r="Q222" s="296"/>
    </row>
    <row r="223" spans="1:17" ht="24" hidden="1" x14ac:dyDescent="0.25">
      <c r="A223" s="30">
        <v>5239</v>
      </c>
      <c r="B223" s="43" t="s">
        <v>217</v>
      </c>
      <c r="C223" s="189">
        <f t="shared" si="170"/>
        <v>0</v>
      </c>
      <c r="D223" s="263"/>
      <c r="E223" s="45"/>
      <c r="F223" s="95">
        <f t="shared" si="216"/>
        <v>0</v>
      </c>
      <c r="G223" s="229"/>
      <c r="H223" s="45"/>
      <c r="I223" s="91">
        <f t="shared" si="217"/>
        <v>0</v>
      </c>
      <c r="J223" s="263"/>
      <c r="K223" s="45"/>
      <c r="L223" s="95">
        <f t="shared" si="218"/>
        <v>0</v>
      </c>
      <c r="M223" s="229"/>
      <c r="N223" s="45"/>
      <c r="O223" s="91">
        <f t="shared" si="219"/>
        <v>0</v>
      </c>
      <c r="P223" s="336"/>
      <c r="Q223" s="296"/>
    </row>
    <row r="224" spans="1:17" ht="24" hidden="1" x14ac:dyDescent="0.25">
      <c r="A224" s="75">
        <v>5240</v>
      </c>
      <c r="B224" s="43" t="s">
        <v>218</v>
      </c>
      <c r="C224" s="189">
        <f t="shared" si="170"/>
        <v>0</v>
      </c>
      <c r="D224" s="263"/>
      <c r="E224" s="45"/>
      <c r="F224" s="95">
        <f t="shared" si="216"/>
        <v>0</v>
      </c>
      <c r="G224" s="229"/>
      <c r="H224" s="45"/>
      <c r="I224" s="91">
        <f t="shared" si="217"/>
        <v>0</v>
      </c>
      <c r="J224" s="263"/>
      <c r="K224" s="45"/>
      <c r="L224" s="95">
        <f t="shared" si="218"/>
        <v>0</v>
      </c>
      <c r="M224" s="229"/>
      <c r="N224" s="45"/>
      <c r="O224" s="91">
        <f t="shared" si="219"/>
        <v>0</v>
      </c>
      <c r="P224" s="290"/>
      <c r="Q224" s="296"/>
    </row>
    <row r="225" spans="1:17" hidden="1" x14ac:dyDescent="0.25">
      <c r="A225" s="75">
        <v>5250</v>
      </c>
      <c r="B225" s="43" t="s">
        <v>219</v>
      </c>
      <c r="C225" s="189">
        <f t="shared" si="170"/>
        <v>0</v>
      </c>
      <c r="D225" s="263"/>
      <c r="E225" s="45"/>
      <c r="F225" s="95">
        <f t="shared" si="216"/>
        <v>0</v>
      </c>
      <c r="G225" s="229"/>
      <c r="H225" s="45"/>
      <c r="I225" s="91">
        <f t="shared" si="217"/>
        <v>0</v>
      </c>
      <c r="J225" s="263"/>
      <c r="K225" s="45"/>
      <c r="L225" s="95">
        <f t="shared" si="218"/>
        <v>0</v>
      </c>
      <c r="M225" s="229"/>
      <c r="N225" s="45"/>
      <c r="O225" s="91">
        <f t="shared" si="219"/>
        <v>0</v>
      </c>
      <c r="P225" s="290"/>
      <c r="Q225" s="296"/>
    </row>
    <row r="226" spans="1:17" hidden="1" x14ac:dyDescent="0.25">
      <c r="A226" s="75">
        <v>5260</v>
      </c>
      <c r="B226" s="43" t="s">
        <v>220</v>
      </c>
      <c r="C226" s="189">
        <f t="shared" si="170"/>
        <v>0</v>
      </c>
      <c r="D226" s="132">
        <f t="shared" ref="D226:E226" si="220">SUM(D227)</f>
        <v>0</v>
      </c>
      <c r="E226" s="76">
        <f t="shared" si="220"/>
        <v>0</v>
      </c>
      <c r="F226" s="95">
        <f>SUM(F227)</f>
        <v>0</v>
      </c>
      <c r="G226" s="230">
        <f t="shared" ref="G226:N226" si="221">SUM(G227)</f>
        <v>0</v>
      </c>
      <c r="H226" s="76">
        <f t="shared" si="221"/>
        <v>0</v>
      </c>
      <c r="I226" s="91">
        <f t="shared" si="221"/>
        <v>0</v>
      </c>
      <c r="J226" s="132">
        <f t="shared" si="221"/>
        <v>0</v>
      </c>
      <c r="K226" s="76">
        <f t="shared" si="221"/>
        <v>0</v>
      </c>
      <c r="L226" s="95">
        <f t="shared" si="221"/>
        <v>0</v>
      </c>
      <c r="M226" s="230">
        <f t="shared" si="221"/>
        <v>0</v>
      </c>
      <c r="N226" s="76">
        <f t="shared" si="221"/>
        <v>0</v>
      </c>
      <c r="O226" s="91">
        <f>SUM(O227)</f>
        <v>0</v>
      </c>
      <c r="P226" s="290"/>
      <c r="Q226" s="296"/>
    </row>
    <row r="227" spans="1:17" ht="24" hidden="1" x14ac:dyDescent="0.25">
      <c r="A227" s="30">
        <v>5269</v>
      </c>
      <c r="B227" s="43" t="s">
        <v>221</v>
      </c>
      <c r="C227" s="189">
        <f t="shared" si="170"/>
        <v>0</v>
      </c>
      <c r="D227" s="263"/>
      <c r="E227" s="45"/>
      <c r="F227" s="95">
        <f t="shared" ref="F227:F228" si="222">D227+E227</f>
        <v>0</v>
      </c>
      <c r="G227" s="229"/>
      <c r="H227" s="45"/>
      <c r="I227" s="91">
        <f t="shared" ref="I227:I228" si="223">G227+H227</f>
        <v>0</v>
      </c>
      <c r="J227" s="263"/>
      <c r="K227" s="45"/>
      <c r="L227" s="95">
        <f t="shared" ref="L227:L228" si="224">J227+K227</f>
        <v>0</v>
      </c>
      <c r="M227" s="229"/>
      <c r="N227" s="45"/>
      <c r="O227" s="91">
        <f t="shared" ref="O227:O228" si="225">M227+N227</f>
        <v>0</v>
      </c>
      <c r="P227" s="290"/>
      <c r="Q227" s="296"/>
    </row>
    <row r="228" spans="1:17" ht="24" hidden="1" x14ac:dyDescent="0.25">
      <c r="A228" s="73">
        <v>5270</v>
      </c>
      <c r="B228" s="58" t="s">
        <v>222</v>
      </c>
      <c r="C228" s="194">
        <f t="shared" si="170"/>
        <v>0</v>
      </c>
      <c r="D228" s="260"/>
      <c r="E228" s="77"/>
      <c r="F228" s="174">
        <f t="shared" si="222"/>
        <v>0</v>
      </c>
      <c r="G228" s="231"/>
      <c r="H228" s="77"/>
      <c r="I228" s="154">
        <f t="shared" si="223"/>
        <v>0</v>
      </c>
      <c r="J228" s="260"/>
      <c r="K228" s="77"/>
      <c r="L228" s="174">
        <f t="shared" si="224"/>
        <v>0</v>
      </c>
      <c r="M228" s="231"/>
      <c r="N228" s="77"/>
      <c r="O228" s="154">
        <f t="shared" si="225"/>
        <v>0</v>
      </c>
      <c r="P228" s="291"/>
      <c r="Q228" s="296"/>
    </row>
    <row r="229" spans="1:17" hidden="1" x14ac:dyDescent="0.25">
      <c r="A229" s="70">
        <v>6000</v>
      </c>
      <c r="B229" s="70" t="s">
        <v>223</v>
      </c>
      <c r="C229" s="199">
        <f t="shared" si="170"/>
        <v>0</v>
      </c>
      <c r="D229" s="137">
        <f t="shared" ref="D229:E229" si="226">D230+D250+D258</f>
        <v>0</v>
      </c>
      <c r="E229" s="71">
        <f t="shared" si="226"/>
        <v>0</v>
      </c>
      <c r="F229" s="172">
        <f>F230+F250+F258</f>
        <v>0</v>
      </c>
      <c r="G229" s="226">
        <f t="shared" ref="G229:N229" si="227">G230+G250+G258</f>
        <v>0</v>
      </c>
      <c r="H229" s="71">
        <f t="shared" si="227"/>
        <v>0</v>
      </c>
      <c r="I229" s="125">
        <f t="shared" si="227"/>
        <v>0</v>
      </c>
      <c r="J229" s="137">
        <f t="shared" si="227"/>
        <v>0</v>
      </c>
      <c r="K229" s="71">
        <f t="shared" si="227"/>
        <v>0</v>
      </c>
      <c r="L229" s="172">
        <f t="shared" si="227"/>
        <v>0</v>
      </c>
      <c r="M229" s="226">
        <f t="shared" si="227"/>
        <v>0</v>
      </c>
      <c r="N229" s="71">
        <f t="shared" si="227"/>
        <v>0</v>
      </c>
      <c r="O229" s="125">
        <f>O230+O250+O258</f>
        <v>0</v>
      </c>
      <c r="P229" s="312"/>
      <c r="Q229" s="296"/>
    </row>
    <row r="230" spans="1:17" ht="14.25" hidden="1" customHeight="1" x14ac:dyDescent="0.25">
      <c r="A230" s="51">
        <v>6200</v>
      </c>
      <c r="B230" s="82" t="s">
        <v>224</v>
      </c>
      <c r="C230" s="201">
        <f t="shared" si="170"/>
        <v>0</v>
      </c>
      <c r="D230" s="138">
        <f t="shared" ref="D230:E230" si="228">SUM(D231,D232,D234,D237,D243,D244,D245)</f>
        <v>0</v>
      </c>
      <c r="E230" s="85">
        <f t="shared" si="228"/>
        <v>0</v>
      </c>
      <c r="F230" s="173">
        <f>SUM(F231,F232,F234,F237,F243,F244,F245)</f>
        <v>0</v>
      </c>
      <c r="G230" s="235">
        <f t="shared" ref="G230:N230" si="229">SUM(G231,G232,G234,G237,G243,G244,G245)</f>
        <v>0</v>
      </c>
      <c r="H230" s="85">
        <f t="shared" si="229"/>
        <v>0</v>
      </c>
      <c r="I230" s="124">
        <f t="shared" si="229"/>
        <v>0</v>
      </c>
      <c r="J230" s="138">
        <f t="shared" si="229"/>
        <v>0</v>
      </c>
      <c r="K230" s="85">
        <f t="shared" si="229"/>
        <v>0</v>
      </c>
      <c r="L230" s="173">
        <f t="shared" si="229"/>
        <v>0</v>
      </c>
      <c r="M230" s="235">
        <f t="shared" si="229"/>
        <v>0</v>
      </c>
      <c r="N230" s="85">
        <f t="shared" si="229"/>
        <v>0</v>
      </c>
      <c r="O230" s="124">
        <f>SUM(O231,O232,O234,O237,O243,O244,O245)</f>
        <v>0</v>
      </c>
      <c r="P230" s="313"/>
      <c r="Q230" s="296"/>
    </row>
    <row r="231" spans="1:17" ht="24" hidden="1" x14ac:dyDescent="0.25">
      <c r="A231" s="340">
        <v>6220</v>
      </c>
      <c r="B231" s="40" t="s">
        <v>225</v>
      </c>
      <c r="C231" s="188">
        <f t="shared" si="170"/>
        <v>0</v>
      </c>
      <c r="D231" s="262"/>
      <c r="E231" s="42"/>
      <c r="F231" s="176">
        <f>D231+E231</f>
        <v>0</v>
      </c>
      <c r="G231" s="219"/>
      <c r="H231" s="42"/>
      <c r="I231" s="90">
        <f>G231+H231</f>
        <v>0</v>
      </c>
      <c r="J231" s="262"/>
      <c r="K231" s="42"/>
      <c r="L231" s="176">
        <f>J231+K231</f>
        <v>0</v>
      </c>
      <c r="M231" s="219"/>
      <c r="N231" s="42"/>
      <c r="O231" s="90">
        <f>M231+N231</f>
        <v>0</v>
      </c>
      <c r="P231" s="289"/>
      <c r="Q231" s="296"/>
    </row>
    <row r="232" spans="1:17" hidden="1" x14ac:dyDescent="0.25">
      <c r="A232" s="75">
        <v>6230</v>
      </c>
      <c r="B232" s="43" t="s">
        <v>226</v>
      </c>
      <c r="C232" s="189">
        <f t="shared" si="170"/>
        <v>0</v>
      </c>
      <c r="D232" s="132">
        <f t="shared" ref="D232:O232" si="230">SUM(D233)</f>
        <v>0</v>
      </c>
      <c r="E232" s="76">
        <f t="shared" si="230"/>
        <v>0</v>
      </c>
      <c r="F232" s="95">
        <f t="shared" si="230"/>
        <v>0</v>
      </c>
      <c r="G232" s="230">
        <f t="shared" si="230"/>
        <v>0</v>
      </c>
      <c r="H232" s="76">
        <f t="shared" si="230"/>
        <v>0</v>
      </c>
      <c r="I232" s="91">
        <f t="shared" si="230"/>
        <v>0</v>
      </c>
      <c r="J232" s="132">
        <f t="shared" si="230"/>
        <v>0</v>
      </c>
      <c r="K232" s="76">
        <f t="shared" si="230"/>
        <v>0</v>
      </c>
      <c r="L232" s="95">
        <f t="shared" si="230"/>
        <v>0</v>
      </c>
      <c r="M232" s="230">
        <f t="shared" si="230"/>
        <v>0</v>
      </c>
      <c r="N232" s="76">
        <f t="shared" si="230"/>
        <v>0</v>
      </c>
      <c r="O232" s="91">
        <f t="shared" si="230"/>
        <v>0</v>
      </c>
      <c r="P232" s="290"/>
      <c r="Q232" s="296"/>
    </row>
    <row r="233" spans="1:17" ht="24" hidden="1" x14ac:dyDescent="0.25">
      <c r="A233" s="30">
        <v>6239</v>
      </c>
      <c r="B233" s="40" t="s">
        <v>227</v>
      </c>
      <c r="C233" s="189">
        <f t="shared" si="170"/>
        <v>0</v>
      </c>
      <c r="D233" s="262"/>
      <c r="E233" s="42"/>
      <c r="F233" s="176">
        <f>D233+E233</f>
        <v>0</v>
      </c>
      <c r="G233" s="219"/>
      <c r="H233" s="42"/>
      <c r="I233" s="90">
        <f>G233+H233</f>
        <v>0</v>
      </c>
      <c r="J233" s="262"/>
      <c r="K233" s="42"/>
      <c r="L233" s="176">
        <f>J233+K233</f>
        <v>0</v>
      </c>
      <c r="M233" s="219"/>
      <c r="N233" s="42"/>
      <c r="O233" s="90">
        <f>M233+N233</f>
        <v>0</v>
      </c>
      <c r="P233" s="289"/>
      <c r="Q233" s="296"/>
    </row>
    <row r="234" spans="1:17" ht="24" hidden="1" x14ac:dyDescent="0.25">
      <c r="A234" s="75">
        <v>6240</v>
      </c>
      <c r="B234" s="43" t="s">
        <v>228</v>
      </c>
      <c r="C234" s="189">
        <f t="shared" si="170"/>
        <v>0</v>
      </c>
      <c r="D234" s="132">
        <f t="shared" ref="D234:E234" si="231">SUM(D235:D236)</f>
        <v>0</v>
      </c>
      <c r="E234" s="76">
        <f t="shared" si="231"/>
        <v>0</v>
      </c>
      <c r="F234" s="95">
        <f>SUM(F235:F236)</f>
        <v>0</v>
      </c>
      <c r="G234" s="230">
        <f t="shared" ref="G234:N234" si="232">SUM(G235:G236)</f>
        <v>0</v>
      </c>
      <c r="H234" s="76">
        <f t="shared" si="232"/>
        <v>0</v>
      </c>
      <c r="I234" s="91">
        <f t="shared" si="232"/>
        <v>0</v>
      </c>
      <c r="J234" s="132">
        <f t="shared" si="232"/>
        <v>0</v>
      </c>
      <c r="K234" s="76">
        <f t="shared" si="232"/>
        <v>0</v>
      </c>
      <c r="L234" s="95">
        <f t="shared" si="232"/>
        <v>0</v>
      </c>
      <c r="M234" s="230">
        <f t="shared" si="232"/>
        <v>0</v>
      </c>
      <c r="N234" s="76">
        <f t="shared" si="232"/>
        <v>0</v>
      </c>
      <c r="O234" s="91">
        <f>SUM(O235:O236)</f>
        <v>0</v>
      </c>
      <c r="P234" s="290"/>
      <c r="Q234" s="296"/>
    </row>
    <row r="235" spans="1:17" hidden="1" x14ac:dyDescent="0.25">
      <c r="A235" s="30">
        <v>6241</v>
      </c>
      <c r="B235" s="43" t="s">
        <v>229</v>
      </c>
      <c r="C235" s="189">
        <f t="shared" si="170"/>
        <v>0</v>
      </c>
      <c r="D235" s="263"/>
      <c r="E235" s="45"/>
      <c r="F235" s="95">
        <f t="shared" ref="F235:F236" si="233">D235+E235</f>
        <v>0</v>
      </c>
      <c r="G235" s="229"/>
      <c r="H235" s="45"/>
      <c r="I235" s="91">
        <f t="shared" ref="I235:I236" si="234">G235+H235</f>
        <v>0</v>
      </c>
      <c r="J235" s="263"/>
      <c r="K235" s="45"/>
      <c r="L235" s="95">
        <f t="shared" ref="L235:L236" si="235">J235+K235</f>
        <v>0</v>
      </c>
      <c r="M235" s="229"/>
      <c r="N235" s="45"/>
      <c r="O235" s="91">
        <f t="shared" ref="O235:O236" si="236">M235+N235</f>
        <v>0</v>
      </c>
      <c r="P235" s="290"/>
      <c r="Q235" s="296"/>
    </row>
    <row r="236" spans="1:17" hidden="1" x14ac:dyDescent="0.25">
      <c r="A236" s="30">
        <v>6242</v>
      </c>
      <c r="B236" s="43" t="s">
        <v>230</v>
      </c>
      <c r="C236" s="189">
        <f t="shared" si="170"/>
        <v>0</v>
      </c>
      <c r="D236" s="263"/>
      <c r="E236" s="45"/>
      <c r="F236" s="95">
        <f t="shared" si="233"/>
        <v>0</v>
      </c>
      <c r="G236" s="229"/>
      <c r="H236" s="45"/>
      <c r="I236" s="91">
        <f t="shared" si="234"/>
        <v>0</v>
      </c>
      <c r="J236" s="263"/>
      <c r="K236" s="45"/>
      <c r="L236" s="95">
        <f t="shared" si="235"/>
        <v>0</v>
      </c>
      <c r="M236" s="229"/>
      <c r="N236" s="45"/>
      <c r="O236" s="91">
        <f t="shared" si="236"/>
        <v>0</v>
      </c>
      <c r="P236" s="290"/>
      <c r="Q236" s="296"/>
    </row>
    <row r="237" spans="1:17" ht="25.5" hidden="1" customHeight="1" x14ac:dyDescent="0.25">
      <c r="A237" s="75">
        <v>6250</v>
      </c>
      <c r="B237" s="43" t="s">
        <v>231</v>
      </c>
      <c r="C237" s="189">
        <f t="shared" si="170"/>
        <v>0</v>
      </c>
      <c r="D237" s="132">
        <f t="shared" ref="D237:E237" si="237">SUM(D238:D242)</f>
        <v>0</v>
      </c>
      <c r="E237" s="76">
        <f t="shared" si="237"/>
        <v>0</v>
      </c>
      <c r="F237" s="95">
        <f>SUM(F238:F242)</f>
        <v>0</v>
      </c>
      <c r="G237" s="230">
        <f t="shared" ref="G237:N237" si="238">SUM(G238:G242)</f>
        <v>0</v>
      </c>
      <c r="H237" s="76">
        <f t="shared" si="238"/>
        <v>0</v>
      </c>
      <c r="I237" s="91">
        <f t="shared" si="238"/>
        <v>0</v>
      </c>
      <c r="J237" s="132">
        <f t="shared" si="238"/>
        <v>0</v>
      </c>
      <c r="K237" s="76">
        <f t="shared" si="238"/>
        <v>0</v>
      </c>
      <c r="L237" s="95">
        <f t="shared" si="238"/>
        <v>0</v>
      </c>
      <c r="M237" s="230">
        <f t="shared" si="238"/>
        <v>0</v>
      </c>
      <c r="N237" s="76">
        <f t="shared" si="238"/>
        <v>0</v>
      </c>
      <c r="O237" s="91">
        <f>SUM(O238:O242)</f>
        <v>0</v>
      </c>
      <c r="P237" s="290"/>
      <c r="Q237" s="296"/>
    </row>
    <row r="238" spans="1:17" ht="14.25" hidden="1" customHeight="1" x14ac:dyDescent="0.25">
      <c r="A238" s="30">
        <v>6252</v>
      </c>
      <c r="B238" s="43" t="s">
        <v>232</v>
      </c>
      <c r="C238" s="189">
        <f t="shared" si="170"/>
        <v>0</v>
      </c>
      <c r="D238" s="263"/>
      <c r="E238" s="45"/>
      <c r="F238" s="95">
        <f t="shared" ref="F238:F244" si="239">D238+E238</f>
        <v>0</v>
      </c>
      <c r="G238" s="229"/>
      <c r="H238" s="45"/>
      <c r="I238" s="91">
        <f t="shared" ref="I238:I244" si="240">G238+H238</f>
        <v>0</v>
      </c>
      <c r="J238" s="263"/>
      <c r="K238" s="45"/>
      <c r="L238" s="95">
        <f t="shared" ref="L238:L244" si="241">J238+K238</f>
        <v>0</v>
      </c>
      <c r="M238" s="229"/>
      <c r="N238" s="45"/>
      <c r="O238" s="91">
        <f t="shared" ref="O238:O244" si="242">M238+N238</f>
        <v>0</v>
      </c>
      <c r="P238" s="290"/>
      <c r="Q238" s="296"/>
    </row>
    <row r="239" spans="1:17" ht="14.25" hidden="1" customHeight="1" x14ac:dyDescent="0.25">
      <c r="A239" s="30">
        <v>6253</v>
      </c>
      <c r="B239" s="43" t="s">
        <v>233</v>
      </c>
      <c r="C239" s="189">
        <f t="shared" si="170"/>
        <v>0</v>
      </c>
      <c r="D239" s="263"/>
      <c r="E239" s="45"/>
      <c r="F239" s="95">
        <f t="shared" si="239"/>
        <v>0</v>
      </c>
      <c r="G239" s="229"/>
      <c r="H239" s="45"/>
      <c r="I239" s="91">
        <f t="shared" si="240"/>
        <v>0</v>
      </c>
      <c r="J239" s="263"/>
      <c r="K239" s="45"/>
      <c r="L239" s="95">
        <f t="shared" si="241"/>
        <v>0</v>
      </c>
      <c r="M239" s="229"/>
      <c r="N239" s="45"/>
      <c r="O239" s="91">
        <f t="shared" si="242"/>
        <v>0</v>
      </c>
      <c r="P239" s="290"/>
      <c r="Q239" s="296"/>
    </row>
    <row r="240" spans="1:17" ht="24" hidden="1" x14ac:dyDescent="0.25">
      <c r="A240" s="30">
        <v>6254</v>
      </c>
      <c r="B240" s="43" t="s">
        <v>234</v>
      </c>
      <c r="C240" s="189">
        <f t="shared" si="170"/>
        <v>0</v>
      </c>
      <c r="D240" s="263"/>
      <c r="E240" s="45"/>
      <c r="F240" s="95">
        <f t="shared" si="239"/>
        <v>0</v>
      </c>
      <c r="G240" s="229"/>
      <c r="H240" s="45"/>
      <c r="I240" s="91">
        <f t="shared" si="240"/>
        <v>0</v>
      </c>
      <c r="J240" s="263"/>
      <c r="K240" s="45"/>
      <c r="L240" s="95">
        <f t="shared" si="241"/>
        <v>0</v>
      </c>
      <c r="M240" s="229"/>
      <c r="N240" s="45"/>
      <c r="O240" s="91">
        <f t="shared" si="242"/>
        <v>0</v>
      </c>
      <c r="P240" s="290"/>
      <c r="Q240" s="296"/>
    </row>
    <row r="241" spans="1:17" ht="24" hidden="1" x14ac:dyDescent="0.25">
      <c r="A241" s="30">
        <v>6255</v>
      </c>
      <c r="B241" s="43" t="s">
        <v>235</v>
      </c>
      <c r="C241" s="189">
        <f t="shared" ref="C241:C295" si="243">SUM(F241,I241,L241,O241)</f>
        <v>0</v>
      </c>
      <c r="D241" s="263"/>
      <c r="E241" s="45"/>
      <c r="F241" s="95">
        <f t="shared" si="239"/>
        <v>0</v>
      </c>
      <c r="G241" s="229"/>
      <c r="H241" s="45"/>
      <c r="I241" s="91">
        <f t="shared" si="240"/>
        <v>0</v>
      </c>
      <c r="J241" s="263"/>
      <c r="K241" s="45"/>
      <c r="L241" s="95">
        <f t="shared" si="241"/>
        <v>0</v>
      </c>
      <c r="M241" s="229"/>
      <c r="N241" s="45"/>
      <c r="O241" s="91">
        <f t="shared" si="242"/>
        <v>0</v>
      </c>
      <c r="P241" s="290"/>
      <c r="Q241" s="296"/>
    </row>
    <row r="242" spans="1:17" hidden="1" x14ac:dyDescent="0.25">
      <c r="A242" s="30">
        <v>6259</v>
      </c>
      <c r="B242" s="43" t="s">
        <v>236</v>
      </c>
      <c r="C242" s="189">
        <f t="shared" si="243"/>
        <v>0</v>
      </c>
      <c r="D242" s="263"/>
      <c r="E242" s="45"/>
      <c r="F242" s="95">
        <f t="shared" si="239"/>
        <v>0</v>
      </c>
      <c r="G242" s="229"/>
      <c r="H242" s="45"/>
      <c r="I242" s="91">
        <f t="shared" si="240"/>
        <v>0</v>
      </c>
      <c r="J242" s="263"/>
      <c r="K242" s="45"/>
      <c r="L242" s="95">
        <f t="shared" si="241"/>
        <v>0</v>
      </c>
      <c r="M242" s="229"/>
      <c r="N242" s="45"/>
      <c r="O242" s="91">
        <f t="shared" si="242"/>
        <v>0</v>
      </c>
      <c r="P242" s="290"/>
      <c r="Q242" s="296"/>
    </row>
    <row r="243" spans="1:17" ht="24" hidden="1" x14ac:dyDescent="0.25">
      <c r="A243" s="75">
        <v>6260</v>
      </c>
      <c r="B243" s="43" t="s">
        <v>237</v>
      </c>
      <c r="C243" s="189">
        <f t="shared" si="243"/>
        <v>0</v>
      </c>
      <c r="D243" s="263"/>
      <c r="E243" s="45"/>
      <c r="F243" s="95">
        <f t="shared" si="239"/>
        <v>0</v>
      </c>
      <c r="G243" s="229"/>
      <c r="H243" s="45"/>
      <c r="I243" s="91">
        <f t="shared" si="240"/>
        <v>0</v>
      </c>
      <c r="J243" s="263"/>
      <c r="K243" s="45"/>
      <c r="L243" s="95">
        <f t="shared" si="241"/>
        <v>0</v>
      </c>
      <c r="M243" s="229"/>
      <c r="N243" s="45"/>
      <c r="O243" s="91">
        <f t="shared" si="242"/>
        <v>0</v>
      </c>
      <c r="P243" s="290"/>
      <c r="Q243" s="296"/>
    </row>
    <row r="244" spans="1:17" hidden="1" x14ac:dyDescent="0.25">
      <c r="A244" s="75">
        <v>6270</v>
      </c>
      <c r="B244" s="43" t="s">
        <v>238</v>
      </c>
      <c r="C244" s="189">
        <f t="shared" si="243"/>
        <v>0</v>
      </c>
      <c r="D244" s="263"/>
      <c r="E244" s="45"/>
      <c r="F244" s="95">
        <f t="shared" si="239"/>
        <v>0</v>
      </c>
      <c r="G244" s="229"/>
      <c r="H244" s="45"/>
      <c r="I244" s="91">
        <f t="shared" si="240"/>
        <v>0</v>
      </c>
      <c r="J244" s="263"/>
      <c r="K244" s="45"/>
      <c r="L244" s="95">
        <f t="shared" si="241"/>
        <v>0</v>
      </c>
      <c r="M244" s="229"/>
      <c r="N244" s="45"/>
      <c r="O244" s="91">
        <f t="shared" si="242"/>
        <v>0</v>
      </c>
      <c r="P244" s="290"/>
      <c r="Q244" s="296"/>
    </row>
    <row r="245" spans="1:17" ht="24" hidden="1" x14ac:dyDescent="0.25">
      <c r="A245" s="340">
        <v>6290</v>
      </c>
      <c r="B245" s="40" t="s">
        <v>239</v>
      </c>
      <c r="C245" s="200">
        <f t="shared" si="243"/>
        <v>0</v>
      </c>
      <c r="D245" s="131">
        <f t="shared" ref="D245:E245" si="244">SUM(D246:D249)</f>
        <v>0</v>
      </c>
      <c r="E245" s="79">
        <f t="shared" si="244"/>
        <v>0</v>
      </c>
      <c r="F245" s="176">
        <f>SUM(F246:F249)</f>
        <v>0</v>
      </c>
      <c r="G245" s="232">
        <f t="shared" ref="G245:O245" si="245">SUM(G246:G249)</f>
        <v>0</v>
      </c>
      <c r="H245" s="79">
        <f t="shared" si="245"/>
        <v>0</v>
      </c>
      <c r="I245" s="90">
        <f t="shared" si="245"/>
        <v>0</v>
      </c>
      <c r="J245" s="131">
        <f t="shared" si="245"/>
        <v>0</v>
      </c>
      <c r="K245" s="79">
        <f t="shared" si="245"/>
        <v>0</v>
      </c>
      <c r="L245" s="176">
        <f t="shared" si="245"/>
        <v>0</v>
      </c>
      <c r="M245" s="232">
        <f t="shared" si="245"/>
        <v>0</v>
      </c>
      <c r="N245" s="79">
        <f t="shared" si="245"/>
        <v>0</v>
      </c>
      <c r="O245" s="90">
        <f t="shared" si="245"/>
        <v>0</v>
      </c>
      <c r="P245" s="293"/>
      <c r="Q245" s="296"/>
    </row>
    <row r="246" spans="1:17" hidden="1" x14ac:dyDescent="0.25">
      <c r="A246" s="30">
        <v>6291</v>
      </c>
      <c r="B246" s="43" t="s">
        <v>240</v>
      </c>
      <c r="C246" s="189">
        <f t="shared" si="243"/>
        <v>0</v>
      </c>
      <c r="D246" s="263"/>
      <c r="E246" s="45"/>
      <c r="F246" s="95">
        <f t="shared" ref="F246:F249" si="246">D246+E246</f>
        <v>0</v>
      </c>
      <c r="G246" s="229"/>
      <c r="H246" s="45"/>
      <c r="I246" s="91">
        <f t="shared" ref="I246:I249" si="247">G246+H246</f>
        <v>0</v>
      </c>
      <c r="J246" s="263"/>
      <c r="K246" s="45"/>
      <c r="L246" s="95">
        <f t="shared" ref="L246:L249" si="248">J246+K246</f>
        <v>0</v>
      </c>
      <c r="M246" s="229"/>
      <c r="N246" s="45"/>
      <c r="O246" s="91">
        <f t="shared" ref="O246:O249" si="249">M246+N246</f>
        <v>0</v>
      </c>
      <c r="P246" s="290"/>
      <c r="Q246" s="296"/>
    </row>
    <row r="247" spans="1:17" hidden="1" x14ac:dyDescent="0.25">
      <c r="A247" s="30">
        <v>6292</v>
      </c>
      <c r="B247" s="43" t="s">
        <v>241</v>
      </c>
      <c r="C247" s="189">
        <f t="shared" si="243"/>
        <v>0</v>
      </c>
      <c r="D247" s="263"/>
      <c r="E247" s="45"/>
      <c r="F247" s="95">
        <f t="shared" si="246"/>
        <v>0</v>
      </c>
      <c r="G247" s="229"/>
      <c r="H247" s="45"/>
      <c r="I247" s="91">
        <f t="shared" si="247"/>
        <v>0</v>
      </c>
      <c r="J247" s="263"/>
      <c r="K247" s="45"/>
      <c r="L247" s="95">
        <f t="shared" si="248"/>
        <v>0</v>
      </c>
      <c r="M247" s="229"/>
      <c r="N247" s="45"/>
      <c r="O247" s="91">
        <f t="shared" si="249"/>
        <v>0</v>
      </c>
      <c r="P247" s="290"/>
      <c r="Q247" s="296"/>
    </row>
    <row r="248" spans="1:17" ht="72" hidden="1" x14ac:dyDescent="0.25">
      <c r="A248" s="30">
        <v>6296</v>
      </c>
      <c r="B248" s="43" t="s">
        <v>242</v>
      </c>
      <c r="C248" s="189">
        <f t="shared" si="243"/>
        <v>0</v>
      </c>
      <c r="D248" s="263"/>
      <c r="E248" s="45"/>
      <c r="F248" s="95">
        <f t="shared" si="246"/>
        <v>0</v>
      </c>
      <c r="G248" s="229"/>
      <c r="H248" s="45"/>
      <c r="I248" s="91">
        <f t="shared" si="247"/>
        <v>0</v>
      </c>
      <c r="J248" s="263"/>
      <c r="K248" s="45"/>
      <c r="L248" s="95">
        <f t="shared" si="248"/>
        <v>0</v>
      </c>
      <c r="M248" s="229"/>
      <c r="N248" s="45"/>
      <c r="O248" s="91">
        <f t="shared" si="249"/>
        <v>0</v>
      </c>
      <c r="P248" s="290"/>
      <c r="Q248" s="296"/>
    </row>
    <row r="249" spans="1:17" ht="39.75" hidden="1" customHeight="1" x14ac:dyDescent="0.25">
      <c r="A249" s="30">
        <v>6299</v>
      </c>
      <c r="B249" s="43" t="s">
        <v>243</v>
      </c>
      <c r="C249" s="189">
        <f t="shared" si="243"/>
        <v>0</v>
      </c>
      <c r="D249" s="263"/>
      <c r="E249" s="45"/>
      <c r="F249" s="95">
        <f t="shared" si="246"/>
        <v>0</v>
      </c>
      <c r="G249" s="229"/>
      <c r="H249" s="45"/>
      <c r="I249" s="91">
        <f t="shared" si="247"/>
        <v>0</v>
      </c>
      <c r="J249" s="263"/>
      <c r="K249" s="45"/>
      <c r="L249" s="95">
        <f t="shared" si="248"/>
        <v>0</v>
      </c>
      <c r="M249" s="229"/>
      <c r="N249" s="45"/>
      <c r="O249" s="91">
        <f t="shared" si="249"/>
        <v>0</v>
      </c>
      <c r="P249" s="290"/>
      <c r="Q249" s="296"/>
    </row>
    <row r="250" spans="1:17" hidden="1" x14ac:dyDescent="0.25">
      <c r="A250" s="35">
        <v>6300</v>
      </c>
      <c r="B250" s="72" t="s">
        <v>244</v>
      </c>
      <c r="C250" s="187">
        <f t="shared" si="243"/>
        <v>0</v>
      </c>
      <c r="D250" s="130">
        <f t="shared" ref="D250:E250" si="250">SUM(D251,D256,D257)</f>
        <v>0</v>
      </c>
      <c r="E250" s="38">
        <f t="shared" si="250"/>
        <v>0</v>
      </c>
      <c r="F250" s="175">
        <f>SUM(F251,F256,F257)</f>
        <v>0</v>
      </c>
      <c r="G250" s="227">
        <f t="shared" ref="G250:O250" si="251">SUM(G251,G256,G257)</f>
        <v>0</v>
      </c>
      <c r="H250" s="38">
        <f t="shared" si="251"/>
        <v>0</v>
      </c>
      <c r="I250" s="123">
        <f t="shared" si="251"/>
        <v>0</v>
      </c>
      <c r="J250" s="130">
        <f t="shared" si="251"/>
        <v>0</v>
      </c>
      <c r="K250" s="38">
        <f t="shared" si="251"/>
        <v>0</v>
      </c>
      <c r="L250" s="175">
        <f t="shared" si="251"/>
        <v>0</v>
      </c>
      <c r="M250" s="227">
        <f t="shared" si="251"/>
        <v>0</v>
      </c>
      <c r="N250" s="38">
        <f t="shared" si="251"/>
        <v>0</v>
      </c>
      <c r="O250" s="123">
        <f t="shared" si="251"/>
        <v>0</v>
      </c>
      <c r="P250" s="314"/>
      <c r="Q250" s="296"/>
    </row>
    <row r="251" spans="1:17" ht="24" hidden="1" x14ac:dyDescent="0.25">
      <c r="A251" s="340">
        <v>6320</v>
      </c>
      <c r="B251" s="40" t="s">
        <v>245</v>
      </c>
      <c r="C251" s="200">
        <f t="shared" si="243"/>
        <v>0</v>
      </c>
      <c r="D251" s="131">
        <f t="shared" ref="D251:E251" si="252">SUM(D252:D255)</f>
        <v>0</v>
      </c>
      <c r="E251" s="79">
        <f t="shared" si="252"/>
        <v>0</v>
      </c>
      <c r="F251" s="176">
        <f>SUM(F252:F255)</f>
        <v>0</v>
      </c>
      <c r="G251" s="232">
        <f t="shared" ref="G251:O251" si="253">SUM(G252:G255)</f>
        <v>0</v>
      </c>
      <c r="H251" s="79">
        <f t="shared" si="253"/>
        <v>0</v>
      </c>
      <c r="I251" s="90">
        <f t="shared" si="253"/>
        <v>0</v>
      </c>
      <c r="J251" s="131">
        <f t="shared" si="253"/>
        <v>0</v>
      </c>
      <c r="K251" s="79">
        <f t="shared" si="253"/>
        <v>0</v>
      </c>
      <c r="L251" s="176">
        <f t="shared" si="253"/>
        <v>0</v>
      </c>
      <c r="M251" s="232">
        <f t="shared" si="253"/>
        <v>0</v>
      </c>
      <c r="N251" s="79">
        <f t="shared" si="253"/>
        <v>0</v>
      </c>
      <c r="O251" s="90">
        <f t="shared" si="253"/>
        <v>0</v>
      </c>
      <c r="P251" s="289"/>
      <c r="Q251" s="296"/>
    </row>
    <row r="252" spans="1:17" hidden="1" x14ac:dyDescent="0.25">
      <c r="A252" s="30">
        <v>6322</v>
      </c>
      <c r="B252" s="43" t="s">
        <v>246</v>
      </c>
      <c r="C252" s="189">
        <f t="shared" si="243"/>
        <v>0</v>
      </c>
      <c r="D252" s="263"/>
      <c r="E252" s="45"/>
      <c r="F252" s="95">
        <f t="shared" ref="F252:F257" si="254">D252+E252</f>
        <v>0</v>
      </c>
      <c r="G252" s="229"/>
      <c r="H252" s="45"/>
      <c r="I252" s="91">
        <f t="shared" ref="I252:I257" si="255">G252+H252</f>
        <v>0</v>
      </c>
      <c r="J252" s="263"/>
      <c r="K252" s="45"/>
      <c r="L252" s="95">
        <f t="shared" ref="L252:L257" si="256">J252+K252</f>
        <v>0</v>
      </c>
      <c r="M252" s="229"/>
      <c r="N252" s="45"/>
      <c r="O252" s="91">
        <f t="shared" ref="O252:O257" si="257">M252+N252</f>
        <v>0</v>
      </c>
      <c r="P252" s="290"/>
      <c r="Q252" s="296"/>
    </row>
    <row r="253" spans="1:17" ht="24" hidden="1" x14ac:dyDescent="0.25">
      <c r="A253" s="30">
        <v>6323</v>
      </c>
      <c r="B253" s="43" t="s">
        <v>247</v>
      </c>
      <c r="C253" s="189">
        <f t="shared" si="243"/>
        <v>0</v>
      </c>
      <c r="D253" s="263"/>
      <c r="E253" s="45"/>
      <c r="F253" s="95">
        <f t="shared" si="254"/>
        <v>0</v>
      </c>
      <c r="G253" s="229"/>
      <c r="H253" s="45"/>
      <c r="I253" s="91">
        <f t="shared" si="255"/>
        <v>0</v>
      </c>
      <c r="J253" s="263"/>
      <c r="K253" s="45"/>
      <c r="L253" s="95">
        <f t="shared" si="256"/>
        <v>0</v>
      </c>
      <c r="M253" s="229"/>
      <c r="N253" s="45"/>
      <c r="O253" s="91">
        <f t="shared" si="257"/>
        <v>0</v>
      </c>
      <c r="P253" s="290"/>
      <c r="Q253" s="296"/>
    </row>
    <row r="254" spans="1:17" ht="24" hidden="1" x14ac:dyDescent="0.25">
      <c r="A254" s="30">
        <v>6324</v>
      </c>
      <c r="B254" s="43" t="s">
        <v>301</v>
      </c>
      <c r="C254" s="189">
        <f t="shared" si="243"/>
        <v>0</v>
      </c>
      <c r="D254" s="263"/>
      <c r="E254" s="45"/>
      <c r="F254" s="95">
        <f t="shared" si="254"/>
        <v>0</v>
      </c>
      <c r="G254" s="229"/>
      <c r="H254" s="45"/>
      <c r="I254" s="91">
        <f t="shared" si="255"/>
        <v>0</v>
      </c>
      <c r="J254" s="263"/>
      <c r="K254" s="45"/>
      <c r="L254" s="95">
        <f t="shared" si="256"/>
        <v>0</v>
      </c>
      <c r="M254" s="229"/>
      <c r="N254" s="45"/>
      <c r="O254" s="91">
        <f t="shared" si="257"/>
        <v>0</v>
      </c>
      <c r="P254" s="290"/>
      <c r="Q254" s="296"/>
    </row>
    <row r="255" spans="1:17" hidden="1" x14ac:dyDescent="0.25">
      <c r="A255" s="27">
        <v>6329</v>
      </c>
      <c r="B255" s="40" t="s">
        <v>302</v>
      </c>
      <c r="C255" s="188">
        <f t="shared" si="243"/>
        <v>0</v>
      </c>
      <c r="D255" s="262"/>
      <c r="E255" s="42"/>
      <c r="F255" s="176">
        <f t="shared" si="254"/>
        <v>0</v>
      </c>
      <c r="G255" s="219"/>
      <c r="H255" s="42"/>
      <c r="I255" s="90">
        <f t="shared" si="255"/>
        <v>0</v>
      </c>
      <c r="J255" s="262"/>
      <c r="K255" s="42"/>
      <c r="L255" s="176">
        <f t="shared" si="256"/>
        <v>0</v>
      </c>
      <c r="M255" s="219"/>
      <c r="N255" s="42"/>
      <c r="O255" s="90">
        <f t="shared" si="257"/>
        <v>0</v>
      </c>
      <c r="P255" s="289"/>
      <c r="Q255" s="296"/>
    </row>
    <row r="256" spans="1:17" ht="24" hidden="1" x14ac:dyDescent="0.25">
      <c r="A256" s="92">
        <v>6330</v>
      </c>
      <c r="B256" s="93" t="s">
        <v>248</v>
      </c>
      <c r="C256" s="200">
        <f t="shared" si="243"/>
        <v>0</v>
      </c>
      <c r="D256" s="264"/>
      <c r="E256" s="84"/>
      <c r="F256" s="331">
        <f t="shared" si="254"/>
        <v>0</v>
      </c>
      <c r="G256" s="234"/>
      <c r="H256" s="84"/>
      <c r="I256" s="156">
        <f t="shared" si="255"/>
        <v>0</v>
      </c>
      <c r="J256" s="264"/>
      <c r="K256" s="84"/>
      <c r="L256" s="331">
        <f t="shared" si="256"/>
        <v>0</v>
      </c>
      <c r="M256" s="234"/>
      <c r="N256" s="84"/>
      <c r="O256" s="156">
        <f t="shared" si="257"/>
        <v>0</v>
      </c>
      <c r="P256" s="293"/>
      <c r="Q256" s="296"/>
    </row>
    <row r="257" spans="1:17" hidden="1" x14ac:dyDescent="0.25">
      <c r="A257" s="75">
        <v>6360</v>
      </c>
      <c r="B257" s="43" t="s">
        <v>249</v>
      </c>
      <c r="C257" s="189">
        <f t="shared" si="243"/>
        <v>0</v>
      </c>
      <c r="D257" s="263"/>
      <c r="E257" s="45"/>
      <c r="F257" s="95">
        <f t="shared" si="254"/>
        <v>0</v>
      </c>
      <c r="G257" s="229"/>
      <c r="H257" s="45"/>
      <c r="I257" s="91">
        <f t="shared" si="255"/>
        <v>0</v>
      </c>
      <c r="J257" s="263"/>
      <c r="K257" s="45"/>
      <c r="L257" s="95">
        <f t="shared" si="256"/>
        <v>0</v>
      </c>
      <c r="M257" s="229"/>
      <c r="N257" s="45"/>
      <c r="O257" s="91">
        <f t="shared" si="257"/>
        <v>0</v>
      </c>
      <c r="P257" s="290"/>
      <c r="Q257" s="296"/>
    </row>
    <row r="258" spans="1:17" ht="36" hidden="1" x14ac:dyDescent="0.25">
      <c r="A258" s="35">
        <v>6400</v>
      </c>
      <c r="B258" s="72" t="s">
        <v>250</v>
      </c>
      <c r="C258" s="187">
        <f t="shared" si="243"/>
        <v>0</v>
      </c>
      <c r="D258" s="130">
        <f t="shared" ref="D258:E258" si="258">SUM(D259,D263)</f>
        <v>0</v>
      </c>
      <c r="E258" s="38">
        <f t="shared" si="258"/>
        <v>0</v>
      </c>
      <c r="F258" s="175">
        <f>SUM(F259,F263)</f>
        <v>0</v>
      </c>
      <c r="G258" s="227">
        <f t="shared" ref="G258:O258" si="259">SUM(G259,G263)</f>
        <v>0</v>
      </c>
      <c r="H258" s="38">
        <f t="shared" si="259"/>
        <v>0</v>
      </c>
      <c r="I258" s="123">
        <f t="shared" si="259"/>
        <v>0</v>
      </c>
      <c r="J258" s="130">
        <f t="shared" si="259"/>
        <v>0</v>
      </c>
      <c r="K258" s="38">
        <f t="shared" si="259"/>
        <v>0</v>
      </c>
      <c r="L258" s="175">
        <f t="shared" si="259"/>
        <v>0</v>
      </c>
      <c r="M258" s="227">
        <f t="shared" si="259"/>
        <v>0</v>
      </c>
      <c r="N258" s="38">
        <f t="shared" si="259"/>
        <v>0</v>
      </c>
      <c r="O258" s="123">
        <f t="shared" si="259"/>
        <v>0</v>
      </c>
      <c r="P258" s="314"/>
      <c r="Q258" s="296"/>
    </row>
    <row r="259" spans="1:17" ht="24" hidden="1" x14ac:dyDescent="0.25">
      <c r="A259" s="340">
        <v>6410</v>
      </c>
      <c r="B259" s="40" t="s">
        <v>251</v>
      </c>
      <c r="C259" s="188">
        <f t="shared" si="243"/>
        <v>0</v>
      </c>
      <c r="D259" s="131">
        <f t="shared" ref="D259:E259" si="260">SUM(D260:D262)</f>
        <v>0</v>
      </c>
      <c r="E259" s="79">
        <f t="shared" si="260"/>
        <v>0</v>
      </c>
      <c r="F259" s="176">
        <f>SUM(F260:F262)</f>
        <v>0</v>
      </c>
      <c r="G259" s="232">
        <f t="shared" ref="G259:O259" si="261">SUM(G260:G262)</f>
        <v>0</v>
      </c>
      <c r="H259" s="79">
        <f t="shared" si="261"/>
        <v>0</v>
      </c>
      <c r="I259" s="90">
        <f t="shared" si="261"/>
        <v>0</v>
      </c>
      <c r="J259" s="131">
        <f t="shared" si="261"/>
        <v>0</v>
      </c>
      <c r="K259" s="79">
        <f t="shared" si="261"/>
        <v>0</v>
      </c>
      <c r="L259" s="176">
        <f t="shared" si="261"/>
        <v>0</v>
      </c>
      <c r="M259" s="232">
        <f t="shared" si="261"/>
        <v>0</v>
      </c>
      <c r="N259" s="79">
        <f t="shared" si="261"/>
        <v>0</v>
      </c>
      <c r="O259" s="155">
        <f t="shared" si="261"/>
        <v>0</v>
      </c>
      <c r="P259" s="294"/>
      <c r="Q259" s="296"/>
    </row>
    <row r="260" spans="1:17" hidden="1" x14ac:dyDescent="0.25">
      <c r="A260" s="30">
        <v>6411</v>
      </c>
      <c r="B260" s="94" t="s">
        <v>252</v>
      </c>
      <c r="C260" s="189">
        <f t="shared" si="243"/>
        <v>0</v>
      </c>
      <c r="D260" s="263"/>
      <c r="E260" s="45"/>
      <c r="F260" s="95">
        <f t="shared" ref="F260:F262" si="262">D260+E260</f>
        <v>0</v>
      </c>
      <c r="G260" s="229"/>
      <c r="H260" s="45"/>
      <c r="I260" s="91">
        <f t="shared" ref="I260:I262" si="263">G260+H260</f>
        <v>0</v>
      </c>
      <c r="J260" s="263"/>
      <c r="K260" s="45"/>
      <c r="L260" s="95">
        <f t="shared" ref="L260:L262" si="264">J260+K260</f>
        <v>0</v>
      </c>
      <c r="M260" s="229"/>
      <c r="N260" s="45"/>
      <c r="O260" s="91">
        <f t="shared" ref="O260:O262" si="265">M260+N260</f>
        <v>0</v>
      </c>
      <c r="P260" s="290"/>
      <c r="Q260" s="296"/>
    </row>
    <row r="261" spans="1:17" ht="36" hidden="1" x14ac:dyDescent="0.25">
      <c r="A261" s="30">
        <v>6412</v>
      </c>
      <c r="B261" s="43" t="s">
        <v>253</v>
      </c>
      <c r="C261" s="189">
        <f t="shared" si="243"/>
        <v>0</v>
      </c>
      <c r="D261" s="263"/>
      <c r="E261" s="45"/>
      <c r="F261" s="95">
        <f t="shared" si="262"/>
        <v>0</v>
      </c>
      <c r="G261" s="229"/>
      <c r="H261" s="45"/>
      <c r="I261" s="91">
        <f t="shared" si="263"/>
        <v>0</v>
      </c>
      <c r="J261" s="263"/>
      <c r="K261" s="45"/>
      <c r="L261" s="95">
        <f t="shared" si="264"/>
        <v>0</v>
      </c>
      <c r="M261" s="229"/>
      <c r="N261" s="45"/>
      <c r="O261" s="91">
        <f t="shared" si="265"/>
        <v>0</v>
      </c>
      <c r="P261" s="290"/>
      <c r="Q261" s="296"/>
    </row>
    <row r="262" spans="1:17" ht="36" hidden="1" x14ac:dyDescent="0.25">
      <c r="A262" s="30">
        <v>6419</v>
      </c>
      <c r="B262" s="43" t="s">
        <v>254</v>
      </c>
      <c r="C262" s="189">
        <f t="shared" si="243"/>
        <v>0</v>
      </c>
      <c r="D262" s="263"/>
      <c r="E262" s="45"/>
      <c r="F262" s="95">
        <f t="shared" si="262"/>
        <v>0</v>
      </c>
      <c r="G262" s="229"/>
      <c r="H262" s="45"/>
      <c r="I262" s="91">
        <f t="shared" si="263"/>
        <v>0</v>
      </c>
      <c r="J262" s="263"/>
      <c r="K262" s="45"/>
      <c r="L262" s="95">
        <f t="shared" si="264"/>
        <v>0</v>
      </c>
      <c r="M262" s="229"/>
      <c r="N262" s="45"/>
      <c r="O262" s="91">
        <f t="shared" si="265"/>
        <v>0</v>
      </c>
      <c r="P262" s="290"/>
      <c r="Q262" s="296"/>
    </row>
    <row r="263" spans="1:17" ht="36" hidden="1" x14ac:dyDescent="0.25">
      <c r="A263" s="75">
        <v>6420</v>
      </c>
      <c r="B263" s="43" t="s">
        <v>255</v>
      </c>
      <c r="C263" s="189">
        <f t="shared" si="243"/>
        <v>0</v>
      </c>
      <c r="D263" s="132">
        <f t="shared" ref="D263:E263" si="266">SUM(D264:D267)</f>
        <v>0</v>
      </c>
      <c r="E263" s="76">
        <f t="shared" si="266"/>
        <v>0</v>
      </c>
      <c r="F263" s="95">
        <f>SUM(F264:F267)</f>
        <v>0</v>
      </c>
      <c r="G263" s="230">
        <f t="shared" ref="G263:N263" si="267">SUM(G264:G267)</f>
        <v>0</v>
      </c>
      <c r="H263" s="76">
        <f t="shared" si="267"/>
        <v>0</v>
      </c>
      <c r="I263" s="91">
        <f t="shared" si="267"/>
        <v>0</v>
      </c>
      <c r="J263" s="132">
        <f t="shared" si="267"/>
        <v>0</v>
      </c>
      <c r="K263" s="76">
        <f t="shared" si="267"/>
        <v>0</v>
      </c>
      <c r="L263" s="95">
        <f t="shared" si="267"/>
        <v>0</v>
      </c>
      <c r="M263" s="230">
        <f t="shared" si="267"/>
        <v>0</v>
      </c>
      <c r="N263" s="76">
        <f t="shared" si="267"/>
        <v>0</v>
      </c>
      <c r="O263" s="91">
        <f>SUM(O264:O267)</f>
        <v>0</v>
      </c>
      <c r="P263" s="290"/>
      <c r="Q263" s="296"/>
    </row>
    <row r="264" spans="1:17" hidden="1" x14ac:dyDescent="0.25">
      <c r="A264" s="30">
        <v>6421</v>
      </c>
      <c r="B264" s="43" t="s">
        <v>256</v>
      </c>
      <c r="C264" s="189">
        <f t="shared" si="243"/>
        <v>0</v>
      </c>
      <c r="D264" s="263"/>
      <c r="E264" s="45"/>
      <c r="F264" s="95">
        <f t="shared" ref="F264:F267" si="268">D264+E264</f>
        <v>0</v>
      </c>
      <c r="G264" s="229"/>
      <c r="H264" s="45"/>
      <c r="I264" s="91">
        <f t="shared" ref="I264:I267" si="269">G264+H264</f>
        <v>0</v>
      </c>
      <c r="J264" s="263"/>
      <c r="K264" s="45"/>
      <c r="L264" s="95">
        <f t="shared" ref="L264:L267" si="270">J264+K264</f>
        <v>0</v>
      </c>
      <c r="M264" s="229"/>
      <c r="N264" s="45"/>
      <c r="O264" s="91">
        <f t="shared" ref="O264:O267" si="271">M264+N264</f>
        <v>0</v>
      </c>
      <c r="P264" s="290"/>
      <c r="Q264" s="296"/>
    </row>
    <row r="265" spans="1:17" hidden="1" x14ac:dyDescent="0.25">
      <c r="A265" s="30">
        <v>6422</v>
      </c>
      <c r="B265" s="43" t="s">
        <v>257</v>
      </c>
      <c r="C265" s="189">
        <f t="shared" si="243"/>
        <v>0</v>
      </c>
      <c r="D265" s="263"/>
      <c r="E265" s="45"/>
      <c r="F265" s="95">
        <f t="shared" si="268"/>
        <v>0</v>
      </c>
      <c r="G265" s="229"/>
      <c r="H265" s="45"/>
      <c r="I265" s="91">
        <f t="shared" si="269"/>
        <v>0</v>
      </c>
      <c r="J265" s="263"/>
      <c r="K265" s="45"/>
      <c r="L265" s="95">
        <f t="shared" si="270"/>
        <v>0</v>
      </c>
      <c r="M265" s="229"/>
      <c r="N265" s="45"/>
      <c r="O265" s="91">
        <f t="shared" si="271"/>
        <v>0</v>
      </c>
      <c r="P265" s="290"/>
      <c r="Q265" s="296"/>
    </row>
    <row r="266" spans="1:17" ht="24" hidden="1" x14ac:dyDescent="0.25">
      <c r="A266" s="30">
        <v>6423</v>
      </c>
      <c r="B266" s="43" t="s">
        <v>258</v>
      </c>
      <c r="C266" s="189">
        <f t="shared" si="243"/>
        <v>0</v>
      </c>
      <c r="D266" s="263"/>
      <c r="E266" s="45"/>
      <c r="F266" s="95">
        <f t="shared" si="268"/>
        <v>0</v>
      </c>
      <c r="G266" s="229"/>
      <c r="H266" s="45"/>
      <c r="I266" s="91">
        <f t="shared" si="269"/>
        <v>0</v>
      </c>
      <c r="J266" s="263"/>
      <c r="K266" s="45"/>
      <c r="L266" s="95">
        <f t="shared" si="270"/>
        <v>0</v>
      </c>
      <c r="M266" s="229"/>
      <c r="N266" s="45"/>
      <c r="O266" s="91">
        <f t="shared" si="271"/>
        <v>0</v>
      </c>
      <c r="P266" s="290"/>
      <c r="Q266" s="296"/>
    </row>
    <row r="267" spans="1:17" ht="36" hidden="1" x14ac:dyDescent="0.25">
      <c r="A267" s="30">
        <v>6424</v>
      </c>
      <c r="B267" s="43" t="s">
        <v>259</v>
      </c>
      <c r="C267" s="189">
        <f t="shared" si="243"/>
        <v>0</v>
      </c>
      <c r="D267" s="263"/>
      <c r="E267" s="45"/>
      <c r="F267" s="95">
        <f t="shared" si="268"/>
        <v>0</v>
      </c>
      <c r="G267" s="229"/>
      <c r="H267" s="45"/>
      <c r="I267" s="91">
        <f t="shared" si="269"/>
        <v>0</v>
      </c>
      <c r="J267" s="263"/>
      <c r="K267" s="45"/>
      <c r="L267" s="95">
        <f t="shared" si="270"/>
        <v>0</v>
      </c>
      <c r="M267" s="229"/>
      <c r="N267" s="45"/>
      <c r="O267" s="91">
        <f t="shared" si="271"/>
        <v>0</v>
      </c>
      <c r="P267" s="290"/>
      <c r="Q267" s="296"/>
    </row>
    <row r="268" spans="1:17" ht="36" hidden="1" x14ac:dyDescent="0.25">
      <c r="A268" s="97">
        <v>7000</v>
      </c>
      <c r="B268" s="97" t="s">
        <v>260</v>
      </c>
      <c r="C268" s="202">
        <f>SUM(F268,I268,L268,O268)</f>
        <v>0</v>
      </c>
      <c r="D268" s="139">
        <f t="shared" ref="D268:E268" si="272">SUM(D269,D279)</f>
        <v>0</v>
      </c>
      <c r="E268" s="98">
        <f t="shared" si="272"/>
        <v>0</v>
      </c>
      <c r="F268" s="265">
        <f>SUM(F269,F279)</f>
        <v>0</v>
      </c>
      <c r="G268" s="236">
        <f t="shared" ref="G268:N268" si="273">SUM(G269,G279)</f>
        <v>0</v>
      </c>
      <c r="H268" s="98">
        <f t="shared" si="273"/>
        <v>0</v>
      </c>
      <c r="I268" s="275">
        <f t="shared" si="273"/>
        <v>0</v>
      </c>
      <c r="J268" s="139">
        <f t="shared" si="273"/>
        <v>0</v>
      </c>
      <c r="K268" s="98">
        <f t="shared" si="273"/>
        <v>0</v>
      </c>
      <c r="L268" s="265">
        <f t="shared" si="273"/>
        <v>0</v>
      </c>
      <c r="M268" s="236">
        <f t="shared" si="273"/>
        <v>0</v>
      </c>
      <c r="N268" s="98">
        <f t="shared" si="273"/>
        <v>0</v>
      </c>
      <c r="O268" s="158">
        <f>SUM(O269,O279)</f>
        <v>0</v>
      </c>
      <c r="P268" s="316"/>
      <c r="Q268" s="296"/>
    </row>
    <row r="269" spans="1:17" ht="24" hidden="1" x14ac:dyDescent="0.25">
      <c r="A269" s="35">
        <v>7200</v>
      </c>
      <c r="B269" s="72" t="s">
        <v>261</v>
      </c>
      <c r="C269" s="187">
        <f t="shared" si="243"/>
        <v>0</v>
      </c>
      <c r="D269" s="130">
        <f t="shared" ref="D269:N269" si="274">SUM(D270,D271,D274,D275,D278)</f>
        <v>0</v>
      </c>
      <c r="E269" s="38">
        <f t="shared" si="274"/>
        <v>0</v>
      </c>
      <c r="F269" s="175">
        <f>SUM(F270,F271,F274,F275,F278)</f>
        <v>0</v>
      </c>
      <c r="G269" s="227">
        <f t="shared" si="274"/>
        <v>0</v>
      </c>
      <c r="H269" s="38">
        <f t="shared" si="274"/>
        <v>0</v>
      </c>
      <c r="I269" s="123">
        <f>SUM(I270,I271,I274,I275,I278)</f>
        <v>0</v>
      </c>
      <c r="J269" s="130">
        <f t="shared" si="274"/>
        <v>0</v>
      </c>
      <c r="K269" s="38">
        <f t="shared" si="274"/>
        <v>0</v>
      </c>
      <c r="L269" s="175">
        <f>SUM(L270,L271,L274,L275,L278)</f>
        <v>0</v>
      </c>
      <c r="M269" s="227">
        <f t="shared" si="274"/>
        <v>0</v>
      </c>
      <c r="N269" s="38">
        <f t="shared" si="274"/>
        <v>0</v>
      </c>
      <c r="O269" s="124">
        <f>SUM(O270,O271,O274,O275,O278)</f>
        <v>0</v>
      </c>
      <c r="P269" s="313"/>
      <c r="Q269" s="296"/>
    </row>
    <row r="270" spans="1:17" ht="24" hidden="1" x14ac:dyDescent="0.25">
      <c r="A270" s="340">
        <v>7210</v>
      </c>
      <c r="B270" s="40" t="s">
        <v>262</v>
      </c>
      <c r="C270" s="188">
        <f t="shared" si="243"/>
        <v>0</v>
      </c>
      <c r="D270" s="262"/>
      <c r="E270" s="42"/>
      <c r="F270" s="176">
        <f>D270+E270</f>
        <v>0</v>
      </c>
      <c r="G270" s="219"/>
      <c r="H270" s="42"/>
      <c r="I270" s="90">
        <f>G270+H270</f>
        <v>0</v>
      </c>
      <c r="J270" s="262"/>
      <c r="K270" s="42"/>
      <c r="L270" s="176">
        <f>J270+K270</f>
        <v>0</v>
      </c>
      <c r="M270" s="219"/>
      <c r="N270" s="42"/>
      <c r="O270" s="90">
        <f>M270+N270</f>
        <v>0</v>
      </c>
      <c r="P270" s="289"/>
      <c r="Q270" s="296"/>
    </row>
    <row r="271" spans="1:17" s="96" customFormat="1" ht="36" hidden="1" x14ac:dyDescent="0.25">
      <c r="A271" s="75">
        <v>7220</v>
      </c>
      <c r="B271" s="43" t="s">
        <v>263</v>
      </c>
      <c r="C271" s="189">
        <f t="shared" si="243"/>
        <v>0</v>
      </c>
      <c r="D271" s="132">
        <f t="shared" ref="D271:E271" si="275">SUM(D272:D273)</f>
        <v>0</v>
      </c>
      <c r="E271" s="76">
        <f t="shared" si="275"/>
        <v>0</v>
      </c>
      <c r="F271" s="95">
        <f>SUM(F272:F273)</f>
        <v>0</v>
      </c>
      <c r="G271" s="230">
        <f t="shared" ref="G271:O271" si="276">SUM(G272:G273)</f>
        <v>0</v>
      </c>
      <c r="H271" s="76">
        <f t="shared" si="276"/>
        <v>0</v>
      </c>
      <c r="I271" s="91">
        <f t="shared" si="276"/>
        <v>0</v>
      </c>
      <c r="J271" s="132">
        <f t="shared" si="276"/>
        <v>0</v>
      </c>
      <c r="K271" s="76">
        <f t="shared" si="276"/>
        <v>0</v>
      </c>
      <c r="L271" s="95">
        <f t="shared" si="276"/>
        <v>0</v>
      </c>
      <c r="M271" s="230">
        <f t="shared" si="276"/>
        <v>0</v>
      </c>
      <c r="N271" s="76">
        <f t="shared" si="276"/>
        <v>0</v>
      </c>
      <c r="O271" s="91">
        <f t="shared" si="276"/>
        <v>0</v>
      </c>
      <c r="P271" s="290"/>
      <c r="Q271" s="300"/>
    </row>
    <row r="272" spans="1:17" s="96" customFormat="1" ht="36" hidden="1" x14ac:dyDescent="0.25">
      <c r="A272" s="30">
        <v>7221</v>
      </c>
      <c r="B272" s="43" t="s">
        <v>264</v>
      </c>
      <c r="C272" s="189">
        <f t="shared" si="243"/>
        <v>0</v>
      </c>
      <c r="D272" s="263"/>
      <c r="E272" s="45"/>
      <c r="F272" s="95">
        <f t="shared" ref="F272:F274" si="277">D272+E272</f>
        <v>0</v>
      </c>
      <c r="G272" s="229"/>
      <c r="H272" s="45"/>
      <c r="I272" s="91">
        <f t="shared" ref="I272:I274" si="278">G272+H272</f>
        <v>0</v>
      </c>
      <c r="J272" s="263"/>
      <c r="K272" s="45"/>
      <c r="L272" s="95">
        <f t="shared" ref="L272:L274" si="279">J272+K272</f>
        <v>0</v>
      </c>
      <c r="M272" s="229"/>
      <c r="N272" s="45"/>
      <c r="O272" s="91">
        <f t="shared" ref="O272:O274" si="280">M272+N272</f>
        <v>0</v>
      </c>
      <c r="P272" s="290"/>
      <c r="Q272" s="300"/>
    </row>
    <row r="273" spans="1:17" s="96" customFormat="1" ht="36" hidden="1" x14ac:dyDescent="0.25">
      <c r="A273" s="30">
        <v>7222</v>
      </c>
      <c r="B273" s="43" t="s">
        <v>265</v>
      </c>
      <c r="C273" s="189">
        <f t="shared" si="243"/>
        <v>0</v>
      </c>
      <c r="D273" s="263"/>
      <c r="E273" s="45"/>
      <c r="F273" s="95">
        <f t="shared" si="277"/>
        <v>0</v>
      </c>
      <c r="G273" s="229"/>
      <c r="H273" s="45"/>
      <c r="I273" s="91">
        <f t="shared" si="278"/>
        <v>0</v>
      </c>
      <c r="J273" s="263"/>
      <c r="K273" s="45"/>
      <c r="L273" s="95">
        <f t="shared" si="279"/>
        <v>0</v>
      </c>
      <c r="M273" s="229"/>
      <c r="N273" s="45"/>
      <c r="O273" s="91">
        <f t="shared" si="280"/>
        <v>0</v>
      </c>
      <c r="P273" s="290"/>
      <c r="Q273" s="300"/>
    </row>
    <row r="274" spans="1:17" ht="24" hidden="1" x14ac:dyDescent="0.25">
      <c r="A274" s="75">
        <v>7230</v>
      </c>
      <c r="B274" s="43" t="s">
        <v>308</v>
      </c>
      <c r="C274" s="189">
        <f t="shared" si="243"/>
        <v>0</v>
      </c>
      <c r="D274" s="263"/>
      <c r="E274" s="45"/>
      <c r="F274" s="95">
        <f t="shared" si="277"/>
        <v>0</v>
      </c>
      <c r="G274" s="229"/>
      <c r="H274" s="45"/>
      <c r="I274" s="91">
        <f t="shared" si="278"/>
        <v>0</v>
      </c>
      <c r="J274" s="263"/>
      <c r="K274" s="45"/>
      <c r="L274" s="95">
        <f t="shared" si="279"/>
        <v>0</v>
      </c>
      <c r="M274" s="229"/>
      <c r="N274" s="45"/>
      <c r="O274" s="91">
        <f t="shared" si="280"/>
        <v>0</v>
      </c>
      <c r="P274" s="290"/>
      <c r="Q274" s="296"/>
    </row>
    <row r="275" spans="1:17" ht="24" hidden="1" x14ac:dyDescent="0.25">
      <c r="A275" s="75">
        <v>7240</v>
      </c>
      <c r="B275" s="43" t="s">
        <v>266</v>
      </c>
      <c r="C275" s="189">
        <f t="shared" si="243"/>
        <v>0</v>
      </c>
      <c r="D275" s="132">
        <f t="shared" ref="D275:E275" si="281">SUM(D276:D277)</f>
        <v>0</v>
      </c>
      <c r="E275" s="76">
        <f t="shared" si="281"/>
        <v>0</v>
      </c>
      <c r="F275" s="95">
        <f>SUM(F276:F277)</f>
        <v>0</v>
      </c>
      <c r="G275" s="230">
        <f t="shared" ref="G275:O275" si="282">SUM(G276:G277)</f>
        <v>0</v>
      </c>
      <c r="H275" s="76">
        <f t="shared" si="282"/>
        <v>0</v>
      </c>
      <c r="I275" s="91">
        <f t="shared" si="282"/>
        <v>0</v>
      </c>
      <c r="J275" s="132">
        <f t="shared" si="282"/>
        <v>0</v>
      </c>
      <c r="K275" s="76">
        <f t="shared" si="282"/>
        <v>0</v>
      </c>
      <c r="L275" s="95">
        <f t="shared" si="282"/>
        <v>0</v>
      </c>
      <c r="M275" s="230">
        <f t="shared" si="282"/>
        <v>0</v>
      </c>
      <c r="N275" s="76">
        <f t="shared" si="282"/>
        <v>0</v>
      </c>
      <c r="O275" s="91">
        <f t="shared" si="282"/>
        <v>0</v>
      </c>
      <c r="P275" s="290"/>
      <c r="Q275" s="296"/>
    </row>
    <row r="276" spans="1:17" ht="48" hidden="1" x14ac:dyDescent="0.25">
      <c r="A276" s="30">
        <v>7245</v>
      </c>
      <c r="B276" s="43" t="s">
        <v>267</v>
      </c>
      <c r="C276" s="189">
        <f t="shared" si="243"/>
        <v>0</v>
      </c>
      <c r="D276" s="263"/>
      <c r="E276" s="45"/>
      <c r="F276" s="95">
        <f t="shared" ref="F276:F278" si="283">D276+E276</f>
        <v>0</v>
      </c>
      <c r="G276" s="229"/>
      <c r="H276" s="45"/>
      <c r="I276" s="91">
        <f t="shared" ref="I276:I278" si="284">G276+H276</f>
        <v>0</v>
      </c>
      <c r="J276" s="263"/>
      <c r="K276" s="45"/>
      <c r="L276" s="95">
        <f t="shared" ref="L276:L278" si="285">J276+K276</f>
        <v>0</v>
      </c>
      <c r="M276" s="229"/>
      <c r="N276" s="45"/>
      <c r="O276" s="91">
        <f t="shared" ref="O276:O278" si="286">M276+N276</f>
        <v>0</v>
      </c>
      <c r="P276" s="290"/>
      <c r="Q276" s="296"/>
    </row>
    <row r="277" spans="1:17" ht="96" hidden="1" x14ac:dyDescent="0.25">
      <c r="A277" s="30">
        <v>7246</v>
      </c>
      <c r="B277" s="43" t="s">
        <v>268</v>
      </c>
      <c r="C277" s="189">
        <f t="shared" si="243"/>
        <v>0</v>
      </c>
      <c r="D277" s="263"/>
      <c r="E277" s="45"/>
      <c r="F277" s="95">
        <f t="shared" si="283"/>
        <v>0</v>
      </c>
      <c r="G277" s="229"/>
      <c r="H277" s="45"/>
      <c r="I277" s="91">
        <f t="shared" si="284"/>
        <v>0</v>
      </c>
      <c r="J277" s="263"/>
      <c r="K277" s="45"/>
      <c r="L277" s="95">
        <f t="shared" si="285"/>
        <v>0</v>
      </c>
      <c r="M277" s="229"/>
      <c r="N277" s="45"/>
      <c r="O277" s="91">
        <f t="shared" si="286"/>
        <v>0</v>
      </c>
      <c r="P277" s="290"/>
      <c r="Q277" s="296"/>
    </row>
    <row r="278" spans="1:17" ht="24" hidden="1" x14ac:dyDescent="0.25">
      <c r="A278" s="92">
        <v>7260</v>
      </c>
      <c r="B278" s="40" t="s">
        <v>269</v>
      </c>
      <c r="C278" s="188">
        <f t="shared" si="243"/>
        <v>0</v>
      </c>
      <c r="D278" s="262"/>
      <c r="E278" s="42"/>
      <c r="F278" s="176">
        <f t="shared" si="283"/>
        <v>0</v>
      </c>
      <c r="G278" s="219"/>
      <c r="H278" s="42"/>
      <c r="I278" s="90">
        <f t="shared" si="284"/>
        <v>0</v>
      </c>
      <c r="J278" s="262"/>
      <c r="K278" s="42"/>
      <c r="L278" s="176">
        <f t="shared" si="285"/>
        <v>0</v>
      </c>
      <c r="M278" s="219"/>
      <c r="N278" s="42"/>
      <c r="O278" s="90">
        <f t="shared" si="286"/>
        <v>0</v>
      </c>
      <c r="P278" s="289"/>
      <c r="Q278" s="296"/>
    </row>
    <row r="279" spans="1:17" hidden="1" x14ac:dyDescent="0.25">
      <c r="A279" s="55">
        <v>7700</v>
      </c>
      <c r="B279" s="105" t="s">
        <v>298</v>
      </c>
      <c r="C279" s="203">
        <f t="shared" si="243"/>
        <v>0</v>
      </c>
      <c r="D279" s="140">
        <f t="shared" ref="D279:O279" si="287">D280</f>
        <v>0</v>
      </c>
      <c r="E279" s="106">
        <f t="shared" si="287"/>
        <v>0</v>
      </c>
      <c r="F279" s="177">
        <f t="shared" si="287"/>
        <v>0</v>
      </c>
      <c r="G279" s="237">
        <f t="shared" si="287"/>
        <v>0</v>
      </c>
      <c r="H279" s="106">
        <f t="shared" si="287"/>
        <v>0</v>
      </c>
      <c r="I279" s="276">
        <f t="shared" si="287"/>
        <v>0</v>
      </c>
      <c r="J279" s="140">
        <f t="shared" si="287"/>
        <v>0</v>
      </c>
      <c r="K279" s="106">
        <f t="shared" si="287"/>
        <v>0</v>
      </c>
      <c r="L279" s="177">
        <f t="shared" si="287"/>
        <v>0</v>
      </c>
      <c r="M279" s="237">
        <f t="shared" si="287"/>
        <v>0</v>
      </c>
      <c r="N279" s="106">
        <f t="shared" si="287"/>
        <v>0</v>
      </c>
      <c r="O279" s="276">
        <f t="shared" si="287"/>
        <v>0</v>
      </c>
      <c r="P279" s="314"/>
      <c r="Q279" s="296"/>
    </row>
    <row r="280" spans="1:17" hidden="1" x14ac:dyDescent="0.25">
      <c r="A280" s="73">
        <v>7720</v>
      </c>
      <c r="B280" s="40" t="s">
        <v>299</v>
      </c>
      <c r="C280" s="190">
        <f t="shared" si="243"/>
        <v>0</v>
      </c>
      <c r="D280" s="255"/>
      <c r="E280" s="49"/>
      <c r="F280" s="332">
        <f>D280+E280</f>
        <v>0</v>
      </c>
      <c r="G280" s="238"/>
      <c r="H280" s="49"/>
      <c r="I280" s="155">
        <f>G280+H280</f>
        <v>0</v>
      </c>
      <c r="J280" s="255"/>
      <c r="K280" s="49"/>
      <c r="L280" s="332">
        <f>J280+K280</f>
        <v>0</v>
      </c>
      <c r="M280" s="238"/>
      <c r="N280" s="49"/>
      <c r="O280" s="155">
        <f>M280+N280</f>
        <v>0</v>
      </c>
      <c r="P280" s="294"/>
      <c r="Q280" s="296"/>
    </row>
    <row r="281" spans="1:17" hidden="1" x14ac:dyDescent="0.25">
      <c r="A281" s="94"/>
      <c r="B281" s="43" t="s">
        <v>270</v>
      </c>
      <c r="C281" s="189">
        <f t="shared" si="243"/>
        <v>0</v>
      </c>
      <c r="D281" s="132">
        <f t="shared" ref="D281:E281" si="288">SUM(D282:D283)</f>
        <v>0</v>
      </c>
      <c r="E281" s="76">
        <f t="shared" si="288"/>
        <v>0</v>
      </c>
      <c r="F281" s="95">
        <f>SUM(F282:F283)</f>
        <v>0</v>
      </c>
      <c r="G281" s="230">
        <f t="shared" ref="G281:O281" si="289">SUM(G282:G283)</f>
        <v>0</v>
      </c>
      <c r="H281" s="76">
        <f t="shared" si="289"/>
        <v>0</v>
      </c>
      <c r="I281" s="91">
        <f t="shared" si="289"/>
        <v>0</v>
      </c>
      <c r="J281" s="132">
        <f t="shared" si="289"/>
        <v>0</v>
      </c>
      <c r="K281" s="76">
        <f t="shared" si="289"/>
        <v>0</v>
      </c>
      <c r="L281" s="95">
        <f t="shared" si="289"/>
        <v>0</v>
      </c>
      <c r="M281" s="230">
        <f t="shared" si="289"/>
        <v>0</v>
      </c>
      <c r="N281" s="76">
        <f t="shared" si="289"/>
        <v>0</v>
      </c>
      <c r="O281" s="91">
        <f t="shared" si="289"/>
        <v>0</v>
      </c>
      <c r="P281" s="290"/>
      <c r="Q281" s="296"/>
    </row>
    <row r="282" spans="1:17" hidden="1" x14ac:dyDescent="0.25">
      <c r="A282" s="94" t="s">
        <v>271</v>
      </c>
      <c r="B282" s="30" t="s">
        <v>272</v>
      </c>
      <c r="C282" s="189">
        <f t="shared" si="243"/>
        <v>0</v>
      </c>
      <c r="D282" s="263"/>
      <c r="E282" s="45"/>
      <c r="F282" s="95">
        <f>E282+D282</f>
        <v>0</v>
      </c>
      <c r="G282" s="229"/>
      <c r="H282" s="45"/>
      <c r="I282" s="91">
        <f>H282+G282</f>
        <v>0</v>
      </c>
      <c r="J282" s="263"/>
      <c r="K282" s="45"/>
      <c r="L282" s="95">
        <f>K282+J282</f>
        <v>0</v>
      </c>
      <c r="M282" s="229"/>
      <c r="N282" s="45"/>
      <c r="O282" s="91">
        <f>N282+M282</f>
        <v>0</v>
      </c>
      <c r="P282" s="290"/>
      <c r="Q282" s="296"/>
    </row>
    <row r="283" spans="1:17" ht="24" hidden="1" x14ac:dyDescent="0.25">
      <c r="A283" s="94" t="s">
        <v>273</v>
      </c>
      <c r="B283" s="99" t="s">
        <v>274</v>
      </c>
      <c r="C283" s="188">
        <f t="shared" si="243"/>
        <v>0</v>
      </c>
      <c r="D283" s="262"/>
      <c r="E283" s="42"/>
      <c r="F283" s="176">
        <f>E283+D283</f>
        <v>0</v>
      </c>
      <c r="G283" s="219"/>
      <c r="H283" s="42"/>
      <c r="I283" s="90">
        <f>H283+G283</f>
        <v>0</v>
      </c>
      <c r="J283" s="262"/>
      <c r="K283" s="42"/>
      <c r="L283" s="176">
        <f>K283+J283</f>
        <v>0</v>
      </c>
      <c r="M283" s="219"/>
      <c r="N283" s="42"/>
      <c r="O283" s="90">
        <f>N283+M283</f>
        <v>0</v>
      </c>
      <c r="P283" s="289"/>
      <c r="Q283" s="296"/>
    </row>
    <row r="284" spans="1:17" ht="12.75" thickBot="1" x14ac:dyDescent="0.3">
      <c r="A284" s="110"/>
      <c r="B284" s="110" t="s">
        <v>275</v>
      </c>
      <c r="C284" s="204">
        <f t="shared" si="243"/>
        <v>620594</v>
      </c>
      <c r="D284" s="141">
        <f t="shared" ref="D284:O284" si="290">SUM(D281,D268,D229,D194,D186,D172,D74,D52)</f>
        <v>592745</v>
      </c>
      <c r="E284" s="277">
        <f t="shared" si="290"/>
        <v>0</v>
      </c>
      <c r="F284" s="413">
        <f t="shared" si="290"/>
        <v>592745</v>
      </c>
      <c r="G284" s="239">
        <f t="shared" si="290"/>
        <v>0</v>
      </c>
      <c r="H284" s="277">
        <f t="shared" si="290"/>
        <v>0</v>
      </c>
      <c r="I284" s="413">
        <f t="shared" si="290"/>
        <v>0</v>
      </c>
      <c r="J284" s="141">
        <f t="shared" si="290"/>
        <v>27849</v>
      </c>
      <c r="K284" s="111">
        <f t="shared" si="290"/>
        <v>0</v>
      </c>
      <c r="L284" s="112">
        <f t="shared" si="290"/>
        <v>27849</v>
      </c>
      <c r="M284" s="239">
        <f t="shared" si="290"/>
        <v>0</v>
      </c>
      <c r="N284" s="111">
        <f t="shared" si="290"/>
        <v>0</v>
      </c>
      <c r="O284" s="277">
        <f t="shared" si="290"/>
        <v>0</v>
      </c>
      <c r="P284" s="317"/>
      <c r="Q284" s="296"/>
    </row>
    <row r="285" spans="1:17" s="19" customFormat="1" ht="13.5" thickTop="1" thickBot="1" x14ac:dyDescent="0.3">
      <c r="A285" s="744" t="s">
        <v>276</v>
      </c>
      <c r="B285" s="745"/>
      <c r="C285" s="205">
        <f t="shared" si="243"/>
        <v>-484</v>
      </c>
      <c r="D285" s="142">
        <f>SUM(D24,D25,D41,D42)-D50</f>
        <v>0</v>
      </c>
      <c r="E285" s="126">
        <f t="shared" ref="E285:F285" si="291">SUM(E24,E25,E41,E42)-E50</f>
        <v>0</v>
      </c>
      <c r="F285" s="414">
        <f t="shared" si="291"/>
        <v>0</v>
      </c>
      <c r="G285" s="240">
        <f>SUM(G24,G42)-G50</f>
        <v>0</v>
      </c>
      <c r="H285" s="126">
        <f t="shared" ref="H285:I285" si="292">SUM(H24,H42)-H50</f>
        <v>0</v>
      </c>
      <c r="I285" s="414">
        <f t="shared" si="292"/>
        <v>0</v>
      </c>
      <c r="J285" s="142">
        <f>SUM(J26,J42)-J50</f>
        <v>-484</v>
      </c>
      <c r="K285" s="114">
        <f t="shared" ref="K285:L285" si="293">SUM(K26,K42)-K50</f>
        <v>0</v>
      </c>
      <c r="L285" s="115">
        <f t="shared" si="293"/>
        <v>-484</v>
      </c>
      <c r="M285" s="240">
        <f>SUM(M44)-M50</f>
        <v>0</v>
      </c>
      <c r="N285" s="114">
        <f t="shared" ref="N285:O285" si="294">SUM(N44)-N50</f>
        <v>0</v>
      </c>
      <c r="O285" s="126">
        <f t="shared" si="294"/>
        <v>0</v>
      </c>
      <c r="P285" s="295"/>
      <c r="Q285" s="181"/>
    </row>
    <row r="286" spans="1:17" s="19" customFormat="1" ht="12.75" thickTop="1" x14ac:dyDescent="0.25">
      <c r="A286" s="746" t="s">
        <v>277</v>
      </c>
      <c r="B286" s="747"/>
      <c r="C286" s="206">
        <f t="shared" si="243"/>
        <v>484</v>
      </c>
      <c r="D286" s="143">
        <f>SUM(D287,D288)-D295+D296</f>
        <v>0</v>
      </c>
      <c r="E286" s="113">
        <f t="shared" ref="E286:O286" si="295">SUM(E287,E288)-E295+E296</f>
        <v>0</v>
      </c>
      <c r="F286" s="415">
        <f t="shared" si="295"/>
        <v>0</v>
      </c>
      <c r="G286" s="241">
        <f t="shared" si="295"/>
        <v>0</v>
      </c>
      <c r="H286" s="113">
        <f t="shared" si="295"/>
        <v>0</v>
      </c>
      <c r="I286" s="415">
        <f t="shared" si="295"/>
        <v>0</v>
      </c>
      <c r="J286" s="143">
        <f t="shared" si="295"/>
        <v>484</v>
      </c>
      <c r="K286" s="103">
        <f t="shared" si="295"/>
        <v>0</v>
      </c>
      <c r="L286" s="109">
        <f t="shared" si="295"/>
        <v>484</v>
      </c>
      <c r="M286" s="241">
        <f t="shared" si="295"/>
        <v>0</v>
      </c>
      <c r="N286" s="103">
        <f t="shared" si="295"/>
        <v>0</v>
      </c>
      <c r="O286" s="113">
        <f t="shared" si="295"/>
        <v>0</v>
      </c>
      <c r="P286" s="318"/>
      <c r="Q286" s="181"/>
    </row>
    <row r="287" spans="1:17" s="19" customFormat="1" ht="12.75" thickBot="1" x14ac:dyDescent="0.3">
      <c r="A287" s="63" t="s">
        <v>278</v>
      </c>
      <c r="B287" s="63" t="s">
        <v>279</v>
      </c>
      <c r="C287" s="196">
        <f t="shared" si="243"/>
        <v>484</v>
      </c>
      <c r="D287" s="134">
        <f t="shared" ref="D287:O287" si="296">D21-D281</f>
        <v>0</v>
      </c>
      <c r="E287" s="117">
        <f t="shared" si="296"/>
        <v>0</v>
      </c>
      <c r="F287" s="405">
        <f t="shared" si="296"/>
        <v>0</v>
      </c>
      <c r="G287" s="223">
        <f t="shared" si="296"/>
        <v>0</v>
      </c>
      <c r="H287" s="117">
        <f t="shared" si="296"/>
        <v>0</v>
      </c>
      <c r="I287" s="405">
        <f t="shared" si="296"/>
        <v>0</v>
      </c>
      <c r="J287" s="134">
        <f t="shared" si="296"/>
        <v>484</v>
      </c>
      <c r="K287" s="64">
        <f t="shared" si="296"/>
        <v>0</v>
      </c>
      <c r="L287" s="169">
        <f t="shared" si="296"/>
        <v>484</v>
      </c>
      <c r="M287" s="223">
        <f t="shared" si="296"/>
        <v>0</v>
      </c>
      <c r="N287" s="64">
        <f t="shared" si="296"/>
        <v>0</v>
      </c>
      <c r="O287" s="117">
        <f t="shared" si="296"/>
        <v>0</v>
      </c>
      <c r="P287" s="309"/>
      <c r="Q287" s="181"/>
    </row>
    <row r="288" spans="1:17" s="19" customFormat="1" ht="12.75" hidden="1" thickTop="1" x14ac:dyDescent="0.25">
      <c r="A288" s="116" t="s">
        <v>280</v>
      </c>
      <c r="B288" s="116" t="s">
        <v>281</v>
      </c>
      <c r="C288" s="206">
        <f t="shared" si="243"/>
        <v>0</v>
      </c>
      <c r="D288" s="143">
        <f t="shared" ref="D288:O288" si="297">SUM(D289,D291,D293)-SUM(D290,D292,D294)</f>
        <v>0</v>
      </c>
      <c r="E288" s="103">
        <f t="shared" si="297"/>
        <v>0</v>
      </c>
      <c r="F288" s="109">
        <f t="shared" si="297"/>
        <v>0</v>
      </c>
      <c r="G288" s="241">
        <f t="shared" si="297"/>
        <v>0</v>
      </c>
      <c r="H288" s="103">
        <f t="shared" si="297"/>
        <v>0</v>
      </c>
      <c r="I288" s="113">
        <f t="shared" si="297"/>
        <v>0</v>
      </c>
      <c r="J288" s="143">
        <f t="shared" si="297"/>
        <v>0</v>
      </c>
      <c r="K288" s="103">
        <f t="shared" si="297"/>
        <v>0</v>
      </c>
      <c r="L288" s="109">
        <f t="shared" si="297"/>
        <v>0</v>
      </c>
      <c r="M288" s="241">
        <f t="shared" si="297"/>
        <v>0</v>
      </c>
      <c r="N288" s="103">
        <f t="shared" si="297"/>
        <v>0</v>
      </c>
      <c r="O288" s="113">
        <f t="shared" si="297"/>
        <v>0</v>
      </c>
      <c r="P288" s="318"/>
      <c r="Q288" s="181"/>
    </row>
    <row r="289" spans="1:17" ht="12.75" hidden="1" thickTop="1" x14ac:dyDescent="0.25">
      <c r="A289" s="100" t="s">
        <v>282</v>
      </c>
      <c r="B289" s="60" t="s">
        <v>283</v>
      </c>
      <c r="C289" s="190">
        <f t="shared" si="243"/>
        <v>0</v>
      </c>
      <c r="D289" s="255"/>
      <c r="E289" s="49"/>
      <c r="F289" s="332">
        <f t="shared" ref="F289:F296" si="298">E289+D289</f>
        <v>0</v>
      </c>
      <c r="G289" s="238"/>
      <c r="H289" s="49"/>
      <c r="I289" s="155">
        <f t="shared" ref="I289:I296" si="299">H289+G289</f>
        <v>0</v>
      </c>
      <c r="J289" s="255"/>
      <c r="K289" s="49"/>
      <c r="L289" s="332">
        <f t="shared" ref="L289:L296" si="300">K289+J289</f>
        <v>0</v>
      </c>
      <c r="M289" s="238"/>
      <c r="N289" s="49"/>
      <c r="O289" s="155">
        <f t="shared" ref="O289:O296" si="301">N289+M289</f>
        <v>0</v>
      </c>
      <c r="P289" s="294"/>
      <c r="Q289" s="296"/>
    </row>
    <row r="290" spans="1:17" ht="24.75" hidden="1" thickTop="1" x14ac:dyDescent="0.25">
      <c r="A290" s="94" t="s">
        <v>284</v>
      </c>
      <c r="B290" s="29" t="s">
        <v>285</v>
      </c>
      <c r="C290" s="189">
        <f t="shared" si="243"/>
        <v>0</v>
      </c>
      <c r="D290" s="263"/>
      <c r="E290" s="45"/>
      <c r="F290" s="95">
        <f t="shared" si="298"/>
        <v>0</v>
      </c>
      <c r="G290" s="229"/>
      <c r="H290" s="45"/>
      <c r="I290" s="91">
        <f t="shared" si="299"/>
        <v>0</v>
      </c>
      <c r="J290" s="263"/>
      <c r="K290" s="45"/>
      <c r="L290" s="95">
        <f t="shared" si="300"/>
        <v>0</v>
      </c>
      <c r="M290" s="229"/>
      <c r="N290" s="45"/>
      <c r="O290" s="91">
        <f t="shared" si="301"/>
        <v>0</v>
      </c>
      <c r="P290" s="290"/>
      <c r="Q290" s="296"/>
    </row>
    <row r="291" spans="1:17" ht="12.75" hidden="1" thickTop="1" x14ac:dyDescent="0.25">
      <c r="A291" s="94" t="s">
        <v>286</v>
      </c>
      <c r="B291" s="29" t="s">
        <v>287</v>
      </c>
      <c r="C291" s="189">
        <f t="shared" si="243"/>
        <v>0</v>
      </c>
      <c r="D291" s="263"/>
      <c r="E291" s="45"/>
      <c r="F291" s="95">
        <f t="shared" si="298"/>
        <v>0</v>
      </c>
      <c r="G291" s="229"/>
      <c r="H291" s="45"/>
      <c r="I291" s="91">
        <f t="shared" si="299"/>
        <v>0</v>
      </c>
      <c r="J291" s="263"/>
      <c r="K291" s="45"/>
      <c r="L291" s="95">
        <f t="shared" si="300"/>
        <v>0</v>
      </c>
      <c r="M291" s="229"/>
      <c r="N291" s="45"/>
      <c r="O291" s="91">
        <f t="shared" si="301"/>
        <v>0</v>
      </c>
      <c r="P291" s="290"/>
      <c r="Q291" s="296"/>
    </row>
    <row r="292" spans="1:17" ht="24.75" hidden="1" thickTop="1" x14ac:dyDescent="0.25">
      <c r="A292" s="94" t="s">
        <v>288</v>
      </c>
      <c r="B292" s="29" t="s">
        <v>289</v>
      </c>
      <c r="C292" s="189">
        <f>SUM(F292,I292,L292,O292)</f>
        <v>0</v>
      </c>
      <c r="D292" s="263"/>
      <c r="E292" s="45"/>
      <c r="F292" s="95">
        <f t="shared" si="298"/>
        <v>0</v>
      </c>
      <c r="G292" s="229"/>
      <c r="H292" s="45"/>
      <c r="I292" s="91">
        <f t="shared" si="299"/>
        <v>0</v>
      </c>
      <c r="J292" s="263"/>
      <c r="K292" s="45"/>
      <c r="L292" s="95">
        <f t="shared" si="300"/>
        <v>0</v>
      </c>
      <c r="M292" s="229"/>
      <c r="N292" s="45"/>
      <c r="O292" s="91">
        <f t="shared" si="301"/>
        <v>0</v>
      </c>
      <c r="P292" s="290"/>
      <c r="Q292" s="296"/>
    </row>
    <row r="293" spans="1:17" ht="12.75" hidden="1" thickTop="1" x14ac:dyDescent="0.25">
      <c r="A293" s="94" t="s">
        <v>290</v>
      </c>
      <c r="B293" s="29" t="s">
        <v>291</v>
      </c>
      <c r="C293" s="189">
        <f t="shared" si="243"/>
        <v>0</v>
      </c>
      <c r="D293" s="263"/>
      <c r="E293" s="45"/>
      <c r="F293" s="95">
        <f t="shared" si="298"/>
        <v>0</v>
      </c>
      <c r="G293" s="229"/>
      <c r="H293" s="45"/>
      <c r="I293" s="91">
        <f t="shared" si="299"/>
        <v>0</v>
      </c>
      <c r="J293" s="263"/>
      <c r="K293" s="45"/>
      <c r="L293" s="95">
        <f t="shared" si="300"/>
        <v>0</v>
      </c>
      <c r="M293" s="229"/>
      <c r="N293" s="45"/>
      <c r="O293" s="91">
        <f t="shared" si="301"/>
        <v>0</v>
      </c>
      <c r="P293" s="290"/>
      <c r="Q293" s="296"/>
    </row>
    <row r="294" spans="1:17" ht="24.75" hidden="1" thickTop="1" x14ac:dyDescent="0.25">
      <c r="A294" s="101" t="s">
        <v>292</v>
      </c>
      <c r="B294" s="102" t="s">
        <v>293</v>
      </c>
      <c r="C294" s="200">
        <f t="shared" si="243"/>
        <v>0</v>
      </c>
      <c r="D294" s="264"/>
      <c r="E294" s="84"/>
      <c r="F294" s="331">
        <f t="shared" si="298"/>
        <v>0</v>
      </c>
      <c r="G294" s="234"/>
      <c r="H294" s="84"/>
      <c r="I294" s="156">
        <f t="shared" si="299"/>
        <v>0</v>
      </c>
      <c r="J294" s="264"/>
      <c r="K294" s="84"/>
      <c r="L294" s="331">
        <f t="shared" si="300"/>
        <v>0</v>
      </c>
      <c r="M294" s="234"/>
      <c r="N294" s="84"/>
      <c r="O294" s="156">
        <f t="shared" si="301"/>
        <v>0</v>
      </c>
      <c r="P294" s="293"/>
      <c r="Q294" s="296"/>
    </row>
    <row r="295" spans="1:17" s="19" customFormat="1" ht="13.5" hidden="1" thickTop="1" thickBot="1" x14ac:dyDescent="0.3">
      <c r="A295" s="118" t="s">
        <v>294</v>
      </c>
      <c r="B295" s="118" t="s">
        <v>295</v>
      </c>
      <c r="C295" s="205">
        <f t="shared" si="243"/>
        <v>0</v>
      </c>
      <c r="D295" s="266"/>
      <c r="E295" s="119"/>
      <c r="F295" s="115">
        <f t="shared" si="298"/>
        <v>0</v>
      </c>
      <c r="G295" s="242"/>
      <c r="H295" s="119"/>
      <c r="I295" s="126">
        <f t="shared" si="299"/>
        <v>0</v>
      </c>
      <c r="J295" s="266"/>
      <c r="K295" s="119"/>
      <c r="L295" s="115">
        <f t="shared" si="300"/>
        <v>0</v>
      </c>
      <c r="M295" s="242"/>
      <c r="N295" s="119"/>
      <c r="O295" s="126">
        <f t="shared" si="301"/>
        <v>0</v>
      </c>
      <c r="P295" s="295"/>
      <c r="Q295" s="181"/>
    </row>
    <row r="296" spans="1:17" s="19" customFormat="1" ht="48.75" hidden="1" thickTop="1" x14ac:dyDescent="0.25">
      <c r="A296" s="116" t="s">
        <v>296</v>
      </c>
      <c r="B296" s="104" t="s">
        <v>297</v>
      </c>
      <c r="C296" s="206">
        <f>SUM(F296,I296,L296,O296)</f>
        <v>0</v>
      </c>
      <c r="D296" s="267"/>
      <c r="E296" s="179"/>
      <c r="F296" s="175">
        <f t="shared" si="298"/>
        <v>0</v>
      </c>
      <c r="G296" s="233"/>
      <c r="H296" s="80"/>
      <c r="I296" s="123">
        <f t="shared" si="299"/>
        <v>0</v>
      </c>
      <c r="J296" s="247"/>
      <c r="K296" s="80"/>
      <c r="L296" s="175">
        <f t="shared" si="300"/>
        <v>0</v>
      </c>
      <c r="M296" s="233"/>
      <c r="N296" s="80"/>
      <c r="O296" s="123">
        <f t="shared" si="301"/>
        <v>0</v>
      </c>
      <c r="P296" s="292"/>
      <c r="Q296" s="181"/>
    </row>
    <row r="297" spans="1:17" ht="12.75" hidden="1" thickTop="1" x14ac:dyDescent="0.25">
      <c r="A297" s="456"/>
      <c r="B297" s="457"/>
      <c r="C297" s="457"/>
      <c r="D297" s="457"/>
      <c r="E297" s="457"/>
      <c r="F297" s="457"/>
      <c r="G297" s="457"/>
      <c r="H297" s="457"/>
      <c r="I297" s="457"/>
      <c r="J297" s="457"/>
      <c r="K297" s="457"/>
      <c r="L297" s="457"/>
      <c r="M297" s="457"/>
      <c r="N297" s="457"/>
      <c r="O297" s="457"/>
      <c r="P297" s="458"/>
      <c r="Q297" s="296"/>
    </row>
    <row r="298" spans="1:17" ht="12.75" hidden="1" thickTop="1" x14ac:dyDescent="0.25">
      <c r="A298" s="456"/>
      <c r="B298" s="457"/>
      <c r="C298" s="457"/>
      <c r="D298" s="457"/>
      <c r="E298" s="457"/>
      <c r="F298" s="457"/>
      <c r="G298" s="457"/>
      <c r="H298" s="457"/>
      <c r="I298" s="457"/>
      <c r="J298" s="457"/>
      <c r="K298" s="457"/>
      <c r="L298" s="457"/>
      <c r="M298" s="457"/>
      <c r="N298" s="457"/>
      <c r="O298" s="457"/>
      <c r="P298" s="458"/>
      <c r="Q298" s="296"/>
    </row>
    <row r="299" spans="1:17" ht="12.75" hidden="1" thickTop="1" x14ac:dyDescent="0.25">
      <c r="A299" s="456"/>
      <c r="B299" s="457"/>
      <c r="C299" s="457"/>
      <c r="D299" s="457"/>
      <c r="E299" s="457"/>
      <c r="F299" s="457"/>
      <c r="G299" s="457"/>
      <c r="H299" s="457"/>
      <c r="I299" s="457"/>
      <c r="J299" s="457"/>
      <c r="K299" s="457"/>
      <c r="L299" s="457"/>
      <c r="M299" s="457"/>
      <c r="N299" s="457"/>
      <c r="O299" s="457"/>
      <c r="P299" s="458"/>
      <c r="Q299" s="296"/>
    </row>
    <row r="300" spans="1:17" ht="12.75" hidden="1" customHeight="1" x14ac:dyDescent="0.25">
      <c r="A300" s="456" t="s">
        <v>492</v>
      </c>
      <c r="B300" s="459"/>
      <c r="C300" s="457"/>
      <c r="D300" s="457"/>
      <c r="E300" s="457" t="s">
        <v>493</v>
      </c>
      <c r="F300" s="457"/>
      <c r="G300" s="457"/>
      <c r="H300" s="457"/>
      <c r="I300" s="457"/>
      <c r="J300" s="457"/>
      <c r="K300" s="457"/>
      <c r="L300" s="457"/>
      <c r="M300" s="457"/>
      <c r="N300" s="457"/>
      <c r="O300" s="457"/>
      <c r="P300" s="458"/>
      <c r="Q300" s="296"/>
    </row>
    <row r="301" spans="1:17" ht="12.75" hidden="1" thickTop="1" x14ac:dyDescent="0.25">
      <c r="A301" s="456"/>
      <c r="B301" s="457"/>
      <c r="C301" s="457"/>
      <c r="D301" s="457"/>
      <c r="E301" s="457"/>
      <c r="F301" s="457"/>
      <c r="G301" s="457"/>
      <c r="H301" s="457"/>
      <c r="I301" s="457"/>
      <c r="J301" s="457"/>
      <c r="K301" s="457"/>
      <c r="L301" s="457"/>
      <c r="M301" s="457"/>
      <c r="N301" s="457"/>
      <c r="O301" s="457"/>
      <c r="P301" s="458"/>
      <c r="Q301" s="296"/>
    </row>
    <row r="302" spans="1:17" ht="12.75" hidden="1" thickTop="1" x14ac:dyDescent="0.25">
      <c r="A302" s="456" t="s">
        <v>494</v>
      </c>
      <c r="B302" s="459"/>
      <c r="C302" s="457"/>
      <c r="D302" s="457"/>
      <c r="E302" s="457" t="s">
        <v>495</v>
      </c>
      <c r="F302" s="457"/>
      <c r="G302" s="457"/>
      <c r="H302" s="457"/>
      <c r="I302" s="457"/>
      <c r="J302" s="457"/>
      <c r="K302" s="457"/>
      <c r="L302" s="457"/>
      <c r="M302" s="457"/>
      <c r="N302" s="457"/>
      <c r="O302" s="457"/>
      <c r="P302" s="458"/>
      <c r="Q302" s="296"/>
    </row>
    <row r="303" spans="1:17" ht="12.75" hidden="1" thickTop="1" x14ac:dyDescent="0.25">
      <c r="A303" s="456"/>
      <c r="B303" s="457"/>
      <c r="C303" s="457"/>
      <c r="D303" s="457"/>
      <c r="E303" s="457"/>
      <c r="F303" s="457"/>
      <c r="G303" s="457"/>
      <c r="H303" s="457"/>
      <c r="I303" s="457"/>
      <c r="J303" s="457"/>
      <c r="K303" s="457"/>
      <c r="L303" s="457"/>
      <c r="M303" s="457"/>
      <c r="N303" s="457"/>
      <c r="O303" s="457"/>
      <c r="P303" s="458"/>
      <c r="Q303" s="296"/>
    </row>
    <row r="304" spans="1:17" ht="12.75" thickTop="1"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icIDN4PFahXbvhFJbREnlL5hoiu0UW5VaNq1eqnhHhHfnVs037RCkZpnF+OVlqxvNZ2VavspJPH4MrR3rVUzDw==" saltValue="JRChgrDb0wLrOe4MyJ+Iww==" spinCount="100000" sheet="1" objects="1" scenarios="1" formatCells="0" formatColumns="0" formatRows="0"/>
  <autoFilter ref="A18:P296">
    <filterColumn colId="2">
      <filters blank="1">
        <filter val="1 031"/>
        <filter val="1 125"/>
        <filter val="1 365"/>
        <filter val="1 525"/>
        <filter val="1 721"/>
        <filter val="1 802"/>
        <filter val="10 000"/>
        <filter val="10 143"/>
        <filter val="100"/>
        <filter val="107 273"/>
        <filter val="12 335"/>
        <filter val="129"/>
        <filter val="13 800"/>
        <filter val="13 979"/>
        <filter val="137 452"/>
        <filter val="143"/>
        <filter val="18 659"/>
        <filter val="19 026"/>
        <filter val="19 710"/>
        <filter val="2 136"/>
        <filter val="2 550"/>
        <filter val="200"/>
        <filter val="210"/>
        <filter val="227"/>
        <filter val="27 365"/>
        <filter val="3 134"/>
        <filter val="3 169"/>
        <filter val="3 709"/>
        <filter val="30 179"/>
        <filter val="300"/>
        <filter val="332"/>
        <filter val="36 937"/>
        <filter val="394 574"/>
        <filter val="4 369"/>
        <filter val="4 806"/>
        <filter val="42 781"/>
        <filter val="434 061"/>
        <filter val="484"/>
        <filter val="-484"/>
        <filter val="490"/>
        <filter val="5 400"/>
        <filter val="5 712"/>
        <filter val="5 766"/>
        <filter val="544"/>
        <filter val="571 513"/>
        <filter val="592 745"/>
        <filter val="6 300"/>
        <filter val="614 294"/>
        <filter val="620 594"/>
        <filter val="690"/>
        <filter val="696"/>
        <filter val="8 748"/>
        <filter val="9"/>
        <filter val="9 833"/>
        <filter val="9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98.pielikums Jūrmalas pilsētas domes
2017.gada 26.oktobra saistošajiem noteikumiem Nr.31
(protokols Nr.18, 9.punkts)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21</vt:i4>
      </vt:variant>
    </vt:vector>
  </HeadingPairs>
  <TitlesOfParts>
    <vt:vector size="44" baseType="lpstr">
      <vt:lpstr>01.3.3.</vt:lpstr>
      <vt:lpstr>01.3.3. (2)</vt:lpstr>
      <vt:lpstr>03.3.1.</vt:lpstr>
      <vt:lpstr>04.1.2</vt:lpstr>
      <vt:lpstr>06.1.6</vt:lpstr>
      <vt:lpstr>06.1.7.</vt:lpstr>
      <vt:lpstr>08.1.5.</vt:lpstr>
      <vt:lpstr>08.4.1.</vt:lpstr>
      <vt:lpstr>08.5.1.</vt:lpstr>
      <vt:lpstr>08.6.1.</vt:lpstr>
      <vt:lpstr>09.1.3.</vt:lpstr>
      <vt:lpstr>09.1.8.</vt:lpstr>
      <vt:lpstr>09.4.1.</vt:lpstr>
      <vt:lpstr>09.5.1.</vt:lpstr>
      <vt:lpstr>09.13.1.</vt:lpstr>
      <vt:lpstr>09.14.1.</vt:lpstr>
      <vt:lpstr>09.18.1.</vt:lpstr>
      <vt:lpstr>09.18.1. (2)</vt:lpstr>
      <vt:lpstr>09.22.1.</vt:lpstr>
      <vt:lpstr>09.28.1.</vt:lpstr>
      <vt:lpstr>10.piel.</vt:lpstr>
      <vt:lpstr>16.piel.</vt:lpstr>
      <vt:lpstr>21.piel.</vt:lpstr>
      <vt:lpstr>'09.13.1.'!Print_Area</vt:lpstr>
      <vt:lpstr>'09.14.1.'!Print_Area</vt:lpstr>
      <vt:lpstr>'01.3.3.'!Print_Titles</vt:lpstr>
      <vt:lpstr>'01.3.3. (2)'!Print_Titles</vt:lpstr>
      <vt:lpstr>'03.3.1.'!Print_Titles</vt:lpstr>
      <vt:lpstr>'04.1.2'!Print_Titles</vt:lpstr>
      <vt:lpstr>'06.1.6'!Print_Titles</vt:lpstr>
      <vt:lpstr>'06.1.7.'!Print_Titles</vt:lpstr>
      <vt:lpstr>'08.1.5.'!Print_Titles</vt:lpstr>
      <vt:lpstr>'08.4.1.'!Print_Titles</vt:lpstr>
      <vt:lpstr>'08.5.1.'!Print_Titles</vt:lpstr>
      <vt:lpstr>'08.6.1.'!Print_Titles</vt:lpstr>
      <vt:lpstr>'09.1.3.'!Print_Titles</vt:lpstr>
      <vt:lpstr>'09.1.8.'!Print_Titles</vt:lpstr>
      <vt:lpstr>'09.13.1.'!Print_Titles</vt:lpstr>
      <vt:lpstr>'09.18.1.'!Print_Titles</vt:lpstr>
      <vt:lpstr>'09.18.1. (2)'!Print_Titles</vt:lpstr>
      <vt:lpstr>'09.22.1.'!Print_Titles</vt:lpstr>
      <vt:lpstr>'09.28.1.'!Print_Titles</vt:lpstr>
      <vt:lpstr>'09.4.1.'!Print_Titles</vt:lpstr>
      <vt:lpstr>'09.5.1.'!Print_Titles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2017-10-26T13:27:12Z</cp:lastPrinted>
  <dcterms:created xsi:type="dcterms:W3CDTF">2015-01-08T09:25:06Z</dcterms:created>
  <dcterms:modified xsi:type="dcterms:W3CDTF">2017-10-26T13:28:20Z</dcterms:modified>
</cp:coreProperties>
</file>